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Z:\Service Technique\Formation Excel\Confidentiel\"/>
    </mc:Choice>
  </mc:AlternateContent>
  <xr:revisionPtr revIDLastSave="0" documentId="13_ncr:1_{9C49DE69-82C1-40FA-BDB7-08C9AF5A3F43}" xr6:coauthVersionLast="47" xr6:coauthVersionMax="47" xr10:uidLastSave="{00000000-0000-0000-0000-000000000000}"/>
  <bookViews>
    <workbookView xWindow="20370" yWindow="-120" windowWidth="29040" windowHeight="15840" xr2:uid="{D9805EDA-74F5-43A3-A8D3-04A17E6579BB}"/>
  </bookViews>
  <sheets>
    <sheet name="Feuil1" sheetId="1" r:id="rId1"/>
    <sheet name="Feuil2" sheetId="3" r:id="rId2"/>
    <sheet name="Listes déroulantes" sheetId="2" r:id="rId3"/>
  </sheets>
  <definedNames>
    <definedName name="_xlnm._FilterDatabase" localSheetId="0" hidden="1">Feuil1!$F$4:$F$500</definedName>
    <definedName name="ANNEE">Feuil1!$AI$1</definedName>
    <definedName name="ASCN">Feuil1!#REF!</definedName>
    <definedName name="COMPETENCES">'Listes déroulantes'!$D$2:$E$7</definedName>
    <definedName name="DIVERS">'Listes déroulantes'!$D$12:$E$15</definedName>
    <definedName name="EXPERTISE">'Listes déroulantes'!$J$2:$K$7</definedName>
    <definedName name="FORMAC">'Listes déroulantes'!$D$18:$E$20</definedName>
    <definedName name="FORMAQ">'Listes déroulantes'!$D$23:$E$25</definedName>
    <definedName name="GRADE_a">Feuil1!#REF!</definedName>
    <definedName name="GRADE_b">Feuil1!#REF!</definedName>
    <definedName name="GRADE_c">Feuil1!#REF!</definedName>
    <definedName name="GRADES">'Listes déroulantes'!$A$28:$A$46</definedName>
    <definedName name="OBJECTIF">'Listes déroulantes'!$A$2:$B$5</definedName>
    <definedName name="OBJECTIFS">'Listes déroulantes'!$A$2:$B$6</definedName>
    <definedName name="PROJETS">'Listes déroulantes'!$A$12:$B$15</definedName>
    <definedName name="QUALITES">'Listes déroulantes'!$G$2:$H$7</definedName>
    <definedName name="VAL_GRADES">'Listes déroulantes'!$A$28:$B$46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6" i="1" l="1"/>
  <c r="A7" i="1"/>
  <c r="A8" i="1"/>
  <c r="A9" i="1"/>
  <c r="A10" i="1"/>
  <c r="A11" i="1"/>
  <c r="A12" i="1"/>
  <c r="A13" i="1"/>
  <c r="A14" i="1"/>
  <c r="A15" i="1"/>
  <c r="A16" i="1"/>
  <c r="A17" i="1"/>
  <c r="A18" i="1"/>
  <c r="A19" i="1"/>
  <c r="A20"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4" i="1"/>
  <c r="A55" i="1"/>
  <c r="A56" i="1"/>
  <c r="A57" i="1"/>
  <c r="A58" i="1"/>
  <c r="A59" i="1"/>
  <c r="A60" i="1"/>
  <c r="A61" i="1"/>
  <c r="A62" i="1"/>
  <c r="A63" i="1"/>
  <c r="A64" i="1"/>
  <c r="A65" i="1"/>
  <c r="A66" i="1"/>
  <c r="A67" i="1"/>
  <c r="A68" i="1"/>
  <c r="A70" i="1"/>
  <c r="A71" i="1"/>
  <c r="A72" i="1"/>
  <c r="A73" i="1"/>
  <c r="A74" i="1"/>
  <c r="A75" i="1"/>
  <c r="A76" i="1"/>
  <c r="A77" i="1"/>
  <c r="A78" i="1"/>
  <c r="A79" i="1"/>
  <c r="A80" i="1"/>
  <c r="A81" i="1"/>
  <c r="A82" i="1"/>
  <c r="A83" i="1"/>
  <c r="A84" i="1"/>
  <c r="A86" i="1"/>
  <c r="A87" i="1"/>
  <c r="A88" i="1"/>
  <c r="A89" i="1"/>
  <c r="A90" i="1"/>
  <c r="A91" i="1"/>
  <c r="A92" i="1"/>
  <c r="A93" i="1"/>
  <c r="A94" i="1"/>
  <c r="A95" i="1"/>
  <c r="A96" i="1"/>
  <c r="A97" i="1"/>
  <c r="A98" i="1"/>
  <c r="A99" i="1"/>
  <c r="A100" i="1"/>
  <c r="A102" i="1"/>
  <c r="A103" i="1"/>
  <c r="A104" i="1"/>
  <c r="A105" i="1"/>
  <c r="A106" i="1"/>
  <c r="A107" i="1"/>
  <c r="A108" i="1"/>
  <c r="A109" i="1"/>
  <c r="A110" i="1"/>
  <c r="A111" i="1"/>
  <c r="A112" i="1"/>
  <c r="A113" i="1"/>
  <c r="A114" i="1"/>
  <c r="A115" i="1"/>
  <c r="A116" i="1"/>
  <c r="A118" i="1"/>
  <c r="A119" i="1"/>
  <c r="A120" i="1"/>
  <c r="A121" i="1"/>
  <c r="A122" i="1"/>
  <c r="A123" i="1"/>
  <c r="A124" i="1"/>
  <c r="A125" i="1"/>
  <c r="A126" i="1"/>
  <c r="A127" i="1"/>
  <c r="A128" i="1"/>
  <c r="A129" i="1"/>
  <c r="A130" i="1"/>
  <c r="A131" i="1"/>
  <c r="A132" i="1"/>
  <c r="A134" i="1"/>
  <c r="A135" i="1"/>
  <c r="A136" i="1"/>
  <c r="A137" i="1"/>
  <c r="A138" i="1"/>
  <c r="A139" i="1"/>
  <c r="A140" i="1"/>
  <c r="A141" i="1"/>
  <c r="A142" i="1"/>
  <c r="A143" i="1"/>
  <c r="A144" i="1"/>
  <c r="A145" i="1"/>
  <c r="A146" i="1"/>
  <c r="A147" i="1"/>
  <c r="A148"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2" i="1"/>
  <c r="A183" i="1"/>
  <c r="A184" i="1"/>
  <c r="A185" i="1"/>
  <c r="A186" i="1"/>
  <c r="A187" i="1"/>
  <c r="A188" i="1"/>
  <c r="A189" i="1"/>
  <c r="A190" i="1"/>
  <c r="A191" i="1"/>
  <c r="A192" i="1"/>
  <c r="A193" i="1"/>
  <c r="A194" i="1"/>
  <c r="A195" i="1"/>
  <c r="A196" i="1"/>
  <c r="A198" i="1"/>
  <c r="A199" i="1"/>
  <c r="A200" i="1"/>
  <c r="A201" i="1"/>
  <c r="A202" i="1"/>
  <c r="A203" i="1"/>
  <c r="A204" i="1"/>
  <c r="A205" i="1"/>
  <c r="A206" i="1"/>
  <c r="A207" i="1"/>
  <c r="A208" i="1"/>
  <c r="A209" i="1"/>
  <c r="A210" i="1"/>
  <c r="A211" i="1"/>
  <c r="A212" i="1"/>
  <c r="A214" i="1"/>
  <c r="A215" i="1"/>
  <c r="A216" i="1"/>
  <c r="A217" i="1"/>
  <c r="A218" i="1"/>
  <c r="A219" i="1"/>
  <c r="A220" i="1"/>
  <c r="A221" i="1"/>
  <c r="A222" i="1"/>
  <c r="A223" i="1"/>
  <c r="A224" i="1"/>
  <c r="A225" i="1"/>
  <c r="A226" i="1"/>
  <c r="A227" i="1"/>
  <c r="A228" i="1"/>
  <c r="A230" i="1"/>
  <c r="A231" i="1"/>
  <c r="A232" i="1"/>
  <c r="A233" i="1"/>
  <c r="A234" i="1"/>
  <c r="A235" i="1"/>
  <c r="A236" i="1"/>
  <c r="A237" i="1"/>
  <c r="A238" i="1"/>
  <c r="A239" i="1"/>
  <c r="A240" i="1"/>
  <c r="A241" i="1"/>
  <c r="A242" i="1"/>
  <c r="A243" i="1"/>
  <c r="A244" i="1"/>
  <c r="A246" i="1"/>
  <c r="A247" i="1"/>
  <c r="A248" i="1"/>
  <c r="A249" i="1"/>
  <c r="A250" i="1"/>
  <c r="A251" i="1"/>
  <c r="A252" i="1"/>
  <c r="A253" i="1"/>
  <c r="A254" i="1"/>
  <c r="A255" i="1"/>
  <c r="A256" i="1"/>
  <c r="A257" i="1"/>
  <c r="A258" i="1"/>
  <c r="A259" i="1"/>
  <c r="A260" i="1"/>
  <c r="A262" i="1"/>
  <c r="A263" i="1"/>
  <c r="A264" i="1"/>
  <c r="A265" i="1"/>
  <c r="A266" i="1"/>
  <c r="A267" i="1"/>
  <c r="A268" i="1"/>
  <c r="A269" i="1"/>
  <c r="A270" i="1"/>
  <c r="A271" i="1"/>
  <c r="A272" i="1"/>
  <c r="A273" i="1"/>
  <c r="A274" i="1"/>
  <c r="A275" i="1"/>
  <c r="A276"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10" i="1"/>
  <c r="A311" i="1"/>
  <c r="A312" i="1"/>
  <c r="A313" i="1"/>
  <c r="A314" i="1"/>
  <c r="A315" i="1"/>
  <c r="A316" i="1"/>
  <c r="A317" i="1"/>
  <c r="A318" i="1"/>
  <c r="A319" i="1"/>
  <c r="A320" i="1"/>
  <c r="A321" i="1"/>
  <c r="A322" i="1"/>
  <c r="A323" i="1"/>
  <c r="A324" i="1"/>
  <c r="A326" i="1"/>
  <c r="A327" i="1"/>
  <c r="A328" i="1"/>
  <c r="A329" i="1"/>
  <c r="A330" i="1"/>
  <c r="A331" i="1"/>
  <c r="A332" i="1"/>
  <c r="A333" i="1"/>
  <c r="A334" i="1"/>
  <c r="A335" i="1"/>
  <c r="A336" i="1"/>
  <c r="A337" i="1"/>
  <c r="A338" i="1"/>
  <c r="A339" i="1"/>
  <c r="A340" i="1"/>
  <c r="A342" i="1"/>
  <c r="A343" i="1"/>
  <c r="A344" i="1"/>
  <c r="A345" i="1"/>
  <c r="A346" i="1"/>
  <c r="A347" i="1"/>
  <c r="A348" i="1"/>
  <c r="A349" i="1"/>
  <c r="A350" i="1"/>
  <c r="A351" i="1"/>
  <c r="A352" i="1"/>
  <c r="A353" i="1"/>
  <c r="A354" i="1"/>
  <c r="A355" i="1"/>
  <c r="A356" i="1"/>
  <c r="A358" i="1"/>
  <c r="A359" i="1"/>
  <c r="A360" i="1"/>
  <c r="A361" i="1"/>
  <c r="A362" i="1"/>
  <c r="A363" i="1"/>
  <c r="A364" i="1"/>
  <c r="A365" i="1"/>
  <c r="A366" i="1"/>
  <c r="A367" i="1"/>
  <c r="A368" i="1"/>
  <c r="A369" i="1"/>
  <c r="A370" i="1"/>
  <c r="A371" i="1"/>
  <c r="A372" i="1"/>
  <c r="A374" i="1"/>
  <c r="A375" i="1"/>
  <c r="A376" i="1"/>
  <c r="A377" i="1"/>
  <c r="A378" i="1"/>
  <c r="A379" i="1"/>
  <c r="A380" i="1"/>
  <c r="A381" i="1"/>
  <c r="A382" i="1"/>
  <c r="A383" i="1"/>
  <c r="A384" i="1"/>
  <c r="A385" i="1"/>
  <c r="A386" i="1"/>
  <c r="A387" i="1"/>
  <c r="A388" i="1"/>
  <c r="A390" i="1"/>
  <c r="A391" i="1"/>
  <c r="A392" i="1"/>
  <c r="A393" i="1"/>
  <c r="A394" i="1"/>
  <c r="A395" i="1"/>
  <c r="A396" i="1"/>
  <c r="A397" i="1"/>
  <c r="A398" i="1"/>
  <c r="A399" i="1"/>
  <c r="A400" i="1"/>
  <c r="A401" i="1"/>
  <c r="A402" i="1"/>
  <c r="A403" i="1"/>
  <c r="A404"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8" i="1"/>
  <c r="A439" i="1"/>
  <c r="A440" i="1"/>
  <c r="A441" i="1"/>
  <c r="A442" i="1"/>
  <c r="A443" i="1"/>
  <c r="A444" i="1"/>
  <c r="A445" i="1"/>
  <c r="A446" i="1"/>
  <c r="A447" i="1"/>
  <c r="A448" i="1"/>
  <c r="A449" i="1"/>
  <c r="A450" i="1"/>
  <c r="A451" i="1"/>
  <c r="A452" i="1"/>
  <c r="A454" i="1"/>
  <c r="A455" i="1"/>
  <c r="A456" i="1"/>
  <c r="A457" i="1"/>
  <c r="A458" i="1"/>
  <c r="A459" i="1"/>
  <c r="A460" i="1"/>
  <c r="A461" i="1"/>
  <c r="A462" i="1"/>
  <c r="A463" i="1"/>
  <c r="A464" i="1"/>
  <c r="A465" i="1"/>
  <c r="A466" i="1"/>
  <c r="A467" i="1"/>
  <c r="A468" i="1"/>
  <c r="A470" i="1"/>
  <c r="A471" i="1"/>
  <c r="A472" i="1"/>
  <c r="A473" i="1"/>
  <c r="A474" i="1"/>
  <c r="A475" i="1"/>
  <c r="A476" i="1"/>
  <c r="A477" i="1"/>
  <c r="A478" i="1"/>
  <c r="A479" i="1"/>
  <c r="A480" i="1"/>
  <c r="A481" i="1"/>
  <c r="A482" i="1"/>
  <c r="A483" i="1"/>
  <c r="A484" i="1"/>
  <c r="A486" i="1"/>
  <c r="A487" i="1"/>
  <c r="A488" i="1"/>
  <c r="A489" i="1"/>
  <c r="A490" i="1"/>
  <c r="A491" i="1"/>
  <c r="A492" i="1"/>
  <c r="A493" i="1"/>
  <c r="A494" i="1"/>
  <c r="A495" i="1"/>
  <c r="A496" i="1"/>
  <c r="A497" i="1"/>
  <c r="A498" i="1"/>
  <c r="A499" i="1"/>
  <c r="A500" i="1"/>
  <c r="BJ6" i="1"/>
  <c r="BJ7" i="1"/>
  <c r="BJ8" i="1"/>
  <c r="BJ9" i="1"/>
  <c r="BJ10" i="1"/>
  <c r="BJ11" i="1"/>
  <c r="BJ12" i="1"/>
  <c r="BJ13" i="1"/>
  <c r="BJ14" i="1"/>
  <c r="BJ15" i="1"/>
  <c r="BJ16" i="1"/>
  <c r="BJ17" i="1"/>
  <c r="BJ18" i="1"/>
  <c r="BJ19" i="1"/>
  <c r="BJ20" i="1"/>
  <c r="BJ22" i="1"/>
  <c r="BJ23" i="1"/>
  <c r="BJ24" i="1"/>
  <c r="BJ25" i="1"/>
  <c r="BJ26" i="1"/>
  <c r="BJ27" i="1"/>
  <c r="BJ28" i="1"/>
  <c r="BJ29" i="1"/>
  <c r="BJ30" i="1"/>
  <c r="BJ31" i="1"/>
  <c r="BJ32" i="1"/>
  <c r="BJ33" i="1"/>
  <c r="BJ34" i="1"/>
  <c r="BJ35" i="1"/>
  <c r="BJ36" i="1"/>
  <c r="BJ38" i="1"/>
  <c r="BJ39" i="1"/>
  <c r="BJ40" i="1"/>
  <c r="BJ41" i="1"/>
  <c r="BJ42" i="1"/>
  <c r="BJ43" i="1"/>
  <c r="BJ44" i="1"/>
  <c r="BJ45" i="1"/>
  <c r="BJ46" i="1"/>
  <c r="BJ47" i="1"/>
  <c r="BJ48" i="1"/>
  <c r="BJ49" i="1"/>
  <c r="BJ50" i="1"/>
  <c r="BJ51" i="1"/>
  <c r="BJ52" i="1"/>
  <c r="BJ54" i="1"/>
  <c r="BJ55" i="1"/>
  <c r="BJ56" i="1"/>
  <c r="BJ57" i="1"/>
  <c r="BJ58" i="1"/>
  <c r="BJ59" i="1"/>
  <c r="BJ60" i="1"/>
  <c r="BJ61" i="1"/>
  <c r="BJ62" i="1"/>
  <c r="BJ63" i="1"/>
  <c r="BJ64" i="1"/>
  <c r="BJ65" i="1"/>
  <c r="BJ66" i="1"/>
  <c r="BJ67" i="1"/>
  <c r="BJ68" i="1"/>
  <c r="BJ70" i="1"/>
  <c r="BJ71" i="1"/>
  <c r="BJ72" i="1"/>
  <c r="BJ73" i="1"/>
  <c r="BJ74" i="1"/>
  <c r="BJ75" i="1"/>
  <c r="BJ76" i="1"/>
  <c r="BJ77" i="1"/>
  <c r="BJ78" i="1"/>
  <c r="BJ79" i="1"/>
  <c r="BJ80" i="1"/>
  <c r="BJ81" i="1"/>
  <c r="BJ82" i="1"/>
  <c r="BJ83" i="1"/>
  <c r="BJ84" i="1"/>
  <c r="BJ86" i="1"/>
  <c r="BJ87" i="1"/>
  <c r="BJ88" i="1"/>
  <c r="BJ89" i="1"/>
  <c r="BJ90" i="1"/>
  <c r="BJ91" i="1"/>
  <c r="BJ92" i="1"/>
  <c r="BJ93" i="1"/>
  <c r="BJ94" i="1"/>
  <c r="BJ95" i="1"/>
  <c r="BJ96" i="1"/>
  <c r="BJ97" i="1"/>
  <c r="BJ98" i="1"/>
  <c r="BJ99" i="1"/>
  <c r="BJ100" i="1"/>
  <c r="BJ102" i="1"/>
  <c r="BJ103" i="1"/>
  <c r="BJ104" i="1"/>
  <c r="BJ105" i="1"/>
  <c r="BJ106" i="1"/>
  <c r="BJ107" i="1"/>
  <c r="BJ108" i="1"/>
  <c r="BJ109" i="1"/>
  <c r="BJ110" i="1"/>
  <c r="BJ111" i="1"/>
  <c r="BJ112" i="1"/>
  <c r="BJ113" i="1"/>
  <c r="BJ114" i="1"/>
  <c r="BJ115" i="1"/>
  <c r="BJ116" i="1"/>
  <c r="BJ118" i="1"/>
  <c r="BJ119" i="1"/>
  <c r="BJ120" i="1"/>
  <c r="BJ121" i="1"/>
  <c r="BJ122" i="1"/>
  <c r="BJ123" i="1"/>
  <c r="BJ124" i="1"/>
  <c r="BJ125" i="1"/>
  <c r="BJ126" i="1"/>
  <c r="BJ127" i="1"/>
  <c r="BJ128" i="1"/>
  <c r="BJ129" i="1"/>
  <c r="BJ130" i="1"/>
  <c r="BJ131" i="1"/>
  <c r="BJ132" i="1"/>
  <c r="BJ134" i="1"/>
  <c r="BJ135" i="1"/>
  <c r="BJ136" i="1"/>
  <c r="BJ137" i="1"/>
  <c r="BJ138" i="1"/>
  <c r="BJ139" i="1"/>
  <c r="BJ140" i="1"/>
  <c r="BJ141" i="1"/>
  <c r="BJ142" i="1"/>
  <c r="BJ143" i="1"/>
  <c r="BJ144" i="1"/>
  <c r="BJ145" i="1"/>
  <c r="BJ146" i="1"/>
  <c r="BJ147" i="1"/>
  <c r="BJ148" i="1"/>
  <c r="BJ150" i="1"/>
  <c r="BJ151" i="1"/>
  <c r="BJ152" i="1"/>
  <c r="BJ153" i="1"/>
  <c r="BJ154" i="1"/>
  <c r="BJ155" i="1"/>
  <c r="BJ156" i="1"/>
  <c r="BJ157" i="1"/>
  <c r="BJ158" i="1"/>
  <c r="BJ159" i="1"/>
  <c r="BJ160" i="1"/>
  <c r="BJ161" i="1"/>
  <c r="BJ162" i="1"/>
  <c r="BJ163" i="1"/>
  <c r="BJ164" i="1"/>
  <c r="BJ166" i="1"/>
  <c r="BJ167" i="1"/>
  <c r="BJ168" i="1"/>
  <c r="BJ169" i="1"/>
  <c r="BJ170" i="1"/>
  <c r="BJ171" i="1"/>
  <c r="BJ172" i="1"/>
  <c r="BJ173" i="1"/>
  <c r="BJ174" i="1"/>
  <c r="BJ175" i="1"/>
  <c r="BJ176" i="1"/>
  <c r="BJ177" i="1"/>
  <c r="BJ178" i="1"/>
  <c r="BJ179" i="1"/>
  <c r="BJ180" i="1"/>
  <c r="BJ182" i="1"/>
  <c r="BJ183" i="1"/>
  <c r="BJ184" i="1"/>
  <c r="BJ185" i="1"/>
  <c r="BJ186" i="1"/>
  <c r="BJ187" i="1"/>
  <c r="BJ188" i="1"/>
  <c r="BJ189" i="1"/>
  <c r="BJ190" i="1"/>
  <c r="BJ191" i="1"/>
  <c r="BJ192" i="1"/>
  <c r="BJ193" i="1"/>
  <c r="BJ194" i="1"/>
  <c r="BJ195" i="1"/>
  <c r="BJ196" i="1"/>
  <c r="BJ198" i="1"/>
  <c r="BJ199" i="1"/>
  <c r="BJ200" i="1"/>
  <c r="BJ201" i="1"/>
  <c r="BJ202" i="1"/>
  <c r="BJ203" i="1"/>
  <c r="BJ204" i="1"/>
  <c r="BJ205" i="1"/>
  <c r="BJ206" i="1"/>
  <c r="BJ207" i="1"/>
  <c r="BJ208" i="1"/>
  <c r="BJ209" i="1"/>
  <c r="BJ210" i="1"/>
  <c r="BJ211" i="1"/>
  <c r="BJ212" i="1"/>
  <c r="BJ214" i="1"/>
  <c r="BJ215" i="1"/>
  <c r="BJ216" i="1"/>
  <c r="BJ217" i="1"/>
  <c r="BJ218" i="1"/>
  <c r="BJ219" i="1"/>
  <c r="BJ220" i="1"/>
  <c r="BJ221" i="1"/>
  <c r="BJ222" i="1"/>
  <c r="BJ223" i="1"/>
  <c r="BJ224" i="1"/>
  <c r="BJ225" i="1"/>
  <c r="BJ226" i="1"/>
  <c r="BJ227" i="1"/>
  <c r="BJ228" i="1"/>
  <c r="BJ230" i="1"/>
  <c r="BJ231" i="1"/>
  <c r="BJ232" i="1"/>
  <c r="BJ233" i="1"/>
  <c r="BJ234" i="1"/>
  <c r="BJ235" i="1"/>
  <c r="BJ236" i="1"/>
  <c r="BJ237" i="1"/>
  <c r="BJ238" i="1"/>
  <c r="BJ239" i="1"/>
  <c r="BJ240" i="1"/>
  <c r="BJ241" i="1"/>
  <c r="BJ242" i="1"/>
  <c r="BJ243" i="1"/>
  <c r="BJ244" i="1"/>
  <c r="BJ246" i="1"/>
  <c r="BJ247" i="1"/>
  <c r="BJ248" i="1"/>
  <c r="BJ249" i="1"/>
  <c r="BJ250" i="1"/>
  <c r="BJ251" i="1"/>
  <c r="BJ252" i="1"/>
  <c r="BJ253" i="1"/>
  <c r="BJ254" i="1"/>
  <c r="BJ255" i="1"/>
  <c r="BJ256" i="1"/>
  <c r="BJ257" i="1"/>
  <c r="BJ258" i="1"/>
  <c r="BJ259" i="1"/>
  <c r="BJ260" i="1"/>
  <c r="BJ262" i="1"/>
  <c r="BJ263" i="1"/>
  <c r="BJ264" i="1"/>
  <c r="BJ265" i="1"/>
  <c r="BJ266" i="1"/>
  <c r="BJ267" i="1"/>
  <c r="BJ268" i="1"/>
  <c r="BJ269" i="1"/>
  <c r="BJ270" i="1"/>
  <c r="BJ271" i="1"/>
  <c r="BJ272" i="1"/>
  <c r="BJ273" i="1"/>
  <c r="BJ274" i="1"/>
  <c r="BJ275" i="1"/>
  <c r="BJ276" i="1"/>
  <c r="BJ278" i="1"/>
  <c r="BJ279" i="1"/>
  <c r="BJ280" i="1"/>
  <c r="BJ281" i="1"/>
  <c r="BJ282" i="1"/>
  <c r="BJ283" i="1"/>
  <c r="BJ284" i="1"/>
  <c r="BJ285" i="1"/>
  <c r="BJ286" i="1"/>
  <c r="BJ287" i="1"/>
  <c r="BJ288" i="1"/>
  <c r="BJ289" i="1"/>
  <c r="BJ290" i="1"/>
  <c r="BJ291" i="1"/>
  <c r="BJ292" i="1"/>
  <c r="BJ294" i="1"/>
  <c r="BJ295" i="1"/>
  <c r="BJ296" i="1"/>
  <c r="BJ297" i="1"/>
  <c r="BJ298" i="1"/>
  <c r="BJ299" i="1"/>
  <c r="BJ300" i="1"/>
  <c r="BJ301" i="1"/>
  <c r="BJ302" i="1"/>
  <c r="BJ303" i="1"/>
  <c r="BJ304" i="1"/>
  <c r="BJ305" i="1"/>
  <c r="BJ306" i="1"/>
  <c r="BJ307" i="1"/>
  <c r="BJ308" i="1"/>
  <c r="BJ310" i="1"/>
  <c r="BJ311" i="1"/>
  <c r="BJ312" i="1"/>
  <c r="BJ313" i="1"/>
  <c r="BJ314" i="1"/>
  <c r="BJ315" i="1"/>
  <c r="BJ316" i="1"/>
  <c r="BJ317" i="1"/>
  <c r="BJ318" i="1"/>
  <c r="BJ319" i="1"/>
  <c r="BJ320" i="1"/>
  <c r="BJ321" i="1"/>
  <c r="BJ322" i="1"/>
  <c r="BJ323" i="1"/>
  <c r="BJ324" i="1"/>
  <c r="BJ326" i="1"/>
  <c r="BJ327" i="1"/>
  <c r="BJ328" i="1"/>
  <c r="BJ329" i="1"/>
  <c r="BJ330" i="1"/>
  <c r="BJ331" i="1"/>
  <c r="BJ332" i="1"/>
  <c r="BJ333" i="1"/>
  <c r="BJ334" i="1"/>
  <c r="BJ335" i="1"/>
  <c r="BJ336" i="1"/>
  <c r="BJ337" i="1"/>
  <c r="BJ338" i="1"/>
  <c r="BJ339" i="1"/>
  <c r="BJ340" i="1"/>
  <c r="BJ342" i="1"/>
  <c r="BJ343" i="1"/>
  <c r="BJ344" i="1"/>
  <c r="BJ345" i="1"/>
  <c r="BJ346" i="1"/>
  <c r="BJ347" i="1"/>
  <c r="BJ348" i="1"/>
  <c r="BJ349" i="1"/>
  <c r="BJ350" i="1"/>
  <c r="BJ351" i="1"/>
  <c r="BJ352" i="1"/>
  <c r="BJ353" i="1"/>
  <c r="BJ354" i="1"/>
  <c r="BJ355" i="1"/>
  <c r="BJ356" i="1"/>
  <c r="BJ358" i="1"/>
  <c r="BJ359" i="1"/>
  <c r="BJ360" i="1"/>
  <c r="BJ361" i="1"/>
  <c r="BJ362" i="1"/>
  <c r="BJ363" i="1"/>
  <c r="BJ364" i="1"/>
  <c r="BJ365" i="1"/>
  <c r="BJ366" i="1"/>
  <c r="BJ367" i="1"/>
  <c r="BJ368" i="1"/>
  <c r="BJ369" i="1"/>
  <c r="BJ370" i="1"/>
  <c r="BJ371" i="1"/>
  <c r="BJ372" i="1"/>
  <c r="BJ374" i="1"/>
  <c r="BJ375" i="1"/>
  <c r="BJ376" i="1"/>
  <c r="BJ377" i="1"/>
  <c r="BJ378" i="1"/>
  <c r="BJ379" i="1"/>
  <c r="BJ380" i="1"/>
  <c r="BJ381" i="1"/>
  <c r="BJ382" i="1"/>
  <c r="BJ383" i="1"/>
  <c r="BJ384" i="1"/>
  <c r="BJ385" i="1"/>
  <c r="BJ386" i="1"/>
  <c r="BJ387" i="1"/>
  <c r="BJ388" i="1"/>
  <c r="BJ390" i="1"/>
  <c r="BJ391" i="1"/>
  <c r="BJ392" i="1"/>
  <c r="BJ393" i="1"/>
  <c r="BJ394" i="1"/>
  <c r="BJ395" i="1"/>
  <c r="BJ396" i="1"/>
  <c r="BJ397" i="1"/>
  <c r="BJ398" i="1"/>
  <c r="BJ399" i="1"/>
  <c r="BJ400" i="1"/>
  <c r="BJ401" i="1"/>
  <c r="BJ402" i="1"/>
  <c r="BJ403" i="1"/>
  <c r="BJ404" i="1"/>
  <c r="BJ406" i="1"/>
  <c r="BJ407" i="1"/>
  <c r="BJ408" i="1"/>
  <c r="BJ409" i="1"/>
  <c r="BJ410" i="1"/>
  <c r="BJ411" i="1"/>
  <c r="BJ412" i="1"/>
  <c r="BJ413" i="1"/>
  <c r="BJ414" i="1"/>
  <c r="BJ415" i="1"/>
  <c r="BJ416" i="1"/>
  <c r="BJ417" i="1"/>
  <c r="BJ418" i="1"/>
  <c r="BJ419" i="1"/>
  <c r="BJ420" i="1"/>
  <c r="BJ422" i="1"/>
  <c r="BJ423" i="1"/>
  <c r="BJ424" i="1"/>
  <c r="BJ425" i="1"/>
  <c r="BJ426" i="1"/>
  <c r="BJ427" i="1"/>
  <c r="BJ428" i="1"/>
  <c r="BJ429" i="1"/>
  <c r="BJ430" i="1"/>
  <c r="BJ431" i="1"/>
  <c r="BJ432" i="1"/>
  <c r="BJ433" i="1"/>
  <c r="BJ434" i="1"/>
  <c r="BJ435" i="1"/>
  <c r="BJ436" i="1"/>
  <c r="BJ438" i="1"/>
  <c r="BJ439" i="1"/>
  <c r="BJ440" i="1"/>
  <c r="BJ441" i="1"/>
  <c r="BJ442" i="1"/>
  <c r="BJ443" i="1"/>
  <c r="BJ444" i="1"/>
  <c r="BJ445" i="1"/>
  <c r="BJ446" i="1"/>
  <c r="BJ447" i="1"/>
  <c r="BJ448" i="1"/>
  <c r="BJ449" i="1"/>
  <c r="BJ450" i="1"/>
  <c r="BJ451" i="1"/>
  <c r="BJ452" i="1"/>
  <c r="BJ454" i="1"/>
  <c r="BJ455" i="1"/>
  <c r="BJ456" i="1"/>
  <c r="BJ457" i="1"/>
  <c r="BJ458" i="1"/>
  <c r="BJ459" i="1"/>
  <c r="BJ460" i="1"/>
  <c r="BJ461" i="1"/>
  <c r="BJ462" i="1"/>
  <c r="BJ463" i="1"/>
  <c r="BJ464" i="1"/>
  <c r="BJ465" i="1"/>
  <c r="BJ466" i="1"/>
  <c r="BJ467" i="1"/>
  <c r="BJ468" i="1"/>
  <c r="BJ470" i="1"/>
  <c r="BJ471" i="1"/>
  <c r="BJ472" i="1"/>
  <c r="BJ473" i="1"/>
  <c r="BJ474" i="1"/>
  <c r="BJ475" i="1"/>
  <c r="BJ476" i="1"/>
  <c r="BJ477" i="1"/>
  <c r="BJ478" i="1"/>
  <c r="BJ479" i="1"/>
  <c r="BJ480" i="1"/>
  <c r="BJ481" i="1"/>
  <c r="BJ482" i="1"/>
  <c r="BJ483" i="1"/>
  <c r="BJ484" i="1"/>
  <c r="BE6" i="1"/>
  <c r="BE7" i="1"/>
  <c r="BE8" i="1"/>
  <c r="BE9" i="1"/>
  <c r="BE10" i="1"/>
  <c r="BE11" i="1"/>
  <c r="BE12" i="1"/>
  <c r="BE13" i="1"/>
  <c r="BE14" i="1"/>
  <c r="BE15" i="1"/>
  <c r="BE16" i="1"/>
  <c r="BE17" i="1"/>
  <c r="BE18" i="1"/>
  <c r="BE19" i="1"/>
  <c r="BE20" i="1"/>
  <c r="BE22" i="1"/>
  <c r="BE23" i="1"/>
  <c r="BE24" i="1"/>
  <c r="BE25" i="1"/>
  <c r="BE26" i="1"/>
  <c r="BE27" i="1"/>
  <c r="BE28" i="1"/>
  <c r="BE29" i="1"/>
  <c r="BE30" i="1"/>
  <c r="BE31" i="1"/>
  <c r="BE32" i="1"/>
  <c r="BE33" i="1"/>
  <c r="BE34" i="1"/>
  <c r="BE35" i="1"/>
  <c r="BE36" i="1"/>
  <c r="BE38" i="1"/>
  <c r="BE39" i="1"/>
  <c r="BE40" i="1"/>
  <c r="BE41" i="1"/>
  <c r="BE42" i="1"/>
  <c r="BE43" i="1"/>
  <c r="BE44" i="1"/>
  <c r="BE45" i="1"/>
  <c r="BE46" i="1"/>
  <c r="BE47" i="1"/>
  <c r="BE48" i="1"/>
  <c r="BE49" i="1"/>
  <c r="BE50" i="1"/>
  <c r="BE51" i="1"/>
  <c r="BE52" i="1"/>
  <c r="BE54" i="1"/>
  <c r="BE55" i="1"/>
  <c r="BE56" i="1"/>
  <c r="BE57" i="1"/>
  <c r="BE58" i="1"/>
  <c r="BE59" i="1"/>
  <c r="BE60" i="1"/>
  <c r="BE61" i="1"/>
  <c r="BE62" i="1"/>
  <c r="BE63" i="1"/>
  <c r="BE64" i="1"/>
  <c r="BE65" i="1"/>
  <c r="BE66" i="1"/>
  <c r="BE67" i="1"/>
  <c r="BE68" i="1"/>
  <c r="BE70" i="1"/>
  <c r="BE71" i="1"/>
  <c r="BE72" i="1"/>
  <c r="BE73" i="1"/>
  <c r="BE74" i="1"/>
  <c r="BE75" i="1"/>
  <c r="BE76" i="1"/>
  <c r="BE77" i="1"/>
  <c r="BE78" i="1"/>
  <c r="BE79" i="1"/>
  <c r="BE80" i="1"/>
  <c r="BE81" i="1"/>
  <c r="BE82" i="1"/>
  <c r="BE83" i="1"/>
  <c r="BE84" i="1"/>
  <c r="BE86" i="1"/>
  <c r="BE87" i="1"/>
  <c r="BE88" i="1"/>
  <c r="BE89" i="1"/>
  <c r="BE90" i="1"/>
  <c r="BE91" i="1"/>
  <c r="BE92" i="1"/>
  <c r="BE93" i="1"/>
  <c r="BE94" i="1"/>
  <c r="BE95" i="1"/>
  <c r="BE96" i="1"/>
  <c r="BE97" i="1"/>
  <c r="BE98" i="1"/>
  <c r="BE99" i="1"/>
  <c r="BE100" i="1"/>
  <c r="BE102" i="1"/>
  <c r="BE103" i="1"/>
  <c r="BE104" i="1"/>
  <c r="BE105" i="1"/>
  <c r="BE106" i="1"/>
  <c r="BE107" i="1"/>
  <c r="BE108" i="1"/>
  <c r="BE109" i="1"/>
  <c r="BE110" i="1"/>
  <c r="BE111" i="1"/>
  <c r="BE112" i="1"/>
  <c r="BE113" i="1"/>
  <c r="BE114" i="1"/>
  <c r="BE115" i="1"/>
  <c r="BE116" i="1"/>
  <c r="BE118" i="1"/>
  <c r="BE119" i="1"/>
  <c r="BE120" i="1"/>
  <c r="BE121" i="1"/>
  <c r="BE122" i="1"/>
  <c r="BE123" i="1"/>
  <c r="BE124" i="1"/>
  <c r="BE125" i="1"/>
  <c r="BE126" i="1"/>
  <c r="BE127" i="1"/>
  <c r="BE128" i="1"/>
  <c r="BE129" i="1"/>
  <c r="BE130" i="1"/>
  <c r="BE131" i="1"/>
  <c r="BE132" i="1"/>
  <c r="BE134" i="1"/>
  <c r="BE135" i="1"/>
  <c r="BE136" i="1"/>
  <c r="BE137" i="1"/>
  <c r="BE138" i="1"/>
  <c r="BE139" i="1"/>
  <c r="BE140" i="1"/>
  <c r="BE141" i="1"/>
  <c r="BE142" i="1"/>
  <c r="BE143" i="1"/>
  <c r="BE144" i="1"/>
  <c r="BE145" i="1"/>
  <c r="BE146" i="1"/>
  <c r="BE147" i="1"/>
  <c r="BE148" i="1"/>
  <c r="BE150" i="1"/>
  <c r="BE151" i="1"/>
  <c r="BE152" i="1"/>
  <c r="BE153" i="1"/>
  <c r="BE154" i="1"/>
  <c r="BE155" i="1"/>
  <c r="BE156" i="1"/>
  <c r="BE157" i="1"/>
  <c r="BE158" i="1"/>
  <c r="BE159" i="1"/>
  <c r="BE160" i="1"/>
  <c r="BE161" i="1"/>
  <c r="BE162" i="1"/>
  <c r="BE163" i="1"/>
  <c r="BE164" i="1"/>
  <c r="BE166" i="1"/>
  <c r="BE167" i="1"/>
  <c r="BE168" i="1"/>
  <c r="BE169" i="1"/>
  <c r="BE170" i="1"/>
  <c r="BE171" i="1"/>
  <c r="BE172" i="1"/>
  <c r="BE173" i="1"/>
  <c r="BE174" i="1"/>
  <c r="BE175" i="1"/>
  <c r="BE176" i="1"/>
  <c r="BE177" i="1"/>
  <c r="BE178" i="1"/>
  <c r="BE179" i="1"/>
  <c r="BE180" i="1"/>
  <c r="BE182" i="1"/>
  <c r="BE183" i="1"/>
  <c r="BE184" i="1"/>
  <c r="BE185" i="1"/>
  <c r="BE186" i="1"/>
  <c r="BE187" i="1"/>
  <c r="BE188" i="1"/>
  <c r="BE189" i="1"/>
  <c r="BE190" i="1"/>
  <c r="BE191" i="1"/>
  <c r="BE192" i="1"/>
  <c r="BE193" i="1"/>
  <c r="BE194" i="1"/>
  <c r="BE195" i="1"/>
  <c r="BE196" i="1"/>
  <c r="BE198" i="1"/>
  <c r="BE199" i="1"/>
  <c r="BE200" i="1"/>
  <c r="BE201" i="1"/>
  <c r="BE202" i="1"/>
  <c r="BE203" i="1"/>
  <c r="BE204" i="1"/>
  <c r="BE205" i="1"/>
  <c r="BE206" i="1"/>
  <c r="BE207" i="1"/>
  <c r="BE208" i="1"/>
  <c r="BE209" i="1"/>
  <c r="BE210" i="1"/>
  <c r="BE211" i="1"/>
  <c r="BE212" i="1"/>
  <c r="BE214" i="1"/>
  <c r="BE215" i="1"/>
  <c r="BE216" i="1"/>
  <c r="BE217" i="1"/>
  <c r="BE218" i="1"/>
  <c r="BE219" i="1"/>
  <c r="BE220" i="1"/>
  <c r="BE221" i="1"/>
  <c r="BE222" i="1"/>
  <c r="BE223" i="1"/>
  <c r="BE224" i="1"/>
  <c r="BE225" i="1"/>
  <c r="BE226" i="1"/>
  <c r="BE227" i="1"/>
  <c r="BE228" i="1"/>
  <c r="BE230" i="1"/>
  <c r="BE231" i="1"/>
  <c r="BE232" i="1"/>
  <c r="BE233" i="1"/>
  <c r="BE234" i="1"/>
  <c r="BE235" i="1"/>
  <c r="BE236" i="1"/>
  <c r="BE237" i="1"/>
  <c r="BE238" i="1"/>
  <c r="BE239" i="1"/>
  <c r="BE240" i="1"/>
  <c r="BE241" i="1"/>
  <c r="BE242" i="1"/>
  <c r="BE243" i="1"/>
  <c r="BE244" i="1"/>
  <c r="BE246" i="1"/>
  <c r="BE247" i="1"/>
  <c r="BE248" i="1"/>
  <c r="BE249" i="1"/>
  <c r="BE250" i="1"/>
  <c r="BE251" i="1"/>
  <c r="BE252" i="1"/>
  <c r="BE253" i="1"/>
  <c r="BE254" i="1"/>
  <c r="BE255" i="1"/>
  <c r="BE256" i="1"/>
  <c r="BE257" i="1"/>
  <c r="BE258" i="1"/>
  <c r="BE259" i="1"/>
  <c r="BE260" i="1"/>
  <c r="BE262" i="1"/>
  <c r="BE263" i="1"/>
  <c r="BE264" i="1"/>
  <c r="BE265" i="1"/>
  <c r="BE266" i="1"/>
  <c r="BE267" i="1"/>
  <c r="BE268" i="1"/>
  <c r="BE269" i="1"/>
  <c r="BE270" i="1"/>
  <c r="BE271" i="1"/>
  <c r="BE272" i="1"/>
  <c r="BE273" i="1"/>
  <c r="BE274" i="1"/>
  <c r="BE275" i="1"/>
  <c r="BE276" i="1"/>
  <c r="BE278" i="1"/>
  <c r="BE279" i="1"/>
  <c r="BE280" i="1"/>
  <c r="BE281" i="1"/>
  <c r="BE282" i="1"/>
  <c r="BE283" i="1"/>
  <c r="BE284" i="1"/>
  <c r="BE285" i="1"/>
  <c r="BE286" i="1"/>
  <c r="BE287" i="1"/>
  <c r="BE288" i="1"/>
  <c r="BE289" i="1"/>
  <c r="BE290" i="1"/>
  <c r="BE291" i="1"/>
  <c r="BE292" i="1"/>
  <c r="BE294" i="1"/>
  <c r="BE295" i="1"/>
  <c r="BE296" i="1"/>
  <c r="BE297" i="1"/>
  <c r="BE298" i="1"/>
  <c r="BE299" i="1"/>
  <c r="BE300" i="1"/>
  <c r="BE301" i="1"/>
  <c r="BE302" i="1"/>
  <c r="BE303" i="1"/>
  <c r="BE304" i="1"/>
  <c r="BE305" i="1"/>
  <c r="BE306" i="1"/>
  <c r="BE307" i="1"/>
  <c r="BE308" i="1"/>
  <c r="BE310" i="1"/>
  <c r="BE311" i="1"/>
  <c r="BE312" i="1"/>
  <c r="BE313" i="1"/>
  <c r="BE314" i="1"/>
  <c r="BE315" i="1"/>
  <c r="BE316" i="1"/>
  <c r="BE317" i="1"/>
  <c r="BE318" i="1"/>
  <c r="BE319" i="1"/>
  <c r="BE320" i="1"/>
  <c r="BE321" i="1"/>
  <c r="BE322" i="1"/>
  <c r="BE323" i="1"/>
  <c r="BE324" i="1"/>
  <c r="BE326" i="1"/>
  <c r="BE327" i="1"/>
  <c r="BE328" i="1"/>
  <c r="BE329" i="1"/>
  <c r="BE330" i="1"/>
  <c r="BE331" i="1"/>
  <c r="BE332" i="1"/>
  <c r="BE333" i="1"/>
  <c r="BE334" i="1"/>
  <c r="BE335" i="1"/>
  <c r="BE336" i="1"/>
  <c r="BE337" i="1"/>
  <c r="BE338" i="1"/>
  <c r="BE339" i="1"/>
  <c r="BE340" i="1"/>
  <c r="BE342" i="1"/>
  <c r="BE343" i="1"/>
  <c r="BE344" i="1"/>
  <c r="BE345" i="1"/>
  <c r="BE346" i="1"/>
  <c r="BE347" i="1"/>
  <c r="BE348" i="1"/>
  <c r="BE349" i="1"/>
  <c r="BE350" i="1"/>
  <c r="BE351" i="1"/>
  <c r="BE352" i="1"/>
  <c r="BE353" i="1"/>
  <c r="BE354" i="1"/>
  <c r="BE355" i="1"/>
  <c r="BE356" i="1"/>
  <c r="BE358" i="1"/>
  <c r="BE359" i="1"/>
  <c r="BE360" i="1"/>
  <c r="BE361" i="1"/>
  <c r="BE362" i="1"/>
  <c r="BE363" i="1"/>
  <c r="BE364" i="1"/>
  <c r="BE365" i="1"/>
  <c r="BE366" i="1"/>
  <c r="BE367" i="1"/>
  <c r="BE368" i="1"/>
  <c r="BE369" i="1"/>
  <c r="BE370" i="1"/>
  <c r="BE371" i="1"/>
  <c r="BE372" i="1"/>
  <c r="BE374" i="1"/>
  <c r="BE375" i="1"/>
  <c r="BE376" i="1"/>
  <c r="BE377" i="1"/>
  <c r="BE378" i="1"/>
  <c r="BE379" i="1"/>
  <c r="BE380" i="1"/>
  <c r="BE381" i="1"/>
  <c r="BE382" i="1"/>
  <c r="BE383" i="1"/>
  <c r="BE384" i="1"/>
  <c r="BE385" i="1"/>
  <c r="BE386" i="1"/>
  <c r="BE387" i="1"/>
  <c r="BE388" i="1"/>
  <c r="BE390" i="1"/>
  <c r="BE391" i="1"/>
  <c r="BE392" i="1"/>
  <c r="BE393" i="1"/>
  <c r="BE394" i="1"/>
  <c r="BE395" i="1"/>
  <c r="BE396" i="1"/>
  <c r="BE397" i="1"/>
  <c r="BE398" i="1"/>
  <c r="BE399" i="1"/>
  <c r="BE400" i="1"/>
  <c r="BE401" i="1"/>
  <c r="BE402" i="1"/>
  <c r="BE403" i="1"/>
  <c r="BE404" i="1"/>
  <c r="BE406" i="1"/>
  <c r="BE407" i="1"/>
  <c r="BE408" i="1"/>
  <c r="BE409" i="1"/>
  <c r="BE410" i="1"/>
  <c r="BE411" i="1"/>
  <c r="BE412" i="1"/>
  <c r="BE413" i="1"/>
  <c r="BE414" i="1"/>
  <c r="BE415" i="1"/>
  <c r="BE416" i="1"/>
  <c r="BE417" i="1"/>
  <c r="BE418" i="1"/>
  <c r="BE419" i="1"/>
  <c r="BE420" i="1"/>
  <c r="BE422" i="1"/>
  <c r="BE423" i="1"/>
  <c r="BE424" i="1"/>
  <c r="BE425" i="1"/>
  <c r="BE426" i="1"/>
  <c r="BE427" i="1"/>
  <c r="BE428" i="1"/>
  <c r="BE429" i="1"/>
  <c r="BE430" i="1"/>
  <c r="BE431" i="1"/>
  <c r="BE432" i="1"/>
  <c r="BE433" i="1"/>
  <c r="BE434" i="1"/>
  <c r="BE435" i="1"/>
  <c r="BE436" i="1"/>
  <c r="BE438" i="1"/>
  <c r="BE439" i="1"/>
  <c r="BE440" i="1"/>
  <c r="BE441" i="1"/>
  <c r="BE442" i="1"/>
  <c r="BE443" i="1"/>
  <c r="BE444" i="1"/>
  <c r="BE445" i="1"/>
  <c r="BE446" i="1"/>
  <c r="BE447" i="1"/>
  <c r="BE448" i="1"/>
  <c r="BE449" i="1"/>
  <c r="BE450" i="1"/>
  <c r="BE451" i="1"/>
  <c r="BE452" i="1"/>
  <c r="BE454" i="1"/>
  <c r="BE455" i="1"/>
  <c r="BE456" i="1"/>
  <c r="BE457" i="1"/>
  <c r="BE458" i="1"/>
  <c r="BE459" i="1"/>
  <c r="BE460" i="1"/>
  <c r="BE461" i="1"/>
  <c r="BE462" i="1"/>
  <c r="BE463" i="1"/>
  <c r="BE464" i="1"/>
  <c r="BE465" i="1"/>
  <c r="BE466" i="1"/>
  <c r="BE467" i="1"/>
  <c r="BE468" i="1"/>
  <c r="BE470" i="1"/>
  <c r="BE471" i="1"/>
  <c r="BE472" i="1"/>
  <c r="BE473" i="1"/>
  <c r="BE474" i="1"/>
  <c r="BE475" i="1"/>
  <c r="BE476" i="1"/>
  <c r="BE477" i="1"/>
  <c r="BE478" i="1"/>
  <c r="BE479" i="1"/>
  <c r="BE480" i="1"/>
  <c r="BE481" i="1"/>
  <c r="BE482" i="1"/>
  <c r="BE483" i="1"/>
  <c r="BE484" i="1"/>
  <c r="AZ6" i="1"/>
  <c r="AZ7" i="1"/>
  <c r="AZ8" i="1"/>
  <c r="AZ9" i="1"/>
  <c r="AZ10" i="1"/>
  <c r="AZ11" i="1"/>
  <c r="AZ12" i="1"/>
  <c r="AZ13" i="1"/>
  <c r="AZ14" i="1"/>
  <c r="AZ15" i="1"/>
  <c r="AZ16" i="1"/>
  <c r="AZ17" i="1"/>
  <c r="AZ18" i="1"/>
  <c r="AZ19" i="1"/>
  <c r="AZ20" i="1"/>
  <c r="AZ22" i="1"/>
  <c r="AZ23" i="1"/>
  <c r="AZ24" i="1"/>
  <c r="AZ25" i="1"/>
  <c r="AZ26" i="1"/>
  <c r="AZ27" i="1"/>
  <c r="AZ28" i="1"/>
  <c r="AZ29" i="1"/>
  <c r="AZ30" i="1"/>
  <c r="AZ31" i="1"/>
  <c r="AZ32" i="1"/>
  <c r="AZ33" i="1"/>
  <c r="AZ34" i="1"/>
  <c r="AZ35" i="1"/>
  <c r="AZ36" i="1"/>
  <c r="AZ38" i="1"/>
  <c r="AZ39" i="1"/>
  <c r="AZ40" i="1"/>
  <c r="AZ41" i="1"/>
  <c r="AZ42" i="1"/>
  <c r="AZ43" i="1"/>
  <c r="AZ44" i="1"/>
  <c r="AZ45" i="1"/>
  <c r="AZ46" i="1"/>
  <c r="AZ47" i="1"/>
  <c r="AZ48" i="1"/>
  <c r="AZ49" i="1"/>
  <c r="AZ50" i="1"/>
  <c r="AZ51" i="1"/>
  <c r="AZ52" i="1"/>
  <c r="AZ54" i="1"/>
  <c r="AZ55" i="1"/>
  <c r="AZ56" i="1"/>
  <c r="AZ57" i="1"/>
  <c r="AZ58" i="1"/>
  <c r="AZ59" i="1"/>
  <c r="AZ60" i="1"/>
  <c r="AZ61" i="1"/>
  <c r="AZ62" i="1"/>
  <c r="AZ63" i="1"/>
  <c r="AZ64" i="1"/>
  <c r="AZ65" i="1"/>
  <c r="AZ66" i="1"/>
  <c r="AZ67" i="1"/>
  <c r="AZ68" i="1"/>
  <c r="AZ70" i="1"/>
  <c r="AZ71" i="1"/>
  <c r="AZ72" i="1"/>
  <c r="AZ73" i="1"/>
  <c r="AZ74" i="1"/>
  <c r="AZ75" i="1"/>
  <c r="AZ76" i="1"/>
  <c r="AZ77" i="1"/>
  <c r="AZ78" i="1"/>
  <c r="AZ79" i="1"/>
  <c r="AZ80" i="1"/>
  <c r="AZ81" i="1"/>
  <c r="AZ82" i="1"/>
  <c r="AZ83" i="1"/>
  <c r="AZ84" i="1"/>
  <c r="AZ86" i="1"/>
  <c r="AZ87" i="1"/>
  <c r="AZ88" i="1"/>
  <c r="AZ89" i="1"/>
  <c r="AZ90" i="1"/>
  <c r="AZ91" i="1"/>
  <c r="AZ92" i="1"/>
  <c r="AZ93" i="1"/>
  <c r="AZ94" i="1"/>
  <c r="AZ95" i="1"/>
  <c r="AZ96" i="1"/>
  <c r="AZ97" i="1"/>
  <c r="AZ98" i="1"/>
  <c r="AZ99" i="1"/>
  <c r="AZ100" i="1"/>
  <c r="AZ102" i="1"/>
  <c r="AZ103" i="1"/>
  <c r="AZ104" i="1"/>
  <c r="AZ105" i="1"/>
  <c r="AZ106" i="1"/>
  <c r="AZ107" i="1"/>
  <c r="AZ108" i="1"/>
  <c r="AZ109" i="1"/>
  <c r="AZ110" i="1"/>
  <c r="AZ111" i="1"/>
  <c r="AZ112" i="1"/>
  <c r="AZ113" i="1"/>
  <c r="AZ114" i="1"/>
  <c r="AZ115" i="1"/>
  <c r="AZ116" i="1"/>
  <c r="AZ118" i="1"/>
  <c r="AZ119" i="1"/>
  <c r="AZ120" i="1"/>
  <c r="AZ121" i="1"/>
  <c r="AZ122" i="1"/>
  <c r="AZ123" i="1"/>
  <c r="AZ124" i="1"/>
  <c r="AZ125" i="1"/>
  <c r="AZ126" i="1"/>
  <c r="AZ127" i="1"/>
  <c r="AZ128" i="1"/>
  <c r="AZ129" i="1"/>
  <c r="AZ130" i="1"/>
  <c r="AZ131" i="1"/>
  <c r="AZ132" i="1"/>
  <c r="AZ134" i="1"/>
  <c r="AZ135" i="1"/>
  <c r="AZ136" i="1"/>
  <c r="AZ137" i="1"/>
  <c r="AZ138" i="1"/>
  <c r="AZ139" i="1"/>
  <c r="AZ140" i="1"/>
  <c r="AZ141" i="1"/>
  <c r="AZ142" i="1"/>
  <c r="AZ143" i="1"/>
  <c r="AZ144" i="1"/>
  <c r="AZ145" i="1"/>
  <c r="AZ146" i="1"/>
  <c r="AZ147" i="1"/>
  <c r="AZ148" i="1"/>
  <c r="AZ150" i="1"/>
  <c r="AZ151" i="1"/>
  <c r="AZ152" i="1"/>
  <c r="AZ153" i="1"/>
  <c r="AZ154" i="1"/>
  <c r="AZ155" i="1"/>
  <c r="AZ156" i="1"/>
  <c r="AZ157" i="1"/>
  <c r="AZ158" i="1"/>
  <c r="AZ159" i="1"/>
  <c r="AZ160" i="1"/>
  <c r="AZ161" i="1"/>
  <c r="AZ162" i="1"/>
  <c r="AZ163" i="1"/>
  <c r="AZ164" i="1"/>
  <c r="AZ166" i="1"/>
  <c r="AZ167" i="1"/>
  <c r="AZ168" i="1"/>
  <c r="AZ169" i="1"/>
  <c r="AZ170" i="1"/>
  <c r="AZ171" i="1"/>
  <c r="AZ172" i="1"/>
  <c r="AZ173" i="1"/>
  <c r="AZ174" i="1"/>
  <c r="AZ175" i="1"/>
  <c r="AZ176" i="1"/>
  <c r="AZ177" i="1"/>
  <c r="AZ178" i="1"/>
  <c r="AZ179" i="1"/>
  <c r="AZ180" i="1"/>
  <c r="AZ182" i="1"/>
  <c r="AZ183" i="1"/>
  <c r="AZ184" i="1"/>
  <c r="AZ185" i="1"/>
  <c r="AZ186" i="1"/>
  <c r="AZ187" i="1"/>
  <c r="AZ188" i="1"/>
  <c r="AZ189" i="1"/>
  <c r="AZ190" i="1"/>
  <c r="AZ191" i="1"/>
  <c r="AZ192" i="1"/>
  <c r="AZ193" i="1"/>
  <c r="AZ194" i="1"/>
  <c r="AZ195" i="1"/>
  <c r="AZ196" i="1"/>
  <c r="AZ198" i="1"/>
  <c r="AZ199" i="1"/>
  <c r="AZ200" i="1"/>
  <c r="AZ201" i="1"/>
  <c r="AZ202" i="1"/>
  <c r="AZ203" i="1"/>
  <c r="AZ204" i="1"/>
  <c r="AZ205" i="1"/>
  <c r="AZ206" i="1"/>
  <c r="AZ207" i="1"/>
  <c r="AZ208" i="1"/>
  <c r="AZ209" i="1"/>
  <c r="AZ210" i="1"/>
  <c r="AZ211" i="1"/>
  <c r="AZ212" i="1"/>
  <c r="AZ214" i="1"/>
  <c r="AZ215" i="1"/>
  <c r="AZ216" i="1"/>
  <c r="AZ217" i="1"/>
  <c r="AZ218" i="1"/>
  <c r="AZ219" i="1"/>
  <c r="AZ220" i="1"/>
  <c r="AZ221" i="1"/>
  <c r="AZ222" i="1"/>
  <c r="AZ223" i="1"/>
  <c r="AZ224" i="1"/>
  <c r="AZ225" i="1"/>
  <c r="AZ226" i="1"/>
  <c r="AZ227" i="1"/>
  <c r="AZ228" i="1"/>
  <c r="AZ230" i="1"/>
  <c r="AZ231" i="1"/>
  <c r="AZ232" i="1"/>
  <c r="AZ233" i="1"/>
  <c r="AZ234" i="1"/>
  <c r="AZ235" i="1"/>
  <c r="AZ236" i="1"/>
  <c r="AZ237" i="1"/>
  <c r="AZ238" i="1"/>
  <c r="AZ239" i="1"/>
  <c r="AZ240" i="1"/>
  <c r="AZ241" i="1"/>
  <c r="AZ242" i="1"/>
  <c r="AZ243" i="1"/>
  <c r="AZ244" i="1"/>
  <c r="AZ246" i="1"/>
  <c r="AZ247" i="1"/>
  <c r="AZ248" i="1"/>
  <c r="AZ249" i="1"/>
  <c r="AZ250" i="1"/>
  <c r="AZ251" i="1"/>
  <c r="AZ252" i="1"/>
  <c r="AZ253" i="1"/>
  <c r="AZ254" i="1"/>
  <c r="AZ255" i="1"/>
  <c r="AZ256" i="1"/>
  <c r="AZ257" i="1"/>
  <c r="AZ258" i="1"/>
  <c r="AZ259" i="1"/>
  <c r="AZ260" i="1"/>
  <c r="AZ262" i="1"/>
  <c r="AZ263" i="1"/>
  <c r="AZ264" i="1"/>
  <c r="AZ265" i="1"/>
  <c r="AZ266" i="1"/>
  <c r="AZ267" i="1"/>
  <c r="AZ268" i="1"/>
  <c r="AZ269" i="1"/>
  <c r="AZ270" i="1"/>
  <c r="AZ271" i="1"/>
  <c r="AZ272" i="1"/>
  <c r="AZ273" i="1"/>
  <c r="AZ274" i="1"/>
  <c r="AZ275" i="1"/>
  <c r="AZ276" i="1"/>
  <c r="AZ278" i="1"/>
  <c r="AZ279" i="1"/>
  <c r="AZ280" i="1"/>
  <c r="AZ281" i="1"/>
  <c r="AZ282" i="1"/>
  <c r="AZ283" i="1"/>
  <c r="AZ284" i="1"/>
  <c r="AZ285" i="1"/>
  <c r="AZ286" i="1"/>
  <c r="AZ287" i="1"/>
  <c r="AZ288" i="1"/>
  <c r="AZ289" i="1"/>
  <c r="AZ290" i="1"/>
  <c r="AZ291" i="1"/>
  <c r="AZ292" i="1"/>
  <c r="AZ294" i="1"/>
  <c r="AZ295" i="1"/>
  <c r="AZ296" i="1"/>
  <c r="AZ297" i="1"/>
  <c r="AZ298" i="1"/>
  <c r="AZ299" i="1"/>
  <c r="AZ300" i="1"/>
  <c r="AZ301" i="1"/>
  <c r="AZ302" i="1"/>
  <c r="AZ303" i="1"/>
  <c r="AZ304" i="1"/>
  <c r="AZ305" i="1"/>
  <c r="AZ306" i="1"/>
  <c r="AZ307" i="1"/>
  <c r="AZ308" i="1"/>
  <c r="AZ310" i="1"/>
  <c r="AZ311" i="1"/>
  <c r="AZ312" i="1"/>
  <c r="AZ313" i="1"/>
  <c r="AZ314" i="1"/>
  <c r="AZ315" i="1"/>
  <c r="AZ316" i="1"/>
  <c r="AZ317" i="1"/>
  <c r="AZ318" i="1"/>
  <c r="AZ319" i="1"/>
  <c r="AZ320" i="1"/>
  <c r="AZ321" i="1"/>
  <c r="AZ322" i="1"/>
  <c r="AZ323" i="1"/>
  <c r="AZ324" i="1"/>
  <c r="AZ326" i="1"/>
  <c r="AZ327" i="1"/>
  <c r="AZ328" i="1"/>
  <c r="AZ329" i="1"/>
  <c r="AZ330" i="1"/>
  <c r="AZ331" i="1"/>
  <c r="AZ332" i="1"/>
  <c r="AZ333" i="1"/>
  <c r="AZ334" i="1"/>
  <c r="AZ335" i="1"/>
  <c r="AZ336" i="1"/>
  <c r="AZ337" i="1"/>
  <c r="AZ338" i="1"/>
  <c r="AZ339" i="1"/>
  <c r="AZ340" i="1"/>
  <c r="AZ342" i="1"/>
  <c r="AZ343" i="1"/>
  <c r="AZ344" i="1"/>
  <c r="AZ345" i="1"/>
  <c r="AZ346" i="1"/>
  <c r="AZ347" i="1"/>
  <c r="AZ348" i="1"/>
  <c r="AZ349" i="1"/>
  <c r="AZ350" i="1"/>
  <c r="AZ351" i="1"/>
  <c r="AZ352" i="1"/>
  <c r="AZ353" i="1"/>
  <c r="AZ354" i="1"/>
  <c r="AZ355" i="1"/>
  <c r="AZ356" i="1"/>
  <c r="AZ358" i="1"/>
  <c r="AZ359" i="1"/>
  <c r="AZ360" i="1"/>
  <c r="AZ361" i="1"/>
  <c r="AZ362" i="1"/>
  <c r="AZ363" i="1"/>
  <c r="AZ364" i="1"/>
  <c r="AZ365" i="1"/>
  <c r="AZ366" i="1"/>
  <c r="AZ367" i="1"/>
  <c r="AZ368" i="1"/>
  <c r="AZ369" i="1"/>
  <c r="AZ370" i="1"/>
  <c r="AZ371" i="1"/>
  <c r="AZ372" i="1"/>
  <c r="AZ374" i="1"/>
  <c r="AZ375" i="1"/>
  <c r="AZ376" i="1"/>
  <c r="AZ377" i="1"/>
  <c r="AZ378" i="1"/>
  <c r="AZ379" i="1"/>
  <c r="AZ380" i="1"/>
  <c r="AZ381" i="1"/>
  <c r="AZ382" i="1"/>
  <c r="AZ383" i="1"/>
  <c r="AZ384" i="1"/>
  <c r="AZ385" i="1"/>
  <c r="AZ386" i="1"/>
  <c r="AZ387" i="1"/>
  <c r="AZ388" i="1"/>
  <c r="AZ390" i="1"/>
  <c r="AZ391" i="1"/>
  <c r="AZ392" i="1"/>
  <c r="AZ393" i="1"/>
  <c r="AZ394" i="1"/>
  <c r="AZ395" i="1"/>
  <c r="AZ396" i="1"/>
  <c r="AZ397" i="1"/>
  <c r="AZ398" i="1"/>
  <c r="AZ399" i="1"/>
  <c r="AZ400" i="1"/>
  <c r="AZ401" i="1"/>
  <c r="AZ402" i="1"/>
  <c r="AZ403" i="1"/>
  <c r="AZ404" i="1"/>
  <c r="AZ406" i="1"/>
  <c r="AZ407" i="1"/>
  <c r="AZ408" i="1"/>
  <c r="AZ409" i="1"/>
  <c r="AZ410" i="1"/>
  <c r="AZ411" i="1"/>
  <c r="AZ412" i="1"/>
  <c r="AZ413" i="1"/>
  <c r="AZ414" i="1"/>
  <c r="AZ415" i="1"/>
  <c r="AZ416" i="1"/>
  <c r="AZ417" i="1"/>
  <c r="AZ418" i="1"/>
  <c r="AZ419" i="1"/>
  <c r="AZ420" i="1"/>
  <c r="AZ422" i="1"/>
  <c r="AZ423" i="1"/>
  <c r="AZ424" i="1"/>
  <c r="AZ425" i="1"/>
  <c r="AZ426" i="1"/>
  <c r="AZ427" i="1"/>
  <c r="AZ428" i="1"/>
  <c r="AZ429" i="1"/>
  <c r="AZ430" i="1"/>
  <c r="AZ431" i="1"/>
  <c r="AZ432" i="1"/>
  <c r="AZ433" i="1"/>
  <c r="AZ434" i="1"/>
  <c r="AZ435" i="1"/>
  <c r="AZ436" i="1"/>
  <c r="AZ438" i="1"/>
  <c r="AZ439" i="1"/>
  <c r="AZ440" i="1"/>
  <c r="AZ441" i="1"/>
  <c r="AZ442" i="1"/>
  <c r="AZ443" i="1"/>
  <c r="AZ444" i="1"/>
  <c r="AZ445" i="1"/>
  <c r="AZ446" i="1"/>
  <c r="AZ447" i="1"/>
  <c r="AZ448" i="1"/>
  <c r="AZ449" i="1"/>
  <c r="AZ450" i="1"/>
  <c r="AZ451" i="1"/>
  <c r="AZ452" i="1"/>
  <c r="AZ454" i="1"/>
  <c r="AZ455" i="1"/>
  <c r="AZ456" i="1"/>
  <c r="AZ457" i="1"/>
  <c r="AZ458" i="1"/>
  <c r="AZ459" i="1"/>
  <c r="AZ460" i="1"/>
  <c r="AZ461" i="1"/>
  <c r="AZ462" i="1"/>
  <c r="AZ463" i="1"/>
  <c r="AZ464" i="1"/>
  <c r="AZ465" i="1"/>
  <c r="AZ466" i="1"/>
  <c r="AZ467" i="1"/>
  <c r="AZ468" i="1"/>
  <c r="AZ470" i="1"/>
  <c r="AZ471" i="1"/>
  <c r="AZ472" i="1"/>
  <c r="AZ473" i="1"/>
  <c r="AZ474" i="1"/>
  <c r="AZ475" i="1"/>
  <c r="AZ476" i="1"/>
  <c r="AZ477" i="1"/>
  <c r="AZ478" i="1"/>
  <c r="AZ479" i="1"/>
  <c r="AZ480" i="1"/>
  <c r="AZ481" i="1"/>
  <c r="AZ482" i="1"/>
  <c r="AZ483" i="1"/>
  <c r="AZ484" i="1"/>
  <c r="E21" i="1"/>
  <c r="BJ21" i="1" s="1"/>
  <c r="E37" i="1"/>
  <c r="BJ37" i="1" s="1"/>
  <c r="E53" i="1"/>
  <c r="AZ53" i="1" s="1"/>
  <c r="E69" i="1"/>
  <c r="BJ69" i="1" s="1"/>
  <c r="E85" i="1"/>
  <c r="BE85" i="1" s="1"/>
  <c r="E101" i="1"/>
  <c r="BE101" i="1" s="1"/>
  <c r="E117" i="1"/>
  <c r="A117" i="1" s="1"/>
  <c r="E133" i="1"/>
  <c r="A133" i="1" s="1"/>
  <c r="E149" i="1"/>
  <c r="BE149" i="1" s="1"/>
  <c r="E165" i="1"/>
  <c r="BJ165" i="1" s="1"/>
  <c r="E181" i="1"/>
  <c r="BJ181" i="1" s="1"/>
  <c r="E197" i="1"/>
  <c r="AZ197" i="1" s="1"/>
  <c r="E213" i="1"/>
  <c r="BJ213" i="1" s="1"/>
  <c r="E229" i="1"/>
  <c r="BJ229" i="1" s="1"/>
  <c r="E245" i="1"/>
  <c r="A245" i="1" s="1"/>
  <c r="E261" i="1"/>
  <c r="A261" i="1" s="1"/>
  <c r="E277" i="1"/>
  <c r="BJ277" i="1" s="1"/>
  <c r="E293" i="1"/>
  <c r="BJ293" i="1" s="1"/>
  <c r="E309" i="1"/>
  <c r="BJ309" i="1" s="1"/>
  <c r="E325" i="1"/>
  <c r="BJ325" i="1" s="1"/>
  <c r="E341" i="1"/>
  <c r="BJ341" i="1" s="1"/>
  <c r="E357" i="1"/>
  <c r="BE357" i="1" s="1"/>
  <c r="E373" i="1"/>
  <c r="BJ373" i="1" s="1"/>
  <c r="E389" i="1"/>
  <c r="BJ389" i="1" s="1"/>
  <c r="E405" i="1"/>
  <c r="BE405" i="1" s="1"/>
  <c r="E421" i="1"/>
  <c r="BE421" i="1" s="1"/>
  <c r="E437" i="1"/>
  <c r="BE437" i="1" s="1"/>
  <c r="E453" i="1"/>
  <c r="BJ453" i="1" s="1"/>
  <c r="E469" i="1"/>
  <c r="BJ469" i="1" s="1"/>
  <c r="E485" i="1"/>
  <c r="BJ485" i="1" s="1"/>
  <c r="E5" i="1"/>
  <c r="AZ5" i="1" s="1"/>
  <c r="A277" i="1" l="1"/>
  <c r="AZ485" i="1"/>
  <c r="AZ469" i="1"/>
  <c r="AZ357" i="1"/>
  <c r="AZ341" i="1"/>
  <c r="AZ229" i="1"/>
  <c r="AZ213" i="1"/>
  <c r="BE37" i="1"/>
  <c r="BE21" i="1"/>
  <c r="BJ101" i="1"/>
  <c r="BJ85" i="1"/>
  <c r="A485" i="1"/>
  <c r="A469" i="1"/>
  <c r="A357" i="1"/>
  <c r="A341" i="1"/>
  <c r="A229" i="1"/>
  <c r="A213" i="1"/>
  <c r="A101" i="1"/>
  <c r="A85" i="1"/>
  <c r="A405" i="1"/>
  <c r="A149" i="1"/>
  <c r="A21" i="1"/>
  <c r="AZ421" i="1"/>
  <c r="AZ405" i="1"/>
  <c r="AZ293" i="1"/>
  <c r="AZ277" i="1"/>
  <c r="AZ37" i="1"/>
  <c r="AZ21" i="1"/>
  <c r="AZ453" i="1"/>
  <c r="AZ437" i="1"/>
  <c r="AZ325" i="1"/>
  <c r="AZ309" i="1"/>
  <c r="AZ245" i="1"/>
  <c r="BE5" i="1"/>
  <c r="BE133" i="1"/>
  <c r="BE69" i="1"/>
  <c r="BE53" i="1"/>
  <c r="BJ133" i="1"/>
  <c r="BJ117" i="1"/>
  <c r="BJ53" i="1"/>
  <c r="A5" i="1"/>
  <c r="A453" i="1"/>
  <c r="A437" i="1"/>
  <c r="A325" i="1"/>
  <c r="A309" i="1"/>
  <c r="A197" i="1"/>
  <c r="A181" i="1"/>
  <c r="A69" i="1"/>
  <c r="A53" i="1"/>
  <c r="BE485" i="1"/>
  <c r="BE469" i="1"/>
  <c r="BE453" i="1"/>
  <c r="BE389" i="1"/>
  <c r="BE373" i="1"/>
  <c r="BE341" i="1"/>
  <c r="BE325" i="1"/>
  <c r="BE309" i="1"/>
  <c r="BE293" i="1"/>
  <c r="BE277" i="1"/>
  <c r="BE197" i="1"/>
  <c r="BE181" i="1"/>
  <c r="BE165" i="1"/>
  <c r="BJ261" i="1"/>
  <c r="BJ245" i="1"/>
  <c r="BJ197" i="1"/>
  <c r="AZ389" i="1"/>
  <c r="AZ373" i="1"/>
  <c r="AZ261" i="1"/>
  <c r="BE117" i="1"/>
  <c r="BJ5" i="1"/>
  <c r="A389" i="1"/>
  <c r="A373" i="1"/>
  <c r="BJ149" i="1"/>
  <c r="AO4" i="1"/>
  <c r="AN4" i="1"/>
  <c r="AN486" i="1" s="1"/>
  <c r="AJ4" i="1"/>
  <c r="AJ486" i="1" s="1"/>
  <c r="AK4" i="1"/>
  <c r="AV486" i="1"/>
  <c r="AT486" i="1"/>
  <c r="AR486" i="1"/>
  <c r="AV470" i="1"/>
  <c r="AT470" i="1"/>
  <c r="AR470" i="1"/>
  <c r="AV454" i="1"/>
  <c r="AT454" i="1"/>
  <c r="AR454" i="1"/>
  <c r="AV438" i="1"/>
  <c r="AT438" i="1"/>
  <c r="AR438" i="1"/>
  <c r="AV422" i="1"/>
  <c r="AT422" i="1"/>
  <c r="AR422" i="1"/>
  <c r="AV406" i="1"/>
  <c r="AT406" i="1"/>
  <c r="AR406" i="1"/>
  <c r="AV390" i="1"/>
  <c r="AT390" i="1"/>
  <c r="AR390" i="1"/>
  <c r="AV374" i="1"/>
  <c r="AT374" i="1"/>
  <c r="AR374" i="1"/>
  <c r="AV358" i="1"/>
  <c r="AT358" i="1"/>
  <c r="AR358" i="1"/>
  <c r="AV342" i="1"/>
  <c r="AT342" i="1"/>
  <c r="AR342" i="1"/>
  <c r="AV326" i="1"/>
  <c r="AT326" i="1"/>
  <c r="AR326" i="1"/>
  <c r="AV310" i="1"/>
  <c r="AT310" i="1"/>
  <c r="AR310" i="1"/>
  <c r="AV294" i="1"/>
  <c r="AT294" i="1"/>
  <c r="AR294" i="1"/>
  <c r="AV278" i="1"/>
  <c r="AT278" i="1"/>
  <c r="AR278" i="1"/>
  <c r="AV262" i="1"/>
  <c r="AT262" i="1"/>
  <c r="AR262" i="1"/>
  <c r="AV246" i="1"/>
  <c r="AT246" i="1"/>
  <c r="AR246" i="1"/>
  <c r="AV230" i="1"/>
  <c r="AT230" i="1"/>
  <c r="AR230" i="1"/>
  <c r="AV214" i="1"/>
  <c r="AT214" i="1"/>
  <c r="AR214" i="1"/>
  <c r="AV198" i="1"/>
  <c r="AT198" i="1"/>
  <c r="AR198" i="1"/>
  <c r="AV182" i="1"/>
  <c r="AT182" i="1"/>
  <c r="AR182" i="1"/>
  <c r="AV166" i="1"/>
  <c r="AT166" i="1"/>
  <c r="AR166" i="1"/>
  <c r="AV150" i="1"/>
  <c r="AT150" i="1"/>
  <c r="AR150" i="1"/>
  <c r="AV134" i="1"/>
  <c r="AT134" i="1"/>
  <c r="AR134" i="1"/>
  <c r="AV118" i="1"/>
  <c r="AT118" i="1"/>
  <c r="AR118" i="1"/>
  <c r="AV102" i="1"/>
  <c r="AT102" i="1"/>
  <c r="AR102" i="1"/>
  <c r="AV86" i="1"/>
  <c r="AT86" i="1"/>
  <c r="AR86" i="1"/>
  <c r="AV70" i="1"/>
  <c r="AT70" i="1"/>
  <c r="AR70" i="1"/>
  <c r="AV54" i="1"/>
  <c r="AT54" i="1"/>
  <c r="AR54" i="1"/>
  <c r="AV38" i="1"/>
  <c r="AT38" i="1"/>
  <c r="AR38" i="1"/>
  <c r="AV22" i="1"/>
  <c r="AT22" i="1"/>
  <c r="AR22" i="1"/>
  <c r="L499" i="1"/>
  <c r="M499" i="1" s="1"/>
  <c r="L498" i="1"/>
  <c r="M498" i="1" s="1"/>
  <c r="L497" i="1"/>
  <c r="M497" i="1" s="1"/>
  <c r="S496" i="1"/>
  <c r="L496" i="1"/>
  <c r="M496" i="1" s="1"/>
  <c r="S495" i="1"/>
  <c r="L495" i="1"/>
  <c r="M495" i="1" s="1"/>
  <c r="S494" i="1"/>
  <c r="L494" i="1"/>
  <c r="M494" i="1" s="1"/>
  <c r="S493" i="1"/>
  <c r="P493" i="1"/>
  <c r="L493" i="1"/>
  <c r="M493" i="1" s="1"/>
  <c r="S492" i="1"/>
  <c r="P492" i="1"/>
  <c r="L492" i="1"/>
  <c r="M492" i="1" s="1"/>
  <c r="S491" i="1"/>
  <c r="P491" i="1"/>
  <c r="L491" i="1"/>
  <c r="M491" i="1" s="1"/>
  <c r="S490" i="1"/>
  <c r="P490" i="1"/>
  <c r="L490" i="1"/>
  <c r="M490" i="1" s="1"/>
  <c r="I490" i="1"/>
  <c r="S489" i="1"/>
  <c r="P489" i="1"/>
  <c r="L489" i="1"/>
  <c r="M489" i="1" s="1"/>
  <c r="I489" i="1"/>
  <c r="S488" i="1"/>
  <c r="P488" i="1"/>
  <c r="L488" i="1"/>
  <c r="M488" i="1" s="1"/>
  <c r="I488" i="1"/>
  <c r="S487" i="1"/>
  <c r="P487" i="1"/>
  <c r="L487" i="1"/>
  <c r="M487" i="1" s="1"/>
  <c r="I487" i="1"/>
  <c r="AG486" i="1"/>
  <c r="AE486" i="1"/>
  <c r="AC486" i="1"/>
  <c r="AA486" i="1"/>
  <c r="Y486" i="1"/>
  <c r="W486" i="1"/>
  <c r="S486" i="1"/>
  <c r="P486" i="1"/>
  <c r="L486" i="1"/>
  <c r="I486" i="1"/>
  <c r="L483" i="1"/>
  <c r="M483" i="1" s="1"/>
  <c r="L482" i="1"/>
  <c r="M482" i="1" s="1"/>
  <c r="L481" i="1"/>
  <c r="M481" i="1" s="1"/>
  <c r="S480" i="1"/>
  <c r="L480" i="1"/>
  <c r="M480" i="1" s="1"/>
  <c r="S479" i="1"/>
  <c r="L479" i="1"/>
  <c r="M479" i="1" s="1"/>
  <c r="S478" i="1"/>
  <c r="L478" i="1"/>
  <c r="M478" i="1" s="1"/>
  <c r="S477" i="1"/>
  <c r="P477" i="1"/>
  <c r="L477" i="1"/>
  <c r="M477" i="1" s="1"/>
  <c r="S476" i="1"/>
  <c r="P476" i="1"/>
  <c r="L476" i="1"/>
  <c r="M476" i="1" s="1"/>
  <c r="S475" i="1"/>
  <c r="P475" i="1"/>
  <c r="L475" i="1"/>
  <c r="M475" i="1" s="1"/>
  <c r="S474" i="1"/>
  <c r="P474" i="1"/>
  <c r="L474" i="1"/>
  <c r="M474" i="1" s="1"/>
  <c r="I474" i="1"/>
  <c r="S473" i="1"/>
  <c r="P473" i="1"/>
  <c r="L473" i="1"/>
  <c r="M473" i="1" s="1"/>
  <c r="I473" i="1"/>
  <c r="S472" i="1"/>
  <c r="P472" i="1"/>
  <c r="L472" i="1"/>
  <c r="M472" i="1" s="1"/>
  <c r="I472" i="1"/>
  <c r="S471" i="1"/>
  <c r="P471" i="1"/>
  <c r="L471" i="1"/>
  <c r="M471" i="1" s="1"/>
  <c r="I471" i="1"/>
  <c r="AG470" i="1"/>
  <c r="AE470" i="1"/>
  <c r="AC470" i="1"/>
  <c r="AA470" i="1"/>
  <c r="Y470" i="1"/>
  <c r="W470" i="1"/>
  <c r="S470" i="1"/>
  <c r="P470" i="1"/>
  <c r="L470" i="1"/>
  <c r="I470" i="1"/>
  <c r="L467" i="1"/>
  <c r="M467" i="1" s="1"/>
  <c r="L466" i="1"/>
  <c r="M466" i="1" s="1"/>
  <c r="L465" i="1"/>
  <c r="M465" i="1" s="1"/>
  <c r="S464" i="1"/>
  <c r="L464" i="1"/>
  <c r="M464" i="1" s="1"/>
  <c r="S463" i="1"/>
  <c r="L463" i="1"/>
  <c r="M463" i="1" s="1"/>
  <c r="S462" i="1"/>
  <c r="L462" i="1"/>
  <c r="M462" i="1" s="1"/>
  <c r="S461" i="1"/>
  <c r="P461" i="1"/>
  <c r="L461" i="1"/>
  <c r="M461" i="1" s="1"/>
  <c r="S460" i="1"/>
  <c r="P460" i="1"/>
  <c r="L460" i="1"/>
  <c r="M460" i="1" s="1"/>
  <c r="S459" i="1"/>
  <c r="P459" i="1"/>
  <c r="L459" i="1"/>
  <c r="M459" i="1" s="1"/>
  <c r="S458" i="1"/>
  <c r="P458" i="1"/>
  <c r="L458" i="1"/>
  <c r="M458" i="1" s="1"/>
  <c r="I458" i="1"/>
  <c r="S457" i="1"/>
  <c r="P457" i="1"/>
  <c r="L457" i="1"/>
  <c r="M457" i="1" s="1"/>
  <c r="I457" i="1"/>
  <c r="S456" i="1"/>
  <c r="P456" i="1"/>
  <c r="L456" i="1"/>
  <c r="M456" i="1" s="1"/>
  <c r="I456" i="1"/>
  <c r="S455" i="1"/>
  <c r="P455" i="1"/>
  <c r="L455" i="1"/>
  <c r="M455" i="1" s="1"/>
  <c r="I455" i="1"/>
  <c r="AG454" i="1"/>
  <c r="AE454" i="1"/>
  <c r="AC454" i="1"/>
  <c r="AA454" i="1"/>
  <c r="Y454" i="1"/>
  <c r="W454" i="1"/>
  <c r="S454" i="1"/>
  <c r="P454" i="1"/>
  <c r="L454" i="1"/>
  <c r="I454" i="1"/>
  <c r="L451" i="1"/>
  <c r="M451" i="1" s="1"/>
  <c r="L450" i="1"/>
  <c r="M450" i="1" s="1"/>
  <c r="L449" i="1"/>
  <c r="M449" i="1" s="1"/>
  <c r="S448" i="1"/>
  <c r="L448" i="1"/>
  <c r="M448" i="1" s="1"/>
  <c r="S447" i="1"/>
  <c r="L447" i="1"/>
  <c r="M447" i="1" s="1"/>
  <c r="S446" i="1"/>
  <c r="L446" i="1"/>
  <c r="M446" i="1" s="1"/>
  <c r="S445" i="1"/>
  <c r="P445" i="1"/>
  <c r="L445" i="1"/>
  <c r="M445" i="1" s="1"/>
  <c r="S444" i="1"/>
  <c r="P444" i="1"/>
  <c r="L444" i="1"/>
  <c r="M444" i="1" s="1"/>
  <c r="S443" i="1"/>
  <c r="P443" i="1"/>
  <c r="L443" i="1"/>
  <c r="M443" i="1" s="1"/>
  <c r="S442" i="1"/>
  <c r="P442" i="1"/>
  <c r="L442" i="1"/>
  <c r="M442" i="1" s="1"/>
  <c r="I442" i="1"/>
  <c r="S441" i="1"/>
  <c r="P441" i="1"/>
  <c r="L441" i="1"/>
  <c r="M441" i="1" s="1"/>
  <c r="I441" i="1"/>
  <c r="S440" i="1"/>
  <c r="P440" i="1"/>
  <c r="L440" i="1"/>
  <c r="M440" i="1" s="1"/>
  <c r="I440" i="1"/>
  <c r="S439" i="1"/>
  <c r="P439" i="1"/>
  <c r="L439" i="1"/>
  <c r="M439" i="1" s="1"/>
  <c r="I439" i="1"/>
  <c r="AG438" i="1"/>
  <c r="AE438" i="1"/>
  <c r="AC438" i="1"/>
  <c r="AA438" i="1"/>
  <c r="Y438" i="1"/>
  <c r="W438" i="1"/>
  <c r="S438" i="1"/>
  <c r="P438" i="1"/>
  <c r="L438" i="1"/>
  <c r="I438" i="1"/>
  <c r="L435" i="1"/>
  <c r="M435" i="1" s="1"/>
  <c r="L434" i="1"/>
  <c r="M434" i="1" s="1"/>
  <c r="L433" i="1"/>
  <c r="M433" i="1" s="1"/>
  <c r="S432" i="1"/>
  <c r="L432" i="1"/>
  <c r="M432" i="1" s="1"/>
  <c r="S431" i="1"/>
  <c r="L431" i="1"/>
  <c r="M431" i="1" s="1"/>
  <c r="S430" i="1"/>
  <c r="L430" i="1"/>
  <c r="M430" i="1" s="1"/>
  <c r="S429" i="1"/>
  <c r="P429" i="1"/>
  <c r="L429" i="1"/>
  <c r="M429" i="1" s="1"/>
  <c r="S428" i="1"/>
  <c r="P428" i="1"/>
  <c r="L428" i="1"/>
  <c r="M428" i="1" s="1"/>
  <c r="S427" i="1"/>
  <c r="P427" i="1"/>
  <c r="L427" i="1"/>
  <c r="M427" i="1" s="1"/>
  <c r="S426" i="1"/>
  <c r="P426" i="1"/>
  <c r="L426" i="1"/>
  <c r="M426" i="1" s="1"/>
  <c r="I426" i="1"/>
  <c r="S425" i="1"/>
  <c r="P425" i="1"/>
  <c r="L425" i="1"/>
  <c r="M425" i="1" s="1"/>
  <c r="I425" i="1"/>
  <c r="S424" i="1"/>
  <c r="P424" i="1"/>
  <c r="L424" i="1"/>
  <c r="M424" i="1" s="1"/>
  <c r="I424" i="1"/>
  <c r="S423" i="1"/>
  <c r="P423" i="1"/>
  <c r="L423" i="1"/>
  <c r="M423" i="1" s="1"/>
  <c r="I423" i="1"/>
  <c r="AG422" i="1"/>
  <c r="AE422" i="1"/>
  <c r="AC422" i="1"/>
  <c r="AA422" i="1"/>
  <c r="Y422" i="1"/>
  <c r="W422" i="1"/>
  <c r="S422" i="1"/>
  <c r="P422" i="1"/>
  <c r="L422" i="1"/>
  <c r="I422" i="1"/>
  <c r="L419" i="1"/>
  <c r="M419" i="1" s="1"/>
  <c r="L418" i="1"/>
  <c r="M418" i="1" s="1"/>
  <c r="L417" i="1"/>
  <c r="M417" i="1" s="1"/>
  <c r="S416" i="1"/>
  <c r="L416" i="1"/>
  <c r="M416" i="1" s="1"/>
  <c r="S415" i="1"/>
  <c r="L415" i="1"/>
  <c r="M415" i="1" s="1"/>
  <c r="S414" i="1"/>
  <c r="L414" i="1"/>
  <c r="M414" i="1" s="1"/>
  <c r="S413" i="1"/>
  <c r="P413" i="1"/>
  <c r="L413" i="1"/>
  <c r="M413" i="1" s="1"/>
  <c r="S412" i="1"/>
  <c r="P412" i="1"/>
  <c r="L412" i="1"/>
  <c r="M412" i="1" s="1"/>
  <c r="S411" i="1"/>
  <c r="P411" i="1"/>
  <c r="L411" i="1"/>
  <c r="M411" i="1" s="1"/>
  <c r="S410" i="1"/>
  <c r="P410" i="1"/>
  <c r="L410" i="1"/>
  <c r="M410" i="1" s="1"/>
  <c r="I410" i="1"/>
  <c r="S409" i="1"/>
  <c r="P409" i="1"/>
  <c r="L409" i="1"/>
  <c r="M409" i="1" s="1"/>
  <c r="I409" i="1"/>
  <c r="S408" i="1"/>
  <c r="P408" i="1"/>
  <c r="L408" i="1"/>
  <c r="M408" i="1" s="1"/>
  <c r="I408" i="1"/>
  <c r="S407" i="1"/>
  <c r="P407" i="1"/>
  <c r="L407" i="1"/>
  <c r="M407" i="1" s="1"/>
  <c r="I407" i="1"/>
  <c r="AG406" i="1"/>
  <c r="AE406" i="1"/>
  <c r="AC406" i="1"/>
  <c r="AA406" i="1"/>
  <c r="Y406" i="1"/>
  <c r="W406" i="1"/>
  <c r="S406" i="1"/>
  <c r="P406" i="1"/>
  <c r="L406" i="1"/>
  <c r="I406" i="1"/>
  <c r="L403" i="1"/>
  <c r="M403" i="1" s="1"/>
  <c r="L402" i="1"/>
  <c r="M402" i="1" s="1"/>
  <c r="L401" i="1"/>
  <c r="M401" i="1" s="1"/>
  <c r="S400" i="1"/>
  <c r="L400" i="1"/>
  <c r="M400" i="1" s="1"/>
  <c r="S399" i="1"/>
  <c r="L399" i="1"/>
  <c r="M399" i="1" s="1"/>
  <c r="S398" i="1"/>
  <c r="L398" i="1"/>
  <c r="M398" i="1" s="1"/>
  <c r="S397" i="1"/>
  <c r="P397" i="1"/>
  <c r="L397" i="1"/>
  <c r="M397" i="1" s="1"/>
  <c r="S396" i="1"/>
  <c r="P396" i="1"/>
  <c r="L396" i="1"/>
  <c r="M396" i="1" s="1"/>
  <c r="S395" i="1"/>
  <c r="P395" i="1"/>
  <c r="L395" i="1"/>
  <c r="M395" i="1" s="1"/>
  <c r="S394" i="1"/>
  <c r="P394" i="1"/>
  <c r="L394" i="1"/>
  <c r="M394" i="1" s="1"/>
  <c r="I394" i="1"/>
  <c r="S393" i="1"/>
  <c r="P393" i="1"/>
  <c r="L393" i="1"/>
  <c r="M393" i="1" s="1"/>
  <c r="I393" i="1"/>
  <c r="S392" i="1"/>
  <c r="P392" i="1"/>
  <c r="L392" i="1"/>
  <c r="M392" i="1" s="1"/>
  <c r="I392" i="1"/>
  <c r="S391" i="1"/>
  <c r="P391" i="1"/>
  <c r="L391" i="1"/>
  <c r="M391" i="1" s="1"/>
  <c r="I391" i="1"/>
  <c r="AG390" i="1"/>
  <c r="AE390" i="1"/>
  <c r="AC390" i="1"/>
  <c r="AA390" i="1"/>
  <c r="Y390" i="1"/>
  <c r="W390" i="1"/>
  <c r="S390" i="1"/>
  <c r="P390" i="1"/>
  <c r="L390" i="1"/>
  <c r="I390" i="1"/>
  <c r="L387" i="1"/>
  <c r="M387" i="1" s="1"/>
  <c r="L386" i="1"/>
  <c r="M386" i="1" s="1"/>
  <c r="L385" i="1"/>
  <c r="M385" i="1" s="1"/>
  <c r="S384" i="1"/>
  <c r="L384" i="1"/>
  <c r="M384" i="1" s="1"/>
  <c r="S383" i="1"/>
  <c r="L383" i="1"/>
  <c r="M383" i="1" s="1"/>
  <c r="S382" i="1"/>
  <c r="L382" i="1"/>
  <c r="M382" i="1" s="1"/>
  <c r="S381" i="1"/>
  <c r="P381" i="1"/>
  <c r="L381" i="1"/>
  <c r="M381" i="1" s="1"/>
  <c r="S380" i="1"/>
  <c r="P380" i="1"/>
  <c r="L380" i="1"/>
  <c r="M380" i="1" s="1"/>
  <c r="S379" i="1"/>
  <c r="P379" i="1"/>
  <c r="L379" i="1"/>
  <c r="M379" i="1" s="1"/>
  <c r="S378" i="1"/>
  <c r="P378" i="1"/>
  <c r="L378" i="1"/>
  <c r="M378" i="1" s="1"/>
  <c r="I378" i="1"/>
  <c r="S377" i="1"/>
  <c r="P377" i="1"/>
  <c r="L377" i="1"/>
  <c r="M377" i="1" s="1"/>
  <c r="I377" i="1"/>
  <c r="S376" i="1"/>
  <c r="P376" i="1"/>
  <c r="L376" i="1"/>
  <c r="M376" i="1" s="1"/>
  <c r="I376" i="1"/>
  <c r="S375" i="1"/>
  <c r="P375" i="1"/>
  <c r="L375" i="1"/>
  <c r="M375" i="1" s="1"/>
  <c r="I375" i="1"/>
  <c r="AG374" i="1"/>
  <c r="AE374" i="1"/>
  <c r="AC374" i="1"/>
  <c r="AA374" i="1"/>
  <c r="Y374" i="1"/>
  <c r="W374" i="1"/>
  <c r="S374" i="1"/>
  <c r="P374" i="1"/>
  <c r="L374" i="1"/>
  <c r="I374" i="1"/>
  <c r="L371" i="1"/>
  <c r="M371" i="1" s="1"/>
  <c r="L370" i="1"/>
  <c r="M370" i="1" s="1"/>
  <c r="L369" i="1"/>
  <c r="M369" i="1" s="1"/>
  <c r="S368" i="1"/>
  <c r="L368" i="1"/>
  <c r="M368" i="1" s="1"/>
  <c r="S367" i="1"/>
  <c r="L367" i="1"/>
  <c r="M367" i="1" s="1"/>
  <c r="S366" i="1"/>
  <c r="L366" i="1"/>
  <c r="M366" i="1" s="1"/>
  <c r="S365" i="1"/>
  <c r="P365" i="1"/>
  <c r="L365" i="1"/>
  <c r="M365" i="1" s="1"/>
  <c r="S364" i="1"/>
  <c r="P364" i="1"/>
  <c r="L364" i="1"/>
  <c r="M364" i="1" s="1"/>
  <c r="S363" i="1"/>
  <c r="P363" i="1"/>
  <c r="L363" i="1"/>
  <c r="M363" i="1" s="1"/>
  <c r="S362" i="1"/>
  <c r="P362" i="1"/>
  <c r="L362" i="1"/>
  <c r="M362" i="1" s="1"/>
  <c r="I362" i="1"/>
  <c r="S361" i="1"/>
  <c r="P361" i="1"/>
  <c r="L361" i="1"/>
  <c r="M361" i="1" s="1"/>
  <c r="I361" i="1"/>
  <c r="S360" i="1"/>
  <c r="P360" i="1"/>
  <c r="L360" i="1"/>
  <c r="M360" i="1" s="1"/>
  <c r="I360" i="1"/>
  <c r="S359" i="1"/>
  <c r="P359" i="1"/>
  <c r="L359" i="1"/>
  <c r="M359" i="1" s="1"/>
  <c r="I359" i="1"/>
  <c r="AG358" i="1"/>
  <c r="AE358" i="1"/>
  <c r="AC358" i="1"/>
  <c r="AA358" i="1"/>
  <c r="Y358" i="1"/>
  <c r="W358" i="1"/>
  <c r="S358" i="1"/>
  <c r="P358" i="1"/>
  <c r="L358" i="1"/>
  <c r="M358" i="1" s="1"/>
  <c r="I358" i="1"/>
  <c r="L355" i="1"/>
  <c r="M355" i="1" s="1"/>
  <c r="L354" i="1"/>
  <c r="M354" i="1" s="1"/>
  <c r="L353" i="1"/>
  <c r="M353" i="1" s="1"/>
  <c r="S352" i="1"/>
  <c r="L352" i="1"/>
  <c r="M352" i="1" s="1"/>
  <c r="S351" i="1"/>
  <c r="L351" i="1"/>
  <c r="M351" i="1" s="1"/>
  <c r="S350" i="1"/>
  <c r="L350" i="1"/>
  <c r="M350" i="1" s="1"/>
  <c r="S349" i="1"/>
  <c r="P349" i="1"/>
  <c r="L349" i="1"/>
  <c r="M349" i="1" s="1"/>
  <c r="S348" i="1"/>
  <c r="P348" i="1"/>
  <c r="L348" i="1"/>
  <c r="M348" i="1" s="1"/>
  <c r="S347" i="1"/>
  <c r="P347" i="1"/>
  <c r="L347" i="1"/>
  <c r="M347" i="1" s="1"/>
  <c r="S346" i="1"/>
  <c r="P346" i="1"/>
  <c r="L346" i="1"/>
  <c r="M346" i="1" s="1"/>
  <c r="I346" i="1"/>
  <c r="S345" i="1"/>
  <c r="P345" i="1"/>
  <c r="L345" i="1"/>
  <c r="M345" i="1" s="1"/>
  <c r="I345" i="1"/>
  <c r="S344" i="1"/>
  <c r="P344" i="1"/>
  <c r="L344" i="1"/>
  <c r="M344" i="1" s="1"/>
  <c r="I344" i="1"/>
  <c r="S343" i="1"/>
  <c r="P343" i="1"/>
  <c r="L343" i="1"/>
  <c r="M343" i="1" s="1"/>
  <c r="I343" i="1"/>
  <c r="AG342" i="1"/>
  <c r="AE342" i="1"/>
  <c r="AC342" i="1"/>
  <c r="AA342" i="1"/>
  <c r="Y342" i="1"/>
  <c r="W342" i="1"/>
  <c r="S342" i="1"/>
  <c r="P342" i="1"/>
  <c r="L342" i="1"/>
  <c r="I342" i="1"/>
  <c r="L339" i="1"/>
  <c r="M339" i="1" s="1"/>
  <c r="L338" i="1"/>
  <c r="M338" i="1" s="1"/>
  <c r="L337" i="1"/>
  <c r="M337" i="1" s="1"/>
  <c r="S336" i="1"/>
  <c r="L336" i="1"/>
  <c r="M336" i="1" s="1"/>
  <c r="S335" i="1"/>
  <c r="L335" i="1"/>
  <c r="M335" i="1" s="1"/>
  <c r="S334" i="1"/>
  <c r="L334" i="1"/>
  <c r="M334" i="1" s="1"/>
  <c r="S333" i="1"/>
  <c r="P333" i="1"/>
  <c r="L333" i="1"/>
  <c r="M333" i="1" s="1"/>
  <c r="S332" i="1"/>
  <c r="P332" i="1"/>
  <c r="L332" i="1"/>
  <c r="M332" i="1" s="1"/>
  <c r="S331" i="1"/>
  <c r="P331" i="1"/>
  <c r="L331" i="1"/>
  <c r="M331" i="1" s="1"/>
  <c r="S330" i="1"/>
  <c r="P330" i="1"/>
  <c r="L330" i="1"/>
  <c r="M330" i="1" s="1"/>
  <c r="I330" i="1"/>
  <c r="S329" i="1"/>
  <c r="P329" i="1"/>
  <c r="L329" i="1"/>
  <c r="M329" i="1" s="1"/>
  <c r="I329" i="1"/>
  <c r="S328" i="1"/>
  <c r="P328" i="1"/>
  <c r="L328" i="1"/>
  <c r="M328" i="1" s="1"/>
  <c r="I328" i="1"/>
  <c r="S327" i="1"/>
  <c r="P327" i="1"/>
  <c r="L327" i="1"/>
  <c r="M327" i="1" s="1"/>
  <c r="I327" i="1"/>
  <c r="AG326" i="1"/>
  <c r="AE326" i="1"/>
  <c r="AC326" i="1"/>
  <c r="AA326" i="1"/>
  <c r="Y326" i="1"/>
  <c r="W326" i="1"/>
  <c r="S326" i="1"/>
  <c r="P326" i="1"/>
  <c r="L326" i="1"/>
  <c r="I326" i="1"/>
  <c r="L323" i="1"/>
  <c r="M323" i="1" s="1"/>
  <c r="L322" i="1"/>
  <c r="M322" i="1" s="1"/>
  <c r="L321" i="1"/>
  <c r="M321" i="1" s="1"/>
  <c r="S320" i="1"/>
  <c r="L320" i="1"/>
  <c r="M320" i="1" s="1"/>
  <c r="S319" i="1"/>
  <c r="L319" i="1"/>
  <c r="M319" i="1" s="1"/>
  <c r="S318" i="1"/>
  <c r="L318" i="1"/>
  <c r="M318" i="1" s="1"/>
  <c r="S317" i="1"/>
  <c r="P317" i="1"/>
  <c r="L317" i="1"/>
  <c r="M317" i="1" s="1"/>
  <c r="S316" i="1"/>
  <c r="P316" i="1"/>
  <c r="L316" i="1"/>
  <c r="M316" i="1" s="1"/>
  <c r="S315" i="1"/>
  <c r="P315" i="1"/>
  <c r="L315" i="1"/>
  <c r="M315" i="1" s="1"/>
  <c r="S314" i="1"/>
  <c r="P314" i="1"/>
  <c r="L314" i="1"/>
  <c r="M314" i="1" s="1"/>
  <c r="I314" i="1"/>
  <c r="S313" i="1"/>
  <c r="P313" i="1"/>
  <c r="L313" i="1"/>
  <c r="M313" i="1" s="1"/>
  <c r="I313" i="1"/>
  <c r="S312" i="1"/>
  <c r="P312" i="1"/>
  <c r="L312" i="1"/>
  <c r="M312" i="1" s="1"/>
  <c r="I312" i="1"/>
  <c r="S311" i="1"/>
  <c r="P311" i="1"/>
  <c r="L311" i="1"/>
  <c r="M311" i="1" s="1"/>
  <c r="I311" i="1"/>
  <c r="AG310" i="1"/>
  <c r="AE310" i="1"/>
  <c r="AC310" i="1"/>
  <c r="AA310" i="1"/>
  <c r="Y310" i="1"/>
  <c r="W310" i="1"/>
  <c r="S310" i="1"/>
  <c r="P310" i="1"/>
  <c r="L310" i="1"/>
  <c r="I310" i="1"/>
  <c r="L307" i="1"/>
  <c r="M307" i="1" s="1"/>
  <c r="L306" i="1"/>
  <c r="M306" i="1" s="1"/>
  <c r="L305" i="1"/>
  <c r="M305" i="1" s="1"/>
  <c r="S304" i="1"/>
  <c r="L304" i="1"/>
  <c r="M304" i="1" s="1"/>
  <c r="S303" i="1"/>
  <c r="L303" i="1"/>
  <c r="M303" i="1" s="1"/>
  <c r="S302" i="1"/>
  <c r="L302" i="1"/>
  <c r="M302" i="1" s="1"/>
  <c r="S301" i="1"/>
  <c r="P301" i="1"/>
  <c r="L301" i="1"/>
  <c r="M301" i="1" s="1"/>
  <c r="S300" i="1"/>
  <c r="P300" i="1"/>
  <c r="L300" i="1"/>
  <c r="M300" i="1" s="1"/>
  <c r="S299" i="1"/>
  <c r="P299" i="1"/>
  <c r="L299" i="1"/>
  <c r="M299" i="1" s="1"/>
  <c r="S298" i="1"/>
  <c r="P298" i="1"/>
  <c r="L298" i="1"/>
  <c r="M298" i="1" s="1"/>
  <c r="I298" i="1"/>
  <c r="S297" i="1"/>
  <c r="P297" i="1"/>
  <c r="L297" i="1"/>
  <c r="M297" i="1" s="1"/>
  <c r="I297" i="1"/>
  <c r="S296" i="1"/>
  <c r="P296" i="1"/>
  <c r="L296" i="1"/>
  <c r="M296" i="1" s="1"/>
  <c r="I296" i="1"/>
  <c r="S295" i="1"/>
  <c r="P295" i="1"/>
  <c r="L295" i="1"/>
  <c r="M295" i="1" s="1"/>
  <c r="I295" i="1"/>
  <c r="AG294" i="1"/>
  <c r="AE294" i="1"/>
  <c r="AC294" i="1"/>
  <c r="AA294" i="1"/>
  <c r="Y294" i="1"/>
  <c r="W294" i="1"/>
  <c r="S294" i="1"/>
  <c r="P294" i="1"/>
  <c r="L294" i="1"/>
  <c r="I294" i="1"/>
  <c r="L291" i="1"/>
  <c r="M291" i="1" s="1"/>
  <c r="L290" i="1"/>
  <c r="M290" i="1" s="1"/>
  <c r="L289" i="1"/>
  <c r="M289" i="1" s="1"/>
  <c r="S288" i="1"/>
  <c r="L288" i="1"/>
  <c r="M288" i="1" s="1"/>
  <c r="S287" i="1"/>
  <c r="L287" i="1"/>
  <c r="M287" i="1" s="1"/>
  <c r="S286" i="1"/>
  <c r="L286" i="1"/>
  <c r="M286" i="1" s="1"/>
  <c r="S285" i="1"/>
  <c r="P285" i="1"/>
  <c r="L285" i="1"/>
  <c r="M285" i="1" s="1"/>
  <c r="S284" i="1"/>
  <c r="P284" i="1"/>
  <c r="L284" i="1"/>
  <c r="M284" i="1" s="1"/>
  <c r="S283" i="1"/>
  <c r="P283" i="1"/>
  <c r="L283" i="1"/>
  <c r="M283" i="1" s="1"/>
  <c r="S282" i="1"/>
  <c r="P282" i="1"/>
  <c r="L282" i="1"/>
  <c r="M282" i="1" s="1"/>
  <c r="I282" i="1"/>
  <c r="S281" i="1"/>
  <c r="P281" i="1"/>
  <c r="L281" i="1"/>
  <c r="M281" i="1" s="1"/>
  <c r="I281" i="1"/>
  <c r="S280" i="1"/>
  <c r="P280" i="1"/>
  <c r="L280" i="1"/>
  <c r="M280" i="1" s="1"/>
  <c r="I280" i="1"/>
  <c r="S279" i="1"/>
  <c r="P279" i="1"/>
  <c r="L279" i="1"/>
  <c r="M279" i="1" s="1"/>
  <c r="I279" i="1"/>
  <c r="AG278" i="1"/>
  <c r="AE278" i="1"/>
  <c r="AC278" i="1"/>
  <c r="AA278" i="1"/>
  <c r="Y278" i="1"/>
  <c r="W278" i="1"/>
  <c r="S278" i="1"/>
  <c r="P278" i="1"/>
  <c r="L278" i="1"/>
  <c r="I278" i="1"/>
  <c r="L275" i="1"/>
  <c r="M275" i="1" s="1"/>
  <c r="L274" i="1"/>
  <c r="M274" i="1" s="1"/>
  <c r="L273" i="1"/>
  <c r="M273" i="1" s="1"/>
  <c r="S272" i="1"/>
  <c r="L272" i="1"/>
  <c r="M272" i="1" s="1"/>
  <c r="S271" i="1"/>
  <c r="L271" i="1"/>
  <c r="M271" i="1" s="1"/>
  <c r="S270" i="1"/>
  <c r="L270" i="1"/>
  <c r="M270" i="1" s="1"/>
  <c r="S269" i="1"/>
  <c r="P269" i="1"/>
  <c r="L269" i="1"/>
  <c r="M269" i="1" s="1"/>
  <c r="S268" i="1"/>
  <c r="P268" i="1"/>
  <c r="L268" i="1"/>
  <c r="M268" i="1" s="1"/>
  <c r="S267" i="1"/>
  <c r="P267" i="1"/>
  <c r="L267" i="1"/>
  <c r="M267" i="1" s="1"/>
  <c r="S266" i="1"/>
  <c r="P266" i="1"/>
  <c r="L266" i="1"/>
  <c r="M266" i="1" s="1"/>
  <c r="I266" i="1"/>
  <c r="S265" i="1"/>
  <c r="P265" i="1"/>
  <c r="L265" i="1"/>
  <c r="M265" i="1" s="1"/>
  <c r="I265" i="1"/>
  <c r="S264" i="1"/>
  <c r="P264" i="1"/>
  <c r="L264" i="1"/>
  <c r="M264" i="1" s="1"/>
  <c r="I264" i="1"/>
  <c r="S263" i="1"/>
  <c r="P263" i="1"/>
  <c r="L263" i="1"/>
  <c r="M263" i="1" s="1"/>
  <c r="I263" i="1"/>
  <c r="AG262" i="1"/>
  <c r="AE262" i="1"/>
  <c r="AC262" i="1"/>
  <c r="AA262" i="1"/>
  <c r="Y262" i="1"/>
  <c r="W262" i="1"/>
  <c r="S262" i="1"/>
  <c r="P262" i="1"/>
  <c r="L262" i="1"/>
  <c r="I262" i="1"/>
  <c r="L259" i="1"/>
  <c r="M259" i="1" s="1"/>
  <c r="L258" i="1"/>
  <c r="M258" i="1" s="1"/>
  <c r="L257" i="1"/>
  <c r="M257" i="1" s="1"/>
  <c r="S256" i="1"/>
  <c r="L256" i="1"/>
  <c r="M256" i="1" s="1"/>
  <c r="S255" i="1"/>
  <c r="L255" i="1"/>
  <c r="M255" i="1" s="1"/>
  <c r="S254" i="1"/>
  <c r="L254" i="1"/>
  <c r="M254" i="1" s="1"/>
  <c r="S253" i="1"/>
  <c r="P253" i="1"/>
  <c r="L253" i="1"/>
  <c r="M253" i="1" s="1"/>
  <c r="S252" i="1"/>
  <c r="P252" i="1"/>
  <c r="L252" i="1"/>
  <c r="M252" i="1" s="1"/>
  <c r="S251" i="1"/>
  <c r="P251" i="1"/>
  <c r="L251" i="1"/>
  <c r="M251" i="1" s="1"/>
  <c r="S250" i="1"/>
  <c r="P250" i="1"/>
  <c r="L250" i="1"/>
  <c r="M250" i="1" s="1"/>
  <c r="I250" i="1"/>
  <c r="S249" i="1"/>
  <c r="P249" i="1"/>
  <c r="L249" i="1"/>
  <c r="M249" i="1" s="1"/>
  <c r="I249" i="1"/>
  <c r="S248" i="1"/>
  <c r="P248" i="1"/>
  <c r="L248" i="1"/>
  <c r="M248" i="1" s="1"/>
  <c r="I248" i="1"/>
  <c r="S247" i="1"/>
  <c r="P247" i="1"/>
  <c r="L247" i="1"/>
  <c r="M247" i="1" s="1"/>
  <c r="I247" i="1"/>
  <c r="AG246" i="1"/>
  <c r="AE246" i="1"/>
  <c r="AC246" i="1"/>
  <c r="AA246" i="1"/>
  <c r="Y246" i="1"/>
  <c r="W246" i="1"/>
  <c r="S246" i="1"/>
  <c r="P246" i="1"/>
  <c r="L246" i="1"/>
  <c r="I246" i="1"/>
  <c r="L243" i="1"/>
  <c r="M243" i="1" s="1"/>
  <c r="L242" i="1"/>
  <c r="M242" i="1" s="1"/>
  <c r="L241" i="1"/>
  <c r="M241" i="1" s="1"/>
  <c r="S240" i="1"/>
  <c r="L240" i="1"/>
  <c r="M240" i="1" s="1"/>
  <c r="S239" i="1"/>
  <c r="L239" i="1"/>
  <c r="M239" i="1" s="1"/>
  <c r="S238" i="1"/>
  <c r="L238" i="1"/>
  <c r="M238" i="1" s="1"/>
  <c r="S237" i="1"/>
  <c r="P237" i="1"/>
  <c r="L237" i="1"/>
  <c r="M237" i="1" s="1"/>
  <c r="S236" i="1"/>
  <c r="P236" i="1"/>
  <c r="L236" i="1"/>
  <c r="M236" i="1" s="1"/>
  <c r="S235" i="1"/>
  <c r="P235" i="1"/>
  <c r="L235" i="1"/>
  <c r="M235" i="1" s="1"/>
  <c r="S234" i="1"/>
  <c r="P234" i="1"/>
  <c r="L234" i="1"/>
  <c r="M234" i="1" s="1"/>
  <c r="I234" i="1"/>
  <c r="S233" i="1"/>
  <c r="P233" i="1"/>
  <c r="L233" i="1"/>
  <c r="M233" i="1" s="1"/>
  <c r="I233" i="1"/>
  <c r="S232" i="1"/>
  <c r="P232" i="1"/>
  <c r="L232" i="1"/>
  <c r="M232" i="1" s="1"/>
  <c r="I232" i="1"/>
  <c r="S231" i="1"/>
  <c r="P231" i="1"/>
  <c r="L231" i="1"/>
  <c r="M231" i="1" s="1"/>
  <c r="I231" i="1"/>
  <c r="AG230" i="1"/>
  <c r="AE230" i="1"/>
  <c r="AC230" i="1"/>
  <c r="AA230" i="1"/>
  <c r="Y230" i="1"/>
  <c r="W230" i="1"/>
  <c r="S230" i="1"/>
  <c r="P230" i="1"/>
  <c r="L230" i="1"/>
  <c r="I230" i="1"/>
  <c r="L227" i="1"/>
  <c r="M227" i="1" s="1"/>
  <c r="L226" i="1"/>
  <c r="M226" i="1" s="1"/>
  <c r="L225" i="1"/>
  <c r="M225" i="1" s="1"/>
  <c r="S224" i="1"/>
  <c r="L224" i="1"/>
  <c r="M224" i="1" s="1"/>
  <c r="S223" i="1"/>
  <c r="L223" i="1"/>
  <c r="M223" i="1" s="1"/>
  <c r="S222" i="1"/>
  <c r="L222" i="1"/>
  <c r="M222" i="1" s="1"/>
  <c r="S221" i="1"/>
  <c r="P221" i="1"/>
  <c r="L221" i="1"/>
  <c r="M221" i="1" s="1"/>
  <c r="S220" i="1"/>
  <c r="P220" i="1"/>
  <c r="L220" i="1"/>
  <c r="M220" i="1" s="1"/>
  <c r="S219" i="1"/>
  <c r="P219" i="1"/>
  <c r="L219" i="1"/>
  <c r="M219" i="1" s="1"/>
  <c r="S218" i="1"/>
  <c r="P218" i="1"/>
  <c r="L218" i="1"/>
  <c r="M218" i="1" s="1"/>
  <c r="I218" i="1"/>
  <c r="S217" i="1"/>
  <c r="P217" i="1"/>
  <c r="L217" i="1"/>
  <c r="M217" i="1" s="1"/>
  <c r="I217" i="1"/>
  <c r="S216" i="1"/>
  <c r="P216" i="1"/>
  <c r="L216" i="1"/>
  <c r="M216" i="1" s="1"/>
  <c r="I216" i="1"/>
  <c r="S215" i="1"/>
  <c r="P215" i="1"/>
  <c r="L215" i="1"/>
  <c r="M215" i="1" s="1"/>
  <c r="I215" i="1"/>
  <c r="AG214" i="1"/>
  <c r="AE214" i="1"/>
  <c r="AC214" i="1"/>
  <c r="AA214" i="1"/>
  <c r="Y214" i="1"/>
  <c r="W214" i="1"/>
  <c r="S214" i="1"/>
  <c r="P214" i="1"/>
  <c r="L214" i="1"/>
  <c r="I214" i="1"/>
  <c r="L211" i="1"/>
  <c r="M211" i="1" s="1"/>
  <c r="L210" i="1"/>
  <c r="M210" i="1" s="1"/>
  <c r="L209" i="1"/>
  <c r="M209" i="1" s="1"/>
  <c r="S208" i="1"/>
  <c r="L208" i="1"/>
  <c r="M208" i="1" s="1"/>
  <c r="S207" i="1"/>
  <c r="L207" i="1"/>
  <c r="M207" i="1" s="1"/>
  <c r="S206" i="1"/>
  <c r="L206" i="1"/>
  <c r="M206" i="1" s="1"/>
  <c r="S205" i="1"/>
  <c r="P205" i="1"/>
  <c r="L205" i="1"/>
  <c r="M205" i="1" s="1"/>
  <c r="S204" i="1"/>
  <c r="P204" i="1"/>
  <c r="L204" i="1"/>
  <c r="M204" i="1" s="1"/>
  <c r="S203" i="1"/>
  <c r="P203" i="1"/>
  <c r="L203" i="1"/>
  <c r="M203" i="1" s="1"/>
  <c r="S202" i="1"/>
  <c r="P202" i="1"/>
  <c r="L202" i="1"/>
  <c r="M202" i="1" s="1"/>
  <c r="I202" i="1"/>
  <c r="S201" i="1"/>
  <c r="P201" i="1"/>
  <c r="L201" i="1"/>
  <c r="M201" i="1" s="1"/>
  <c r="I201" i="1"/>
  <c r="S200" i="1"/>
  <c r="P200" i="1"/>
  <c r="L200" i="1"/>
  <c r="M200" i="1" s="1"/>
  <c r="I200" i="1"/>
  <c r="S199" i="1"/>
  <c r="P199" i="1"/>
  <c r="L199" i="1"/>
  <c r="M199" i="1" s="1"/>
  <c r="I199" i="1"/>
  <c r="AG198" i="1"/>
  <c r="AE198" i="1"/>
  <c r="AC198" i="1"/>
  <c r="AA198" i="1"/>
  <c r="Y198" i="1"/>
  <c r="W198" i="1"/>
  <c r="S198" i="1"/>
  <c r="P198" i="1"/>
  <c r="L198" i="1"/>
  <c r="I198" i="1"/>
  <c r="L195" i="1"/>
  <c r="M195" i="1" s="1"/>
  <c r="L194" i="1"/>
  <c r="M194" i="1" s="1"/>
  <c r="L193" i="1"/>
  <c r="M193" i="1" s="1"/>
  <c r="S192" i="1"/>
  <c r="L192" i="1"/>
  <c r="M192" i="1" s="1"/>
  <c r="S191" i="1"/>
  <c r="L191" i="1"/>
  <c r="M191" i="1" s="1"/>
  <c r="S190" i="1"/>
  <c r="L190" i="1"/>
  <c r="M190" i="1" s="1"/>
  <c r="S189" i="1"/>
  <c r="P189" i="1"/>
  <c r="L189" i="1"/>
  <c r="M189" i="1" s="1"/>
  <c r="S188" i="1"/>
  <c r="P188" i="1"/>
  <c r="L188" i="1"/>
  <c r="M188" i="1" s="1"/>
  <c r="S187" i="1"/>
  <c r="P187" i="1"/>
  <c r="L187" i="1"/>
  <c r="M187" i="1" s="1"/>
  <c r="S186" i="1"/>
  <c r="P186" i="1"/>
  <c r="L186" i="1"/>
  <c r="M186" i="1" s="1"/>
  <c r="I186" i="1"/>
  <c r="S185" i="1"/>
  <c r="P185" i="1"/>
  <c r="L185" i="1"/>
  <c r="M185" i="1" s="1"/>
  <c r="I185" i="1"/>
  <c r="S184" i="1"/>
  <c r="P184" i="1"/>
  <c r="L184" i="1"/>
  <c r="M184" i="1" s="1"/>
  <c r="I184" i="1"/>
  <c r="S183" i="1"/>
  <c r="P183" i="1"/>
  <c r="L183" i="1"/>
  <c r="M183" i="1" s="1"/>
  <c r="I183" i="1"/>
  <c r="AG182" i="1"/>
  <c r="AE182" i="1"/>
  <c r="AC182" i="1"/>
  <c r="AA182" i="1"/>
  <c r="Y182" i="1"/>
  <c r="W182" i="1"/>
  <c r="S182" i="1"/>
  <c r="P182" i="1"/>
  <c r="L182" i="1"/>
  <c r="I182" i="1"/>
  <c r="L179" i="1"/>
  <c r="M179" i="1" s="1"/>
  <c r="L178" i="1"/>
  <c r="M178" i="1" s="1"/>
  <c r="L177" i="1"/>
  <c r="M177" i="1" s="1"/>
  <c r="S176" i="1"/>
  <c r="L176" i="1"/>
  <c r="M176" i="1" s="1"/>
  <c r="S175" i="1"/>
  <c r="L175" i="1"/>
  <c r="M175" i="1" s="1"/>
  <c r="S174" i="1"/>
  <c r="L174" i="1"/>
  <c r="M174" i="1" s="1"/>
  <c r="S173" i="1"/>
  <c r="P173" i="1"/>
  <c r="L173" i="1"/>
  <c r="M173" i="1" s="1"/>
  <c r="S172" i="1"/>
  <c r="P172" i="1"/>
  <c r="L172" i="1"/>
  <c r="M172" i="1" s="1"/>
  <c r="S171" i="1"/>
  <c r="P171" i="1"/>
  <c r="L171" i="1"/>
  <c r="M171" i="1" s="1"/>
  <c r="S170" i="1"/>
  <c r="P170" i="1"/>
  <c r="L170" i="1"/>
  <c r="M170" i="1" s="1"/>
  <c r="I170" i="1"/>
  <c r="S169" i="1"/>
  <c r="P169" i="1"/>
  <c r="L169" i="1"/>
  <c r="M169" i="1" s="1"/>
  <c r="I169" i="1"/>
  <c r="S168" i="1"/>
  <c r="P168" i="1"/>
  <c r="L168" i="1"/>
  <c r="M168" i="1" s="1"/>
  <c r="I168" i="1"/>
  <c r="S167" i="1"/>
  <c r="P167" i="1"/>
  <c r="L167" i="1"/>
  <c r="M167" i="1" s="1"/>
  <c r="I167" i="1"/>
  <c r="AG166" i="1"/>
  <c r="AE166" i="1"/>
  <c r="AC166" i="1"/>
  <c r="AA166" i="1"/>
  <c r="Y166" i="1"/>
  <c r="W166" i="1"/>
  <c r="S166" i="1"/>
  <c r="P166" i="1"/>
  <c r="L166" i="1"/>
  <c r="I166" i="1"/>
  <c r="L163" i="1"/>
  <c r="M163" i="1" s="1"/>
  <c r="L162" i="1"/>
  <c r="M162" i="1" s="1"/>
  <c r="L161" i="1"/>
  <c r="M161" i="1" s="1"/>
  <c r="S160" i="1"/>
  <c r="L160" i="1"/>
  <c r="M160" i="1" s="1"/>
  <c r="S159" i="1"/>
  <c r="L159" i="1"/>
  <c r="M159" i="1" s="1"/>
  <c r="S158" i="1"/>
  <c r="L158" i="1"/>
  <c r="M158" i="1" s="1"/>
  <c r="S157" i="1"/>
  <c r="P157" i="1"/>
  <c r="L157" i="1"/>
  <c r="M157" i="1" s="1"/>
  <c r="S156" i="1"/>
  <c r="P156" i="1"/>
  <c r="L156" i="1"/>
  <c r="M156" i="1" s="1"/>
  <c r="S155" i="1"/>
  <c r="P155" i="1"/>
  <c r="L155" i="1"/>
  <c r="M155" i="1" s="1"/>
  <c r="S154" i="1"/>
  <c r="P154" i="1"/>
  <c r="L154" i="1"/>
  <c r="M154" i="1" s="1"/>
  <c r="I154" i="1"/>
  <c r="S153" i="1"/>
  <c r="P153" i="1"/>
  <c r="L153" i="1"/>
  <c r="M153" i="1" s="1"/>
  <c r="I153" i="1"/>
  <c r="S152" i="1"/>
  <c r="P152" i="1"/>
  <c r="L152" i="1"/>
  <c r="M152" i="1" s="1"/>
  <c r="I152" i="1"/>
  <c r="S151" i="1"/>
  <c r="P151" i="1"/>
  <c r="L151" i="1"/>
  <c r="M151" i="1" s="1"/>
  <c r="I151" i="1"/>
  <c r="AG150" i="1"/>
  <c r="AE150" i="1"/>
  <c r="AC150" i="1"/>
  <c r="AA150" i="1"/>
  <c r="Y150" i="1"/>
  <c r="W150" i="1"/>
  <c r="S150" i="1"/>
  <c r="P150" i="1"/>
  <c r="L150" i="1"/>
  <c r="I150" i="1"/>
  <c r="L147" i="1"/>
  <c r="M147" i="1" s="1"/>
  <c r="L146" i="1"/>
  <c r="M146" i="1" s="1"/>
  <c r="L145" i="1"/>
  <c r="M145" i="1" s="1"/>
  <c r="S144" i="1"/>
  <c r="L144" i="1"/>
  <c r="M144" i="1" s="1"/>
  <c r="S143" i="1"/>
  <c r="L143" i="1"/>
  <c r="M143" i="1" s="1"/>
  <c r="S142" i="1"/>
  <c r="L142" i="1"/>
  <c r="M142" i="1" s="1"/>
  <c r="S141" i="1"/>
  <c r="P141" i="1"/>
  <c r="L141" i="1"/>
  <c r="M141" i="1" s="1"/>
  <c r="S140" i="1"/>
  <c r="P140" i="1"/>
  <c r="L140" i="1"/>
  <c r="M140" i="1" s="1"/>
  <c r="S139" i="1"/>
  <c r="P139" i="1"/>
  <c r="L139" i="1"/>
  <c r="M139" i="1" s="1"/>
  <c r="S138" i="1"/>
  <c r="P138" i="1"/>
  <c r="L138" i="1"/>
  <c r="M138" i="1" s="1"/>
  <c r="I138" i="1"/>
  <c r="S137" i="1"/>
  <c r="P137" i="1"/>
  <c r="L137" i="1"/>
  <c r="M137" i="1" s="1"/>
  <c r="I137" i="1"/>
  <c r="S136" i="1"/>
  <c r="P136" i="1"/>
  <c r="L136" i="1"/>
  <c r="M136" i="1" s="1"/>
  <c r="I136" i="1"/>
  <c r="S135" i="1"/>
  <c r="P135" i="1"/>
  <c r="L135" i="1"/>
  <c r="M135" i="1" s="1"/>
  <c r="I135" i="1"/>
  <c r="AG134" i="1"/>
  <c r="AE134" i="1"/>
  <c r="AC134" i="1"/>
  <c r="AA134" i="1"/>
  <c r="Y134" i="1"/>
  <c r="W134" i="1"/>
  <c r="S134" i="1"/>
  <c r="P134" i="1"/>
  <c r="L134" i="1"/>
  <c r="I134" i="1"/>
  <c r="L131" i="1"/>
  <c r="M131" i="1" s="1"/>
  <c r="L130" i="1"/>
  <c r="M130" i="1" s="1"/>
  <c r="L129" i="1"/>
  <c r="M129" i="1" s="1"/>
  <c r="S128" i="1"/>
  <c r="L128" i="1"/>
  <c r="M128" i="1" s="1"/>
  <c r="S127" i="1"/>
  <c r="L127" i="1"/>
  <c r="M127" i="1" s="1"/>
  <c r="S126" i="1"/>
  <c r="L126" i="1"/>
  <c r="M126" i="1" s="1"/>
  <c r="S125" i="1"/>
  <c r="P125" i="1"/>
  <c r="L125" i="1"/>
  <c r="M125" i="1" s="1"/>
  <c r="S124" i="1"/>
  <c r="P124" i="1"/>
  <c r="L124" i="1"/>
  <c r="M124" i="1" s="1"/>
  <c r="S123" i="1"/>
  <c r="P123" i="1"/>
  <c r="L123" i="1"/>
  <c r="M123" i="1" s="1"/>
  <c r="S122" i="1"/>
  <c r="P122" i="1"/>
  <c r="L122" i="1"/>
  <c r="M122" i="1" s="1"/>
  <c r="I122" i="1"/>
  <c r="S121" i="1"/>
  <c r="P121" i="1"/>
  <c r="L121" i="1"/>
  <c r="M121" i="1" s="1"/>
  <c r="I121" i="1"/>
  <c r="S120" i="1"/>
  <c r="P120" i="1"/>
  <c r="L120" i="1"/>
  <c r="M120" i="1" s="1"/>
  <c r="I120" i="1"/>
  <c r="S119" i="1"/>
  <c r="P119" i="1"/>
  <c r="L119" i="1"/>
  <c r="M119" i="1" s="1"/>
  <c r="I119" i="1"/>
  <c r="AG118" i="1"/>
  <c r="AE118" i="1"/>
  <c r="AC118" i="1"/>
  <c r="AA118" i="1"/>
  <c r="Y118" i="1"/>
  <c r="W118" i="1"/>
  <c r="S118" i="1"/>
  <c r="P118" i="1"/>
  <c r="L118" i="1"/>
  <c r="I118" i="1"/>
  <c r="L115" i="1"/>
  <c r="M115" i="1" s="1"/>
  <c r="L114" i="1"/>
  <c r="M114" i="1" s="1"/>
  <c r="L113" i="1"/>
  <c r="M113" i="1" s="1"/>
  <c r="S112" i="1"/>
  <c r="L112" i="1"/>
  <c r="M112" i="1" s="1"/>
  <c r="S111" i="1"/>
  <c r="L111" i="1"/>
  <c r="M111" i="1" s="1"/>
  <c r="S110" i="1"/>
  <c r="L110" i="1"/>
  <c r="M110" i="1" s="1"/>
  <c r="S109" i="1"/>
  <c r="P109" i="1"/>
  <c r="L109" i="1"/>
  <c r="M109" i="1" s="1"/>
  <c r="S108" i="1"/>
  <c r="P108" i="1"/>
  <c r="L108" i="1"/>
  <c r="M108" i="1" s="1"/>
  <c r="S107" i="1"/>
  <c r="P107" i="1"/>
  <c r="L107" i="1"/>
  <c r="M107" i="1" s="1"/>
  <c r="S106" i="1"/>
  <c r="P106" i="1"/>
  <c r="L106" i="1"/>
  <c r="M106" i="1" s="1"/>
  <c r="I106" i="1"/>
  <c r="S105" i="1"/>
  <c r="P105" i="1"/>
  <c r="L105" i="1"/>
  <c r="M105" i="1" s="1"/>
  <c r="I105" i="1"/>
  <c r="S104" i="1"/>
  <c r="P104" i="1"/>
  <c r="L104" i="1"/>
  <c r="M104" i="1" s="1"/>
  <c r="I104" i="1"/>
  <c r="S103" i="1"/>
  <c r="P103" i="1"/>
  <c r="L103" i="1"/>
  <c r="M103" i="1" s="1"/>
  <c r="I103" i="1"/>
  <c r="AG102" i="1"/>
  <c r="AE102" i="1"/>
  <c r="AC102" i="1"/>
  <c r="AA102" i="1"/>
  <c r="Y102" i="1"/>
  <c r="W102" i="1"/>
  <c r="S102" i="1"/>
  <c r="P102" i="1"/>
  <c r="L102" i="1"/>
  <c r="I102" i="1"/>
  <c r="L99" i="1"/>
  <c r="M99" i="1" s="1"/>
  <c r="L98" i="1"/>
  <c r="M98" i="1" s="1"/>
  <c r="L97" i="1"/>
  <c r="M97" i="1" s="1"/>
  <c r="S96" i="1"/>
  <c r="L96" i="1"/>
  <c r="M96" i="1" s="1"/>
  <c r="S95" i="1"/>
  <c r="L95" i="1"/>
  <c r="M95" i="1" s="1"/>
  <c r="S94" i="1"/>
  <c r="L94" i="1"/>
  <c r="M94" i="1" s="1"/>
  <c r="S93" i="1"/>
  <c r="P93" i="1"/>
  <c r="L93" i="1"/>
  <c r="M93" i="1" s="1"/>
  <c r="S92" i="1"/>
  <c r="P92" i="1"/>
  <c r="L92" i="1"/>
  <c r="M92" i="1" s="1"/>
  <c r="S91" i="1"/>
  <c r="P91" i="1"/>
  <c r="L91" i="1"/>
  <c r="M91" i="1" s="1"/>
  <c r="S90" i="1"/>
  <c r="P90" i="1"/>
  <c r="L90" i="1"/>
  <c r="M90" i="1" s="1"/>
  <c r="I90" i="1"/>
  <c r="S89" i="1"/>
  <c r="P89" i="1"/>
  <c r="L89" i="1"/>
  <c r="M89" i="1" s="1"/>
  <c r="I89" i="1"/>
  <c r="S88" i="1"/>
  <c r="P88" i="1"/>
  <c r="L88" i="1"/>
  <c r="M88" i="1" s="1"/>
  <c r="I88" i="1"/>
  <c r="S87" i="1"/>
  <c r="P87" i="1"/>
  <c r="L87" i="1"/>
  <c r="M87" i="1" s="1"/>
  <c r="I87" i="1"/>
  <c r="AG86" i="1"/>
  <c r="AE86" i="1"/>
  <c r="AC86" i="1"/>
  <c r="AA86" i="1"/>
  <c r="Y86" i="1"/>
  <c r="W86" i="1"/>
  <c r="S86" i="1"/>
  <c r="P86" i="1"/>
  <c r="L86" i="1"/>
  <c r="I86" i="1"/>
  <c r="L83" i="1"/>
  <c r="M83" i="1" s="1"/>
  <c r="L82" i="1"/>
  <c r="M82" i="1" s="1"/>
  <c r="L81" i="1"/>
  <c r="M81" i="1" s="1"/>
  <c r="S80" i="1"/>
  <c r="L80" i="1"/>
  <c r="M80" i="1" s="1"/>
  <c r="S79" i="1"/>
  <c r="L79" i="1"/>
  <c r="M79" i="1" s="1"/>
  <c r="S78" i="1"/>
  <c r="L78" i="1"/>
  <c r="M78" i="1" s="1"/>
  <c r="S77" i="1"/>
  <c r="P77" i="1"/>
  <c r="L77" i="1"/>
  <c r="M77" i="1" s="1"/>
  <c r="S76" i="1"/>
  <c r="P76" i="1"/>
  <c r="L76" i="1"/>
  <c r="M76" i="1" s="1"/>
  <c r="S75" i="1"/>
  <c r="P75" i="1"/>
  <c r="L75" i="1"/>
  <c r="M75" i="1" s="1"/>
  <c r="S74" i="1"/>
  <c r="P74" i="1"/>
  <c r="L74" i="1"/>
  <c r="M74" i="1" s="1"/>
  <c r="I74" i="1"/>
  <c r="S73" i="1"/>
  <c r="P73" i="1"/>
  <c r="L73" i="1"/>
  <c r="M73" i="1" s="1"/>
  <c r="I73" i="1"/>
  <c r="S72" i="1"/>
  <c r="P72" i="1"/>
  <c r="L72" i="1"/>
  <c r="M72" i="1" s="1"/>
  <c r="I72" i="1"/>
  <c r="S71" i="1"/>
  <c r="P71" i="1"/>
  <c r="L71" i="1"/>
  <c r="M71" i="1" s="1"/>
  <c r="I71" i="1"/>
  <c r="AG70" i="1"/>
  <c r="AE70" i="1"/>
  <c r="AC70" i="1"/>
  <c r="AA70" i="1"/>
  <c r="Y70" i="1"/>
  <c r="W70" i="1"/>
  <c r="S70" i="1"/>
  <c r="P70" i="1"/>
  <c r="L70" i="1"/>
  <c r="I70" i="1"/>
  <c r="L67" i="1"/>
  <c r="M67" i="1" s="1"/>
  <c r="L66" i="1"/>
  <c r="M66" i="1" s="1"/>
  <c r="L65" i="1"/>
  <c r="M65" i="1" s="1"/>
  <c r="S64" i="1"/>
  <c r="L64" i="1"/>
  <c r="M64" i="1" s="1"/>
  <c r="S63" i="1"/>
  <c r="L63" i="1"/>
  <c r="M63" i="1" s="1"/>
  <c r="S62" i="1"/>
  <c r="L62" i="1"/>
  <c r="M62" i="1" s="1"/>
  <c r="S61" i="1"/>
  <c r="P61" i="1"/>
  <c r="L61" i="1"/>
  <c r="M61" i="1" s="1"/>
  <c r="S60" i="1"/>
  <c r="P60" i="1"/>
  <c r="L60" i="1"/>
  <c r="M60" i="1" s="1"/>
  <c r="S59" i="1"/>
  <c r="P59" i="1"/>
  <c r="L59" i="1"/>
  <c r="M59" i="1" s="1"/>
  <c r="S58" i="1"/>
  <c r="P58" i="1"/>
  <c r="L58" i="1"/>
  <c r="M58" i="1" s="1"/>
  <c r="I58" i="1"/>
  <c r="S57" i="1"/>
  <c r="P57" i="1"/>
  <c r="L57" i="1"/>
  <c r="M57" i="1" s="1"/>
  <c r="I57" i="1"/>
  <c r="S56" i="1"/>
  <c r="P56" i="1"/>
  <c r="L56" i="1"/>
  <c r="M56" i="1" s="1"/>
  <c r="I56" i="1"/>
  <c r="S55" i="1"/>
  <c r="P55" i="1"/>
  <c r="L55" i="1"/>
  <c r="M55" i="1" s="1"/>
  <c r="I55" i="1"/>
  <c r="AG54" i="1"/>
  <c r="AE54" i="1"/>
  <c r="AC54" i="1"/>
  <c r="AA54" i="1"/>
  <c r="Y54" i="1"/>
  <c r="W54" i="1"/>
  <c r="S54" i="1"/>
  <c r="P54" i="1"/>
  <c r="L54" i="1"/>
  <c r="I54" i="1"/>
  <c r="L51" i="1"/>
  <c r="M51" i="1" s="1"/>
  <c r="L50" i="1"/>
  <c r="M50" i="1" s="1"/>
  <c r="L49" i="1"/>
  <c r="M49" i="1" s="1"/>
  <c r="S48" i="1"/>
  <c r="L48" i="1"/>
  <c r="M48" i="1" s="1"/>
  <c r="S47" i="1"/>
  <c r="L47" i="1"/>
  <c r="M47" i="1" s="1"/>
  <c r="S46" i="1"/>
  <c r="L46" i="1"/>
  <c r="M46" i="1" s="1"/>
  <c r="S45" i="1"/>
  <c r="P45" i="1"/>
  <c r="L45" i="1"/>
  <c r="M45" i="1" s="1"/>
  <c r="S44" i="1"/>
  <c r="P44" i="1"/>
  <c r="L44" i="1"/>
  <c r="M44" i="1" s="1"/>
  <c r="S43" i="1"/>
  <c r="P43" i="1"/>
  <c r="L43" i="1"/>
  <c r="M43" i="1" s="1"/>
  <c r="S42" i="1"/>
  <c r="P42" i="1"/>
  <c r="L42" i="1"/>
  <c r="M42" i="1" s="1"/>
  <c r="I42" i="1"/>
  <c r="S41" i="1"/>
  <c r="P41" i="1"/>
  <c r="L41" i="1"/>
  <c r="M41" i="1" s="1"/>
  <c r="I41" i="1"/>
  <c r="S40" i="1"/>
  <c r="P40" i="1"/>
  <c r="L40" i="1"/>
  <c r="M40" i="1" s="1"/>
  <c r="I40" i="1"/>
  <c r="S39" i="1"/>
  <c r="P39" i="1"/>
  <c r="L39" i="1"/>
  <c r="M39" i="1" s="1"/>
  <c r="I39" i="1"/>
  <c r="AG38" i="1"/>
  <c r="AE38" i="1"/>
  <c r="AC38" i="1"/>
  <c r="AA38" i="1"/>
  <c r="Y38" i="1"/>
  <c r="W38" i="1"/>
  <c r="S38" i="1"/>
  <c r="P38" i="1"/>
  <c r="L38" i="1"/>
  <c r="I38" i="1"/>
  <c r="L35" i="1"/>
  <c r="M35" i="1" s="1"/>
  <c r="L34" i="1"/>
  <c r="M34" i="1" s="1"/>
  <c r="L33" i="1"/>
  <c r="M33" i="1" s="1"/>
  <c r="S32" i="1"/>
  <c r="L32" i="1"/>
  <c r="M32" i="1" s="1"/>
  <c r="S31" i="1"/>
  <c r="L31" i="1"/>
  <c r="M31" i="1" s="1"/>
  <c r="S30" i="1"/>
  <c r="L30" i="1"/>
  <c r="M30" i="1" s="1"/>
  <c r="S29" i="1"/>
  <c r="P29" i="1"/>
  <c r="L29" i="1"/>
  <c r="M29" i="1" s="1"/>
  <c r="S28" i="1"/>
  <c r="P28" i="1"/>
  <c r="L28" i="1"/>
  <c r="M28" i="1" s="1"/>
  <c r="S27" i="1"/>
  <c r="P27" i="1"/>
  <c r="L27" i="1"/>
  <c r="M27" i="1" s="1"/>
  <c r="S26" i="1"/>
  <c r="P26" i="1"/>
  <c r="L26" i="1"/>
  <c r="M26" i="1" s="1"/>
  <c r="I26" i="1"/>
  <c r="S25" i="1"/>
  <c r="P25" i="1"/>
  <c r="L25" i="1"/>
  <c r="M25" i="1" s="1"/>
  <c r="I25" i="1"/>
  <c r="S24" i="1"/>
  <c r="P24" i="1"/>
  <c r="L24" i="1"/>
  <c r="M24" i="1" s="1"/>
  <c r="I24" i="1"/>
  <c r="S23" i="1"/>
  <c r="P23" i="1"/>
  <c r="L23" i="1"/>
  <c r="M23" i="1" s="1"/>
  <c r="I23" i="1"/>
  <c r="AG22" i="1"/>
  <c r="AE22" i="1"/>
  <c r="AC22" i="1"/>
  <c r="AA22" i="1"/>
  <c r="Y22" i="1"/>
  <c r="W22" i="1"/>
  <c r="S22" i="1"/>
  <c r="P22" i="1"/>
  <c r="L22" i="1"/>
  <c r="I22" i="1"/>
  <c r="J70" i="1" l="1"/>
  <c r="J134" i="1"/>
  <c r="J294" i="1"/>
  <c r="J198" i="1"/>
  <c r="J22" i="1"/>
  <c r="J38" i="1"/>
  <c r="J54" i="1"/>
  <c r="J86" i="1"/>
  <c r="J102" i="1"/>
  <c r="J118" i="1"/>
  <c r="J150" i="1"/>
  <c r="J166" i="1"/>
  <c r="J182" i="1"/>
  <c r="J246" i="1"/>
  <c r="J262" i="1"/>
  <c r="J278" i="1"/>
  <c r="J310" i="1"/>
  <c r="J214" i="1"/>
  <c r="J230" i="1"/>
  <c r="J326" i="1"/>
  <c r="J342" i="1"/>
  <c r="J358" i="1"/>
  <c r="J374" i="1"/>
  <c r="J390" i="1"/>
  <c r="J406" i="1"/>
  <c r="J422" i="1"/>
  <c r="J438" i="1"/>
  <c r="J454" i="1"/>
  <c r="J486" i="1"/>
  <c r="J470" i="1"/>
  <c r="AJ6" i="1"/>
  <c r="AJ54" i="1"/>
  <c r="AJ86" i="1"/>
  <c r="AJ118" i="1"/>
  <c r="AJ150" i="1"/>
  <c r="AJ182" i="1"/>
  <c r="AJ214" i="1"/>
  <c r="AJ246" i="1"/>
  <c r="AJ278" i="1"/>
  <c r="AJ310" i="1"/>
  <c r="AJ342" i="1"/>
  <c r="AJ374" i="1"/>
  <c r="AJ406" i="1"/>
  <c r="AJ422" i="1"/>
  <c r="AJ454" i="1"/>
  <c r="AJ470" i="1"/>
  <c r="AN6" i="1"/>
  <c r="AN54" i="1"/>
  <c r="AN86" i="1"/>
  <c r="AN118" i="1"/>
  <c r="AN150" i="1"/>
  <c r="AN182" i="1"/>
  <c r="AN214" i="1"/>
  <c r="AN246" i="1"/>
  <c r="AN278" i="1"/>
  <c r="AN310" i="1"/>
  <c r="AN342" i="1"/>
  <c r="AN374" i="1"/>
  <c r="AN406" i="1"/>
  <c r="AN422" i="1"/>
  <c r="AN454" i="1"/>
  <c r="AN470" i="1"/>
  <c r="AJ22" i="1"/>
  <c r="AJ38" i="1"/>
  <c r="AJ70" i="1"/>
  <c r="AJ102" i="1"/>
  <c r="AJ134" i="1"/>
  <c r="AJ166" i="1"/>
  <c r="AJ198" i="1"/>
  <c r="AJ230" i="1"/>
  <c r="AJ262" i="1"/>
  <c r="AJ294" i="1"/>
  <c r="AJ326" i="1"/>
  <c r="AJ358" i="1"/>
  <c r="AJ390" i="1"/>
  <c r="AJ438" i="1"/>
  <c r="AN22" i="1"/>
  <c r="AN38" i="1"/>
  <c r="AN70" i="1"/>
  <c r="AN102" i="1"/>
  <c r="AN134" i="1"/>
  <c r="AN166" i="1"/>
  <c r="AN198" i="1"/>
  <c r="AN230" i="1"/>
  <c r="AN262" i="1"/>
  <c r="AN294" i="1"/>
  <c r="AN326" i="1"/>
  <c r="AN358" i="1"/>
  <c r="AN390" i="1"/>
  <c r="AN438" i="1"/>
  <c r="Q454" i="1"/>
  <c r="Q310" i="1"/>
  <c r="Q262" i="1"/>
  <c r="Q246" i="1"/>
  <c r="T230" i="1"/>
  <c r="Q166" i="1"/>
  <c r="Q422" i="1"/>
  <c r="Q438" i="1"/>
  <c r="Q470" i="1"/>
  <c r="Q342" i="1"/>
  <c r="Q294" i="1"/>
  <c r="Q182" i="1"/>
  <c r="Q38" i="1"/>
  <c r="T38" i="1"/>
  <c r="Q70" i="1"/>
  <c r="Q198" i="1"/>
  <c r="Q326" i="1"/>
  <c r="Q374" i="1"/>
  <c r="Q406" i="1"/>
  <c r="Q22" i="1"/>
  <c r="Q86" i="1"/>
  <c r="Q134" i="1"/>
  <c r="T198" i="1"/>
  <c r="Q214" i="1"/>
  <c r="Q278" i="1"/>
  <c r="Q486" i="1"/>
  <c r="Q54" i="1"/>
  <c r="Q102" i="1"/>
  <c r="Q118" i="1"/>
  <c r="Q150" i="1"/>
  <c r="T214" i="1"/>
  <c r="Q230" i="1"/>
  <c r="Q390" i="1"/>
  <c r="T454" i="1"/>
  <c r="T438" i="1"/>
  <c r="T422" i="1"/>
  <c r="T406" i="1"/>
  <c r="T390" i="1"/>
  <c r="T374" i="1"/>
  <c r="T358" i="1"/>
  <c r="N358" i="1"/>
  <c r="Q358" i="1"/>
  <c r="T342" i="1"/>
  <c r="T486" i="1"/>
  <c r="T470" i="1"/>
  <c r="M486" i="1"/>
  <c r="N486" i="1" s="1"/>
  <c r="M470" i="1"/>
  <c r="N470" i="1" s="1"/>
  <c r="M454" i="1"/>
  <c r="N454" i="1" s="1"/>
  <c r="M438" i="1"/>
  <c r="N438" i="1" s="1"/>
  <c r="M422" i="1"/>
  <c r="N422" i="1" s="1"/>
  <c r="M406" i="1"/>
  <c r="N406" i="1" s="1"/>
  <c r="M390" i="1"/>
  <c r="N390" i="1" s="1"/>
  <c r="M374" i="1"/>
  <c r="N374" i="1" s="1"/>
  <c r="T310" i="1"/>
  <c r="T294" i="1"/>
  <c r="T278" i="1"/>
  <c r="T262" i="1"/>
  <c r="T246" i="1"/>
  <c r="T182" i="1"/>
  <c r="T166" i="1"/>
  <c r="T150" i="1"/>
  <c r="T326" i="1"/>
  <c r="M342" i="1"/>
  <c r="N342" i="1" s="1"/>
  <c r="M326" i="1"/>
  <c r="N326" i="1" s="1"/>
  <c r="M310" i="1"/>
  <c r="N310" i="1" s="1"/>
  <c r="M294" i="1"/>
  <c r="N294" i="1" s="1"/>
  <c r="M278" i="1"/>
  <c r="N278" i="1" s="1"/>
  <c r="M262" i="1"/>
  <c r="N262" i="1" s="1"/>
  <c r="M246" i="1"/>
  <c r="N246" i="1" s="1"/>
  <c r="M230" i="1"/>
  <c r="N230" i="1" s="1"/>
  <c r="M214" i="1"/>
  <c r="N214" i="1" s="1"/>
  <c r="M198" i="1"/>
  <c r="N198" i="1" s="1"/>
  <c r="M182" i="1"/>
  <c r="N182" i="1" s="1"/>
  <c r="M166" i="1"/>
  <c r="N166" i="1" s="1"/>
  <c r="M150" i="1"/>
  <c r="N150" i="1" s="1"/>
  <c r="T134" i="1"/>
  <c r="T118" i="1"/>
  <c r="M134" i="1"/>
  <c r="N134" i="1" s="1"/>
  <c r="T102" i="1"/>
  <c r="T86" i="1"/>
  <c r="T70" i="1"/>
  <c r="M118" i="1"/>
  <c r="N118" i="1" s="1"/>
  <c r="M102" i="1"/>
  <c r="N102" i="1" s="1"/>
  <c r="M86" i="1"/>
  <c r="N86" i="1" s="1"/>
  <c r="T54" i="1"/>
  <c r="T22" i="1"/>
  <c r="M70" i="1"/>
  <c r="N70" i="1" s="1"/>
  <c r="M54" i="1"/>
  <c r="N54" i="1" s="1"/>
  <c r="M38" i="1"/>
  <c r="N38" i="1" s="1"/>
  <c r="M22" i="1"/>
  <c r="N22" i="1" s="1"/>
  <c r="AO422" i="1" l="1"/>
  <c r="AK6" i="1" l="1"/>
  <c r="AO6" i="1"/>
  <c r="AK438" i="1"/>
  <c r="AL437" i="1" s="1"/>
  <c r="AO438" i="1"/>
  <c r="AP437" i="1" s="1"/>
  <c r="AK454" i="1"/>
  <c r="AL453" i="1" s="1"/>
  <c r="AO454" i="1"/>
  <c r="AP453" i="1" s="1"/>
  <c r="AK470" i="1"/>
  <c r="AO470" i="1"/>
  <c r="AK486" i="1"/>
  <c r="AO486" i="1"/>
  <c r="AP469" i="1" l="1"/>
  <c r="AL469" i="1"/>
  <c r="AW437" i="1"/>
  <c r="AW485" i="1"/>
  <c r="AH453" i="1"/>
  <c r="AW469" i="1"/>
  <c r="AW453" i="1"/>
  <c r="AH485" i="1"/>
  <c r="AH437" i="1"/>
  <c r="AH469" i="1"/>
  <c r="U469" i="1" l="1"/>
  <c r="AX469" i="1" s="1"/>
  <c r="U437" i="1"/>
  <c r="AX437" i="1" s="1"/>
  <c r="BJ437" i="1" s="1"/>
  <c r="U485" i="1"/>
  <c r="U453" i="1"/>
  <c r="AX453" i="1" s="1"/>
  <c r="AK150" i="1" l="1"/>
  <c r="AO150" i="1"/>
  <c r="AK166" i="1"/>
  <c r="AO166" i="1"/>
  <c r="AK182" i="1"/>
  <c r="AO182" i="1"/>
  <c r="AK198" i="1"/>
  <c r="AL197" i="1" s="1"/>
  <c r="AO198" i="1"/>
  <c r="AP197" i="1" s="1"/>
  <c r="AK214" i="1"/>
  <c r="AO214" i="1"/>
  <c r="AK230" i="1"/>
  <c r="AL229" i="1" s="1"/>
  <c r="AO230" i="1"/>
  <c r="AK246" i="1"/>
  <c r="AL245" i="1" s="1"/>
  <c r="AO246" i="1"/>
  <c r="AP245" i="1" s="1"/>
  <c r="AK262" i="1"/>
  <c r="AL261" i="1" s="1"/>
  <c r="AO262" i="1"/>
  <c r="AK278" i="1"/>
  <c r="AO278" i="1"/>
  <c r="AK294" i="1"/>
  <c r="AL293" i="1" s="1"/>
  <c r="AO294" i="1"/>
  <c r="AP293" i="1" s="1"/>
  <c r="AK310" i="1"/>
  <c r="AO310" i="1"/>
  <c r="AK326" i="1"/>
  <c r="AL325" i="1" s="1"/>
  <c r="AO326" i="1"/>
  <c r="AP325" i="1" s="1"/>
  <c r="AK342" i="1"/>
  <c r="AO342" i="1"/>
  <c r="AK358" i="1"/>
  <c r="AO358" i="1"/>
  <c r="AK374" i="1"/>
  <c r="AO374" i="1"/>
  <c r="AK390" i="1"/>
  <c r="AL389" i="1" s="1"/>
  <c r="AO390" i="1"/>
  <c r="AP389" i="1" s="1"/>
  <c r="AK406" i="1"/>
  <c r="AL405" i="1" s="1"/>
  <c r="AO406" i="1"/>
  <c r="AP405" i="1" s="1"/>
  <c r="AK422" i="1"/>
  <c r="AL421" i="1" s="1"/>
  <c r="AP421" i="1"/>
  <c r="AK22" i="1"/>
  <c r="AL21" i="1" s="1"/>
  <c r="AO22" i="1"/>
  <c r="AP21" i="1" s="1"/>
  <c r="AK38" i="1"/>
  <c r="AL37" i="1" s="1"/>
  <c r="AO38" i="1"/>
  <c r="AP37" i="1" s="1"/>
  <c r="AK54" i="1"/>
  <c r="AL53" i="1" s="1"/>
  <c r="AO54" i="1"/>
  <c r="AP53" i="1" s="1"/>
  <c r="AK70" i="1"/>
  <c r="AL69" i="1" s="1"/>
  <c r="AO70" i="1"/>
  <c r="AP69" i="1" s="1"/>
  <c r="AK86" i="1"/>
  <c r="AL85" i="1" s="1"/>
  <c r="AO86" i="1"/>
  <c r="AP85" i="1" s="1"/>
  <c r="AK102" i="1"/>
  <c r="AL101" i="1" s="1"/>
  <c r="AO102" i="1"/>
  <c r="AP101" i="1" s="1"/>
  <c r="AK118" i="1"/>
  <c r="AL117" i="1" s="1"/>
  <c r="AO118" i="1"/>
  <c r="AP117" i="1" s="1"/>
  <c r="AK134" i="1"/>
  <c r="AL133" i="1" s="1"/>
  <c r="AO134" i="1"/>
  <c r="AP133" i="1" s="1"/>
  <c r="AR6" i="1"/>
  <c r="AP357" i="1" l="1"/>
  <c r="AP309" i="1"/>
  <c r="AP213" i="1"/>
  <c r="AL357" i="1"/>
  <c r="AL165" i="1"/>
  <c r="AP373" i="1"/>
  <c r="AP485" i="1"/>
  <c r="AP341" i="1"/>
  <c r="AP277" i="1"/>
  <c r="AP181" i="1"/>
  <c r="AP149" i="1"/>
  <c r="AL373" i="1"/>
  <c r="AL485" i="1"/>
  <c r="AL341" i="1"/>
  <c r="AL309" i="1"/>
  <c r="AL277" i="1"/>
  <c r="AL213" i="1"/>
  <c r="AL181" i="1"/>
  <c r="AL149" i="1"/>
  <c r="AP261" i="1"/>
  <c r="AP229" i="1"/>
  <c r="AP165" i="1"/>
  <c r="AW357" i="1"/>
  <c r="AW261" i="1"/>
  <c r="AH37" i="1"/>
  <c r="AW133" i="1"/>
  <c r="AW69" i="1"/>
  <c r="AW405" i="1"/>
  <c r="AW373" i="1"/>
  <c r="AW421" i="1"/>
  <c r="AH245" i="1"/>
  <c r="AW165" i="1"/>
  <c r="AH357" i="1"/>
  <c r="AH133" i="1"/>
  <c r="AH101" i="1"/>
  <c r="AH69" i="1"/>
  <c r="AW21" i="1"/>
  <c r="AH21" i="1"/>
  <c r="AW389" i="1"/>
  <c r="AH389" i="1"/>
  <c r="AH261" i="1"/>
  <c r="AW229" i="1"/>
  <c r="AW197" i="1"/>
  <c r="AH197" i="1"/>
  <c r="AH117" i="1"/>
  <c r="AW85" i="1"/>
  <c r="AH85" i="1"/>
  <c r="AH53" i="1"/>
  <c r="AW37" i="1"/>
  <c r="AW325" i="1"/>
  <c r="AH325" i="1"/>
  <c r="AW309" i="1"/>
  <c r="AW277" i="1"/>
  <c r="AW245" i="1"/>
  <c r="AW213" i="1"/>
  <c r="AW117" i="1"/>
  <c r="AW101" i="1"/>
  <c r="AW53" i="1"/>
  <c r="AH421" i="1"/>
  <c r="AH405" i="1"/>
  <c r="AH373" i="1"/>
  <c r="AW341" i="1"/>
  <c r="AH309" i="1"/>
  <c r="AW293" i="1"/>
  <c r="AH293" i="1"/>
  <c r="AW181" i="1"/>
  <c r="AW149" i="1"/>
  <c r="AH341" i="1"/>
  <c r="AH277" i="1"/>
  <c r="AH165" i="1"/>
  <c r="AH229" i="1"/>
  <c r="AH213" i="1"/>
  <c r="AH149" i="1"/>
  <c r="AH181" i="1"/>
  <c r="AV6" i="1"/>
  <c r="AT6" i="1"/>
  <c r="AG6" i="1"/>
  <c r="Y6" i="1"/>
  <c r="AA6" i="1"/>
  <c r="AC6" i="1"/>
  <c r="AE6" i="1"/>
  <c r="W6" i="1"/>
  <c r="AX485" i="1" l="1"/>
  <c r="U181" i="1"/>
  <c r="AX181" i="1" s="1"/>
  <c r="AZ181" i="1" s="1"/>
  <c r="U117" i="1"/>
  <c r="AX117" i="1" s="1"/>
  <c r="AZ117" i="1" s="1"/>
  <c r="U357" i="1"/>
  <c r="AX357" i="1" s="1"/>
  <c r="BJ357" i="1" s="1"/>
  <c r="U133" i="1"/>
  <c r="AX133" i="1" s="1"/>
  <c r="AZ133" i="1" s="1"/>
  <c r="U69" i="1"/>
  <c r="AX69" i="1" s="1"/>
  <c r="AZ69" i="1" s="1"/>
  <c r="U53" i="1"/>
  <c r="AX53" i="1" s="1"/>
  <c r="U101" i="1"/>
  <c r="AX101" i="1" s="1"/>
  <c r="AZ101" i="1" s="1"/>
  <c r="U373" i="1"/>
  <c r="AX373" i="1" s="1"/>
  <c r="U37" i="1"/>
  <c r="AX37" i="1" s="1"/>
  <c r="U421" i="1"/>
  <c r="AX421" i="1" s="1"/>
  <c r="BJ421" i="1" s="1"/>
  <c r="U405" i="1"/>
  <c r="AX405" i="1" s="1"/>
  <c r="BJ405" i="1" s="1"/>
  <c r="U389" i="1"/>
  <c r="AX389" i="1" s="1"/>
  <c r="U213" i="1"/>
  <c r="AX213" i="1" s="1"/>
  <c r="BE213" i="1" s="1"/>
  <c r="U197" i="1"/>
  <c r="AX197" i="1" s="1"/>
  <c r="U85" i="1"/>
  <c r="AX85" i="1" s="1"/>
  <c r="AZ85" i="1" s="1"/>
  <c r="U21" i="1"/>
  <c r="AX21" i="1" s="1"/>
  <c r="U165" i="1"/>
  <c r="AX165" i="1" s="1"/>
  <c r="AZ165" i="1" s="1"/>
  <c r="U229" i="1"/>
  <c r="AX229" i="1" s="1"/>
  <c r="BE229" i="1" s="1"/>
  <c r="U277" i="1"/>
  <c r="AX277" i="1" s="1"/>
  <c r="U341" i="1"/>
  <c r="AX341" i="1" s="1"/>
  <c r="U309" i="1"/>
  <c r="AX309" i="1" s="1"/>
  <c r="U245" i="1"/>
  <c r="AX245" i="1" s="1"/>
  <c r="BE245" i="1" s="1"/>
  <c r="U149" i="1"/>
  <c r="AX149" i="1" s="1"/>
  <c r="AZ149" i="1" s="1"/>
  <c r="U293" i="1"/>
  <c r="AX293" i="1" s="1"/>
  <c r="U261" i="1"/>
  <c r="AX261" i="1" s="1"/>
  <c r="BE261" i="1" s="1"/>
  <c r="U325" i="1"/>
  <c r="AX325" i="1" s="1"/>
  <c r="AW5" i="1"/>
  <c r="AH5" i="1"/>
  <c r="L11" i="1"/>
  <c r="M11" i="1" s="1"/>
  <c r="P7" i="1"/>
  <c r="P8" i="1"/>
  <c r="P9" i="1"/>
  <c r="P10" i="1"/>
  <c r="P11" i="1"/>
  <c r="P12" i="1"/>
  <c r="P13" i="1"/>
  <c r="L7" i="1"/>
  <c r="M7" i="1" s="1"/>
  <c r="L8" i="1"/>
  <c r="M8" i="1" s="1"/>
  <c r="L9" i="1"/>
  <c r="M9" i="1" s="1"/>
  <c r="L10" i="1"/>
  <c r="M10" i="1" s="1"/>
  <c r="L12" i="1"/>
  <c r="M12" i="1" s="1"/>
  <c r="L13" i="1"/>
  <c r="M13" i="1" s="1"/>
  <c r="L14" i="1"/>
  <c r="M14" i="1" s="1"/>
  <c r="L15" i="1"/>
  <c r="M15" i="1" s="1"/>
  <c r="L16" i="1"/>
  <c r="M16" i="1" s="1"/>
  <c r="L17" i="1"/>
  <c r="M17" i="1" s="1"/>
  <c r="L18" i="1"/>
  <c r="M18" i="1" s="1"/>
  <c r="L19" i="1"/>
  <c r="M19" i="1" s="1"/>
  <c r="S7" i="1"/>
  <c r="S8" i="1"/>
  <c r="S9" i="1"/>
  <c r="S10" i="1"/>
  <c r="S11" i="1"/>
  <c r="S12" i="1"/>
  <c r="S13" i="1"/>
  <c r="S14" i="1"/>
  <c r="S15" i="1"/>
  <c r="S16" i="1"/>
  <c r="AZ4" i="1" l="1"/>
  <c r="BA181" i="1" s="1"/>
  <c r="BE4" i="1"/>
  <c r="BJ4" i="1"/>
  <c r="I7" i="1"/>
  <c r="I8" i="1"/>
  <c r="I9" i="1"/>
  <c r="I10" i="1"/>
  <c r="C8" i="3"/>
  <c r="D6" i="3"/>
  <c r="D5" i="3"/>
  <c r="D4" i="3"/>
  <c r="S6" i="1"/>
  <c r="T6" i="1" s="1"/>
  <c r="P6" i="1"/>
  <c r="Q6" i="1" s="1"/>
  <c r="L6" i="1"/>
  <c r="I6" i="1"/>
  <c r="BA8" i="1" l="1"/>
  <c r="BA329" i="1"/>
  <c r="BA251" i="1"/>
  <c r="BA439" i="1"/>
  <c r="BA291" i="1"/>
  <c r="BA246" i="1"/>
  <c r="BA285" i="1"/>
  <c r="BA334" i="1"/>
  <c r="BA135" i="1"/>
  <c r="BA365" i="1"/>
  <c r="BA479" i="1"/>
  <c r="BA187" i="1"/>
  <c r="BA375" i="1"/>
  <c r="BA163" i="1"/>
  <c r="BA202" i="1"/>
  <c r="BA225" i="1"/>
  <c r="BA207" i="1"/>
  <c r="BA391" i="1"/>
  <c r="BA394" i="1"/>
  <c r="BA9" i="1"/>
  <c r="BA395" i="1"/>
  <c r="BA223" i="1"/>
  <c r="BA39" i="1"/>
  <c r="BA350" i="1"/>
  <c r="BA425" i="1"/>
  <c r="BA428" i="1"/>
  <c r="BA252" i="1"/>
  <c r="BA333" i="1"/>
  <c r="BA15" i="1"/>
  <c r="BA235" i="1"/>
  <c r="BA415" i="1"/>
  <c r="BA423" i="1"/>
  <c r="BA167" i="1"/>
  <c r="BA243" i="1"/>
  <c r="BA414" i="1"/>
  <c r="BA230" i="1"/>
  <c r="BA26" i="1"/>
  <c r="BA265" i="1"/>
  <c r="BA33" i="1"/>
  <c r="BA216" i="1"/>
  <c r="BA337" i="1"/>
  <c r="BA475" i="1"/>
  <c r="BA219" i="1"/>
  <c r="BA383" i="1"/>
  <c r="BA407" i="1"/>
  <c r="BA151" i="1"/>
  <c r="BA227" i="1"/>
  <c r="BA410" i="1"/>
  <c r="BA222" i="1"/>
  <c r="BA14" i="1"/>
  <c r="BA257" i="1"/>
  <c r="BA29" i="1"/>
  <c r="BA208" i="1"/>
  <c r="BA7" i="1"/>
  <c r="BA275" i="1"/>
  <c r="BA19" i="1"/>
  <c r="BA426" i="1"/>
  <c r="BA342" i="1"/>
  <c r="BA238" i="1"/>
  <c r="BA154" i="1"/>
  <c r="BA38" i="1"/>
  <c r="BA409" i="1"/>
  <c r="BA281" i="1"/>
  <c r="BA161" i="1"/>
  <c r="BA49" i="1"/>
  <c r="BA408" i="1"/>
  <c r="BA236" i="1"/>
  <c r="BA64" i="1"/>
  <c r="BA451" i="1"/>
  <c r="BA195" i="1"/>
  <c r="BA470" i="1"/>
  <c r="BA398" i="1"/>
  <c r="BA298" i="1"/>
  <c r="BA214" i="1"/>
  <c r="BA118" i="1"/>
  <c r="BA6" i="1"/>
  <c r="BA369" i="1"/>
  <c r="BA319" i="1"/>
  <c r="BA123" i="1"/>
  <c r="BA311" i="1"/>
  <c r="BA35" i="1"/>
  <c r="BA158" i="1"/>
  <c r="BA173" i="1"/>
  <c r="BA331" i="1"/>
  <c r="BA179" i="1"/>
  <c r="BA121" i="1"/>
  <c r="BA175" i="1"/>
  <c r="BA59" i="1"/>
  <c r="BA247" i="1"/>
  <c r="BA462" i="1"/>
  <c r="BA102" i="1"/>
  <c r="BA113" i="1"/>
  <c r="BA459" i="1"/>
  <c r="BA263" i="1"/>
  <c r="BA206" i="1"/>
  <c r="BA325" i="1"/>
  <c r="BA267" i="1"/>
  <c r="BA455" i="1"/>
  <c r="BA307" i="1"/>
  <c r="BA250" i="1"/>
  <c r="BA289" i="1"/>
  <c r="BA88" i="1"/>
  <c r="BA168" i="1"/>
  <c r="BA431" i="1"/>
  <c r="BA427" i="1"/>
  <c r="BA171" i="1"/>
  <c r="BA303" i="1"/>
  <c r="BA359" i="1"/>
  <c r="BA103" i="1"/>
  <c r="BA115" i="1"/>
  <c r="BA374" i="1"/>
  <c r="BA186" i="1"/>
  <c r="BA449" i="1"/>
  <c r="BA205" i="1"/>
  <c r="BA460" i="1"/>
  <c r="BA128" i="1"/>
  <c r="BA399" i="1"/>
  <c r="BA411" i="1"/>
  <c r="BA155" i="1"/>
  <c r="BA271" i="1"/>
  <c r="BA343" i="1"/>
  <c r="BA87" i="1"/>
  <c r="BA99" i="1"/>
  <c r="BA366" i="1"/>
  <c r="BA182" i="1"/>
  <c r="BA445" i="1"/>
  <c r="BA201" i="1"/>
  <c r="BA448" i="1"/>
  <c r="BA124" i="1"/>
  <c r="BA467" i="1"/>
  <c r="BA211" i="1"/>
  <c r="BA474" i="1"/>
  <c r="BA406" i="1"/>
  <c r="BA302" i="1"/>
  <c r="BA218" i="1"/>
  <c r="BA122" i="1"/>
  <c r="BA10" i="1"/>
  <c r="BA381" i="1"/>
  <c r="BA249" i="1"/>
  <c r="BA137" i="1"/>
  <c r="BA25" i="1"/>
  <c r="BA364" i="1"/>
  <c r="BA192" i="1"/>
  <c r="BA24" i="1"/>
  <c r="BA387" i="1"/>
  <c r="BA131" i="1"/>
  <c r="BA454" i="1"/>
  <c r="BA378" i="1"/>
  <c r="BA278" i="1"/>
  <c r="BA190" i="1"/>
  <c r="BA90" i="1"/>
  <c r="BA457" i="1"/>
  <c r="BA345" i="1"/>
  <c r="BA217" i="1"/>
  <c r="BA97" i="1"/>
  <c r="BA464" i="1"/>
  <c r="BA316" i="1"/>
  <c r="BA144" i="1"/>
  <c r="BA416" i="1"/>
  <c r="BA332" i="1"/>
  <c r="BA248" i="1"/>
  <c r="BA160" i="1"/>
  <c r="BA47" i="1"/>
  <c r="BA463" i="1"/>
  <c r="BA183" i="1"/>
  <c r="BA430" i="1"/>
  <c r="BA46" i="1"/>
  <c r="BA57" i="1"/>
  <c r="BA75" i="1"/>
  <c r="BA294" i="1"/>
  <c r="BA256" i="1"/>
  <c r="BA443" i="1"/>
  <c r="BA335" i="1"/>
  <c r="BA119" i="1"/>
  <c r="BA390" i="1"/>
  <c r="BA473" i="1"/>
  <c r="BA480" i="1"/>
  <c r="BA203" i="1"/>
  <c r="BA435" i="1"/>
  <c r="BA477" i="1"/>
  <c r="BA351" i="1"/>
  <c r="BA139" i="1"/>
  <c r="BA327" i="1"/>
  <c r="BA51" i="1"/>
  <c r="BA166" i="1"/>
  <c r="BA177" i="1"/>
  <c r="BA424" i="1"/>
  <c r="BA80" i="1"/>
  <c r="BA287" i="1"/>
  <c r="BA363" i="1"/>
  <c r="BA107" i="1"/>
  <c r="BA159" i="1"/>
  <c r="BA295" i="1"/>
  <c r="BA239" i="1"/>
  <c r="BA482" i="1"/>
  <c r="BA314" i="1"/>
  <c r="BA138" i="1"/>
  <c r="BA393" i="1"/>
  <c r="BA153" i="1"/>
  <c r="BA384" i="1"/>
  <c r="BA44" i="1"/>
  <c r="BA255" i="1"/>
  <c r="BA347" i="1"/>
  <c r="BA91" i="1"/>
  <c r="BA127" i="1"/>
  <c r="BA279" i="1"/>
  <c r="BA483" i="1"/>
  <c r="BA478" i="1"/>
  <c r="BA310" i="1"/>
  <c r="BA134" i="1"/>
  <c r="BA385" i="1"/>
  <c r="BA141" i="1"/>
  <c r="BA380" i="1"/>
  <c r="BA40" i="1"/>
  <c r="BA403" i="1"/>
  <c r="BA147" i="1"/>
  <c r="BA458" i="1"/>
  <c r="BA382" i="1"/>
  <c r="BA282" i="1"/>
  <c r="BA198" i="1"/>
  <c r="BA94" i="1"/>
  <c r="BA465" i="1"/>
  <c r="BA349" i="1"/>
  <c r="BA221" i="1"/>
  <c r="BA109" i="1"/>
  <c r="BA472" i="1"/>
  <c r="BA320" i="1"/>
  <c r="BA152" i="1"/>
  <c r="BA55" i="1"/>
  <c r="BA323" i="1"/>
  <c r="BA67" i="1"/>
  <c r="BA438" i="1"/>
  <c r="BA358" i="1"/>
  <c r="BA254" i="1"/>
  <c r="BA170" i="1"/>
  <c r="BA58" i="1"/>
  <c r="BA429" i="1"/>
  <c r="BA301" i="1"/>
  <c r="BA185" i="1"/>
  <c r="BA73" i="1"/>
  <c r="BA440" i="1"/>
  <c r="BA272" i="1"/>
  <c r="BA104" i="1"/>
  <c r="BA396" i="1"/>
  <c r="BA312" i="1"/>
  <c r="BA224" i="1"/>
  <c r="BA140" i="1"/>
  <c r="BA379" i="1"/>
  <c r="BA413" i="1"/>
  <c r="BA326" i="1"/>
  <c r="BA286" i="1"/>
  <c r="BA466" i="1"/>
  <c r="BA199" i="1"/>
  <c r="BA336" i="1"/>
  <c r="BA43" i="1"/>
  <c r="BA450" i="1"/>
  <c r="BA93" i="1"/>
  <c r="BA283" i="1"/>
  <c r="BA355" i="1"/>
  <c r="BA313" i="1"/>
  <c r="BA339" i="1"/>
  <c r="BA262" i="1"/>
  <c r="BA305" i="1"/>
  <c r="BA280" i="1"/>
  <c r="BA5" i="1"/>
  <c r="BA142" i="1"/>
  <c r="BA241" i="1"/>
  <c r="BA13" i="1"/>
  <c r="BA188" i="1"/>
  <c r="BA352" i="1"/>
  <c r="BA184" i="1"/>
  <c r="BA56" i="1"/>
  <c r="BA126" i="1"/>
  <c r="BA42" i="1"/>
  <c r="BA441" i="1"/>
  <c r="BA353" i="1"/>
  <c r="BA253" i="1"/>
  <c r="BA169" i="1"/>
  <c r="BA81" i="1"/>
  <c r="BA476" i="1"/>
  <c r="BA392" i="1"/>
  <c r="BA304" i="1"/>
  <c r="BA220" i="1"/>
  <c r="BA136" i="1"/>
  <c r="BA48" i="1"/>
  <c r="BA36" i="1"/>
  <c r="BA100" i="1"/>
  <c r="BA164" i="1"/>
  <c r="BA228" i="1"/>
  <c r="BA292" i="1"/>
  <c r="BA356" i="1"/>
  <c r="BA420" i="1"/>
  <c r="BA484" i="1"/>
  <c r="BA69" i="1"/>
  <c r="BA133" i="1"/>
  <c r="BA197" i="1"/>
  <c r="BA261" i="1"/>
  <c r="BA341" i="1"/>
  <c r="BA405" i="1"/>
  <c r="BA469" i="1"/>
  <c r="BA50" i="1"/>
  <c r="BA114" i="1"/>
  <c r="BA178" i="1"/>
  <c r="BA242" i="1"/>
  <c r="BA306" i="1"/>
  <c r="BA386" i="1"/>
  <c r="BA321" i="1"/>
  <c r="BA204" i="1"/>
  <c r="BA377" i="1"/>
  <c r="BA17" i="1"/>
  <c r="BA240" i="1"/>
  <c r="BA148" i="1"/>
  <c r="BA340" i="1"/>
  <c r="BA53" i="1"/>
  <c r="BA389" i="1"/>
  <c r="BA98" i="1"/>
  <c r="BA290" i="1"/>
  <c r="BA191" i="1"/>
  <c r="BA344" i="1"/>
  <c r="BA315" i="1"/>
  <c r="BA361" i="1"/>
  <c r="BA237" i="1"/>
  <c r="BA434" i="1"/>
  <c r="BA330" i="1"/>
  <c r="BA31" i="1"/>
  <c r="BA270" i="1"/>
  <c r="BA300" i="1"/>
  <c r="BA27" i="1"/>
  <c r="BA446" i="1"/>
  <c r="BA89" i="1"/>
  <c r="BA83" i="1"/>
  <c r="BA174" i="1"/>
  <c r="BA193" i="1"/>
  <c r="BA108" i="1"/>
  <c r="BA422" i="1"/>
  <c r="BA30" i="1"/>
  <c r="BA157" i="1"/>
  <c r="BA400" i="1"/>
  <c r="BA60" i="1"/>
  <c r="BA288" i="1"/>
  <c r="BA120" i="1"/>
  <c r="BA32" i="1"/>
  <c r="BA106" i="1"/>
  <c r="BA22" i="1"/>
  <c r="BA417" i="1"/>
  <c r="BA317" i="1"/>
  <c r="BA233" i="1"/>
  <c r="BA145" i="1"/>
  <c r="BA61" i="1"/>
  <c r="BA456" i="1"/>
  <c r="BA368" i="1"/>
  <c r="BA284" i="1"/>
  <c r="BA200" i="1"/>
  <c r="BA112" i="1"/>
  <c r="BA28" i="1"/>
  <c r="BA52" i="1"/>
  <c r="BA116" i="1"/>
  <c r="BA180" i="1"/>
  <c r="BA244" i="1"/>
  <c r="BA308" i="1"/>
  <c r="BA372" i="1"/>
  <c r="BA436" i="1"/>
  <c r="BA21" i="1"/>
  <c r="BA85" i="1"/>
  <c r="BA149" i="1"/>
  <c r="BA213" i="1"/>
  <c r="BA277" i="1"/>
  <c r="BA357" i="1"/>
  <c r="BA421" i="1"/>
  <c r="BA485" i="1"/>
  <c r="BA66" i="1"/>
  <c r="BA130" i="1"/>
  <c r="BA194" i="1"/>
  <c r="BA258" i="1"/>
  <c r="BA322" i="1"/>
  <c r="BA402" i="1"/>
  <c r="BA110" i="1"/>
  <c r="BA367" i="1"/>
  <c r="BA11" i="1"/>
  <c r="BA299" i="1"/>
  <c r="BA111" i="1"/>
  <c r="BA74" i="1"/>
  <c r="BA362" i="1"/>
  <c r="BA444" i="1"/>
  <c r="BA234" i="1"/>
  <c r="BA45" i="1"/>
  <c r="BA376" i="1"/>
  <c r="BA150" i="1"/>
  <c r="BA461" i="1"/>
  <c r="BA189" i="1"/>
  <c r="BA328" i="1"/>
  <c r="BA72" i="1"/>
  <c r="BA84" i="1"/>
  <c r="BA276" i="1"/>
  <c r="BA468" i="1"/>
  <c r="BA309" i="1"/>
  <c r="BA34" i="1"/>
  <c r="BA226" i="1"/>
  <c r="BA23" i="1"/>
  <c r="BA95" i="1"/>
  <c r="BA63" i="1"/>
  <c r="BA172" i="1"/>
  <c r="BA79" i="1"/>
  <c r="BA54" i="1"/>
  <c r="BA143" i="1"/>
  <c r="BA231" i="1"/>
  <c r="BA78" i="1"/>
  <c r="BA338" i="1"/>
  <c r="BA471" i="1"/>
  <c r="BA266" i="1"/>
  <c r="BA296" i="1"/>
  <c r="BA442" i="1"/>
  <c r="BA70" i="1"/>
  <c r="BA77" i="1"/>
  <c r="BA447" i="1"/>
  <c r="BA318" i="1"/>
  <c r="BA401" i="1"/>
  <c r="BA129" i="1"/>
  <c r="BA360" i="1"/>
  <c r="BA16" i="1"/>
  <c r="BA268" i="1"/>
  <c r="BA96" i="1"/>
  <c r="BA12" i="1"/>
  <c r="BA86" i="1"/>
  <c r="BA481" i="1"/>
  <c r="BA397" i="1"/>
  <c r="BA297" i="1"/>
  <c r="BA209" i="1"/>
  <c r="BA125" i="1"/>
  <c r="BA41" i="1"/>
  <c r="BA432" i="1"/>
  <c r="BA348" i="1"/>
  <c r="BA264" i="1"/>
  <c r="BA176" i="1"/>
  <c r="BA92" i="1"/>
  <c r="BA68" i="1"/>
  <c r="BA132" i="1"/>
  <c r="BA196" i="1"/>
  <c r="BA260" i="1"/>
  <c r="BA324" i="1"/>
  <c r="BA388" i="1"/>
  <c r="BA452" i="1"/>
  <c r="BA37" i="1"/>
  <c r="BA101" i="1"/>
  <c r="BA165" i="1"/>
  <c r="BA229" i="1"/>
  <c r="BA293" i="1"/>
  <c r="BA373" i="1"/>
  <c r="BA437" i="1"/>
  <c r="BA18" i="1"/>
  <c r="BA82" i="1"/>
  <c r="BA146" i="1"/>
  <c r="BA210" i="1"/>
  <c r="BA274" i="1"/>
  <c r="BA354" i="1"/>
  <c r="BA418" i="1"/>
  <c r="BA346" i="1"/>
  <c r="BA419" i="1"/>
  <c r="BA65" i="1"/>
  <c r="BA371" i="1"/>
  <c r="BA215" i="1"/>
  <c r="BA71" i="1"/>
  <c r="BA433" i="1"/>
  <c r="BA259" i="1"/>
  <c r="BA269" i="1"/>
  <c r="BA232" i="1"/>
  <c r="BA76" i="1"/>
  <c r="BA62" i="1"/>
  <c r="BA273" i="1"/>
  <c r="BA105" i="1"/>
  <c r="BA412" i="1"/>
  <c r="BA156" i="1"/>
  <c r="BA20" i="1"/>
  <c r="BA212" i="1"/>
  <c r="BA404" i="1"/>
  <c r="BA117" i="1"/>
  <c r="BA245" i="1"/>
  <c r="BA453" i="1"/>
  <c r="BA162" i="1"/>
  <c r="BA370" i="1"/>
  <c r="BF390" i="1"/>
  <c r="BF374" i="1"/>
  <c r="BF358" i="1"/>
  <c r="BF342" i="1"/>
  <c r="BF326" i="1"/>
  <c r="BF310" i="1"/>
  <c r="BF294" i="1"/>
  <c r="BF278" i="1"/>
  <c r="BF262" i="1"/>
  <c r="BF396" i="1"/>
  <c r="BF380" i="1"/>
  <c r="BF364" i="1"/>
  <c r="BF348" i="1"/>
  <c r="BF332" i="1"/>
  <c r="BF316" i="1"/>
  <c r="BF300" i="1"/>
  <c r="BF284" i="1"/>
  <c r="BF268" i="1"/>
  <c r="BF252" i="1"/>
  <c r="BF397" i="1"/>
  <c r="BF365" i="1"/>
  <c r="BF333" i="1"/>
  <c r="BF301" i="1"/>
  <c r="BF269" i="1"/>
  <c r="BF393" i="1"/>
  <c r="BF361" i="1"/>
  <c r="BF329" i="1"/>
  <c r="BF297" i="1"/>
  <c r="BF265" i="1"/>
  <c r="BF395" i="1"/>
  <c r="BF363" i="1"/>
  <c r="BF331" i="1"/>
  <c r="BF299" i="1"/>
  <c r="BF267" i="1"/>
  <c r="BF400" i="1"/>
  <c r="BF368" i="1"/>
  <c r="BF336" i="1"/>
  <c r="BF304" i="1"/>
  <c r="BF272" i="1"/>
  <c r="BF240" i="1"/>
  <c r="BF5" i="1"/>
  <c r="BF250" i="1"/>
  <c r="BF398" i="1"/>
  <c r="BF382" i="1"/>
  <c r="BF366" i="1"/>
  <c r="BF350" i="1"/>
  <c r="BF334" i="1"/>
  <c r="BF318" i="1"/>
  <c r="BF302" i="1"/>
  <c r="BF286" i="1"/>
  <c r="BF270" i="1"/>
  <c r="BF254" i="1"/>
  <c r="BF388" i="1"/>
  <c r="BF372" i="1"/>
  <c r="BF356" i="1"/>
  <c r="BF340" i="1"/>
  <c r="BF324" i="1"/>
  <c r="BF308" i="1"/>
  <c r="BF292" i="1"/>
  <c r="BF276" i="1"/>
  <c r="BF260" i="1"/>
  <c r="BF244" i="1"/>
  <c r="BF381" i="1"/>
  <c r="BF349" i="1"/>
  <c r="BF317" i="1"/>
  <c r="BF285" i="1"/>
  <c r="BF253" i="1"/>
  <c r="BF377" i="1"/>
  <c r="BF345" i="1"/>
  <c r="BF313" i="1"/>
  <c r="BF281" i="1"/>
  <c r="BF249" i="1"/>
  <c r="BF379" i="1"/>
  <c r="BF347" i="1"/>
  <c r="BF315" i="1"/>
  <c r="BF283" i="1"/>
  <c r="BF251" i="1"/>
  <c r="BF384" i="1"/>
  <c r="BF352" i="1"/>
  <c r="BF320" i="1"/>
  <c r="BF288" i="1"/>
  <c r="BF256" i="1"/>
  <c r="BF155" i="1"/>
  <c r="BF146" i="1"/>
  <c r="BF192" i="1"/>
  <c r="BF458" i="1"/>
  <c r="BF426" i="1"/>
  <c r="BF222" i="1"/>
  <c r="BF187" i="1"/>
  <c r="BF157" i="1"/>
  <c r="BF483" i="1"/>
  <c r="BF451" i="1"/>
  <c r="BF419" i="1"/>
  <c r="BF211" i="1"/>
  <c r="BF145" i="1"/>
  <c r="BF81" i="1"/>
  <c r="BF17" i="1"/>
  <c r="BF50" i="1"/>
  <c r="BF108" i="1"/>
  <c r="BF44" i="1"/>
  <c r="BF102" i="1"/>
  <c r="BF131" i="1"/>
  <c r="BF67" i="1"/>
  <c r="BF122" i="1"/>
  <c r="BF425" i="1"/>
  <c r="BF448" i="1"/>
  <c r="BF228" i="1"/>
  <c r="BF190" i="1"/>
  <c r="BF181" i="1"/>
  <c r="BF21" i="1"/>
  <c r="BF96" i="1"/>
  <c r="BF151" i="1"/>
  <c r="BF7" i="1"/>
  <c r="BF469" i="1"/>
  <c r="BF437" i="1"/>
  <c r="BF405" i="1"/>
  <c r="BF460" i="1"/>
  <c r="BF428" i="1"/>
  <c r="BF231" i="1"/>
  <c r="BF208" i="1"/>
  <c r="BF218" i="1"/>
  <c r="BF156" i="1"/>
  <c r="BF209" i="1"/>
  <c r="BF178" i="1"/>
  <c r="BF125" i="1"/>
  <c r="BF61" i="1"/>
  <c r="BF142" i="1"/>
  <c r="BF378" i="1"/>
  <c r="BF346" i="1"/>
  <c r="BF314" i="1"/>
  <c r="BF282" i="1"/>
  <c r="BF399" i="1"/>
  <c r="BF367" i="1"/>
  <c r="BF335" i="1"/>
  <c r="BF303" i="1"/>
  <c r="BF271" i="1"/>
  <c r="BF239" i="1"/>
  <c r="BF341" i="1"/>
  <c r="BF277" i="1"/>
  <c r="BF369" i="1"/>
  <c r="BF305" i="1"/>
  <c r="BF241" i="1"/>
  <c r="BF339" i="1"/>
  <c r="BF275" i="1"/>
  <c r="BF376" i="1"/>
  <c r="BF312" i="1"/>
  <c r="BF248" i="1"/>
  <c r="BF39" i="1"/>
  <c r="BF466" i="1"/>
  <c r="BF418" i="1"/>
  <c r="BF233" i="1"/>
  <c r="BF165" i="1"/>
  <c r="BF475" i="1"/>
  <c r="BF435" i="1"/>
  <c r="BF219" i="1"/>
  <c r="BF129" i="1"/>
  <c r="BF49" i="1"/>
  <c r="BF86" i="1"/>
  <c r="BF92" i="1"/>
  <c r="BF12" i="1"/>
  <c r="BF147" i="1"/>
  <c r="BF51" i="1"/>
  <c r="BF457" i="1"/>
  <c r="BF464" i="1"/>
  <c r="BF212" i="1"/>
  <c r="BF221" i="1"/>
  <c r="BF53" i="1"/>
  <c r="BF48" i="1"/>
  <c r="BF103" i="1"/>
  <c r="BF477" i="1"/>
  <c r="BF429" i="1"/>
  <c r="BF476" i="1"/>
  <c r="BF436" i="1"/>
  <c r="BF232" i="1"/>
  <c r="BF188" i="1"/>
  <c r="BF179" i="1"/>
  <c r="BF201" i="1"/>
  <c r="BF160" i="1"/>
  <c r="BF77" i="1"/>
  <c r="BF106" i="1"/>
  <c r="BF152" i="1"/>
  <c r="BF88" i="1"/>
  <c r="BF24" i="1"/>
  <c r="BF54" i="1"/>
  <c r="BF111" i="1"/>
  <c r="BF47" i="1"/>
  <c r="BF481" i="1"/>
  <c r="BF417" i="1"/>
  <c r="BF440" i="1"/>
  <c r="BF220" i="1"/>
  <c r="BF226" i="1"/>
  <c r="BF237" i="1"/>
  <c r="BF133" i="1"/>
  <c r="BF126" i="1"/>
  <c r="BF64" i="1"/>
  <c r="BF119" i="1"/>
  <c r="BF227" i="1"/>
  <c r="BF462" i="1"/>
  <c r="BF430" i="1"/>
  <c r="BF230" i="1"/>
  <c r="BF177" i="1"/>
  <c r="BF158" i="1"/>
  <c r="BF455" i="1"/>
  <c r="BF423" i="1"/>
  <c r="BF207" i="1"/>
  <c r="BF175" i="1"/>
  <c r="BF121" i="1"/>
  <c r="BF57" i="1"/>
  <c r="BF134" i="1"/>
  <c r="BF148" i="1"/>
  <c r="BF84" i="1"/>
  <c r="BF20" i="1"/>
  <c r="BF370" i="1"/>
  <c r="BF338" i="1"/>
  <c r="BF306" i="1"/>
  <c r="BF394" i="1"/>
  <c r="BF362" i="1"/>
  <c r="BF330" i="1"/>
  <c r="BF298" i="1"/>
  <c r="BF266" i="1"/>
  <c r="BF383" i="1"/>
  <c r="BF351" i="1"/>
  <c r="BF319" i="1"/>
  <c r="BF287" i="1"/>
  <c r="BF255" i="1"/>
  <c r="BF373" i="1"/>
  <c r="BF309" i="1"/>
  <c r="BF337" i="1"/>
  <c r="BF273" i="1"/>
  <c r="BF371" i="1"/>
  <c r="BF307" i="1"/>
  <c r="BF243" i="1"/>
  <c r="BF344" i="1"/>
  <c r="BF280" i="1"/>
  <c r="BF85" i="1"/>
  <c r="BF482" i="1"/>
  <c r="BF442" i="1"/>
  <c r="BF402" i="1"/>
  <c r="BF182" i="1"/>
  <c r="BF174" i="1"/>
  <c r="BF459" i="1"/>
  <c r="BF411" i="1"/>
  <c r="BF167" i="1"/>
  <c r="BF97" i="1"/>
  <c r="BF150" i="1"/>
  <c r="BF140" i="1"/>
  <c r="BF60" i="1"/>
  <c r="BF66" i="1"/>
  <c r="BF99" i="1"/>
  <c r="BF19" i="1"/>
  <c r="BF409" i="1"/>
  <c r="BF416" i="1"/>
  <c r="BF238" i="1"/>
  <c r="BF149" i="1"/>
  <c r="BF22" i="1"/>
  <c r="BF74" i="1"/>
  <c r="BF235" i="1"/>
  <c r="BF453" i="1"/>
  <c r="BF413" i="1"/>
  <c r="BF452" i="1"/>
  <c r="BF412" i="1"/>
  <c r="BF216" i="1"/>
  <c r="BF202" i="1"/>
  <c r="BF229" i="1"/>
  <c r="BF186" i="1"/>
  <c r="BF109" i="1"/>
  <c r="BF29" i="1"/>
  <c r="BF42" i="1"/>
  <c r="BF120" i="1"/>
  <c r="BF56" i="1"/>
  <c r="BF130" i="1"/>
  <c r="BF143" i="1"/>
  <c r="BF79" i="1"/>
  <c r="BF15" i="1"/>
  <c r="BF449" i="1"/>
  <c r="BF472" i="1"/>
  <c r="BF408" i="1"/>
  <c r="BF180" i="1"/>
  <c r="BF195" i="1"/>
  <c r="BF189" i="1"/>
  <c r="BF69" i="1"/>
  <c r="BF144" i="1"/>
  <c r="BF110" i="1"/>
  <c r="BF55" i="1"/>
  <c r="BF478" i="1"/>
  <c r="BF446" i="1"/>
  <c r="BF414" i="1"/>
  <c r="BF198" i="1"/>
  <c r="BF161" i="1"/>
  <c r="BF471" i="1"/>
  <c r="BF439" i="1"/>
  <c r="BF407" i="1"/>
  <c r="BF191" i="1"/>
  <c r="BF153" i="1"/>
  <c r="BF89" i="1"/>
  <c r="BF25" i="1"/>
  <c r="BF70" i="1"/>
  <c r="BF116" i="1"/>
  <c r="BF52" i="1"/>
  <c r="BF118" i="1"/>
  <c r="BF290" i="1"/>
  <c r="BF375" i="1"/>
  <c r="BF311" i="1"/>
  <c r="BF247" i="1"/>
  <c r="BF293" i="1"/>
  <c r="BF321" i="1"/>
  <c r="BF355" i="1"/>
  <c r="BF392" i="1"/>
  <c r="BF264" i="1"/>
  <c r="BF474" i="1"/>
  <c r="BF206" i="1"/>
  <c r="BF162" i="1"/>
  <c r="BF403" i="1"/>
  <c r="BF65" i="1"/>
  <c r="BF124" i="1"/>
  <c r="BF30" i="1"/>
  <c r="BF473" i="1"/>
  <c r="BF223" i="1"/>
  <c r="BF101" i="1"/>
  <c r="BF135" i="1"/>
  <c r="BF445" i="1"/>
  <c r="BF444" i="1"/>
  <c r="BF200" i="1"/>
  <c r="BF217" i="1"/>
  <c r="BF93" i="1"/>
  <c r="BF6" i="1"/>
  <c r="BF40" i="1"/>
  <c r="BF127" i="1"/>
  <c r="BF62" i="1"/>
  <c r="BF456" i="1"/>
  <c r="BF246" i="1"/>
  <c r="BF171" i="1"/>
  <c r="BF112" i="1"/>
  <c r="BF23" i="1"/>
  <c r="BF438" i="1"/>
  <c r="BF225" i="1"/>
  <c r="BF463" i="1"/>
  <c r="BF215" i="1"/>
  <c r="BF137" i="1"/>
  <c r="BF9" i="1"/>
  <c r="BF100" i="1"/>
  <c r="BF82" i="1"/>
  <c r="BF123" i="1"/>
  <c r="BF59" i="1"/>
  <c r="BF26" i="1"/>
  <c r="BF386" i="1"/>
  <c r="BF274" i="1"/>
  <c r="BF359" i="1"/>
  <c r="BF295" i="1"/>
  <c r="BF389" i="1"/>
  <c r="BF261" i="1"/>
  <c r="BF289" i="1"/>
  <c r="BF323" i="1"/>
  <c r="BF360" i="1"/>
  <c r="BF205" i="1"/>
  <c r="BF450" i="1"/>
  <c r="BF193" i="1"/>
  <c r="BF467" i="1"/>
  <c r="BF203" i="1"/>
  <c r="BF33" i="1"/>
  <c r="BF76" i="1"/>
  <c r="BF115" i="1"/>
  <c r="BF441" i="1"/>
  <c r="BF196" i="1"/>
  <c r="BF94" i="1"/>
  <c r="BF71" i="1"/>
  <c r="BF421" i="1"/>
  <c r="BF420" i="1"/>
  <c r="BF234" i="1"/>
  <c r="BF194" i="1"/>
  <c r="BF45" i="1"/>
  <c r="BF136" i="1"/>
  <c r="BF8" i="1"/>
  <c r="BF95" i="1"/>
  <c r="BF465" i="1"/>
  <c r="BF424" i="1"/>
  <c r="BF210" i="1"/>
  <c r="BF117" i="1"/>
  <c r="BF32" i="1"/>
  <c r="BF184" i="1"/>
  <c r="BF422" i="1"/>
  <c r="BF169" i="1"/>
  <c r="BF447" i="1"/>
  <c r="BF199" i="1"/>
  <c r="BF105" i="1"/>
  <c r="BF98" i="1"/>
  <c r="BF68" i="1"/>
  <c r="BF46" i="1"/>
  <c r="BF107" i="1"/>
  <c r="BF43" i="1"/>
  <c r="BF138" i="1"/>
  <c r="BF16" i="1"/>
  <c r="BF468" i="1"/>
  <c r="BF170" i="1"/>
  <c r="BF141" i="1"/>
  <c r="BF72" i="1"/>
  <c r="BF31" i="1"/>
  <c r="BF401" i="1"/>
  <c r="BF213" i="1"/>
  <c r="BF87" i="1"/>
  <c r="BF454" i="1"/>
  <c r="BF479" i="1"/>
  <c r="BF159" i="1"/>
  <c r="BF132" i="1"/>
  <c r="BF139" i="1"/>
  <c r="BF11" i="1"/>
  <c r="BF354" i="1"/>
  <c r="BF258" i="1"/>
  <c r="BF343" i="1"/>
  <c r="BF279" i="1"/>
  <c r="BF357" i="1"/>
  <c r="BF385" i="1"/>
  <c r="BF257" i="1"/>
  <c r="BF291" i="1"/>
  <c r="BF328" i="1"/>
  <c r="BF80" i="1"/>
  <c r="BF434" i="1"/>
  <c r="BF173" i="1"/>
  <c r="BF443" i="1"/>
  <c r="BF168" i="1"/>
  <c r="BF114" i="1"/>
  <c r="BF28" i="1"/>
  <c r="BF83" i="1"/>
  <c r="BF480" i="1"/>
  <c r="BF166" i="1"/>
  <c r="BF128" i="1"/>
  <c r="BF485" i="1"/>
  <c r="BF484" i="1"/>
  <c r="BF404" i="1"/>
  <c r="BF185" i="1"/>
  <c r="BF163" i="1"/>
  <c r="BF13" i="1"/>
  <c r="BF104" i="1"/>
  <c r="BF90" i="1"/>
  <c r="BF63" i="1"/>
  <c r="BF433" i="1"/>
  <c r="BF236" i="1"/>
  <c r="BF172" i="1"/>
  <c r="BF37" i="1"/>
  <c r="BF38" i="1"/>
  <c r="BF470" i="1"/>
  <c r="BF406" i="1"/>
  <c r="BF176" i="1"/>
  <c r="BF431" i="1"/>
  <c r="BF183" i="1"/>
  <c r="BF73" i="1"/>
  <c r="BF34" i="1"/>
  <c r="BF36" i="1"/>
  <c r="BF10" i="1"/>
  <c r="BF91" i="1"/>
  <c r="BF27" i="1"/>
  <c r="BF322" i="1"/>
  <c r="BF391" i="1"/>
  <c r="BF327" i="1"/>
  <c r="BF263" i="1"/>
  <c r="BF325" i="1"/>
  <c r="BF353" i="1"/>
  <c r="BF387" i="1"/>
  <c r="BF259" i="1"/>
  <c r="BF296" i="1"/>
  <c r="BF242" i="1"/>
  <c r="BF410" i="1"/>
  <c r="BF164" i="1"/>
  <c r="BF427" i="1"/>
  <c r="BF113" i="1"/>
  <c r="BF14" i="1"/>
  <c r="BF35" i="1"/>
  <c r="BF432" i="1"/>
  <c r="BF197" i="1"/>
  <c r="BF461" i="1"/>
  <c r="BF224" i="1"/>
  <c r="BF78" i="1"/>
  <c r="BF18" i="1"/>
  <c r="BF204" i="1"/>
  <c r="BF58" i="1"/>
  <c r="BF214" i="1"/>
  <c r="BF415" i="1"/>
  <c r="BF41" i="1"/>
  <c r="BF154" i="1"/>
  <c r="BF75" i="1"/>
  <c r="BF245" i="1"/>
  <c r="BK12" i="1"/>
  <c r="BK465" i="1"/>
  <c r="BK433" i="1"/>
  <c r="BK401" i="1"/>
  <c r="BK456" i="1"/>
  <c r="BK424" i="1"/>
  <c r="BK221" i="1"/>
  <c r="BK296" i="1"/>
  <c r="BK411" i="1"/>
  <c r="BK121" i="1"/>
  <c r="BK252" i="1"/>
  <c r="BK406" i="1"/>
  <c r="BK179" i="1"/>
  <c r="BK82" i="1"/>
  <c r="BK131" i="1"/>
  <c r="BK438" i="1"/>
  <c r="BK298" i="1"/>
  <c r="BK217" i="1"/>
  <c r="BK427" i="1"/>
  <c r="BK182" i="1"/>
  <c r="BK117" i="1"/>
  <c r="BK239" i="1"/>
  <c r="BK16" i="1"/>
  <c r="BK142" i="1"/>
  <c r="BK127" i="1"/>
  <c r="BK136" i="1"/>
  <c r="BK477" i="1"/>
  <c r="BK445" i="1"/>
  <c r="BK413" i="1"/>
  <c r="BK468" i="1"/>
  <c r="BK436" i="1"/>
  <c r="BK404" i="1"/>
  <c r="BK193" i="1"/>
  <c r="BK248" i="1"/>
  <c r="BK479" i="1"/>
  <c r="BK191" i="1"/>
  <c r="BK192" i="1"/>
  <c r="BK97" i="1"/>
  <c r="BK9" i="1"/>
  <c r="BK462" i="1"/>
  <c r="BK267" i="1"/>
  <c r="BK80" i="1"/>
  <c r="BK167" i="1"/>
  <c r="BK122" i="1"/>
  <c r="BK30" i="1"/>
  <c r="BK123" i="1"/>
  <c r="BK27" i="1"/>
  <c r="BK446" i="1"/>
  <c r="BK174" i="1"/>
  <c r="BK88" i="1"/>
  <c r="BK386" i="1"/>
  <c r="BK370" i="1"/>
  <c r="BK354" i="1"/>
  <c r="BK338" i="1"/>
  <c r="BK322" i="1"/>
  <c r="BK306" i="1"/>
  <c r="BK391" i="1"/>
  <c r="BK375" i="1"/>
  <c r="BK359" i="1"/>
  <c r="BK343" i="1"/>
  <c r="BK327" i="1"/>
  <c r="BK311" i="1"/>
  <c r="BK70" i="1"/>
  <c r="BK66" i="1"/>
  <c r="BK62" i="1"/>
  <c r="BK58" i="1"/>
  <c r="BK54" i="1"/>
  <c r="BK50" i="1"/>
  <c r="BK46" i="1"/>
  <c r="BK388" i="1"/>
  <c r="BK372" i="1"/>
  <c r="BK356" i="1"/>
  <c r="BK340" i="1"/>
  <c r="BK324" i="1"/>
  <c r="BK308" i="1"/>
  <c r="BK381" i="1"/>
  <c r="BK317" i="1"/>
  <c r="BK253" i="1"/>
  <c r="BK385" i="1"/>
  <c r="BK289" i="1"/>
  <c r="BK377" i="1"/>
  <c r="BK313" i="1"/>
  <c r="BK249" i="1"/>
  <c r="BK309" i="1"/>
  <c r="BK337" i="1"/>
  <c r="BK457" i="1"/>
  <c r="BK425" i="1"/>
  <c r="BK480" i="1"/>
  <c r="BK448" i="1"/>
  <c r="BK416" i="1"/>
  <c r="BK205" i="1"/>
  <c r="BK234" i="1"/>
  <c r="BK203" i="1"/>
  <c r="BK89" i="1"/>
  <c r="BK212" i="1"/>
  <c r="BK164" i="1"/>
  <c r="BK163" i="1"/>
  <c r="BK22" i="1"/>
  <c r="BK83" i="1"/>
  <c r="BK402" i="1"/>
  <c r="BK282" i="1"/>
  <c r="BK483" i="1"/>
  <c r="BK227" i="1"/>
  <c r="BK199" i="1"/>
  <c r="BK85" i="1"/>
  <c r="BK176" i="1"/>
  <c r="BK275" i="1"/>
  <c r="BK110" i="1"/>
  <c r="BK79" i="1"/>
  <c r="BK120" i="1"/>
  <c r="BK469" i="1"/>
  <c r="BK437" i="1"/>
  <c r="BK405" i="1"/>
  <c r="BK460" i="1"/>
  <c r="BK428" i="1"/>
  <c r="BK229" i="1"/>
  <c r="BK185" i="1"/>
  <c r="BK226" i="1"/>
  <c r="BK419" i="1"/>
  <c r="BK292" i="1"/>
  <c r="BK145" i="1"/>
  <c r="BK81" i="1"/>
  <c r="BK271" i="1"/>
  <c r="BK442" i="1"/>
  <c r="BK172" i="1"/>
  <c r="BK28" i="1"/>
  <c r="BK159" i="1"/>
  <c r="BK106" i="1"/>
  <c r="BK14" i="1"/>
  <c r="BK107" i="1"/>
  <c r="BK482" i="1"/>
  <c r="BK426" i="1"/>
  <c r="BK158" i="1"/>
  <c r="BK398" i="1"/>
  <c r="BK382" i="1"/>
  <c r="BK366" i="1"/>
  <c r="BK350" i="1"/>
  <c r="BK334" i="1"/>
  <c r="BK318" i="1"/>
  <c r="BK302" i="1"/>
  <c r="BK387" i="1"/>
  <c r="BK371" i="1"/>
  <c r="BK355" i="1"/>
  <c r="BK339" i="1"/>
  <c r="BK323" i="1"/>
  <c r="BK307" i="1"/>
  <c r="BK69" i="1"/>
  <c r="BK65" i="1"/>
  <c r="BK61" i="1"/>
  <c r="BK57" i="1"/>
  <c r="BK53" i="1"/>
  <c r="BK49" i="1"/>
  <c r="BK400" i="1"/>
  <c r="BK384" i="1"/>
  <c r="BK368" i="1"/>
  <c r="BK352" i="1"/>
  <c r="BK336" i="1"/>
  <c r="BK320" i="1"/>
  <c r="BK304" i="1"/>
  <c r="BK365" i="1"/>
  <c r="BK301" i="1"/>
  <c r="BK341" i="1"/>
  <c r="BK369" i="1"/>
  <c r="BK273" i="1"/>
  <c r="BK361" i="1"/>
  <c r="BK297" i="1"/>
  <c r="BK389" i="1"/>
  <c r="BK293" i="1"/>
  <c r="BK321" i="1"/>
  <c r="BK481" i="1"/>
  <c r="BK417" i="1"/>
  <c r="BK440" i="1"/>
  <c r="BK197" i="1"/>
  <c r="BK224" i="1"/>
  <c r="BK478" i="1"/>
  <c r="BK146" i="1"/>
  <c r="BK11" i="1"/>
  <c r="BK250" i="1"/>
  <c r="BK256" i="1"/>
  <c r="BK29" i="1"/>
  <c r="BK177" i="1"/>
  <c r="BK180" i="1"/>
  <c r="BK461" i="1"/>
  <c r="BK484" i="1"/>
  <c r="BK420" i="1"/>
  <c r="BK195" i="1"/>
  <c r="BK231" i="1"/>
  <c r="BK129" i="1"/>
  <c r="BK196" i="1"/>
  <c r="BK156" i="1"/>
  <c r="BK151" i="1"/>
  <c r="BK255" i="1"/>
  <c r="BK470" i="1"/>
  <c r="BK132" i="1"/>
  <c r="BK378" i="1"/>
  <c r="BK346" i="1"/>
  <c r="BK314" i="1"/>
  <c r="BK383" i="1"/>
  <c r="BK351" i="1"/>
  <c r="BK319" i="1"/>
  <c r="BK68" i="1"/>
  <c r="BK60" i="1"/>
  <c r="BK52" i="1"/>
  <c r="BK396" i="1"/>
  <c r="BK364" i="1"/>
  <c r="BK332" i="1"/>
  <c r="BK300" i="1"/>
  <c r="BK285" i="1"/>
  <c r="BK353" i="1"/>
  <c r="BK345" i="1"/>
  <c r="BK373" i="1"/>
  <c r="BK257" i="1"/>
  <c r="BK186" i="1"/>
  <c r="BK200" i="1"/>
  <c r="BK188" i="1"/>
  <c r="BK178" i="1"/>
  <c r="BK171" i="1"/>
  <c r="BK38" i="1"/>
  <c r="BK39" i="1"/>
  <c r="BK166" i="1"/>
  <c r="BK290" i="1"/>
  <c r="BK242" i="1"/>
  <c r="BK415" i="1"/>
  <c r="BK198" i="1"/>
  <c r="BK101" i="1"/>
  <c r="BK84" i="1"/>
  <c r="BK126" i="1"/>
  <c r="BK268" i="1"/>
  <c r="BK31" i="1"/>
  <c r="BK286" i="1"/>
  <c r="BK254" i="1"/>
  <c r="BK209" i="1"/>
  <c r="BK451" i="1"/>
  <c r="BK407" i="1"/>
  <c r="BK222" i="1"/>
  <c r="BK207" i="1"/>
  <c r="BK232" i="1"/>
  <c r="BK93" i="1"/>
  <c r="BK5" i="1"/>
  <c r="BK152" i="1"/>
  <c r="BK259" i="1"/>
  <c r="BK157" i="1"/>
  <c r="BK102" i="1"/>
  <c r="BK10" i="1"/>
  <c r="BK119" i="1"/>
  <c r="BK15" i="1"/>
  <c r="BK128" i="1"/>
  <c r="BK449" i="1"/>
  <c r="BK408" i="1"/>
  <c r="BK202" i="1"/>
  <c r="BK108" i="1"/>
  <c r="BK299" i="1"/>
  <c r="BK263" i="1"/>
  <c r="BK140" i="1"/>
  <c r="BK32" i="1"/>
  <c r="BK452" i="1"/>
  <c r="BK210" i="1"/>
  <c r="BK41" i="1"/>
  <c r="BK473" i="1"/>
  <c r="BK409" i="1"/>
  <c r="BK432" i="1"/>
  <c r="BK189" i="1"/>
  <c r="BK184" i="1"/>
  <c r="BK434" i="1"/>
  <c r="BK114" i="1"/>
  <c r="BK466" i="1"/>
  <c r="BK233" i="1"/>
  <c r="BK214" i="1"/>
  <c r="BK13" i="1"/>
  <c r="BK161" i="1"/>
  <c r="BK162" i="1"/>
  <c r="BK453" i="1"/>
  <c r="BK476" i="1"/>
  <c r="BK412" i="1"/>
  <c r="BK276" i="1"/>
  <c r="BK211" i="1"/>
  <c r="BK113" i="1"/>
  <c r="BK23" i="1"/>
  <c r="BK116" i="1"/>
  <c r="BK138" i="1"/>
  <c r="BK139" i="1"/>
  <c r="BK458" i="1"/>
  <c r="BK104" i="1"/>
  <c r="BK374" i="1"/>
  <c r="BK342" i="1"/>
  <c r="BK310" i="1"/>
  <c r="BK379" i="1"/>
  <c r="BK347" i="1"/>
  <c r="BK315" i="1"/>
  <c r="BK67" i="1"/>
  <c r="BK59" i="1"/>
  <c r="BK51" i="1"/>
  <c r="BK392" i="1"/>
  <c r="BK360" i="1"/>
  <c r="BK328" i="1"/>
  <c r="BK397" i="1"/>
  <c r="BK269" i="1"/>
  <c r="BK305" i="1"/>
  <c r="BK329" i="1"/>
  <c r="BK235" i="1"/>
  <c r="BK219" i="1"/>
  <c r="BK137" i="1"/>
  <c r="BK454" i="1"/>
  <c r="BK144" i="1"/>
  <c r="BK155" i="1"/>
  <c r="BK147" i="1"/>
  <c r="BK474" i="1"/>
  <c r="BK150" i="1"/>
  <c r="BK274" i="1"/>
  <c r="BK471" i="1"/>
  <c r="BK403" i="1"/>
  <c r="BK215" i="1"/>
  <c r="BK45" i="1"/>
  <c r="BK243" i="1"/>
  <c r="BK94" i="1"/>
  <c r="BK143" i="1"/>
  <c r="BK7" i="1"/>
  <c r="BK278" i="1"/>
  <c r="BK246" i="1"/>
  <c r="BK475" i="1"/>
  <c r="BK443" i="1"/>
  <c r="BK183" i="1"/>
  <c r="BK206" i="1"/>
  <c r="BK187" i="1"/>
  <c r="BK141" i="1"/>
  <c r="BK77" i="1"/>
  <c r="BK228" i="1"/>
  <c r="BK112" i="1"/>
  <c r="BK181" i="1"/>
  <c r="BK149" i="1"/>
  <c r="BK86" i="1"/>
  <c r="BK287" i="1"/>
  <c r="BK103" i="1"/>
  <c r="BK251" i="1"/>
  <c r="BK100" i="1"/>
  <c r="BK441" i="1"/>
  <c r="BK464" i="1"/>
  <c r="BK237" i="1"/>
  <c r="BK431" i="1"/>
  <c r="BK17" i="1"/>
  <c r="BK288" i="1"/>
  <c r="BK236" i="1"/>
  <c r="BK96" i="1"/>
  <c r="BK447" i="1"/>
  <c r="BK133" i="1"/>
  <c r="BK40" i="1"/>
  <c r="BK220" i="1"/>
  <c r="BK485" i="1"/>
  <c r="BK421" i="1"/>
  <c r="BK444" i="1"/>
  <c r="BK201" i="1"/>
  <c r="BK194" i="1"/>
  <c r="BK208" i="1"/>
  <c r="BK25" i="1"/>
  <c r="BK414" i="1"/>
  <c r="BK175" i="1"/>
  <c r="BK74" i="1"/>
  <c r="BK75" i="1"/>
  <c r="BK280" i="1"/>
  <c r="BK390" i="1"/>
  <c r="BK358" i="1"/>
  <c r="BK326" i="1"/>
  <c r="BK395" i="1"/>
  <c r="BK363" i="1"/>
  <c r="BK331" i="1"/>
  <c r="BK71" i="1"/>
  <c r="BK63" i="1"/>
  <c r="BK55" i="1"/>
  <c r="BK47" i="1"/>
  <c r="BK376" i="1"/>
  <c r="BK344" i="1"/>
  <c r="BK312" i="1"/>
  <c r="BK333" i="1"/>
  <c r="BK277" i="1"/>
  <c r="BK393" i="1"/>
  <c r="BK265" i="1"/>
  <c r="BK245" i="1"/>
  <c r="BK218" i="1"/>
  <c r="BK247" i="1"/>
  <c r="BK73" i="1"/>
  <c r="BK283" i="1"/>
  <c r="BK20" i="1"/>
  <c r="BK98" i="1"/>
  <c r="BK99" i="1"/>
  <c r="BK418" i="1"/>
  <c r="BK36" i="1"/>
  <c r="BK258" i="1"/>
  <c r="BK439" i="1"/>
  <c r="BK230" i="1"/>
  <c r="BK148" i="1"/>
  <c r="BK160" i="1"/>
  <c r="BK153" i="1"/>
  <c r="BK18" i="1"/>
  <c r="BK95" i="1"/>
  <c r="BK294" i="1"/>
  <c r="BK262" i="1"/>
  <c r="BK225" i="1"/>
  <c r="BK459" i="1"/>
  <c r="BK423" i="1"/>
  <c r="BK240" i="1"/>
  <c r="BK223" i="1"/>
  <c r="BK260" i="1"/>
  <c r="BK109" i="1"/>
  <c r="BK21" i="1"/>
  <c r="BK168" i="1"/>
  <c r="BK24" i="1"/>
  <c r="BK165" i="1"/>
  <c r="BK118" i="1"/>
  <c r="BK26" i="1"/>
  <c r="BK135" i="1"/>
  <c r="BK43" i="1"/>
  <c r="BK154" i="1"/>
  <c r="BK8" i="1"/>
  <c r="BK472" i="1"/>
  <c r="BK33" i="1"/>
  <c r="BK6" i="1"/>
  <c r="BK463" i="1"/>
  <c r="BK78" i="1"/>
  <c r="BK429" i="1"/>
  <c r="BK213" i="1"/>
  <c r="BK244" i="1"/>
  <c r="BK91" i="1"/>
  <c r="BK330" i="1"/>
  <c r="BK303" i="1"/>
  <c r="BK380" i="1"/>
  <c r="BK325" i="1"/>
  <c r="BK264" i="1"/>
  <c r="BK44" i="1"/>
  <c r="BK124" i="1"/>
  <c r="BK216" i="1"/>
  <c r="BK111" i="1"/>
  <c r="BK467" i="1"/>
  <c r="BK279" i="1"/>
  <c r="BK72" i="1"/>
  <c r="BK204" i="1"/>
  <c r="BK19" i="1"/>
  <c r="BK430" i="1"/>
  <c r="BK410" i="1"/>
  <c r="BK399" i="1"/>
  <c r="BK64" i="1"/>
  <c r="BK348" i="1"/>
  <c r="BK241" i="1"/>
  <c r="BK295" i="1"/>
  <c r="BK130" i="1"/>
  <c r="BK266" i="1"/>
  <c r="BK35" i="1"/>
  <c r="BK92" i="1"/>
  <c r="BK435" i="1"/>
  <c r="BK125" i="1"/>
  <c r="BK173" i="1"/>
  <c r="BK87" i="1"/>
  <c r="BK291" i="1"/>
  <c r="BK394" i="1"/>
  <c r="BK367" i="1"/>
  <c r="BK56" i="1"/>
  <c r="BK316" i="1"/>
  <c r="BK281" i="1"/>
  <c r="BK105" i="1"/>
  <c r="BK115" i="1"/>
  <c r="BK455" i="1"/>
  <c r="BK169" i="1"/>
  <c r="BK270" i="1"/>
  <c r="BK272" i="1"/>
  <c r="BK37" i="1"/>
  <c r="BK134" i="1"/>
  <c r="BK170" i="1"/>
  <c r="BK90" i="1"/>
  <c r="BK335" i="1"/>
  <c r="BK349" i="1"/>
  <c r="BK422" i="1"/>
  <c r="BK284" i="1"/>
  <c r="BK190" i="1"/>
  <c r="BK76" i="1"/>
  <c r="BK362" i="1"/>
  <c r="BK48" i="1"/>
  <c r="BK261" i="1"/>
  <c r="BK450" i="1"/>
  <c r="BK34" i="1"/>
  <c r="BK238" i="1"/>
  <c r="BK42" i="1"/>
  <c r="BK357" i="1"/>
  <c r="M6" i="1"/>
  <c r="N6" i="1" s="1"/>
  <c r="J6" i="1"/>
  <c r="D8" i="3"/>
  <c r="E4" i="3" s="1"/>
  <c r="AL5" i="1"/>
  <c r="AP5" i="1"/>
  <c r="BA4" i="1" l="1"/>
  <c r="BF4" i="1"/>
  <c r="BG290" i="1" s="1"/>
  <c r="BK4" i="1"/>
  <c r="U5" i="1"/>
  <c r="AX5" i="1" s="1"/>
  <c r="BL42" i="1" l="1"/>
  <c r="BH261" i="1"/>
  <c r="BB199" i="1"/>
  <c r="BC85" i="1"/>
  <c r="BB257" i="1"/>
  <c r="BB196" i="1"/>
  <c r="BB470" i="1"/>
  <c r="BB350" i="1"/>
  <c r="BB285" i="1"/>
  <c r="BB327" i="1"/>
  <c r="BB147" i="1"/>
  <c r="BB479" i="1"/>
  <c r="BB140" i="1"/>
  <c r="BB476" i="1"/>
  <c r="BB252" i="1"/>
  <c r="BB102" i="1"/>
  <c r="BB240" i="1"/>
  <c r="BB59" i="1"/>
  <c r="BB85" i="1"/>
  <c r="BB414" i="1"/>
  <c r="BB218" i="1"/>
  <c r="BB322" i="1"/>
  <c r="BB457" i="1"/>
  <c r="BB375" i="1"/>
  <c r="BB394" i="1"/>
  <c r="BB33" i="1"/>
  <c r="BB238" i="1"/>
  <c r="BB173" i="1"/>
  <c r="BB460" i="1"/>
  <c r="BB97" i="1"/>
  <c r="BB403" i="1"/>
  <c r="BB81" i="1"/>
  <c r="BB106" i="1"/>
  <c r="BB78" i="1"/>
  <c r="BB105" i="1"/>
  <c r="BB19" i="1"/>
  <c r="BB271" i="1"/>
  <c r="BB51" i="1"/>
  <c r="BB379" i="1"/>
  <c r="BB148" i="1"/>
  <c r="BB209" i="1"/>
  <c r="BB25" i="1"/>
  <c r="BB275" i="1"/>
  <c r="BB118" i="1"/>
  <c r="BB307" i="1"/>
  <c r="BB249" i="1"/>
  <c r="BB424" i="1"/>
  <c r="BB286" i="1"/>
  <c r="BB389" i="1"/>
  <c r="BB11" i="1"/>
  <c r="BB452" i="1"/>
  <c r="BB333" i="1"/>
  <c r="BB113" i="1"/>
  <c r="BB464" i="1"/>
  <c r="BB198" i="1"/>
  <c r="BB136" i="1"/>
  <c r="BB402" i="1"/>
  <c r="BB425" i="1"/>
  <c r="BB251" i="1"/>
  <c r="BB39" i="1"/>
  <c r="BB219" i="1"/>
  <c r="BB236" i="1"/>
  <c r="BB175" i="1"/>
  <c r="BB155" i="1"/>
  <c r="BB47" i="1"/>
  <c r="BB282" i="1"/>
  <c r="BB220" i="1"/>
  <c r="BB233" i="1"/>
  <c r="BB296" i="1"/>
  <c r="BB212" i="1"/>
  <c r="BB154" i="1"/>
  <c r="BB366" i="1"/>
  <c r="BB80" i="1"/>
  <c r="BB466" i="1"/>
  <c r="BB98" i="1"/>
  <c r="BB37" i="1"/>
  <c r="BB316" i="1"/>
  <c r="BB168" i="1"/>
  <c r="BB99" i="1"/>
  <c r="BB454" i="1"/>
  <c r="BB46" i="1"/>
  <c r="BB153" i="1"/>
  <c r="BB67" i="1"/>
  <c r="BB305" i="1"/>
  <c r="BB133" i="1"/>
  <c r="BB300" i="1"/>
  <c r="BB244" i="1"/>
  <c r="BB328" i="1"/>
  <c r="BB12" i="1"/>
  <c r="BB274" i="1"/>
  <c r="BB334" i="1"/>
  <c r="BB216" i="1"/>
  <c r="BB398" i="1"/>
  <c r="BB431" i="1"/>
  <c r="BB122" i="1"/>
  <c r="BB57" i="1"/>
  <c r="BB384" i="1"/>
  <c r="BB438" i="1"/>
  <c r="BB280" i="1"/>
  <c r="BB197" i="1"/>
  <c r="BB174" i="1"/>
  <c r="BB309" i="1"/>
  <c r="BB433" i="1"/>
  <c r="BB298" i="1"/>
  <c r="BB127" i="1"/>
  <c r="BB303" i="1"/>
  <c r="BB211" i="1"/>
  <c r="BB90" i="1"/>
  <c r="BB256" i="1"/>
  <c r="BB347" i="1"/>
  <c r="BB170" i="1"/>
  <c r="BB241" i="1"/>
  <c r="BB405" i="1"/>
  <c r="BB83" i="1"/>
  <c r="BB21" i="1"/>
  <c r="BB468" i="1"/>
  <c r="BB297" i="1"/>
  <c r="BB419" i="1"/>
  <c r="BB187" i="1"/>
  <c r="BB383" i="1"/>
  <c r="BB6" i="1"/>
  <c r="BB359" i="1"/>
  <c r="BB137" i="1"/>
  <c r="BB443" i="1"/>
  <c r="BB91" i="1"/>
  <c r="BB58" i="1"/>
  <c r="BB13" i="1"/>
  <c r="BB469" i="1"/>
  <c r="BB22" i="1"/>
  <c r="BB338" i="1"/>
  <c r="BB404" i="1"/>
  <c r="BB247" i="1"/>
  <c r="BB94" i="1"/>
  <c r="BB202" i="1"/>
  <c r="BB415" i="1"/>
  <c r="BB227" i="1"/>
  <c r="BB281" i="1"/>
  <c r="BB123" i="1"/>
  <c r="BB206" i="1"/>
  <c r="BB374" i="1"/>
  <c r="BB201" i="1"/>
  <c r="BB192" i="1"/>
  <c r="BB416" i="1"/>
  <c r="BB390" i="1"/>
  <c r="BB107" i="1"/>
  <c r="BB483" i="1"/>
  <c r="BB349" i="1"/>
  <c r="BB185" i="1"/>
  <c r="BB43" i="1"/>
  <c r="BB184" i="1"/>
  <c r="BB100" i="1"/>
  <c r="BB178" i="1"/>
  <c r="BB344" i="1"/>
  <c r="BB422" i="1"/>
  <c r="BB368" i="1"/>
  <c r="BB277" i="1"/>
  <c r="BB362" i="1"/>
  <c r="BB23" i="1"/>
  <c r="BB447" i="1"/>
  <c r="BB432" i="1"/>
  <c r="BB229" i="1"/>
  <c r="BB71" i="1"/>
  <c r="BB453" i="1"/>
  <c r="BB225" i="1"/>
  <c r="BB423" i="1"/>
  <c r="BB410" i="1"/>
  <c r="BB161" i="1"/>
  <c r="BB311" i="1"/>
  <c r="BB325" i="1"/>
  <c r="BB186" i="1"/>
  <c r="BB448" i="1"/>
  <c r="BB24" i="1"/>
  <c r="BB332" i="1"/>
  <c r="BB473" i="1"/>
  <c r="BB159" i="1"/>
  <c r="BB478" i="1"/>
  <c r="BB221" i="1"/>
  <c r="BB73" i="1"/>
  <c r="BB450" i="1"/>
  <c r="BB56" i="1"/>
  <c r="BB164" i="1"/>
  <c r="BB242" i="1"/>
  <c r="BB315" i="1"/>
  <c r="BB145" i="1"/>
  <c r="BB299" i="1"/>
  <c r="BB442" i="1"/>
  <c r="BB293" i="1"/>
  <c r="BB162" i="1"/>
  <c r="BB337" i="1"/>
  <c r="BB103" i="1"/>
  <c r="BB335" i="1"/>
  <c r="BB429" i="1"/>
  <c r="BB435" i="1"/>
  <c r="BB482" i="1"/>
  <c r="BB385" i="1"/>
  <c r="BB320" i="1"/>
  <c r="BB104" i="1"/>
  <c r="BB355" i="1"/>
  <c r="BB441" i="1"/>
  <c r="BB356" i="1"/>
  <c r="BB321" i="1"/>
  <c r="BB434" i="1"/>
  <c r="BB60" i="1"/>
  <c r="BB28" i="1"/>
  <c r="BB66" i="1"/>
  <c r="BB376" i="1"/>
  <c r="BB79" i="1"/>
  <c r="BB360" i="1"/>
  <c r="BB92" i="1"/>
  <c r="BB18" i="1"/>
  <c r="BB232" i="1"/>
  <c r="BB439" i="1"/>
  <c r="BB9" i="1"/>
  <c r="BB230" i="1"/>
  <c r="BB29" i="1"/>
  <c r="BB64" i="1"/>
  <c r="BB331" i="1"/>
  <c r="BB250" i="1"/>
  <c r="BB128" i="1"/>
  <c r="BB474" i="1"/>
  <c r="BB378" i="1"/>
  <c r="BB463" i="1"/>
  <c r="BB477" i="1"/>
  <c r="BB314" i="1"/>
  <c r="BB141" i="1"/>
  <c r="BB152" i="1"/>
  <c r="BB396" i="1"/>
  <c r="BB313" i="1"/>
  <c r="BB353" i="1"/>
  <c r="BB420" i="1"/>
  <c r="BB204" i="1"/>
  <c r="BB27" i="1"/>
  <c r="BB308" i="1"/>
  <c r="BB72" i="1"/>
  <c r="BB86" i="1"/>
  <c r="BB65" i="1"/>
  <c r="BB135" i="1"/>
  <c r="BB426" i="1"/>
  <c r="BB182" i="1"/>
  <c r="BB287" i="1"/>
  <c r="BB30" i="1"/>
  <c r="BB284" i="1"/>
  <c r="BB357" i="1"/>
  <c r="BB444" i="1"/>
  <c r="BB95" i="1"/>
  <c r="BB318" i="1"/>
  <c r="BB348" i="1"/>
  <c r="BB82" i="1"/>
  <c r="BB76" i="1"/>
  <c r="BB8" i="1"/>
  <c r="BB207" i="1"/>
  <c r="BB167" i="1"/>
  <c r="BB222" i="1"/>
  <c r="BB49" i="1"/>
  <c r="BB35" i="1"/>
  <c r="BB267" i="1"/>
  <c r="BB399" i="1"/>
  <c r="BB406" i="1"/>
  <c r="BB278" i="1"/>
  <c r="BB183" i="1"/>
  <c r="BB351" i="1"/>
  <c r="BB138" i="1"/>
  <c r="BB380" i="1"/>
  <c r="BB55" i="1"/>
  <c r="BB312" i="1"/>
  <c r="BB339" i="1"/>
  <c r="BB126" i="1"/>
  <c r="BB228" i="1"/>
  <c r="BB306" i="1"/>
  <c r="BB361" i="1"/>
  <c r="BB157" i="1"/>
  <c r="BB200" i="1"/>
  <c r="BB421" i="1"/>
  <c r="BB234" i="1"/>
  <c r="BB63" i="1"/>
  <c r="BB401" i="1"/>
  <c r="BB264" i="1"/>
  <c r="BB373" i="1"/>
  <c r="BB259" i="1"/>
  <c r="BB370" i="1"/>
  <c r="BB365" i="1"/>
  <c r="BB265" i="1"/>
  <c r="BB7" i="1"/>
  <c r="BB408" i="1"/>
  <c r="BB214" i="1"/>
  <c r="BB121" i="1"/>
  <c r="BB455" i="1"/>
  <c r="BB115" i="1"/>
  <c r="BB87" i="1"/>
  <c r="BB302" i="1"/>
  <c r="BB190" i="1"/>
  <c r="BB144" i="1"/>
  <c r="BB119" i="1"/>
  <c r="BB363" i="1"/>
  <c r="BB393" i="1"/>
  <c r="BB40" i="1"/>
  <c r="BB472" i="1"/>
  <c r="BB254" i="1"/>
  <c r="BB262" i="1"/>
  <c r="BB352" i="1"/>
  <c r="BB304" i="1"/>
  <c r="BB69" i="1"/>
  <c r="BB386" i="1"/>
  <c r="BB32" i="1"/>
  <c r="BB456" i="1"/>
  <c r="BB436" i="1"/>
  <c r="BB45" i="1"/>
  <c r="BB231" i="1"/>
  <c r="BB129" i="1"/>
  <c r="BB388" i="1"/>
  <c r="BB346" i="1"/>
  <c r="BB20" i="1"/>
  <c r="BB330" i="1"/>
  <c r="BB288" i="1"/>
  <c r="BB52" i="1"/>
  <c r="BB130" i="1"/>
  <c r="BB150" i="1"/>
  <c r="BB54" i="1"/>
  <c r="BB16" i="1"/>
  <c r="BB260" i="1"/>
  <c r="BB354" i="1"/>
  <c r="BB412" i="1"/>
  <c r="BB291" i="1"/>
  <c r="BB395" i="1"/>
  <c r="BB26" i="1"/>
  <c r="BB208" i="1"/>
  <c r="BB451" i="1"/>
  <c r="BB179" i="1"/>
  <c r="BB289" i="1"/>
  <c r="BB343" i="1"/>
  <c r="BB10" i="1"/>
  <c r="BB345" i="1"/>
  <c r="BB75" i="1"/>
  <c r="BB166" i="1"/>
  <c r="BB44" i="1"/>
  <c r="BB458" i="1"/>
  <c r="BB358" i="1"/>
  <c r="BB413" i="1"/>
  <c r="BB5" i="1"/>
  <c r="BB253" i="1"/>
  <c r="BB484" i="1"/>
  <c r="BB377" i="1"/>
  <c r="BB31" i="1"/>
  <c r="BB120" i="1"/>
  <c r="BB116" i="1"/>
  <c r="BB194" i="1"/>
  <c r="BB461" i="1"/>
  <c r="BB143" i="1"/>
  <c r="BB268" i="1"/>
  <c r="BB68" i="1"/>
  <c r="BB146" i="1"/>
  <c r="BB62" i="1"/>
  <c r="BB329" i="1"/>
  <c r="BB163" i="1"/>
  <c r="BB428" i="1"/>
  <c r="BB475" i="1"/>
  <c r="BB342" i="1"/>
  <c r="BB319" i="1"/>
  <c r="BB88" i="1"/>
  <c r="BB205" i="1"/>
  <c r="BB445" i="1"/>
  <c r="BB381" i="1"/>
  <c r="BB160" i="1"/>
  <c r="BB203" i="1"/>
  <c r="BB255" i="1"/>
  <c r="BB382" i="1"/>
  <c r="BB301" i="1"/>
  <c r="BB326" i="1"/>
  <c r="BB42" i="1"/>
  <c r="BB36" i="1"/>
  <c r="BB341" i="1"/>
  <c r="BB191" i="1"/>
  <c r="BB89" i="1"/>
  <c r="BB112" i="1"/>
  <c r="BB258" i="1"/>
  <c r="BB189" i="1"/>
  <c r="BB226" i="1"/>
  <c r="BB266" i="1"/>
  <c r="BB96" i="1"/>
  <c r="BB176" i="1"/>
  <c r="BB165" i="1"/>
  <c r="BB215" i="1"/>
  <c r="BB245" i="1"/>
  <c r="BB427" i="1"/>
  <c r="BB181" i="1"/>
  <c r="BB392" i="1"/>
  <c r="BB261" i="1"/>
  <c r="BB340" i="1"/>
  <c r="BB446" i="1"/>
  <c r="BB417" i="1"/>
  <c r="BB372" i="1"/>
  <c r="BB110" i="1"/>
  <c r="BB84" i="1"/>
  <c r="BB471" i="1"/>
  <c r="BB481" i="1"/>
  <c r="BB324" i="1"/>
  <c r="BB418" i="1"/>
  <c r="BB156" i="1"/>
  <c r="BB391" i="1"/>
  <c r="BB235" i="1"/>
  <c r="BB151" i="1"/>
  <c r="BB195" i="1"/>
  <c r="BB158" i="1"/>
  <c r="BB462" i="1"/>
  <c r="BB411" i="1"/>
  <c r="BB467" i="1"/>
  <c r="BB364" i="1"/>
  <c r="BB217" i="1"/>
  <c r="BB430" i="1"/>
  <c r="BB139" i="1"/>
  <c r="BB239" i="1"/>
  <c r="BB279" i="1"/>
  <c r="BB465" i="1"/>
  <c r="BB323" i="1"/>
  <c r="BB272" i="1"/>
  <c r="BB336" i="1"/>
  <c r="BB142" i="1"/>
  <c r="BB114" i="1"/>
  <c r="BB17" i="1"/>
  <c r="BB237" i="1"/>
  <c r="BB108" i="1"/>
  <c r="BB317" i="1"/>
  <c r="BB180" i="1"/>
  <c r="BB213" i="1"/>
  <c r="BB367" i="1"/>
  <c r="BB397" i="1"/>
  <c r="BB132" i="1"/>
  <c r="BB437" i="1"/>
  <c r="BB269" i="1"/>
  <c r="BB15" i="1"/>
  <c r="BB407" i="1"/>
  <c r="BB38" i="1"/>
  <c r="BB369" i="1"/>
  <c r="BB459" i="1"/>
  <c r="BB449" i="1"/>
  <c r="BB124" i="1"/>
  <c r="BB387" i="1"/>
  <c r="BB248" i="1"/>
  <c r="BB480" i="1"/>
  <c r="BB295" i="1"/>
  <c r="BB310" i="1"/>
  <c r="BB109" i="1"/>
  <c r="BB440" i="1"/>
  <c r="BB93" i="1"/>
  <c r="BB188" i="1"/>
  <c r="BB48" i="1"/>
  <c r="BB50" i="1"/>
  <c r="BB290" i="1"/>
  <c r="BB193" i="1"/>
  <c r="BB61" i="1"/>
  <c r="BB149" i="1"/>
  <c r="BB111" i="1"/>
  <c r="BB34" i="1"/>
  <c r="BB70" i="1"/>
  <c r="BB125" i="1"/>
  <c r="BB101" i="1"/>
  <c r="BB371" i="1"/>
  <c r="BB117" i="1"/>
  <c r="BB246" i="1"/>
  <c r="BB223" i="1"/>
  <c r="BB243" i="1"/>
  <c r="BB14" i="1"/>
  <c r="BB409" i="1"/>
  <c r="BB263" i="1"/>
  <c r="BB171" i="1"/>
  <c r="BB131" i="1"/>
  <c r="BB294" i="1"/>
  <c r="BB177" i="1"/>
  <c r="BB134" i="1"/>
  <c r="BB224" i="1"/>
  <c r="BB283" i="1"/>
  <c r="BB169" i="1"/>
  <c r="BB292" i="1"/>
  <c r="BB53" i="1"/>
  <c r="BB270" i="1"/>
  <c r="BB400" i="1"/>
  <c r="BB485" i="1"/>
  <c r="BB74" i="1"/>
  <c r="BB276" i="1"/>
  <c r="BB172" i="1"/>
  <c r="BB77" i="1"/>
  <c r="BB41" i="1"/>
  <c r="BB210" i="1"/>
  <c r="BB273" i="1"/>
  <c r="BG326" i="1"/>
  <c r="BG302" i="1"/>
  <c r="BG7" i="1"/>
  <c r="BG201" i="1"/>
  <c r="BG97" i="1"/>
  <c r="BG392" i="1"/>
  <c r="BG136" i="1"/>
  <c r="BG308" i="1"/>
  <c r="BG156" i="1"/>
  <c r="BG47" i="1"/>
  <c r="BG99" i="1"/>
  <c r="BG473" i="1"/>
  <c r="BG365" i="1"/>
  <c r="BG317" i="1"/>
  <c r="BG346" i="1"/>
  <c r="BG133" i="1"/>
  <c r="BG452" i="1"/>
  <c r="BG217" i="1"/>
  <c r="BG396" i="1"/>
  <c r="BG347" i="1"/>
  <c r="BG341" i="1"/>
  <c r="BG158" i="1"/>
  <c r="BG120" i="1"/>
  <c r="BG112" i="1"/>
  <c r="BG336" i="1"/>
  <c r="BG288" i="1"/>
  <c r="BG376" i="1"/>
  <c r="BG134" i="1"/>
  <c r="BG472" i="1"/>
  <c r="BG9" i="1"/>
  <c r="BG361" i="1"/>
  <c r="BG157" i="1"/>
  <c r="BG435" i="1"/>
  <c r="BG362" i="1"/>
  <c r="BG478" i="1"/>
  <c r="BG17" i="1"/>
  <c r="BG147" i="1"/>
  <c r="BG337" i="1"/>
  <c r="BG407" i="1"/>
  <c r="BG450" i="1"/>
  <c r="BG250" i="1"/>
  <c r="BG448" i="1"/>
  <c r="BG477" i="1"/>
  <c r="BG344" i="1"/>
  <c r="BG295" i="1"/>
  <c r="BG422" i="1"/>
  <c r="BG404" i="1"/>
  <c r="BG242" i="1"/>
  <c r="BG316" i="1"/>
  <c r="BG334" i="1"/>
  <c r="BG381" i="1"/>
  <c r="BG145" i="1"/>
  <c r="BG96" i="1"/>
  <c r="BG142" i="1"/>
  <c r="BG339" i="1"/>
  <c r="BG92" i="1"/>
  <c r="BG188" i="1"/>
  <c r="BG226" i="1"/>
  <c r="BG121" i="1"/>
  <c r="BG351" i="1"/>
  <c r="BG149" i="1"/>
  <c r="BG56" i="1"/>
  <c r="BG446" i="1"/>
  <c r="BG375" i="1"/>
  <c r="BG223" i="1"/>
  <c r="BG23" i="1"/>
  <c r="BG389" i="1"/>
  <c r="BG71" i="1"/>
  <c r="BG169" i="1"/>
  <c r="BG401" i="1"/>
  <c r="BG291" i="1"/>
  <c r="BG185" i="1"/>
  <c r="BG73" i="1"/>
  <c r="BG410" i="1"/>
  <c r="BG41" i="1"/>
  <c r="BG278" i="1"/>
  <c r="BG269" i="1"/>
  <c r="BG240" i="1"/>
  <c r="BG340" i="1"/>
  <c r="BG249" i="1"/>
  <c r="BG222" i="1"/>
  <c r="BG122" i="1"/>
  <c r="BG208" i="1"/>
  <c r="BG271" i="1"/>
  <c r="BG165" i="1"/>
  <c r="BG48" i="1"/>
  <c r="BG54" i="1"/>
  <c r="BG230" i="1"/>
  <c r="BG306" i="1"/>
  <c r="BG307" i="1"/>
  <c r="BG60" i="1"/>
  <c r="BG202" i="1"/>
  <c r="BG195" i="1"/>
  <c r="BG89" i="1"/>
  <c r="BG206" i="1"/>
  <c r="BG40" i="1"/>
  <c r="BG199" i="1"/>
  <c r="BG385" i="1"/>
  <c r="BG480" i="1"/>
  <c r="BG38" i="1"/>
  <c r="BG325" i="1"/>
  <c r="BG137" i="1"/>
  <c r="BG45" i="1"/>
  <c r="BG68" i="1"/>
  <c r="BG213" i="1"/>
  <c r="BG328" i="1"/>
  <c r="BG34" i="1"/>
  <c r="BG259" i="1"/>
  <c r="BG58" i="1"/>
  <c r="BG94" i="1"/>
  <c r="BG31" i="1"/>
  <c r="BG257" i="1"/>
  <c r="BG183" i="1"/>
  <c r="BG415" i="1"/>
  <c r="BG363" i="1"/>
  <c r="BG352" i="1"/>
  <c r="BG402" i="1"/>
  <c r="BG262" i="1"/>
  <c r="BG393" i="1"/>
  <c r="BG5" i="1"/>
  <c r="BG388" i="1"/>
  <c r="BG345" i="1"/>
  <c r="BG192" i="1"/>
  <c r="BG102" i="1"/>
  <c r="BG460" i="1"/>
  <c r="BG367" i="1"/>
  <c r="BG466" i="1"/>
  <c r="BG212" i="1"/>
  <c r="BG152" i="1"/>
  <c r="BG227" i="1"/>
  <c r="BG394" i="1"/>
  <c r="BG243" i="1"/>
  <c r="BG66" i="1"/>
  <c r="BG229" i="1"/>
  <c r="BG189" i="1"/>
  <c r="BG25" i="1"/>
  <c r="BG162" i="1"/>
  <c r="BG127" i="1"/>
  <c r="BG59" i="1"/>
  <c r="BG33" i="1"/>
  <c r="BG424" i="1"/>
  <c r="BG332" i="1"/>
  <c r="BG395" i="1"/>
  <c r="BG350" i="1"/>
  <c r="BG244" i="1"/>
  <c r="BG384" i="1"/>
  <c r="BG211" i="1"/>
  <c r="BG21" i="1"/>
  <c r="BG61" i="1"/>
  <c r="BG241" i="1"/>
  <c r="BG86" i="1"/>
  <c r="BG232" i="1"/>
  <c r="BG220" i="1"/>
  <c r="BG175" i="1"/>
  <c r="BG383" i="1"/>
  <c r="BG442" i="1"/>
  <c r="BG238" i="1"/>
  <c r="BG79" i="1"/>
  <c r="BG161" i="1"/>
  <c r="BG293" i="1"/>
  <c r="BG445" i="1"/>
  <c r="BG463" i="1"/>
  <c r="BG323" i="1"/>
  <c r="BG234" i="1"/>
  <c r="BG105" i="1"/>
  <c r="BG454" i="1"/>
  <c r="BG434" i="1"/>
  <c r="BG104" i="1"/>
  <c r="BG10" i="1"/>
  <c r="BG113" i="1"/>
  <c r="BG358" i="1"/>
  <c r="BG252" i="1"/>
  <c r="BG400" i="1"/>
  <c r="BG270" i="1"/>
  <c r="BG253" i="1"/>
  <c r="BG155" i="1"/>
  <c r="BG108" i="1"/>
  <c r="BG437" i="1"/>
  <c r="BG282" i="1"/>
  <c r="BG248" i="1"/>
  <c r="BG457" i="1"/>
  <c r="BG77" i="1"/>
  <c r="BG64" i="1"/>
  <c r="BG84" i="1"/>
  <c r="BG373" i="1"/>
  <c r="BG411" i="1"/>
  <c r="BG453" i="1"/>
  <c r="BG15" i="1"/>
  <c r="BG471" i="1"/>
  <c r="BG321" i="1"/>
  <c r="BG444" i="1"/>
  <c r="BG215" i="1"/>
  <c r="BG360" i="1"/>
  <c r="BG194" i="1"/>
  <c r="BG98" i="1"/>
  <c r="BG479" i="1"/>
  <c r="BG173" i="1"/>
  <c r="BG90" i="1"/>
  <c r="BG91" i="1"/>
  <c r="BG14" i="1"/>
  <c r="BG364" i="1"/>
  <c r="BG297" i="1"/>
  <c r="BG382" i="1"/>
  <c r="BG276" i="1"/>
  <c r="BG283" i="1"/>
  <c r="BG451" i="1"/>
  <c r="BG190" i="1"/>
  <c r="BG178" i="1"/>
  <c r="BG369" i="1"/>
  <c r="BG129" i="1"/>
  <c r="BG476" i="1"/>
  <c r="BG417" i="1"/>
  <c r="BG423" i="1"/>
  <c r="BG298" i="1"/>
  <c r="BG85" i="1"/>
  <c r="BG409" i="1"/>
  <c r="BG29" i="1"/>
  <c r="BG110" i="1"/>
  <c r="BG52" i="1"/>
  <c r="BG124" i="1"/>
  <c r="BG246" i="1"/>
  <c r="BG46" i="1"/>
  <c r="BG87" i="1"/>
  <c r="BG80" i="1"/>
  <c r="BG484" i="1"/>
  <c r="BG431" i="1"/>
  <c r="BG296" i="1"/>
  <c r="BG78" i="1"/>
  <c r="BG123" i="1"/>
  <c r="BG205" i="1"/>
  <c r="BG441" i="1"/>
  <c r="BG465" i="1"/>
  <c r="BG138" i="1"/>
  <c r="BG159" i="1"/>
  <c r="BG443" i="1"/>
  <c r="BG485" i="1"/>
  <c r="BG37" i="1"/>
  <c r="BG27" i="1"/>
  <c r="BG164" i="1"/>
  <c r="BG154" i="1"/>
  <c r="BG235" i="1"/>
  <c r="BG324" i="1"/>
  <c r="BG379" i="1"/>
  <c r="BG187" i="1"/>
  <c r="BG425" i="1"/>
  <c r="BG218" i="1"/>
  <c r="BG239" i="1"/>
  <c r="BG475" i="1"/>
  <c r="BG103" i="1"/>
  <c r="BG111" i="1"/>
  <c r="BG177" i="1"/>
  <c r="BG266" i="1"/>
  <c r="BG482" i="1"/>
  <c r="BG416" i="1"/>
  <c r="BG42" i="1"/>
  <c r="BG55" i="1"/>
  <c r="BG118" i="1"/>
  <c r="BG30" i="1"/>
  <c r="BG171" i="1"/>
  <c r="BG359" i="1"/>
  <c r="BG196" i="1"/>
  <c r="BG374" i="1"/>
  <c r="BG268" i="1"/>
  <c r="BG267" i="1"/>
  <c r="BG286" i="1"/>
  <c r="BG285" i="1"/>
  <c r="BG256" i="1"/>
  <c r="BG50" i="1"/>
  <c r="BG469" i="1"/>
  <c r="BG314" i="1"/>
  <c r="BG312" i="1"/>
  <c r="BG51" i="1"/>
  <c r="BG160" i="1"/>
  <c r="BG126" i="1"/>
  <c r="BG148" i="1"/>
  <c r="BG255" i="1"/>
  <c r="BG459" i="1"/>
  <c r="BG412" i="1"/>
  <c r="BG408" i="1"/>
  <c r="BG191" i="1"/>
  <c r="BG264" i="1"/>
  <c r="BG93" i="1"/>
  <c r="BG100" i="1"/>
  <c r="BG193" i="1"/>
  <c r="BG8" i="1"/>
  <c r="BG107" i="1"/>
  <c r="BG139" i="1"/>
  <c r="BG114" i="1"/>
  <c r="BG236" i="1"/>
  <c r="BG391" i="1"/>
  <c r="BG197" i="1"/>
  <c r="BG294" i="1"/>
  <c r="BG301" i="1"/>
  <c r="BG272" i="1"/>
  <c r="BG356" i="1"/>
  <c r="BG281" i="1"/>
  <c r="BG426" i="1"/>
  <c r="BG67" i="1"/>
  <c r="BG231" i="1"/>
  <c r="BG303" i="1"/>
  <c r="BG233" i="1"/>
  <c r="BG53" i="1"/>
  <c r="BG24" i="1"/>
  <c r="BG430" i="1"/>
  <c r="BG338" i="1"/>
  <c r="BG371" i="1"/>
  <c r="BG140" i="1"/>
  <c r="BG216" i="1"/>
  <c r="BG180" i="1"/>
  <c r="BG153" i="1"/>
  <c r="BG474" i="1"/>
  <c r="BG6" i="1"/>
  <c r="BG82" i="1"/>
  <c r="BG467" i="1"/>
  <c r="BG95" i="1"/>
  <c r="BG43" i="1"/>
  <c r="BG11" i="1"/>
  <c r="BG28" i="1"/>
  <c r="BG172" i="1"/>
  <c r="BG327" i="1"/>
  <c r="BG461" i="1"/>
  <c r="BG300" i="1"/>
  <c r="BG331" i="1"/>
  <c r="BG318" i="1"/>
  <c r="BG349" i="1"/>
  <c r="BG320" i="1"/>
  <c r="BG81" i="1"/>
  <c r="BG151" i="1"/>
  <c r="BG378" i="1"/>
  <c r="BG275" i="1"/>
  <c r="BG12" i="1"/>
  <c r="BG179" i="1"/>
  <c r="BG237" i="1"/>
  <c r="BG57" i="1"/>
  <c r="BG319" i="1"/>
  <c r="BG182" i="1"/>
  <c r="BG22" i="1"/>
  <c r="BG130" i="1"/>
  <c r="BG414" i="1"/>
  <c r="BG311" i="1"/>
  <c r="BG101" i="1"/>
  <c r="BG438" i="1"/>
  <c r="BG16" i="1"/>
  <c r="BG132" i="1"/>
  <c r="BG13" i="1"/>
  <c r="BG36" i="1"/>
  <c r="BG427" i="1"/>
  <c r="BG214" i="1"/>
  <c r="BG274" i="1"/>
  <c r="BG421" i="1"/>
  <c r="BG32" i="1"/>
  <c r="BG141" i="1"/>
  <c r="BG354" i="1"/>
  <c r="BG163" i="1"/>
  <c r="BG263" i="1"/>
  <c r="BG35" i="1"/>
  <c r="BG348" i="1"/>
  <c r="BG265" i="1"/>
  <c r="BG390" i="1"/>
  <c r="BG284" i="1"/>
  <c r="BG299" i="1"/>
  <c r="BG366" i="1"/>
  <c r="BG260" i="1"/>
  <c r="BG251" i="1"/>
  <c r="BG419" i="1"/>
  <c r="BG181" i="1"/>
  <c r="BG125" i="1"/>
  <c r="BG305" i="1"/>
  <c r="BG49" i="1"/>
  <c r="BG436" i="1"/>
  <c r="BG440" i="1"/>
  <c r="BG207" i="1"/>
  <c r="BG287" i="1"/>
  <c r="BG174" i="1"/>
  <c r="BG74" i="1"/>
  <c r="BG143" i="1"/>
  <c r="BG198" i="1"/>
  <c r="BG247" i="1"/>
  <c r="BG135" i="1"/>
  <c r="BG225" i="1"/>
  <c r="BG289" i="1"/>
  <c r="BG420" i="1"/>
  <c r="BG310" i="1"/>
  <c r="BG333" i="1"/>
  <c r="BG304" i="1"/>
  <c r="BG372" i="1"/>
  <c r="BG313" i="1"/>
  <c r="BG458" i="1"/>
  <c r="BG131" i="1"/>
  <c r="BG428" i="1"/>
  <c r="BG335" i="1"/>
  <c r="BG418" i="1"/>
  <c r="BG221" i="1"/>
  <c r="BG88" i="1"/>
  <c r="BG462" i="1"/>
  <c r="BG370" i="1"/>
  <c r="BG273" i="1"/>
  <c r="BG150" i="1"/>
  <c r="BG186" i="1"/>
  <c r="BG69" i="1"/>
  <c r="BG70" i="1"/>
  <c r="BG403" i="1"/>
  <c r="BG62" i="1"/>
  <c r="BG26" i="1"/>
  <c r="BG76" i="1"/>
  <c r="BG210" i="1"/>
  <c r="BG468" i="1"/>
  <c r="BG343" i="1"/>
  <c r="BG166" i="1"/>
  <c r="BG470" i="1"/>
  <c r="BG353" i="1"/>
  <c r="BG18" i="1"/>
  <c r="BG380" i="1"/>
  <c r="BG329" i="1"/>
  <c r="BG398" i="1"/>
  <c r="BG292" i="1"/>
  <c r="BG315" i="1"/>
  <c r="BG483" i="1"/>
  <c r="BG228" i="1"/>
  <c r="BG209" i="1"/>
  <c r="BG277" i="1"/>
  <c r="BG219" i="1"/>
  <c r="BG429" i="1"/>
  <c r="BG481" i="1"/>
  <c r="BG455" i="1"/>
  <c r="BG330" i="1"/>
  <c r="BG280" i="1"/>
  <c r="BG19" i="1"/>
  <c r="BG109" i="1"/>
  <c r="BG144" i="1"/>
  <c r="BG116" i="1"/>
  <c r="BG65" i="1"/>
  <c r="BG456" i="1"/>
  <c r="BG386" i="1"/>
  <c r="BG115" i="1"/>
  <c r="BG117" i="1"/>
  <c r="BG170" i="1"/>
  <c r="BG279" i="1"/>
  <c r="BG128" i="1"/>
  <c r="BG406" i="1"/>
  <c r="BG387" i="1"/>
  <c r="BG204" i="1"/>
  <c r="BG342" i="1"/>
  <c r="BG397" i="1"/>
  <c r="BG368" i="1"/>
  <c r="BG254" i="1"/>
  <c r="BG377" i="1"/>
  <c r="BG146" i="1"/>
  <c r="BG44" i="1"/>
  <c r="BG405" i="1"/>
  <c r="BG399" i="1"/>
  <c r="BG39" i="1"/>
  <c r="BG464" i="1"/>
  <c r="BG106" i="1"/>
  <c r="BG119" i="1"/>
  <c r="BG20" i="1"/>
  <c r="BG309" i="1"/>
  <c r="BG167" i="1"/>
  <c r="BG413" i="1"/>
  <c r="BG449" i="1"/>
  <c r="BG439" i="1"/>
  <c r="BG355" i="1"/>
  <c r="BG200" i="1"/>
  <c r="BG184" i="1"/>
  <c r="BG72" i="1"/>
  <c r="BG258" i="1"/>
  <c r="BG168" i="1"/>
  <c r="BG433" i="1"/>
  <c r="BG322" i="1"/>
  <c r="BG432" i="1"/>
  <c r="BG75" i="1"/>
  <c r="BG261" i="1"/>
  <c r="BG203" i="1"/>
  <c r="BG447" i="1"/>
  <c r="BG357" i="1"/>
  <c r="BG83" i="1"/>
  <c r="BG63" i="1"/>
  <c r="BG176" i="1"/>
  <c r="BG224" i="1"/>
  <c r="BG245" i="1"/>
  <c r="BL12" i="1"/>
  <c r="BL193" i="1"/>
  <c r="BL377" i="1"/>
  <c r="BL172" i="1"/>
  <c r="BL301" i="1"/>
  <c r="BL290" i="1"/>
  <c r="BL476" i="1"/>
  <c r="BL283" i="1"/>
  <c r="BL253" i="1"/>
  <c r="BL332" i="1"/>
  <c r="BL251" i="1"/>
  <c r="BL427" i="1"/>
  <c r="BL69" i="1"/>
  <c r="BL298" i="1"/>
  <c r="BL327" i="1"/>
  <c r="BL163" i="1"/>
  <c r="BL323" i="1"/>
  <c r="BL196" i="1"/>
  <c r="BL259" i="1"/>
  <c r="BL7" i="1"/>
  <c r="BL82" i="1"/>
  <c r="BL371" i="1"/>
  <c r="BL161" i="1"/>
  <c r="BL459" i="1"/>
  <c r="BL249" i="1"/>
  <c r="BL373" i="1"/>
  <c r="BL413" i="1"/>
  <c r="BL62" i="1"/>
  <c r="BL405" i="1"/>
  <c r="BL336" i="1"/>
  <c r="BL353" i="1"/>
  <c r="BL263" i="1"/>
  <c r="BL421" i="1"/>
  <c r="BL123" i="1"/>
  <c r="BL224" i="1"/>
  <c r="BL137" i="1"/>
  <c r="BL216" i="1"/>
  <c r="BL428" i="1"/>
  <c r="BL456" i="1"/>
  <c r="BL174" i="1"/>
  <c r="BL203" i="1"/>
  <c r="BL14" i="1"/>
  <c r="BL11" i="1"/>
  <c r="BL101" i="1"/>
  <c r="BL342" i="1"/>
  <c r="BL8" i="1"/>
  <c r="BL120" i="1"/>
  <c r="BL93" i="1"/>
  <c r="BL71" i="1"/>
  <c r="BL386" i="1"/>
  <c r="BL256" i="1"/>
  <c r="BL59" i="1"/>
  <c r="BL414" i="1"/>
  <c r="BL429" i="1"/>
  <c r="BL438" i="1"/>
  <c r="BL289" i="1"/>
  <c r="BL339" i="1"/>
  <c r="BL285" i="1"/>
  <c r="BL453" i="1"/>
  <c r="BL430" i="1"/>
  <c r="BL270" i="1"/>
  <c r="BL73" i="1"/>
  <c r="BL19" i="1"/>
  <c r="BL443" i="1"/>
  <c r="BL418" i="1"/>
  <c r="BL463" i="1"/>
  <c r="BL88" i="1"/>
  <c r="BL313" i="1"/>
  <c r="BL460" i="1"/>
  <c r="BL307" i="1"/>
  <c r="BL250" i="1"/>
  <c r="BL345" i="1"/>
  <c r="BL157" i="1"/>
  <c r="BL412" i="1"/>
  <c r="BL147" i="1"/>
  <c r="BL237" i="1"/>
  <c r="BL376" i="1"/>
  <c r="BL260" i="1"/>
  <c r="BL72" i="1"/>
  <c r="BL16" i="1"/>
  <c r="BL322" i="1"/>
  <c r="BL425" i="1"/>
  <c r="BL419" i="1"/>
  <c r="BL53" i="1"/>
  <c r="BL461" i="1"/>
  <c r="BL188" i="1"/>
  <c r="BL102" i="1"/>
  <c r="BL474" i="1"/>
  <c r="BL344" i="1"/>
  <c r="BL204" i="1"/>
  <c r="BL404" i="1"/>
  <c r="BL164" i="1"/>
  <c r="BL365" i="1"/>
  <c r="BL198" i="1"/>
  <c r="BL347" i="1"/>
  <c r="BL394" i="1"/>
  <c r="BL34" i="1"/>
  <c r="BL262" i="1"/>
  <c r="BL435" i="1"/>
  <c r="BL470" i="1"/>
  <c r="BL210" i="1"/>
  <c r="BL315" i="1"/>
  <c r="BL208" i="1"/>
  <c r="BL217" i="1"/>
  <c r="BL179" i="1"/>
  <c r="BL30" i="1"/>
  <c r="BL317" i="1"/>
  <c r="BL79" i="1"/>
  <c r="BL387" i="1"/>
  <c r="BL197" i="1"/>
  <c r="BL364" i="1"/>
  <c r="BL232" i="1"/>
  <c r="BL13" i="1"/>
  <c r="BL219" i="1"/>
  <c r="BL103" i="1"/>
  <c r="BL331" i="1"/>
  <c r="BL225" i="1"/>
  <c r="BL124" i="1"/>
  <c r="BL468" i="1"/>
  <c r="BL311" i="1"/>
  <c r="BL89" i="1"/>
  <c r="BL28" i="1"/>
  <c r="BL320" i="1"/>
  <c r="BL156" i="1"/>
  <c r="BL242" i="1"/>
  <c r="BL140" i="1"/>
  <c r="BL310" i="1"/>
  <c r="BL278" i="1"/>
  <c r="BL444" i="1"/>
  <c r="BL20" i="1"/>
  <c r="BL472" i="1"/>
  <c r="BL433" i="1"/>
  <c r="BL479" i="1"/>
  <c r="BL54" i="1"/>
  <c r="BL83" i="1"/>
  <c r="BL482" i="1"/>
  <c r="BL369" i="1"/>
  <c r="BL378" i="1"/>
  <c r="BL126" i="1"/>
  <c r="BL473" i="1"/>
  <c r="BL206" i="1"/>
  <c r="BL258" i="1"/>
  <c r="BL87" i="1"/>
  <c r="BL446" i="1"/>
  <c r="BL437" i="1"/>
  <c r="BL146" i="1"/>
  <c r="BL152" i="1"/>
  <c r="BL144" i="1"/>
  <c r="BL349" i="1"/>
  <c r="BL17" i="1"/>
  <c r="BL118" i="1"/>
  <c r="BL37" i="1"/>
  <c r="BL155" i="1"/>
  <c r="BL464" i="1"/>
  <c r="BL47" i="1"/>
  <c r="BL223" i="1"/>
  <c r="BL465" i="1"/>
  <c r="BL248" i="1"/>
  <c r="BL58" i="1"/>
  <c r="BL22" i="1"/>
  <c r="BL107" i="1"/>
  <c r="BL341" i="1"/>
  <c r="BL132" i="1"/>
  <c r="BL84" i="1"/>
  <c r="BL41" i="1"/>
  <c r="BL67" i="1"/>
  <c r="BL183" i="1"/>
  <c r="BL25" i="1"/>
  <c r="BL36" i="1"/>
  <c r="BL78" i="1"/>
  <c r="BL221" i="1"/>
  <c r="BL9" i="1"/>
  <c r="BL372" i="1"/>
  <c r="BL227" i="1"/>
  <c r="BL382" i="1"/>
  <c r="BL389" i="1"/>
  <c r="BL351" i="1"/>
  <c r="BL254" i="1"/>
  <c r="BL276" i="1"/>
  <c r="BL431" i="1"/>
  <c r="BL109" i="1"/>
  <c r="BL90" i="1"/>
  <c r="BL66" i="1"/>
  <c r="BL106" i="1"/>
  <c r="BL255" i="1"/>
  <c r="BL452" i="1"/>
  <c r="BL475" i="1"/>
  <c r="BL35" i="1"/>
  <c r="BL194" i="1"/>
  <c r="BL213" i="1"/>
  <c r="BL117" i="1"/>
  <c r="BL192" i="1"/>
  <c r="BL354" i="1"/>
  <c r="BL46" i="1"/>
  <c r="BL337" i="1"/>
  <c r="BL282" i="1"/>
  <c r="BL185" i="1"/>
  <c r="BL158" i="1"/>
  <c r="BL61" i="1"/>
  <c r="BL361" i="1"/>
  <c r="BL177" i="1"/>
  <c r="BL314" i="1"/>
  <c r="BL186" i="1"/>
  <c r="BL31" i="1"/>
  <c r="BL119" i="1"/>
  <c r="BL432" i="1"/>
  <c r="BL113" i="1"/>
  <c r="BL392" i="1"/>
  <c r="BL274" i="1"/>
  <c r="BL141" i="1"/>
  <c r="BL288" i="1"/>
  <c r="BL74" i="1"/>
  <c r="BL333" i="1"/>
  <c r="BL230" i="1"/>
  <c r="BL168" i="1"/>
  <c r="BL244" i="1"/>
  <c r="BL424" i="1"/>
  <c r="BL239" i="1"/>
  <c r="BL97" i="1"/>
  <c r="BL338" i="1"/>
  <c r="BL388" i="1"/>
  <c r="BL457" i="1"/>
  <c r="BL483" i="1"/>
  <c r="BL226" i="1"/>
  <c r="BL398" i="1"/>
  <c r="BL57" i="1"/>
  <c r="BL297" i="1"/>
  <c r="BL180" i="1"/>
  <c r="BL383" i="1"/>
  <c r="BL200" i="1"/>
  <c r="BL286" i="1"/>
  <c r="BL15" i="1"/>
  <c r="BL189" i="1"/>
  <c r="BL23" i="1"/>
  <c r="BL360" i="1"/>
  <c r="BL471" i="1"/>
  <c r="BL77" i="1"/>
  <c r="BL236" i="1"/>
  <c r="BL75" i="1"/>
  <c r="BL277" i="1"/>
  <c r="BL148" i="1"/>
  <c r="BL24" i="1"/>
  <c r="BL91" i="1"/>
  <c r="BL410" i="1"/>
  <c r="BL252" i="1"/>
  <c r="BL477" i="1"/>
  <c r="BL167" i="1"/>
  <c r="BL359" i="1"/>
  <c r="BL308" i="1"/>
  <c r="BL205" i="1"/>
  <c r="BL275" i="1"/>
  <c r="BL271" i="1"/>
  <c r="BL318" i="1"/>
  <c r="BL368" i="1"/>
  <c r="BL417" i="1"/>
  <c r="BL231" i="1"/>
  <c r="BL52" i="1"/>
  <c r="BL39" i="1"/>
  <c r="BL222" i="1"/>
  <c r="BL128" i="1"/>
  <c r="BL184" i="1"/>
  <c r="BL116" i="1"/>
  <c r="BL328" i="1"/>
  <c r="BL403" i="1"/>
  <c r="BL228" i="1"/>
  <c r="BL96" i="1"/>
  <c r="BL280" i="1"/>
  <c r="BL393" i="1"/>
  <c r="BL160" i="1"/>
  <c r="BL165" i="1"/>
  <c r="BL330" i="1"/>
  <c r="BL399" i="1"/>
  <c r="BL56" i="1"/>
  <c r="BL284" i="1"/>
  <c r="BL401" i="1"/>
  <c r="BL182" i="1"/>
  <c r="BL191" i="1"/>
  <c r="BL370" i="1"/>
  <c r="BL50" i="1"/>
  <c r="BL309" i="1"/>
  <c r="BL402" i="1"/>
  <c r="BL229" i="1"/>
  <c r="BL426" i="1"/>
  <c r="BL65" i="1"/>
  <c r="BL273" i="1"/>
  <c r="BL29" i="1"/>
  <c r="BL346" i="1"/>
  <c r="BL257" i="1"/>
  <c r="BL268" i="1"/>
  <c r="BL10" i="1"/>
  <c r="BL409" i="1"/>
  <c r="BL211" i="1"/>
  <c r="BL51" i="1"/>
  <c r="BL150" i="1"/>
  <c r="BL187" i="1"/>
  <c r="BL348" i="1"/>
  <c r="BL281" i="1"/>
  <c r="BL76" i="1"/>
  <c r="BL173" i="1"/>
  <c r="BL170" i="1"/>
  <c r="BL447" i="1"/>
  <c r="BL175" i="1"/>
  <c r="BL55" i="1"/>
  <c r="BL99" i="1"/>
  <c r="BL240" i="1"/>
  <c r="BL154" i="1"/>
  <c r="BL303" i="1"/>
  <c r="BL64" i="1"/>
  <c r="BL291" i="1"/>
  <c r="BL335" i="1"/>
  <c r="BL411" i="1"/>
  <c r="BL127" i="1"/>
  <c r="BL267" i="1"/>
  <c r="BL391" i="1"/>
  <c r="BL340" i="1"/>
  <c r="BL448" i="1"/>
  <c r="BL85" i="1"/>
  <c r="BL145" i="1"/>
  <c r="BL350" i="1"/>
  <c r="BL400" i="1"/>
  <c r="BL321" i="1"/>
  <c r="BL420" i="1"/>
  <c r="BL68" i="1"/>
  <c r="BL171" i="1"/>
  <c r="BL451" i="1"/>
  <c r="BL408" i="1"/>
  <c r="BL114" i="1"/>
  <c r="BL139" i="1"/>
  <c r="BL269" i="1"/>
  <c r="BL45" i="1"/>
  <c r="BL181" i="1"/>
  <c r="BL133" i="1"/>
  <c r="BL358" i="1"/>
  <c r="BL245" i="1"/>
  <c r="BL18" i="1"/>
  <c r="BL26" i="1"/>
  <c r="BL380" i="1"/>
  <c r="BL121" i="1"/>
  <c r="BL136" i="1"/>
  <c r="BL80" i="1"/>
  <c r="BL375" i="1"/>
  <c r="BL324" i="1"/>
  <c r="BL416" i="1"/>
  <c r="BL176" i="1"/>
  <c r="BL81" i="1"/>
  <c r="BL334" i="1"/>
  <c r="BL384" i="1"/>
  <c r="BL481" i="1"/>
  <c r="BL195" i="1"/>
  <c r="BL60" i="1"/>
  <c r="BL38" i="1"/>
  <c r="BL407" i="1"/>
  <c r="BL202" i="1"/>
  <c r="BL466" i="1"/>
  <c r="BL458" i="1"/>
  <c r="BL305" i="1"/>
  <c r="BL243" i="1"/>
  <c r="BL149" i="1"/>
  <c r="BL40" i="1"/>
  <c r="BL326" i="1"/>
  <c r="BL218" i="1"/>
  <c r="BL95" i="1"/>
  <c r="BL135" i="1"/>
  <c r="BL325" i="1"/>
  <c r="BL241" i="1"/>
  <c r="BL131" i="1"/>
  <c r="BL436" i="1"/>
  <c r="BL27" i="1"/>
  <c r="BL70" i="1"/>
  <c r="BL385" i="1"/>
  <c r="BL212" i="1"/>
  <c r="BL469" i="1"/>
  <c r="BL159" i="1"/>
  <c r="BL355" i="1"/>
  <c r="BL304" i="1"/>
  <c r="BL478" i="1"/>
  <c r="BL151" i="1"/>
  <c r="BL300" i="1"/>
  <c r="BL415" i="1"/>
  <c r="BL5" i="1"/>
  <c r="BL108" i="1"/>
  <c r="BL233" i="1"/>
  <c r="BL104" i="1"/>
  <c r="BL329" i="1"/>
  <c r="BL94" i="1"/>
  <c r="BL86" i="1"/>
  <c r="BL220" i="1"/>
  <c r="BL395" i="1"/>
  <c r="BL247" i="1"/>
  <c r="BL294" i="1"/>
  <c r="BL43" i="1"/>
  <c r="BL264" i="1"/>
  <c r="BL295" i="1"/>
  <c r="BL115" i="1"/>
  <c r="BL48" i="1"/>
  <c r="BL296" i="1"/>
  <c r="BL142" i="1"/>
  <c r="BL462" i="1"/>
  <c r="BL306" i="1"/>
  <c r="BL356" i="1"/>
  <c r="BL480" i="1"/>
  <c r="BL199" i="1"/>
  <c r="BL292" i="1"/>
  <c r="BL366" i="1"/>
  <c r="BL49" i="1"/>
  <c r="BL293" i="1"/>
  <c r="BL484" i="1"/>
  <c r="BL319" i="1"/>
  <c r="BL178" i="1"/>
  <c r="BL209" i="1"/>
  <c r="BL449" i="1"/>
  <c r="BL434" i="1"/>
  <c r="BL138" i="1"/>
  <c r="BL397" i="1"/>
  <c r="BL215" i="1"/>
  <c r="BL112" i="1"/>
  <c r="BL266" i="1"/>
  <c r="BL169" i="1"/>
  <c r="BL450" i="1"/>
  <c r="BL367" i="1"/>
  <c r="BL422" i="1"/>
  <c r="BL357" i="1"/>
  <c r="BL485" i="1"/>
  <c r="BL390" i="1"/>
  <c r="BL312" i="1"/>
  <c r="BL439" i="1"/>
  <c r="BL21" i="1"/>
  <c r="BL6" i="1"/>
  <c r="BL44" i="1"/>
  <c r="BL316" i="1"/>
  <c r="BL190" i="1"/>
  <c r="BL32" i="1"/>
  <c r="BL162" i="1"/>
  <c r="BL379" i="1"/>
  <c r="BL454" i="1"/>
  <c r="BL246" i="1"/>
  <c r="BL100" i="1"/>
  <c r="BL201" i="1"/>
  <c r="BL63" i="1"/>
  <c r="BL98" i="1"/>
  <c r="BL423" i="1"/>
  <c r="BL33" i="1"/>
  <c r="BL111" i="1"/>
  <c r="BL92" i="1"/>
  <c r="BL272" i="1"/>
  <c r="BL238" i="1"/>
  <c r="BL406" i="1"/>
  <c r="BL445" i="1"/>
  <c r="BL122" i="1"/>
  <c r="BL343" i="1"/>
  <c r="BL381" i="1"/>
  <c r="BL234" i="1"/>
  <c r="BL110" i="1"/>
  <c r="BL442" i="1"/>
  <c r="BL302" i="1"/>
  <c r="BL352" i="1"/>
  <c r="BL440" i="1"/>
  <c r="BL129" i="1"/>
  <c r="BL396" i="1"/>
  <c r="BL166" i="1"/>
  <c r="BL207" i="1"/>
  <c r="BL299" i="1"/>
  <c r="BL214" i="1"/>
  <c r="BL374" i="1"/>
  <c r="BL235" i="1"/>
  <c r="BL143" i="1"/>
  <c r="BL287" i="1"/>
  <c r="BL279" i="1"/>
  <c r="BL125" i="1"/>
  <c r="BL134" i="1"/>
  <c r="BL105" i="1"/>
  <c r="BL362" i="1"/>
  <c r="BL441" i="1"/>
  <c r="BL363" i="1"/>
  <c r="BL265" i="1"/>
  <c r="BL153" i="1"/>
  <c r="BL467" i="1"/>
  <c r="BL130" i="1"/>
  <c r="BL455" i="1"/>
  <c r="BL261" i="1"/>
  <c r="BB4" i="1" l="1"/>
  <c r="BG4" i="1"/>
  <c r="BH413" i="1" s="1"/>
  <c r="BL4" i="1"/>
  <c r="BM437" i="1" s="1"/>
  <c r="BM357" i="1" l="1"/>
  <c r="BH213" i="1"/>
  <c r="BC223" i="1"/>
  <c r="BC165" i="1"/>
  <c r="BC324" i="1"/>
  <c r="BC108" i="1"/>
  <c r="BC188" i="1"/>
  <c r="BC156" i="1"/>
  <c r="BC131" i="1"/>
  <c r="BC17" i="1"/>
  <c r="BC181" i="1"/>
  <c r="BC93" i="1"/>
  <c r="BC411" i="1"/>
  <c r="BC171" i="1"/>
  <c r="BC392" i="1"/>
  <c r="BC317" i="1"/>
  <c r="BC70" i="1"/>
  <c r="BC217" i="1"/>
  <c r="BC364" i="1"/>
  <c r="BC440" i="1"/>
  <c r="BC270" i="1"/>
  <c r="BC400" i="1"/>
  <c r="BC42" i="1"/>
  <c r="BC340" i="1"/>
  <c r="BC462" i="1"/>
  <c r="BC101" i="1"/>
  <c r="BC84" i="1"/>
  <c r="BC430" i="1"/>
  <c r="BC387" i="1"/>
  <c r="BC34" i="1"/>
  <c r="BC134" i="1"/>
  <c r="BC428" i="1"/>
  <c r="BC417" i="1"/>
  <c r="BC467" i="1"/>
  <c r="BC397" i="1"/>
  <c r="BC109" i="1"/>
  <c r="BC117" i="1"/>
  <c r="BC53" i="1"/>
  <c r="BC437" i="1"/>
  <c r="BC172" i="1"/>
  <c r="BC372" i="1"/>
  <c r="BC239" i="1"/>
  <c r="BC407" i="1"/>
  <c r="BC50" i="1"/>
  <c r="BC409" i="1"/>
  <c r="BC276" i="1"/>
  <c r="BC124" i="1"/>
  <c r="BC226" i="1"/>
  <c r="BC266" i="1"/>
  <c r="BC243" i="1"/>
  <c r="BC114" i="1"/>
  <c r="BC41" i="1"/>
  <c r="BC158" i="1"/>
  <c r="BC329" i="1"/>
  <c r="BC235" i="1"/>
  <c r="BC446" i="1"/>
  <c r="BC193" i="1"/>
  <c r="BC262" i="1"/>
  <c r="BC195" i="1"/>
  <c r="BC248" i="1"/>
  <c r="BC224" i="1"/>
  <c r="BC263" i="1"/>
  <c r="BC180" i="1"/>
  <c r="BC246" i="1"/>
  <c r="BC213" i="1"/>
  <c r="BC89" i="1"/>
  <c r="BC110" i="1"/>
  <c r="BC237" i="1"/>
  <c r="BC177" i="1"/>
  <c r="BC418" i="1"/>
  <c r="BC142" i="1"/>
  <c r="BC310" i="1"/>
  <c r="BC371" i="1"/>
  <c r="BC292" i="1"/>
  <c r="BC258" i="1"/>
  <c r="BC471" i="1"/>
  <c r="BC323" i="1"/>
  <c r="BC15" i="1"/>
  <c r="BC48" i="1"/>
  <c r="BC14" i="1"/>
  <c r="BC74" i="1"/>
  <c r="BC295" i="1"/>
  <c r="BC326" i="1"/>
  <c r="BC391" i="1"/>
  <c r="BC272" i="1"/>
  <c r="BC449" i="1"/>
  <c r="BC149" i="1"/>
  <c r="BC294" i="1"/>
  <c r="BC210" i="1"/>
  <c r="BC290" i="1"/>
  <c r="BC38" i="1"/>
  <c r="BC485" i="1"/>
  <c r="BC459" i="1"/>
  <c r="BC111" i="1"/>
  <c r="BC480" i="1"/>
  <c r="BC125" i="1"/>
  <c r="BC283" i="1"/>
  <c r="BC336" i="1"/>
  <c r="BC107" i="1"/>
  <c r="BC313" i="1"/>
  <c r="BC483" i="1"/>
  <c r="BC443" i="1"/>
  <c r="BC413" i="1"/>
  <c r="BC168" i="1"/>
  <c r="BC425" i="1"/>
  <c r="BC6" i="1"/>
  <c r="BC451" i="1"/>
  <c r="BC59" i="1"/>
  <c r="BC86" i="1"/>
  <c r="BC46" i="1"/>
  <c r="BC240" i="1"/>
  <c r="BC484" i="1"/>
  <c r="BC345" i="1"/>
  <c r="BC91" i="1"/>
  <c r="BC18" i="1"/>
  <c r="BC316" i="1"/>
  <c r="BC103" i="1"/>
  <c r="BC453" i="1"/>
  <c r="BC366" i="1"/>
  <c r="BC222" i="1"/>
  <c r="BC260" i="1"/>
  <c r="BC404" i="1"/>
  <c r="BC11" i="1"/>
  <c r="BC370" i="1"/>
  <c r="BC83" i="1"/>
  <c r="BC463" i="1"/>
  <c r="BC16" i="1"/>
  <c r="BC157" i="1"/>
  <c r="BC127" i="1"/>
  <c r="BC179" i="1"/>
  <c r="BC381" i="1"/>
  <c r="BC24" i="1"/>
  <c r="BC228" i="1"/>
  <c r="BC163" i="1"/>
  <c r="BC19" i="1"/>
  <c r="BC419" i="1"/>
  <c r="BC319" i="1"/>
  <c r="BC118" i="1"/>
  <c r="BC452" i="1"/>
  <c r="BC203" i="1"/>
  <c r="BC173" i="1"/>
  <c r="BC253" i="1"/>
  <c r="BC247" i="1"/>
  <c r="BC360" i="1"/>
  <c r="BC307" i="1"/>
  <c r="BC98" i="1"/>
  <c r="BC153" i="1"/>
  <c r="BC389" i="1"/>
  <c r="BC278" i="1"/>
  <c r="BC344" i="1"/>
  <c r="BC420" i="1"/>
  <c r="BC300" i="1"/>
  <c r="BC202" i="1"/>
  <c r="BC71" i="1"/>
  <c r="BC170" i="1"/>
  <c r="BC432" i="1"/>
  <c r="BC252" i="1"/>
  <c r="BC427" i="1"/>
  <c r="BC82" i="1"/>
  <c r="BC219" i="1"/>
  <c r="BC209" i="1"/>
  <c r="BC380" i="1"/>
  <c r="BC64" i="1"/>
  <c r="BC473" i="1"/>
  <c r="BC481" i="1"/>
  <c r="BC447" i="1"/>
  <c r="BC477" i="1"/>
  <c r="BC80" i="1"/>
  <c r="BC455" i="1"/>
  <c r="BC261" i="1"/>
  <c r="BC384" i="1"/>
  <c r="BC279" i="1"/>
  <c r="BC135" i="1"/>
  <c r="BC230" i="1"/>
  <c r="BC355" i="1"/>
  <c r="BC221" i="1"/>
  <c r="BC122" i="1"/>
  <c r="BC369" i="1"/>
  <c r="BC211" i="1"/>
  <c r="BC448" i="1"/>
  <c r="BC282" i="1"/>
  <c r="BC341" i="1"/>
  <c r="BC113" i="1"/>
  <c r="BC457" i="1"/>
  <c r="BC132" i="1"/>
  <c r="BC242" i="1"/>
  <c r="BC293" i="1"/>
  <c r="BC338" i="1"/>
  <c r="BC169" i="1"/>
  <c r="BC77" i="1"/>
  <c r="BC231" i="1"/>
  <c r="BC393" i="1"/>
  <c r="BC465" i="1"/>
  <c r="BC45" i="1"/>
  <c r="BC33" i="1"/>
  <c r="BC233" i="1"/>
  <c r="BC410" i="1"/>
  <c r="BC383" i="1"/>
  <c r="BC148" i="1"/>
  <c r="BC60" i="1"/>
  <c r="BC95" i="1"/>
  <c r="BC343" i="1"/>
  <c r="BC92" i="1"/>
  <c r="BC126" i="1"/>
  <c r="BC29" i="1"/>
  <c r="BC43" i="1"/>
  <c r="BC441" i="1"/>
  <c r="BC256" i="1"/>
  <c r="BC138" i="1"/>
  <c r="BC297" i="1"/>
  <c r="BC312" i="1"/>
  <c r="BC49" i="1"/>
  <c r="BC460" i="1"/>
  <c r="BC303" i="1"/>
  <c r="BC259" i="1"/>
  <c r="BC353" i="1"/>
  <c r="BC28" i="1"/>
  <c r="BC401" i="1"/>
  <c r="BC238" i="1"/>
  <c r="BC73" i="1"/>
  <c r="BC90" i="1"/>
  <c r="BC421" i="1"/>
  <c r="BC225" i="1"/>
  <c r="BC212" i="1"/>
  <c r="BC257" i="1"/>
  <c r="BC115" i="1"/>
  <c r="BC57" i="1"/>
  <c r="BC424" i="1"/>
  <c r="BC76" i="1"/>
  <c r="BC22" i="1"/>
  <c r="BC309" i="1"/>
  <c r="BC318" i="1"/>
  <c r="BC308" i="1"/>
  <c r="BC32" i="1"/>
  <c r="BC51" i="1"/>
  <c r="BC133" i="1"/>
  <c r="BC305" i="1"/>
  <c r="BC337" i="1"/>
  <c r="BC187" i="1"/>
  <c r="BC439" i="1"/>
  <c r="BC470" i="1"/>
  <c r="BC68" i="1"/>
  <c r="BC119" i="1"/>
  <c r="BC104" i="1"/>
  <c r="BC475" i="1"/>
  <c r="BC198" i="1"/>
  <c r="BC314" i="1"/>
  <c r="BC197" i="1"/>
  <c r="BC416" i="1"/>
  <c r="BC147" i="1"/>
  <c r="BC182" i="1"/>
  <c r="BC464" i="1"/>
  <c r="BC296" i="1"/>
  <c r="BC461" i="1"/>
  <c r="BC160" i="1"/>
  <c r="BC5" i="1"/>
  <c r="BC399" i="1"/>
  <c r="BC194" i="1"/>
  <c r="BC185" i="1"/>
  <c r="BC192" i="1"/>
  <c r="BC444" i="1"/>
  <c r="BC152" i="1"/>
  <c r="BC423" i="1"/>
  <c r="BC26" i="1"/>
  <c r="BC12" i="1"/>
  <c r="BC7" i="1"/>
  <c r="BC255" i="1"/>
  <c r="BC408" i="1"/>
  <c r="BC374" i="1"/>
  <c r="BC322" i="1"/>
  <c r="BC442" i="1"/>
  <c r="BC128" i="1"/>
  <c r="BC208" i="1"/>
  <c r="BC58" i="1"/>
  <c r="BC450" i="1"/>
  <c r="BC66" i="1"/>
  <c r="BC55" i="1"/>
  <c r="BC36" i="1"/>
  <c r="BC347" i="1"/>
  <c r="BC164" i="1"/>
  <c r="BC105" i="1"/>
  <c r="BC454" i="1"/>
  <c r="BC479" i="1"/>
  <c r="BC129" i="1"/>
  <c r="BC139" i="1"/>
  <c r="BC273" i="1"/>
  <c r="BC144" i="1"/>
  <c r="BC386" i="1"/>
  <c r="BC456" i="1"/>
  <c r="BC388" i="1"/>
  <c r="BC367" i="1"/>
  <c r="BC357" i="1"/>
  <c r="BC94" i="1"/>
  <c r="BC438" i="1"/>
  <c r="BC146" i="1"/>
  <c r="BC218" i="1"/>
  <c r="BC375" i="1"/>
  <c r="BC100" i="1"/>
  <c r="BC236" i="1"/>
  <c r="BC159" i="1"/>
  <c r="BC466" i="1"/>
  <c r="BC361" i="1"/>
  <c r="BC54" i="1"/>
  <c r="BC102" i="1"/>
  <c r="BC422" i="1"/>
  <c r="BC31" i="1"/>
  <c r="BC482" i="1"/>
  <c r="BC321" i="1"/>
  <c r="BC348" i="1"/>
  <c r="BC62" i="1"/>
  <c r="BC403" i="1"/>
  <c r="BC264" i="1"/>
  <c r="BC150" i="1"/>
  <c r="BC414" i="1"/>
  <c r="BC199" i="1"/>
  <c r="BC299" i="1"/>
  <c r="BC167" i="1"/>
  <c r="BC88" i="1"/>
  <c r="BC434" i="1"/>
  <c r="BC201" i="1"/>
  <c r="BC385" i="1"/>
  <c r="BC244" i="1"/>
  <c r="BC123" i="1"/>
  <c r="BC287" i="1"/>
  <c r="BC63" i="1"/>
  <c r="BC44" i="1"/>
  <c r="BC288" i="1"/>
  <c r="BC359" i="1"/>
  <c r="BC186" i="1"/>
  <c r="BC301" i="1"/>
  <c r="BC285" i="1"/>
  <c r="BC311" i="1"/>
  <c r="BC405" i="1"/>
  <c r="BC37" i="1"/>
  <c r="BC96" i="1"/>
  <c r="BC145" i="1"/>
  <c r="BC328" i="1"/>
  <c r="BC377" i="1"/>
  <c r="BC215" i="1"/>
  <c r="BC13" i="1"/>
  <c r="BC21" i="1"/>
  <c r="BC291" i="1"/>
  <c r="BC267" i="1"/>
  <c r="BC315" i="1"/>
  <c r="BC23" i="1"/>
  <c r="BC395" i="1"/>
  <c r="BC155" i="1"/>
  <c r="BC166" i="1"/>
  <c r="BC141" i="1"/>
  <c r="BC330" i="1"/>
  <c r="BC349" i="1"/>
  <c r="BC249" i="1"/>
  <c r="BC281" i="1"/>
  <c r="BC136" i="1"/>
  <c r="BC268" i="1"/>
  <c r="BC415" i="1"/>
  <c r="BC232" i="1"/>
  <c r="BC378" i="1"/>
  <c r="BC184" i="1"/>
  <c r="BC277" i="1"/>
  <c r="BC339" i="1"/>
  <c r="BC265" i="1"/>
  <c r="BC429" i="1"/>
  <c r="BC435" i="1"/>
  <c r="BC373" i="1"/>
  <c r="BC174" i="1"/>
  <c r="BC143" i="1"/>
  <c r="BC137" i="1"/>
  <c r="BC396" i="1"/>
  <c r="BC140" i="1"/>
  <c r="BC52" i="1"/>
  <c r="BC332" i="1"/>
  <c r="BC431" i="1"/>
  <c r="BC154" i="1"/>
  <c r="BC402" i="1"/>
  <c r="BC69" i="1"/>
  <c r="BC214" i="1"/>
  <c r="BC87" i="1"/>
  <c r="BC472" i="1"/>
  <c r="BC352" i="1"/>
  <c r="BC436" i="1"/>
  <c r="BC20" i="1"/>
  <c r="BC346" i="1"/>
  <c r="BC284" i="1"/>
  <c r="BC9" i="1"/>
  <c r="BC27" i="1"/>
  <c r="BC99" i="1"/>
  <c r="BC216" i="1"/>
  <c r="BC379" i="1"/>
  <c r="BC10" i="1"/>
  <c r="BC47" i="1"/>
  <c r="BC298" i="1"/>
  <c r="BC79" i="1"/>
  <c r="BC478" i="1"/>
  <c r="BC196" i="1"/>
  <c r="BC469" i="1"/>
  <c r="BC35" i="1"/>
  <c r="BC106" i="1"/>
  <c r="BC116" i="1"/>
  <c r="BC351" i="1"/>
  <c r="BC333" i="1"/>
  <c r="BC286" i="1"/>
  <c r="BC206" i="1"/>
  <c r="BC204" i="1"/>
  <c r="BC433" i="1"/>
  <c r="BC426" i="1"/>
  <c r="BC220" i="1"/>
  <c r="BC162" i="1"/>
  <c r="BC234" i="1"/>
  <c r="BC78" i="1"/>
  <c r="BC175" i="1"/>
  <c r="BC251" i="1"/>
  <c r="BC342" i="1"/>
  <c r="BC8" i="1"/>
  <c r="BC30" i="1"/>
  <c r="BC25" i="1"/>
  <c r="BC241" i="1"/>
  <c r="BC205" i="1"/>
  <c r="BC458" i="1"/>
  <c r="BC382" i="1"/>
  <c r="BC445" i="1"/>
  <c r="BC327" i="1"/>
  <c r="BC376" i="1"/>
  <c r="BC306" i="1"/>
  <c r="BC189" i="1"/>
  <c r="BC56" i="1"/>
  <c r="BC227" i="1"/>
  <c r="BC320" i="1"/>
  <c r="BC271" i="1"/>
  <c r="BC335" i="1"/>
  <c r="BC365" i="1"/>
  <c r="BC304" i="1"/>
  <c r="BC334" i="1"/>
  <c r="BC474" i="1"/>
  <c r="BC112" i="1"/>
  <c r="BC476" i="1"/>
  <c r="BC289" i="1"/>
  <c r="BC394" i="1"/>
  <c r="BC363" i="1"/>
  <c r="BC178" i="1"/>
  <c r="BC275" i="1"/>
  <c r="BC358" i="1"/>
  <c r="BC280" i="1"/>
  <c r="BC398" i="1"/>
  <c r="BC130" i="1"/>
  <c r="BC350" i="1"/>
  <c r="BC325" i="1"/>
  <c r="BC120" i="1"/>
  <c r="BC250" i="1"/>
  <c r="BC354" i="1"/>
  <c r="BC67" i="1"/>
  <c r="BC207" i="1"/>
  <c r="BC229" i="1"/>
  <c r="BC390" i="1"/>
  <c r="BC468" i="1"/>
  <c r="BC81" i="1"/>
  <c r="BC356" i="1"/>
  <c r="BC200" i="1"/>
  <c r="BC39" i="1"/>
  <c r="BC406" i="1"/>
  <c r="BC65" i="1"/>
  <c r="BC362" i="1"/>
  <c r="BC412" i="1"/>
  <c r="BC75" i="1"/>
  <c r="BC183" i="1"/>
  <c r="BC368" i="1"/>
  <c r="BC331" i="1"/>
  <c r="BC274" i="1"/>
  <c r="BC97" i="1"/>
  <c r="BC72" i="1"/>
  <c r="BC161" i="1"/>
  <c r="BC190" i="1"/>
  <c r="BC40" i="1"/>
  <c r="BC121" i="1"/>
  <c r="BC302" i="1"/>
  <c r="BC254" i="1"/>
  <c r="BC151" i="1"/>
  <c r="BC245" i="1"/>
  <c r="BC61" i="1"/>
  <c r="BC191" i="1"/>
  <c r="BC269" i="1"/>
  <c r="BC176" i="1"/>
  <c r="BH196" i="1"/>
  <c r="BH237" i="1"/>
  <c r="BH142" i="1"/>
  <c r="BH79" i="1"/>
  <c r="BH467" i="1"/>
  <c r="BH403" i="1"/>
  <c r="BH63" i="1"/>
  <c r="BH135" i="1"/>
  <c r="BH85" i="1"/>
  <c r="BH15" i="1"/>
  <c r="BH151" i="1"/>
  <c r="BH325" i="1"/>
  <c r="BH459" i="1"/>
  <c r="BH49" i="1"/>
  <c r="BH240" i="1"/>
  <c r="BH437" i="1"/>
  <c r="BH57" i="1"/>
  <c r="BH483" i="1"/>
  <c r="BH474" i="1"/>
  <c r="BH462" i="1"/>
  <c r="BH239" i="1"/>
  <c r="BH475" i="1"/>
  <c r="BH132" i="1"/>
  <c r="BH484" i="1"/>
  <c r="BH301" i="1"/>
  <c r="BH380" i="1"/>
  <c r="BH262" i="1"/>
  <c r="BH205" i="1"/>
  <c r="BH163" i="1"/>
  <c r="BH279" i="1"/>
  <c r="BH12" i="1"/>
  <c r="BH398" i="1"/>
  <c r="BH312" i="1"/>
  <c r="BH191" i="1"/>
  <c r="BH305" i="1"/>
  <c r="BH425" i="1"/>
  <c r="BH180" i="1"/>
  <c r="BH464" i="1"/>
  <c r="BH332" i="1"/>
  <c r="BH412" i="1"/>
  <c r="BH420" i="1"/>
  <c r="BH355" i="1"/>
  <c r="BH390" i="1"/>
  <c r="BH128" i="1"/>
  <c r="BH197" i="1"/>
  <c r="BH303" i="1"/>
  <c r="BH458" i="1"/>
  <c r="BH481" i="1"/>
  <c r="BH289" i="1"/>
  <c r="BH109" i="1"/>
  <c r="BH429" i="1"/>
  <c r="BH26" i="1"/>
  <c r="BH433" i="1"/>
  <c r="BH354" i="1"/>
  <c r="BH76" i="1"/>
  <c r="BH309" i="1"/>
  <c r="BH364" i="1"/>
  <c r="BH123" i="1"/>
  <c r="BH103" i="1"/>
  <c r="BH286" i="1"/>
  <c r="BH264" i="1"/>
  <c r="BH426" i="1"/>
  <c r="BH82" i="1"/>
  <c r="BH13" i="1"/>
  <c r="BH198" i="1"/>
  <c r="BH277" i="1"/>
  <c r="BH439" i="1"/>
  <c r="BH226" i="1"/>
  <c r="BH122" i="1"/>
  <c r="BH345" i="1"/>
  <c r="BH384" i="1"/>
  <c r="BH454" i="1"/>
  <c r="BH77" i="1"/>
  <c r="BH324" i="1"/>
  <c r="BH391" i="1"/>
  <c r="BH300" i="1"/>
  <c r="BH130" i="1"/>
  <c r="BH265" i="1"/>
  <c r="BH372" i="1"/>
  <c r="BH210" i="1"/>
  <c r="BH219" i="1"/>
  <c r="BH405" i="1"/>
  <c r="BH258" i="1"/>
  <c r="BH356" i="1"/>
  <c r="BH172" i="1"/>
  <c r="BH319" i="1"/>
  <c r="BH260" i="1"/>
  <c r="BH310" i="1"/>
  <c r="BH186" i="1"/>
  <c r="BH228" i="1"/>
  <c r="BH342" i="1"/>
  <c r="BH52" i="1"/>
  <c r="BH177" i="1"/>
  <c r="BH408" i="1"/>
  <c r="BH5" i="1"/>
  <c r="BH479" i="1"/>
  <c r="BH55" i="1"/>
  <c r="BH193" i="1"/>
  <c r="BH216" i="1"/>
  <c r="BH179" i="1"/>
  <c r="BH35" i="1"/>
  <c r="BH143" i="1"/>
  <c r="BH418" i="1"/>
  <c r="BH343" i="1"/>
  <c r="BH19" i="1"/>
  <c r="BH357" i="1"/>
  <c r="BH299" i="1"/>
  <c r="BH304" i="1"/>
  <c r="BH166" i="1"/>
  <c r="BH170" i="1"/>
  <c r="BH72" i="1"/>
  <c r="BH377" i="1"/>
  <c r="BH283" i="1"/>
  <c r="BH138" i="1"/>
  <c r="BH482" i="1"/>
  <c r="BH469" i="1"/>
  <c r="BH8" i="1"/>
  <c r="BH233" i="1"/>
  <c r="BH11" i="1"/>
  <c r="BH274" i="1"/>
  <c r="BH131" i="1"/>
  <c r="BH456" i="1"/>
  <c r="BH203" i="1"/>
  <c r="BH23" i="1"/>
  <c r="BH307" i="1"/>
  <c r="BH367" i="1"/>
  <c r="BH241" i="1"/>
  <c r="BH113" i="1"/>
  <c r="BH411" i="1"/>
  <c r="BH416" i="1"/>
  <c r="BH272" i="1"/>
  <c r="BH320" i="1"/>
  <c r="BH438" i="1"/>
  <c r="BH181" i="1"/>
  <c r="BH88" i="1"/>
  <c r="BH470" i="1"/>
  <c r="BH144" i="1"/>
  <c r="BH106" i="1"/>
  <c r="BH432" i="1"/>
  <c r="BH231" i="1"/>
  <c r="BH331" i="1"/>
  <c r="BH427" i="1"/>
  <c r="BH125" i="1"/>
  <c r="BH313" i="1"/>
  <c r="BH468" i="1"/>
  <c r="BH280" i="1"/>
  <c r="BH119" i="1"/>
  <c r="BH296" i="1"/>
  <c r="BH171" i="1"/>
  <c r="BH100" i="1"/>
  <c r="BH252" i="1"/>
  <c r="BH78" i="1"/>
  <c r="BH267" i="1"/>
  <c r="BH294" i="1"/>
  <c r="BH327" i="1"/>
  <c r="BH182" i="1"/>
  <c r="BH284" i="1"/>
  <c r="BH225" i="1"/>
  <c r="BH370" i="1"/>
  <c r="BH18" i="1"/>
  <c r="BH117" i="1"/>
  <c r="BH224" i="1"/>
  <c r="BH419" i="1"/>
  <c r="BH221" i="1"/>
  <c r="BH315" i="1"/>
  <c r="BH368" i="1"/>
  <c r="BH322" i="1"/>
  <c r="BH46" i="1"/>
  <c r="BH404" i="1"/>
  <c r="BH61" i="1"/>
  <c r="BH155" i="1"/>
  <c r="BH14" i="1"/>
  <c r="BH323" i="1"/>
  <c r="BH64" i="1"/>
  <c r="BH244" i="1"/>
  <c r="BH396" i="1"/>
  <c r="BH91" i="1"/>
  <c r="BH136" i="1"/>
  <c r="BH452" i="1"/>
  <c r="BH41" i="1"/>
  <c r="BH120" i="1"/>
  <c r="BH375" i="1"/>
  <c r="BH202" i="1"/>
  <c r="BH340" i="1"/>
  <c r="BH211" i="1"/>
  <c r="BH298" i="1"/>
  <c r="BH234" i="1"/>
  <c r="BH476" i="1"/>
  <c r="BH126" i="1"/>
  <c r="BH153" i="1"/>
  <c r="BH174" i="1"/>
  <c r="BH51" i="1"/>
  <c r="BH306" i="1"/>
  <c r="BH373" i="1"/>
  <c r="BH129" i="1"/>
  <c r="BH134" i="1"/>
  <c r="BH409" i="1"/>
  <c r="BH146" i="1"/>
  <c r="BH110" i="1"/>
  <c r="BH414" i="1"/>
  <c r="BH154" i="1"/>
  <c r="BH376" i="1"/>
  <c r="BH406" i="1"/>
  <c r="BH430" i="1"/>
  <c r="BH450" i="1"/>
  <c r="BH101" i="1"/>
  <c r="BH53" i="1"/>
  <c r="BH366" i="1"/>
  <c r="BH249" i="1"/>
  <c r="BH147" i="1"/>
  <c r="BH31" i="1"/>
  <c r="BH183" i="1"/>
  <c r="BH6" i="1"/>
  <c r="BH424" i="1"/>
  <c r="BH189" i="1"/>
  <c r="BH67" i="1"/>
  <c r="BH341" i="1"/>
  <c r="BH417" i="1"/>
  <c r="BH107" i="1"/>
  <c r="BH159" i="1"/>
  <c r="BH17" i="1"/>
  <c r="BH293" i="1"/>
  <c r="BH266" i="1"/>
  <c r="BH222" i="1"/>
  <c r="BH407" i="1"/>
  <c r="BH336" i="1"/>
  <c r="BH162" i="1"/>
  <c r="BH248" i="1"/>
  <c r="BH374" i="1"/>
  <c r="BH209" i="1"/>
  <c r="BH9" i="1"/>
  <c r="BH218" i="1"/>
  <c r="BH436" i="1"/>
  <c r="BH472" i="1"/>
  <c r="BH449" i="1"/>
  <c r="BH145" i="1"/>
  <c r="BH194" i="1"/>
  <c r="BH235" i="1"/>
  <c r="BH187" i="1"/>
  <c r="BH480" i="1"/>
  <c r="BH16" i="1"/>
  <c r="BH453" i="1"/>
  <c r="BH448" i="1"/>
  <c r="BH316" i="1"/>
  <c r="BH156" i="1"/>
  <c r="BH238" i="1"/>
  <c r="BH308" i="1"/>
  <c r="BH291" i="1"/>
  <c r="BH477" i="1"/>
  <c r="BH173" i="1"/>
  <c r="BH102" i="1"/>
  <c r="BH149" i="1"/>
  <c r="BH250" i="1"/>
  <c r="BH152" i="1"/>
  <c r="BH121" i="1"/>
  <c r="BH383" i="1"/>
  <c r="BH169" i="1"/>
  <c r="BH442" i="1"/>
  <c r="BH243" i="1"/>
  <c r="BH105" i="1"/>
  <c r="BH54" i="1"/>
  <c r="BH465" i="1"/>
  <c r="BH392" i="1"/>
  <c r="BH185" i="1"/>
  <c r="BH73" i="1"/>
  <c r="BH164" i="1"/>
  <c r="BH365" i="1"/>
  <c r="BH393" i="1"/>
  <c r="BH471" i="1"/>
  <c r="BH276" i="1"/>
  <c r="BH297" i="1"/>
  <c r="BH295" i="1"/>
  <c r="BH395" i="1"/>
  <c r="BH188" i="1"/>
  <c r="BH443" i="1"/>
  <c r="BH214" i="1"/>
  <c r="BH445" i="1"/>
  <c r="BH94" i="1"/>
  <c r="BH92" i="1"/>
  <c r="BH42" i="1"/>
  <c r="BH140" i="1"/>
  <c r="BH7" i="1"/>
  <c r="BH39" i="1"/>
  <c r="BH184" i="1"/>
  <c r="BH314" i="1"/>
  <c r="BH157" i="1"/>
  <c r="BH29" i="1"/>
  <c r="BH435" i="1"/>
  <c r="BH30" i="1"/>
  <c r="BH27" i="1"/>
  <c r="BH65" i="1"/>
  <c r="BH328" i="1"/>
  <c r="BH388" i="1"/>
  <c r="BH399" i="1"/>
  <c r="BH263" i="1"/>
  <c r="BH215" i="1"/>
  <c r="BH60" i="1"/>
  <c r="BH50" i="1"/>
  <c r="BH66" i="1"/>
  <c r="BH95" i="1"/>
  <c r="BH254" i="1"/>
  <c r="BH114" i="1"/>
  <c r="BH161" i="1"/>
  <c r="BH201" i="1"/>
  <c r="BH80" i="1"/>
  <c r="BH59" i="1"/>
  <c r="BH48" i="1"/>
  <c r="BH463" i="1"/>
  <c r="BH410" i="1"/>
  <c r="BH75" i="1"/>
  <c r="BH206" i="1"/>
  <c r="BH326" i="1"/>
  <c r="BH62" i="1"/>
  <c r="BH423" i="1"/>
  <c r="BH34" i="1"/>
  <c r="BH56" i="1"/>
  <c r="BH278" i="1"/>
  <c r="BH402" i="1"/>
  <c r="BH86" i="1"/>
  <c r="BH83" i="1"/>
  <c r="BH259" i="1"/>
  <c r="BH87" i="1"/>
  <c r="BH441" i="1"/>
  <c r="BH385" i="1"/>
  <c r="BH204" i="1"/>
  <c r="BH220" i="1"/>
  <c r="BH444" i="1"/>
  <c r="BH330" i="1"/>
  <c r="BH478" i="1"/>
  <c r="BH71" i="1"/>
  <c r="BH212" i="1"/>
  <c r="BH43" i="1"/>
  <c r="BH207" i="1"/>
  <c r="BH227" i="1"/>
  <c r="BH360" i="1"/>
  <c r="BH190" i="1"/>
  <c r="BH257" i="1"/>
  <c r="BH428" i="1"/>
  <c r="BH457" i="1"/>
  <c r="BH36" i="1"/>
  <c r="BH269" i="1"/>
  <c r="BH451" i="1"/>
  <c r="BH112" i="1"/>
  <c r="BH317" i="1"/>
  <c r="BH148" i="1"/>
  <c r="BH124" i="1"/>
  <c r="BH223" i="1"/>
  <c r="BH344" i="1"/>
  <c r="BH208" i="1"/>
  <c r="BH192" i="1"/>
  <c r="BH382" i="1"/>
  <c r="BH394" i="1"/>
  <c r="BH68" i="1"/>
  <c r="BH93" i="1"/>
  <c r="BH20" i="1"/>
  <c r="BH359" i="1"/>
  <c r="BH21" i="1"/>
  <c r="BH22" i="1"/>
  <c r="BH378" i="1"/>
  <c r="BH90" i="1"/>
  <c r="BH363" i="1"/>
  <c r="BH98" i="1"/>
  <c r="BH246" i="1"/>
  <c r="BH111" i="1"/>
  <c r="BH334" i="1"/>
  <c r="BH381" i="1"/>
  <c r="BH141" i="1"/>
  <c r="BH74" i="1"/>
  <c r="BH116" i="1"/>
  <c r="BH89" i="1"/>
  <c r="BH127" i="1"/>
  <c r="BH358" i="1"/>
  <c r="BH271" i="1"/>
  <c r="BH256" i="1"/>
  <c r="BH361" i="1"/>
  <c r="BH97" i="1"/>
  <c r="BH339" i="1"/>
  <c r="BH10" i="1"/>
  <c r="BH178" i="1"/>
  <c r="BH158" i="1"/>
  <c r="BH242" i="1"/>
  <c r="BH362" i="1"/>
  <c r="BH40" i="1"/>
  <c r="BH108" i="1"/>
  <c r="BH352" i="1"/>
  <c r="BH347" i="1"/>
  <c r="BH217" i="1"/>
  <c r="BH434" i="1"/>
  <c r="BH460" i="1"/>
  <c r="BH446" i="1"/>
  <c r="BH431" i="1"/>
  <c r="BH282" i="1"/>
  <c r="BH33" i="1"/>
  <c r="BH104" i="1"/>
  <c r="BH400" i="1"/>
  <c r="BH25" i="1"/>
  <c r="BH351" i="1"/>
  <c r="BH137" i="1"/>
  <c r="BH473" i="1"/>
  <c r="BH253" i="1"/>
  <c r="BH195" i="1"/>
  <c r="BH302" i="1"/>
  <c r="BH346" i="1"/>
  <c r="BH99" i="1"/>
  <c r="BH350" i="1"/>
  <c r="BH96" i="1"/>
  <c r="BH165" i="1"/>
  <c r="BH133" i="1"/>
  <c r="BH466" i="1"/>
  <c r="BH389" i="1"/>
  <c r="BH47" i="1"/>
  <c r="BH290" i="1"/>
  <c r="BH337" i="1"/>
  <c r="BH232" i="1"/>
  <c r="BH58" i="1"/>
  <c r="BH288" i="1"/>
  <c r="BH38" i="1"/>
  <c r="BH199" i="1"/>
  <c r="BH45" i="1"/>
  <c r="BH28" i="1"/>
  <c r="BH230" i="1"/>
  <c r="BH176" i="1"/>
  <c r="BH369" i="1"/>
  <c r="BH37" i="1"/>
  <c r="BH118" i="1"/>
  <c r="BH160" i="1"/>
  <c r="BH236" i="1"/>
  <c r="BH338" i="1"/>
  <c r="BH349" i="1"/>
  <c r="BH348" i="1"/>
  <c r="BH70" i="1"/>
  <c r="BH387" i="1"/>
  <c r="BH422" i="1"/>
  <c r="BH401" i="1"/>
  <c r="BH415" i="1"/>
  <c r="BH229" i="1"/>
  <c r="BH175" i="1"/>
  <c r="BH270" i="1"/>
  <c r="BH321" i="1"/>
  <c r="BH285" i="1"/>
  <c r="BH371" i="1"/>
  <c r="BH275" i="1"/>
  <c r="BH421" i="1"/>
  <c r="BH247" i="1"/>
  <c r="BH150" i="1"/>
  <c r="BH329" i="1"/>
  <c r="BH386" i="1"/>
  <c r="BH167" i="1"/>
  <c r="BH447" i="1"/>
  <c r="BH24" i="1"/>
  <c r="BH81" i="1"/>
  <c r="BH32" i="1"/>
  <c r="BH440" i="1"/>
  <c r="BH335" i="1"/>
  <c r="BH353" i="1"/>
  <c r="BH115" i="1"/>
  <c r="BH200" i="1"/>
  <c r="BH379" i="1"/>
  <c r="BH268" i="1"/>
  <c r="BH139" i="1"/>
  <c r="BH84" i="1"/>
  <c r="BH485" i="1"/>
  <c r="BH255" i="1"/>
  <c r="BH281" i="1"/>
  <c r="BH318" i="1"/>
  <c r="BH311" i="1"/>
  <c r="BH251" i="1"/>
  <c r="BH333" i="1"/>
  <c r="BH69" i="1"/>
  <c r="BH292" i="1"/>
  <c r="BH397" i="1"/>
  <c r="BH461" i="1"/>
  <c r="BH287" i="1"/>
  <c r="BH273" i="1"/>
  <c r="BH455" i="1"/>
  <c r="BH44" i="1"/>
  <c r="BH245" i="1"/>
  <c r="BH168" i="1"/>
  <c r="BM72" i="1"/>
  <c r="BM389" i="1"/>
  <c r="BM79" i="1"/>
  <c r="BM90" i="1"/>
  <c r="BM69" i="1"/>
  <c r="BM375" i="1"/>
  <c r="BM368" i="1"/>
  <c r="BM377" i="1"/>
  <c r="BM132" i="1"/>
  <c r="BM443" i="1"/>
  <c r="BM211" i="1"/>
  <c r="BM395" i="1"/>
  <c r="BM167" i="1"/>
  <c r="BM271" i="1"/>
  <c r="BM332" i="1"/>
  <c r="BM14" i="1"/>
  <c r="BM13" i="1"/>
  <c r="BM173" i="1"/>
  <c r="BM255" i="1"/>
  <c r="BM104" i="1"/>
  <c r="BM248" i="1"/>
  <c r="BM298" i="1"/>
  <c r="BM193" i="1"/>
  <c r="BM315" i="1"/>
  <c r="BM342" i="1"/>
  <c r="BM418" i="1"/>
  <c r="BM205" i="1"/>
  <c r="BM478" i="1"/>
  <c r="BM116" i="1"/>
  <c r="BM448" i="1"/>
  <c r="BM400" i="1"/>
  <c r="BM463" i="1"/>
  <c r="BM371" i="1"/>
  <c r="BM21" i="1"/>
  <c r="BM480" i="1"/>
  <c r="BM484" i="1"/>
  <c r="BM80" i="1"/>
  <c r="BM235" i="1"/>
  <c r="BM360" i="1"/>
  <c r="BM432" i="1"/>
  <c r="BM96" i="1"/>
  <c r="BM164" i="1"/>
  <c r="BM117" i="1"/>
  <c r="BM461" i="1"/>
  <c r="BM284" i="1"/>
  <c r="BM84" i="1"/>
  <c r="BM190" i="1"/>
  <c r="BM431" i="1"/>
  <c r="BM405" i="1"/>
  <c r="BM344" i="1"/>
  <c r="BM364" i="1"/>
  <c r="BM370" i="1"/>
  <c r="BM33" i="1"/>
  <c r="BM467" i="1"/>
  <c r="BM196" i="1"/>
  <c r="BM133" i="1"/>
  <c r="BM31" i="1"/>
  <c r="BM137" i="1"/>
  <c r="BM354" i="1"/>
  <c r="BM477" i="1"/>
  <c r="BM260" i="1"/>
  <c r="BM77" i="1"/>
  <c r="BM215" i="1"/>
  <c r="BM73" i="1"/>
  <c r="BM54" i="1"/>
  <c r="BM416" i="1"/>
  <c r="BM128" i="1"/>
  <c r="BM135" i="1"/>
  <c r="BM439" i="1"/>
  <c r="BM102" i="1"/>
  <c r="BM335" i="1"/>
  <c r="BM188" i="1"/>
  <c r="BM442" i="1"/>
  <c r="BM308" i="1"/>
  <c r="BM398" i="1"/>
  <c r="BM338" i="1"/>
  <c r="BM277" i="1"/>
  <c r="BM288" i="1"/>
  <c r="BM257" i="1"/>
  <c r="BM339" i="1"/>
  <c r="BM470" i="1"/>
  <c r="BM17" i="1"/>
  <c r="BM464" i="1"/>
  <c r="BM34" i="1"/>
  <c r="BM141" i="1"/>
  <c r="BM50" i="1"/>
  <c r="BM365" i="1"/>
  <c r="BM121" i="1"/>
  <c r="BM25" i="1"/>
  <c r="BM243" i="1"/>
  <c r="BM46" i="1"/>
  <c r="BM56" i="1"/>
  <c r="BM217" i="1"/>
  <c r="BM407" i="1"/>
  <c r="BM346" i="1"/>
  <c r="BM199" i="1"/>
  <c r="BM134" i="1"/>
  <c r="BM465" i="1"/>
  <c r="BM213" i="1"/>
  <c r="BM317" i="1"/>
  <c r="BM424" i="1"/>
  <c r="BM423" i="1"/>
  <c r="BM429" i="1"/>
  <c r="BM5" i="1"/>
  <c r="BM60" i="1"/>
  <c r="BM249" i="1"/>
  <c r="BM16" i="1"/>
  <c r="BM182" i="1"/>
  <c r="BM39" i="1"/>
  <c r="BM452" i="1"/>
  <c r="BM414" i="1"/>
  <c r="BM151" i="1"/>
  <c r="BM468" i="1"/>
  <c r="BM20" i="1"/>
  <c r="BM168" i="1"/>
  <c r="BM410" i="1"/>
  <c r="BM386" i="1"/>
  <c r="BM101" i="1"/>
  <c r="BM106" i="1"/>
  <c r="BM103" i="1"/>
  <c r="BM289" i="1"/>
  <c r="BM351" i="1"/>
  <c r="BM415" i="1"/>
  <c r="BM460" i="1"/>
  <c r="BM154" i="1"/>
  <c r="BM197" i="1"/>
  <c r="BM270" i="1"/>
  <c r="BM358" i="1"/>
  <c r="BM216" i="1"/>
  <c r="BM27" i="1"/>
  <c r="BM350" i="1"/>
  <c r="BM212" i="1"/>
  <c r="BM210" i="1"/>
  <c r="BM281" i="1"/>
  <c r="BM295" i="1"/>
  <c r="BM475" i="1"/>
  <c r="BM337" i="1"/>
  <c r="BM417" i="1"/>
  <c r="BM436" i="1"/>
  <c r="BM48" i="1"/>
  <c r="BM232" i="1"/>
  <c r="BM120" i="1"/>
  <c r="BM71" i="1"/>
  <c r="BM10" i="1"/>
  <c r="BM144" i="1"/>
  <c r="BM264" i="1"/>
  <c r="BM224" i="1"/>
  <c r="BM390" i="1"/>
  <c r="BM58" i="1"/>
  <c r="BM183" i="1"/>
  <c r="BM222" i="1"/>
  <c r="BM192" i="1"/>
  <c r="BM345" i="1"/>
  <c r="BM427" i="1"/>
  <c r="BM221" i="1"/>
  <c r="BM220" i="1"/>
  <c r="BM179" i="1"/>
  <c r="BM482" i="1"/>
  <c r="BM57" i="1"/>
  <c r="BM307" i="1"/>
  <c r="BM114" i="1"/>
  <c r="BM36" i="1"/>
  <c r="BM325" i="1"/>
  <c r="BM107" i="1"/>
  <c r="BM449" i="1"/>
  <c r="BM35" i="1"/>
  <c r="BM367" i="1"/>
  <c r="BM472" i="1"/>
  <c r="BM326" i="1"/>
  <c r="BM163" i="1"/>
  <c r="BM433" i="1"/>
  <c r="BM208" i="1"/>
  <c r="BM473" i="1"/>
  <c r="BM195" i="1"/>
  <c r="BM74" i="1"/>
  <c r="BM330" i="1"/>
  <c r="BM401" i="1"/>
  <c r="BM425" i="1"/>
  <c r="BM304" i="1"/>
  <c r="BM369" i="1"/>
  <c r="BM453" i="1"/>
  <c r="BM323" i="1"/>
  <c r="BM426" i="1"/>
  <c r="BM329" i="1"/>
  <c r="BM219" i="1"/>
  <c r="BM176" i="1"/>
  <c r="BM262" i="1"/>
  <c r="BM403" i="1"/>
  <c r="BM19" i="1"/>
  <c r="BM341" i="1"/>
  <c r="BM269" i="1"/>
  <c r="BM301" i="1"/>
  <c r="BM47" i="1"/>
  <c r="BM113" i="1"/>
  <c r="BM292" i="1"/>
  <c r="BM250" i="1"/>
  <c r="BM296" i="1"/>
  <c r="BM286" i="1"/>
  <c r="BM376" i="1"/>
  <c r="BM15" i="1"/>
  <c r="BM158" i="1"/>
  <c r="BM430" i="1"/>
  <c r="BM169" i="1"/>
  <c r="BM29" i="1"/>
  <c r="BM254" i="1"/>
  <c r="BM378" i="1"/>
  <c r="BM399" i="1"/>
  <c r="BM12" i="1"/>
  <c r="BM68" i="1"/>
  <c r="BM394" i="1"/>
  <c r="BM356" i="1"/>
  <c r="BM139" i="1"/>
  <c r="BM263" i="1"/>
  <c r="BM340" i="1"/>
  <c r="BM203" i="1"/>
  <c r="BM366" i="1"/>
  <c r="BM123" i="1"/>
  <c r="BM125" i="1"/>
  <c r="BM140" i="1"/>
  <c r="BM231" i="1"/>
  <c r="BM62" i="1"/>
  <c r="BM209" i="1"/>
  <c r="BM428" i="1"/>
  <c r="BM95" i="1"/>
  <c r="BM372" i="1"/>
  <c r="BM420" i="1"/>
  <c r="BM383" i="1"/>
  <c r="BM319" i="1"/>
  <c r="BM156" i="1"/>
  <c r="BM126" i="1"/>
  <c r="BM99" i="1"/>
  <c r="BM293" i="1"/>
  <c r="BM227" i="1"/>
  <c r="BM303" i="1"/>
  <c r="BM18" i="1"/>
  <c r="BM327" i="1"/>
  <c r="BM24" i="1"/>
  <c r="BM26" i="1"/>
  <c r="BM165" i="1"/>
  <c r="BM333" i="1"/>
  <c r="BM32" i="1"/>
  <c r="BM245" i="1"/>
  <c r="BM320" i="1"/>
  <c r="BM306" i="1"/>
  <c r="BM309" i="1"/>
  <c r="BM476" i="1"/>
  <c r="BM53" i="1"/>
  <c r="BM348" i="1"/>
  <c r="BM392" i="1"/>
  <c r="BM118" i="1"/>
  <c r="BM124" i="1"/>
  <c r="BM471" i="1"/>
  <c r="BM297" i="1"/>
  <c r="BM382" i="1"/>
  <c r="BM61" i="1"/>
  <c r="BM198" i="1"/>
  <c r="BM22" i="1"/>
  <c r="BM236" i="1"/>
  <c r="BM186" i="1"/>
  <c r="BM49" i="1"/>
  <c r="BM180" i="1"/>
  <c r="BM64" i="1"/>
  <c r="BM23" i="1"/>
  <c r="BM285" i="1"/>
  <c r="BM112" i="1"/>
  <c r="BM409" i="1"/>
  <c r="BM258" i="1"/>
  <c r="BM322" i="1"/>
  <c r="BM311" i="1"/>
  <c r="BM37" i="1"/>
  <c r="BM251" i="1"/>
  <c r="BM172" i="1"/>
  <c r="BM146" i="1"/>
  <c r="BM457" i="1"/>
  <c r="BM7" i="1"/>
  <c r="BM361" i="1"/>
  <c r="BM66" i="1"/>
  <c r="BM275" i="1"/>
  <c r="BM451" i="1"/>
  <c r="BM347" i="1"/>
  <c r="BM161" i="1"/>
  <c r="BM159" i="1"/>
  <c r="BM336" i="1"/>
  <c r="BM434" i="1"/>
  <c r="BM291" i="1"/>
  <c r="BM253" i="1"/>
  <c r="BM181" i="1"/>
  <c r="BM187" i="1"/>
  <c r="BM456" i="1"/>
  <c r="BM305" i="1"/>
  <c r="BM313" i="1"/>
  <c r="BM91" i="1"/>
  <c r="BM412" i="1"/>
  <c r="BM267" i="1"/>
  <c r="BM290" i="1"/>
  <c r="BM450" i="1"/>
  <c r="BM155" i="1"/>
  <c r="BM384" i="1"/>
  <c r="BM88" i="1"/>
  <c r="BM108" i="1"/>
  <c r="BM225" i="1"/>
  <c r="BM444" i="1"/>
  <c r="BM67" i="1"/>
  <c r="BM157" i="1"/>
  <c r="BM474" i="1"/>
  <c r="BM237" i="1"/>
  <c r="BM83" i="1"/>
  <c r="BM178" i="1"/>
  <c r="BM404" i="1"/>
  <c r="BM331" i="1"/>
  <c r="BM41" i="1"/>
  <c r="BM65" i="1"/>
  <c r="BM175" i="1"/>
  <c r="BM446" i="1"/>
  <c r="BM6" i="1"/>
  <c r="BM142" i="1"/>
  <c r="BM223" i="1"/>
  <c r="BM242" i="1"/>
  <c r="BM94" i="1"/>
  <c r="BM109" i="1"/>
  <c r="BM152" i="1"/>
  <c r="BM8" i="1"/>
  <c r="BM171" i="1"/>
  <c r="BM276" i="1"/>
  <c r="BM419" i="1"/>
  <c r="BM438" i="1"/>
  <c r="BM81" i="1"/>
  <c r="BM70" i="1"/>
  <c r="BM59" i="1"/>
  <c r="BM278" i="1"/>
  <c r="BM469" i="1"/>
  <c r="BM485" i="1"/>
  <c r="BM359" i="1"/>
  <c r="BM82" i="1"/>
  <c r="BM93" i="1"/>
  <c r="BM481" i="1"/>
  <c r="BM239" i="1"/>
  <c r="BM226" i="1"/>
  <c r="BM11" i="1"/>
  <c r="BM174" i="1"/>
  <c r="BM328" i="1"/>
  <c r="BM87" i="1"/>
  <c r="BM314" i="1"/>
  <c r="BM200" i="1"/>
  <c r="BM283" i="1"/>
  <c r="BM52" i="1"/>
  <c r="BM40" i="1"/>
  <c r="BM127" i="1"/>
  <c r="BM238" i="1"/>
  <c r="BM280" i="1"/>
  <c r="BM387" i="1"/>
  <c r="BM136" i="1"/>
  <c r="BM97" i="1"/>
  <c r="BM85" i="1"/>
  <c r="BM38" i="1"/>
  <c r="BM479" i="1"/>
  <c r="BM353" i="1"/>
  <c r="BM282" i="1"/>
  <c r="BM483" i="1"/>
  <c r="BM45" i="1"/>
  <c r="BM89" i="1"/>
  <c r="BM256" i="1"/>
  <c r="BM30" i="1"/>
  <c r="BM138" i="1"/>
  <c r="BM143" i="1"/>
  <c r="BM206" i="1"/>
  <c r="BM393" i="1"/>
  <c r="BM321" i="1"/>
  <c r="BM75" i="1"/>
  <c r="BM343" i="1"/>
  <c r="BM42" i="1"/>
  <c r="BM119" i="1"/>
  <c r="BM259" i="1"/>
  <c r="BM349" i="1"/>
  <c r="BM230" i="1"/>
  <c r="BM204" i="1"/>
  <c r="BM373" i="1"/>
  <c r="BM447" i="1"/>
  <c r="BM241" i="1"/>
  <c r="BM150" i="1"/>
  <c r="BM207" i="1"/>
  <c r="BM421" i="1"/>
  <c r="BM466" i="1"/>
  <c r="BM28" i="1"/>
  <c r="BM218" i="1"/>
  <c r="BM78" i="1"/>
  <c r="BM459" i="1"/>
  <c r="BM147" i="1"/>
  <c r="BM247" i="1"/>
  <c r="BM9" i="1"/>
  <c r="BM435" i="1"/>
  <c r="BM240" i="1"/>
  <c r="BM458" i="1"/>
  <c r="BM413" i="1"/>
  <c r="BM202" i="1"/>
  <c r="BM43" i="1"/>
  <c r="BM310" i="1"/>
  <c r="BM265" i="1"/>
  <c r="BM411" i="1"/>
  <c r="BM229" i="1"/>
  <c r="BM194" i="1"/>
  <c r="BM381" i="1"/>
  <c r="BM362" i="1"/>
  <c r="BM44" i="1"/>
  <c r="BM184" i="1"/>
  <c r="BM374" i="1"/>
  <c r="BM300" i="1"/>
  <c r="BM162" i="1"/>
  <c r="BM244" i="1"/>
  <c r="BM130" i="1"/>
  <c r="BM273" i="1"/>
  <c r="BM105" i="1"/>
  <c r="BM55" i="1"/>
  <c r="BM299" i="1"/>
  <c r="BM111" i="1"/>
  <c r="BM287" i="1"/>
  <c r="BM312" i="1"/>
  <c r="BM279" i="1"/>
  <c r="BM406" i="1"/>
  <c r="BM422" i="1"/>
  <c r="BM153" i="1"/>
  <c r="BM388" i="1"/>
  <c r="BM318" i="1"/>
  <c r="BM191" i="1"/>
  <c r="BM234" i="1"/>
  <c r="BM391" i="1"/>
  <c r="BM334" i="1"/>
  <c r="BM355" i="1"/>
  <c r="BM294" i="1"/>
  <c r="BM316" i="1"/>
  <c r="BM122" i="1"/>
  <c r="BM379" i="1"/>
  <c r="BM98" i="1"/>
  <c r="BM185" i="1"/>
  <c r="BM145" i="1"/>
  <c r="BM115" i="1"/>
  <c r="BM92" i="1"/>
  <c r="BM445" i="1"/>
  <c r="BM148" i="1"/>
  <c r="BM228" i="1"/>
  <c r="BM266" i="1"/>
  <c r="BM261" i="1"/>
  <c r="BM408" i="1"/>
  <c r="BM131" i="1"/>
  <c r="BM233" i="1"/>
  <c r="BM462" i="1"/>
  <c r="BM100" i="1"/>
  <c r="BM440" i="1"/>
  <c r="BM363" i="1"/>
  <c r="BM455" i="1"/>
  <c r="BM396" i="1"/>
  <c r="BM189" i="1"/>
  <c r="BM51" i="1"/>
  <c r="BM149" i="1"/>
  <c r="BM110" i="1"/>
  <c r="BM201" i="1"/>
  <c r="BM302" i="1"/>
  <c r="BM170" i="1"/>
  <c r="BM177" i="1"/>
  <c r="BM268" i="1"/>
  <c r="BM129" i="1"/>
  <c r="BM454" i="1"/>
  <c r="BM214" i="1"/>
  <c r="BM380" i="1"/>
  <c r="BM352" i="1"/>
  <c r="BM63" i="1"/>
  <c r="BM402" i="1"/>
  <c r="BM166" i="1"/>
  <c r="BM274" i="1"/>
  <c r="BM252" i="1"/>
  <c r="BM160" i="1"/>
  <c r="BM246" i="1"/>
  <c r="BM76" i="1"/>
  <c r="BM324" i="1"/>
  <c r="BM385" i="1"/>
  <c r="BM86" i="1"/>
  <c r="BM397" i="1"/>
  <c r="BM272" i="1"/>
  <c r="BM441" i="1"/>
</calcChain>
</file>

<file path=xl/sharedStrings.xml><?xml version="1.0" encoding="utf-8"?>
<sst xmlns="http://schemas.openxmlformats.org/spreadsheetml/2006/main" count="1748" uniqueCount="171">
  <si>
    <t>Cadre de santé paramédical</t>
  </si>
  <si>
    <t>ASHQ Classe normale</t>
  </si>
  <si>
    <t>ASHQ Classe supérieure</t>
  </si>
  <si>
    <t>Aide-soignant cl. supérieure</t>
  </si>
  <si>
    <t>Ouvrier principal 2ème classe</t>
  </si>
  <si>
    <t>Infirmier gén. &amp; spéc : 1e grade</t>
  </si>
  <si>
    <t>Technicien hospitalier</t>
  </si>
  <si>
    <t>Infirmier Classe Supérieure</t>
  </si>
  <si>
    <t>Directeur ESSMS hors classe</t>
  </si>
  <si>
    <t>Grade</t>
  </si>
  <si>
    <t>Date entrée dans l'établissement</t>
  </si>
  <si>
    <t>ANCIENNETÉ DANS L'ETABLISSEMENT</t>
  </si>
  <si>
    <t>Date entrée dans le corps</t>
  </si>
  <si>
    <t>ANCIENNETÉ DANS LE CORPS</t>
  </si>
  <si>
    <t>Réalisation des objectifs</t>
  </si>
  <si>
    <t>Compétences et connaissances professionnelles et techniques</t>
  </si>
  <si>
    <t>Capacité d'expertise, capacité d'encadrement ou à exercer des fonctions d'un niveau supérieur</t>
  </si>
  <si>
    <t>Cotation</t>
  </si>
  <si>
    <t>Satisfaisant</t>
  </si>
  <si>
    <t>Très satisfaisant</t>
  </si>
  <si>
    <t>CONDUITE DE PROJETS ET ENCADREMENT</t>
  </si>
  <si>
    <t>PARCOURS PROFESSIONNEL</t>
  </si>
  <si>
    <t>TOTAL</t>
  </si>
  <si>
    <t>Participation active à un groupe de travail</t>
  </si>
  <si>
    <t>Engagement dans un projet de l'établissement</t>
  </si>
  <si>
    <t>Production de supports, d'écrits</t>
  </si>
  <si>
    <t>Portage d'une référence</t>
  </si>
  <si>
    <t>Encadrement de stagiaires</t>
  </si>
  <si>
    <t>Encadrement d'agents en contrat aidé</t>
  </si>
  <si>
    <t>Atteint</t>
  </si>
  <si>
    <t>Partiellement atteint</t>
  </si>
  <si>
    <t>Non atteint</t>
  </si>
  <si>
    <t>Devenu sans objet</t>
  </si>
  <si>
    <t>Compétences et connaissances relationnelles et techniques</t>
  </si>
  <si>
    <t>A développer</t>
  </si>
  <si>
    <t>Pratique courante</t>
  </si>
  <si>
    <t>Maitrise</t>
  </si>
  <si>
    <t>Expert</t>
  </si>
  <si>
    <t>Non évalué</t>
  </si>
  <si>
    <t>Manière de servir et qualités relationnelles</t>
  </si>
  <si>
    <t>Très insatisfaisant</t>
  </si>
  <si>
    <t>Insatisfaisant</t>
  </si>
  <si>
    <t>Capacité d'expertise et le cas échéant, capacité d'encadrement</t>
  </si>
  <si>
    <t>Aide-soignant classe normale</t>
  </si>
  <si>
    <t>Rslt en pts</t>
  </si>
  <si>
    <t>-</t>
  </si>
  <si>
    <t>Adjoint administratif</t>
  </si>
  <si>
    <t>Animateur ppal 1ère classe</t>
  </si>
  <si>
    <t>Attachée</t>
  </si>
  <si>
    <t>Cotation sur 100</t>
  </si>
  <si>
    <t>Cotation sur 30</t>
  </si>
  <si>
    <t>Cotation sur 40</t>
  </si>
  <si>
    <t xml:space="preserve">Cotation sur 10
&lt; 10ans = 5
&gt;10ans = 10 </t>
  </si>
  <si>
    <t>Cotation sur 10
+5ans = 2,5
+10ans = 5
+15ans = 7,5
+20 ans = 10</t>
  </si>
  <si>
    <t>Cotation sur 10</t>
  </si>
  <si>
    <t>Moyenne de la réalisation des objectifs</t>
  </si>
  <si>
    <t>Realisation des obj</t>
  </si>
  <si>
    <t>Partiellement</t>
  </si>
  <si>
    <t>non atteint</t>
  </si>
  <si>
    <t>Sans objet</t>
  </si>
  <si>
    <t>Nombre de croix</t>
  </si>
  <si>
    <t>Total</t>
  </si>
  <si>
    <t>Moyenne compétences professionnelles et techniques</t>
  </si>
  <si>
    <t>Moyenne manière de servir et qualités relationnelles</t>
  </si>
  <si>
    <t>Moyenne Capacité d'expertise, capacité d'encadrement</t>
  </si>
  <si>
    <t>Conduite de projets et encadrement</t>
  </si>
  <si>
    <t>.</t>
  </si>
  <si>
    <t>APPRECIATION DE LA VALEUR PROFESSIONNELLE</t>
  </si>
  <si>
    <t>"Devenu sans objet" et "non évalué" ne sont pas pris en compte dans la moyenne</t>
  </si>
  <si>
    <t>Parcours pro - Divers</t>
  </si>
  <si>
    <t>Parcours pro - Formation C</t>
  </si>
  <si>
    <t>Parcours pro - Formation Q</t>
  </si>
  <si>
    <t>Divers : mobilités interne (jour/nuit, chgement de services), disponibilité, assiduité au travail (4 pts)</t>
  </si>
  <si>
    <t>Formation continue 
(2 pts)</t>
  </si>
  <si>
    <t>Formations qualifiantes
(4 pts)</t>
  </si>
  <si>
    <t>Grades</t>
  </si>
  <si>
    <t>Ouvrier principal 1ème classe</t>
  </si>
  <si>
    <t>Technicien hospitalier supérieur</t>
  </si>
  <si>
    <t>Si ajout d'un grade, le mettre à la suite dans la limite des lignes déjà crées. Et faire un tri de A à Z</t>
  </si>
  <si>
    <t>Ancienneté dans le corps au 31/12/</t>
  </si>
  <si>
    <t>Ancienneté dans l'établissement au 31/12/</t>
  </si>
  <si>
    <t>Entretien d'évaluation réalisé</t>
  </si>
  <si>
    <t>Oui</t>
  </si>
  <si>
    <t>Non</t>
  </si>
  <si>
    <t>Titulaire</t>
  </si>
  <si>
    <t>Code</t>
  </si>
  <si>
    <t>A</t>
  </si>
  <si>
    <t>C</t>
  </si>
  <si>
    <t>I</t>
  </si>
  <si>
    <t>O</t>
  </si>
  <si>
    <t>B</t>
  </si>
  <si>
    <t>P</t>
  </si>
  <si>
    <t>D</t>
  </si>
  <si>
    <t>E</t>
  </si>
  <si>
    <t>H</t>
  </si>
  <si>
    <t>F</t>
  </si>
  <si>
    <t>G</t>
  </si>
  <si>
    <t>J</t>
  </si>
  <si>
    <t>K</t>
  </si>
  <si>
    <t>L</t>
  </si>
  <si>
    <t>M</t>
  </si>
  <si>
    <t>N</t>
  </si>
  <si>
    <t>Q</t>
  </si>
  <si>
    <t>R</t>
  </si>
  <si>
    <t>S</t>
  </si>
  <si>
    <t>Jade</t>
  </si>
  <si>
    <t>Léo</t>
  </si>
  <si>
    <t>Emma</t>
  </si>
  <si>
    <t>Mia</t>
  </si>
  <si>
    <t>Alice</t>
  </si>
  <si>
    <t>Rose</t>
  </si>
  <si>
    <t>Anna</t>
  </si>
  <si>
    <t>Lina</t>
  </si>
  <si>
    <t>Ambre</t>
  </si>
  <si>
    <t>Jules</t>
  </si>
  <si>
    <t>Lucas</t>
  </si>
  <si>
    <t>Iris</t>
  </si>
  <si>
    <t>Léna</t>
  </si>
  <si>
    <t>Inès</t>
  </si>
  <si>
    <t>Adam</t>
  </si>
  <si>
    <t>Agathe</t>
  </si>
  <si>
    <t>Juliette</t>
  </si>
  <si>
    <t>Colette</t>
  </si>
  <si>
    <t>Ethan</t>
  </si>
  <si>
    <t>Claire</t>
  </si>
  <si>
    <t>Denise</t>
  </si>
  <si>
    <t>Eve</t>
  </si>
  <si>
    <t>Mila</t>
  </si>
  <si>
    <t>Romy</t>
  </si>
  <si>
    <t>Noah</t>
  </si>
  <si>
    <t>Lyna</t>
  </si>
  <si>
    <t>Clara</t>
  </si>
  <si>
    <t>Clémence</t>
  </si>
  <si>
    <t>Lucie</t>
  </si>
  <si>
    <t>Manon</t>
  </si>
  <si>
    <t>Diane</t>
  </si>
  <si>
    <t>Code grade</t>
  </si>
  <si>
    <t>Nom</t>
  </si>
  <si>
    <t>Prénom</t>
  </si>
  <si>
    <t>Statut</t>
  </si>
  <si>
    <t>Agent 01</t>
  </si>
  <si>
    <t>Agent 02</t>
  </si>
  <si>
    <t>Agent 03</t>
  </si>
  <si>
    <t>Agent 04</t>
  </si>
  <si>
    <t>Agent 05</t>
  </si>
  <si>
    <t>Agent 06</t>
  </si>
  <si>
    <t>Agent 07</t>
  </si>
  <si>
    <t>Agent 08</t>
  </si>
  <si>
    <t>Agent 09</t>
  </si>
  <si>
    <t>Agent 10</t>
  </si>
  <si>
    <t>Agent 11</t>
  </si>
  <si>
    <t>Agent 12</t>
  </si>
  <si>
    <t>Agent 13</t>
  </si>
  <si>
    <t>Agent 14</t>
  </si>
  <si>
    <t>Agent 15</t>
  </si>
  <si>
    <t>Agent 16</t>
  </si>
  <si>
    <t>Agent 17</t>
  </si>
  <si>
    <t>Agent 18</t>
  </si>
  <si>
    <t>Agent 19</t>
  </si>
  <si>
    <t>Agent 20</t>
  </si>
  <si>
    <t>Agent 21</t>
  </si>
  <si>
    <t>Agent 22</t>
  </si>
  <si>
    <t>Agent 23</t>
  </si>
  <si>
    <t>Agent 24</t>
  </si>
  <si>
    <t>Agent 25</t>
  </si>
  <si>
    <t>Agent 26</t>
  </si>
  <si>
    <t>Agent 27</t>
  </si>
  <si>
    <t>Agent 28</t>
  </si>
  <si>
    <t>Agent 29</t>
  </si>
  <si>
    <t>Agent 30</t>
  </si>
  <si>
    <t>Agent 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</si>
</sst>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Ancienneté calculé au 31 décembre &quot;General"/>
  </numFmts>
  <fonts count="15" x14ac:knownFonts="1">
    <font>
      <sz val="11"/>
      <color theme="1"/>
      <name val="Calibri"/>
      <family val="2"/>
      <scheme val="minor"/>
    </font>
    <font>
      <b/>
      <sz val="11"/>
      <color theme="1"/>
      <name val="Calibri"/>
      <family val="2"/>
      <scheme val="minor"/>
    </font>
    <font>
      <sz val="8"/>
      <name val="Calibri"/>
      <family val="2"/>
      <scheme val="minor"/>
    </font>
    <font>
      <sz val="11"/>
      <color theme="1"/>
      <name val="Garamond"/>
      <family val="1"/>
    </font>
    <font>
      <b/>
      <i/>
      <sz val="11"/>
      <color theme="1"/>
      <name val="Garamond"/>
      <family val="1"/>
    </font>
    <font>
      <sz val="11"/>
      <name val="Garamond"/>
      <family val="1"/>
    </font>
    <font>
      <b/>
      <sz val="11"/>
      <color theme="1"/>
      <name val="Garamond"/>
      <family val="1"/>
    </font>
    <font>
      <sz val="10"/>
      <color theme="1"/>
      <name val="Garamond"/>
      <family val="1"/>
    </font>
    <font>
      <sz val="11"/>
      <color rgb="FFFF0000"/>
      <name val="Garamond"/>
      <family val="1"/>
    </font>
    <font>
      <b/>
      <sz val="18"/>
      <color theme="1"/>
      <name val="Garamond"/>
      <family val="1"/>
    </font>
    <font>
      <sz val="13"/>
      <color theme="1"/>
      <name val="Garamond"/>
      <family val="1"/>
    </font>
    <font>
      <b/>
      <sz val="13"/>
      <color theme="1"/>
      <name val="Garamond"/>
      <family val="1"/>
    </font>
    <font>
      <b/>
      <sz val="10"/>
      <color theme="1"/>
      <name val="Garamond"/>
      <family val="1"/>
    </font>
    <font>
      <b/>
      <sz val="12"/>
      <color theme="1"/>
      <name val="Garamond"/>
      <family val="1"/>
    </font>
    <font>
      <b/>
      <sz val="12"/>
      <color rgb="FFFF0000"/>
      <name val="Garamond"/>
      <family val="1"/>
    </font>
  </fonts>
  <fills count="13">
    <fill>
      <patternFill patternType="none"/>
    </fill>
    <fill>
      <patternFill patternType="gray125"/>
    </fill>
    <fill>
      <patternFill patternType="solid">
        <fgColor theme="6"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0"/>
        <bgColor indexed="64"/>
      </patternFill>
    </fill>
  </fills>
  <borders count="21">
    <border>
      <left/>
      <right/>
      <top/>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auto="1"/>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top/>
      <bottom style="thin">
        <color indexed="64"/>
      </bottom>
      <diagonal/>
    </border>
  </borders>
  <cellStyleXfs count="1">
    <xf numFmtId="0" fontId="0" fillId="0" borderId="0"/>
  </cellStyleXfs>
  <cellXfs count="123">
    <xf numFmtId="0" fontId="0" fillId="0" borderId="0" xfId="0"/>
    <xf numFmtId="0" fontId="0" fillId="0" borderId="2" xfId="0" applyBorder="1"/>
    <xf numFmtId="0" fontId="0" fillId="0" borderId="3" xfId="0" applyBorder="1"/>
    <xf numFmtId="0" fontId="0" fillId="8" borderId="2" xfId="0" applyFill="1" applyBorder="1"/>
    <xf numFmtId="0" fontId="1" fillId="0" borderId="2" xfId="0" applyFont="1" applyBorder="1"/>
    <xf numFmtId="0" fontId="3" fillId="8" borderId="2" xfId="0" applyFont="1" applyFill="1" applyBorder="1" applyAlignment="1">
      <alignment horizontal="center" vertical="center"/>
    </xf>
    <xf numFmtId="0" fontId="3" fillId="0" borderId="2" xfId="0" applyFont="1" applyBorder="1" applyAlignment="1">
      <alignment horizontal="center" vertical="center"/>
    </xf>
    <xf numFmtId="0" fontId="3" fillId="0" borderId="0" xfId="0" applyFont="1"/>
    <xf numFmtId="0" fontId="3" fillId="8" borderId="2" xfId="0" applyFont="1" applyFill="1" applyBorder="1" applyAlignment="1">
      <alignment horizontal="center" wrapText="1"/>
    </xf>
    <xf numFmtId="0" fontId="3" fillId="8" borderId="2" xfId="0" applyFont="1" applyFill="1" applyBorder="1" applyAlignment="1">
      <alignment horizontal="center" vertical="center" wrapText="1"/>
    </xf>
    <xf numFmtId="0" fontId="4" fillId="0" borderId="2" xfId="0" applyFont="1" applyBorder="1" applyAlignment="1">
      <alignment horizontal="left"/>
    </xf>
    <xf numFmtId="0" fontId="3" fillId="0" borderId="2" xfId="0" applyFont="1" applyBorder="1" applyAlignment="1">
      <alignment horizontal="center"/>
    </xf>
    <xf numFmtId="0" fontId="3" fillId="0" borderId="2" xfId="0" applyFont="1" applyBorder="1"/>
    <xf numFmtId="0" fontId="3" fillId="0" borderId="2" xfId="0" applyFont="1" applyBorder="1" applyAlignment="1">
      <alignment horizontal="left"/>
    </xf>
    <xf numFmtId="0" fontId="3" fillId="0" borderId="0" xfId="0" applyFont="1" applyAlignment="1">
      <alignment horizontal="center"/>
    </xf>
    <xf numFmtId="0" fontId="3" fillId="0" borderId="0" xfId="0" applyFont="1" applyAlignment="1">
      <alignment horizontal="left"/>
    </xf>
    <xf numFmtId="0" fontId="5" fillId="0" borderId="2" xfId="0" applyFont="1" applyBorder="1" applyAlignment="1">
      <alignment horizontal="center" vertical="center"/>
    </xf>
    <xf numFmtId="0" fontId="6" fillId="7" borderId="2" xfId="0" applyFont="1" applyFill="1" applyBorder="1" applyAlignment="1">
      <alignment horizontal="center" vertical="center"/>
    </xf>
    <xf numFmtId="1" fontId="7" fillId="0" borderId="2" xfId="0" applyNumberFormat="1" applyFont="1" applyBorder="1" applyAlignment="1">
      <alignment horizontal="center" vertical="center"/>
    </xf>
    <xf numFmtId="1" fontId="7" fillId="0" borderId="12" xfId="0" applyNumberFormat="1" applyFont="1" applyBorder="1" applyAlignment="1">
      <alignment horizontal="center" vertical="center"/>
    </xf>
    <xf numFmtId="1" fontId="7" fillId="0" borderId="0" xfId="0" applyNumberFormat="1" applyFont="1" applyAlignment="1">
      <alignment horizontal="center" vertical="center"/>
    </xf>
    <xf numFmtId="1" fontId="7" fillId="0" borderId="15"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3" fillId="11" borderId="0" xfId="0" applyFont="1" applyFill="1" applyAlignment="1">
      <alignment horizontal="center" vertical="center" wrapText="1"/>
    </xf>
    <xf numFmtId="0" fontId="8" fillId="0" borderId="2" xfId="0" applyFont="1" applyBorder="1" applyAlignment="1">
      <alignment horizontal="center" vertical="center"/>
    </xf>
    <xf numFmtId="0" fontId="3" fillId="0" borderId="0" xfId="0" applyFont="1" applyAlignment="1">
      <alignment horizontal="center" vertical="center"/>
    </xf>
    <xf numFmtId="0" fontId="6" fillId="0" borderId="0" xfId="0" applyFont="1"/>
    <xf numFmtId="164" fontId="3" fillId="0" borderId="0" xfId="0" applyNumberFormat="1" applyFont="1" applyAlignment="1">
      <alignment horizontal="center"/>
    </xf>
    <xf numFmtId="0" fontId="7" fillId="0" borderId="0" xfId="0" applyFont="1" applyAlignment="1">
      <alignment horizontal="center" vertical="center"/>
    </xf>
    <xf numFmtId="2" fontId="7" fillId="0" borderId="0" xfId="0" applyNumberFormat="1" applyFont="1" applyAlignment="1">
      <alignment horizontal="center" vertical="center"/>
    </xf>
    <xf numFmtId="0" fontId="7" fillId="0" borderId="0" xfId="0" applyFont="1"/>
    <xf numFmtId="0" fontId="9" fillId="4" borderId="3" xfId="0" applyFont="1" applyFill="1" applyBorder="1" applyAlignment="1">
      <alignment horizontal="center"/>
    </xf>
    <xf numFmtId="0" fontId="9" fillId="4" borderId="5" xfId="0" applyFont="1" applyFill="1" applyBorder="1" applyAlignment="1">
      <alignment horizontal="center"/>
    </xf>
    <xf numFmtId="0" fontId="9" fillId="4" borderId="4" xfId="0" applyFont="1" applyFill="1" applyBorder="1" applyAlignment="1">
      <alignment horizontal="center"/>
    </xf>
    <xf numFmtId="0" fontId="9" fillId="5" borderId="2" xfId="0" applyFont="1" applyFill="1" applyBorder="1" applyAlignment="1">
      <alignment horizontal="center"/>
    </xf>
    <xf numFmtId="0" fontId="3" fillId="5" borderId="2" xfId="0" applyFont="1" applyFill="1" applyBorder="1"/>
    <xf numFmtId="0" fontId="9" fillId="3" borderId="2" xfId="0" applyFont="1" applyFill="1" applyBorder="1" applyAlignment="1">
      <alignment horizontal="center"/>
    </xf>
    <xf numFmtId="0" fontId="9" fillId="2" borderId="2" xfId="0" applyFont="1" applyFill="1" applyBorder="1" applyAlignment="1">
      <alignment horizontal="center"/>
    </xf>
    <xf numFmtId="0" fontId="9" fillId="6" borderId="3" xfId="0" applyFont="1" applyFill="1" applyBorder="1" applyAlignment="1">
      <alignment horizontal="center"/>
    </xf>
    <xf numFmtId="0" fontId="9" fillId="6" borderId="5" xfId="0" applyFont="1" applyFill="1" applyBorder="1" applyAlignment="1">
      <alignment horizontal="center"/>
    </xf>
    <xf numFmtId="0" fontId="9" fillId="6" borderId="4" xfId="0" applyFont="1" applyFill="1" applyBorder="1" applyAlignment="1">
      <alignment horizontal="center"/>
    </xf>
    <xf numFmtId="0" fontId="9" fillId="8" borderId="2" xfId="0" applyFont="1" applyFill="1" applyBorder="1" applyAlignment="1">
      <alignment horizontal="center" vertical="center"/>
    </xf>
    <xf numFmtId="0" fontId="10" fillId="0" borderId="0" xfId="0" applyFont="1" applyAlignment="1">
      <alignment horizontal="center" vertical="center" wrapText="1"/>
    </xf>
    <xf numFmtId="0" fontId="11" fillId="0" borderId="6" xfId="0" applyFont="1" applyBorder="1" applyAlignment="1">
      <alignment horizontal="left" vertical="center" wrapText="1"/>
    </xf>
    <xf numFmtId="0" fontId="11" fillId="0" borderId="6" xfId="0" applyFont="1" applyBorder="1" applyAlignment="1">
      <alignment horizontal="center" vertical="center" wrapText="1"/>
    </xf>
    <xf numFmtId="0" fontId="11" fillId="11" borderId="6" xfId="0" applyFont="1" applyFill="1" applyBorder="1" applyAlignment="1">
      <alignment horizontal="left" vertical="center" wrapText="1"/>
    </xf>
    <xf numFmtId="0" fontId="7" fillId="11" borderId="6" xfId="0" applyFont="1" applyFill="1" applyBorder="1" applyAlignment="1">
      <alignment horizontal="center" vertical="center" wrapText="1"/>
    </xf>
    <xf numFmtId="0" fontId="7" fillId="11" borderId="6" xfId="0" applyFont="1" applyFill="1" applyBorder="1" applyAlignment="1">
      <alignment horizontal="left" vertical="center" wrapText="1"/>
    </xf>
    <xf numFmtId="0" fontId="11" fillId="9" borderId="6" xfId="0" applyFont="1" applyFill="1" applyBorder="1" applyAlignment="1">
      <alignment horizontal="left" vertical="center" wrapText="1"/>
    </xf>
    <xf numFmtId="0" fontId="7" fillId="9" borderId="6" xfId="0" applyFont="1" applyFill="1" applyBorder="1" applyAlignment="1">
      <alignment horizontal="center" vertical="center" wrapText="1"/>
    </xf>
    <xf numFmtId="0" fontId="7" fillId="9" borderId="6" xfId="0" applyFont="1" applyFill="1" applyBorder="1" applyAlignment="1">
      <alignment horizontal="left" vertical="center" wrapText="1"/>
    </xf>
    <xf numFmtId="0" fontId="11" fillId="10" borderId="6" xfId="0" applyFont="1" applyFill="1" applyBorder="1" applyAlignment="1">
      <alignment horizontal="left" vertical="center" wrapText="1"/>
    </xf>
    <xf numFmtId="0" fontId="7" fillId="10" borderId="6" xfId="0" applyFont="1" applyFill="1" applyBorder="1" applyAlignment="1">
      <alignment horizontal="center" vertical="center" wrapText="1"/>
    </xf>
    <xf numFmtId="0" fontId="7" fillId="10" borderId="6" xfId="0" applyFont="1" applyFill="1" applyBorder="1" applyAlignment="1">
      <alignment horizontal="left" vertical="center" wrapText="1"/>
    </xf>
    <xf numFmtId="0" fontId="6" fillId="3" borderId="6" xfId="0" applyFont="1" applyFill="1" applyBorder="1" applyAlignment="1">
      <alignment horizontal="left" vertical="center" wrapText="1"/>
    </xf>
    <xf numFmtId="0" fontId="7" fillId="3" borderId="6" xfId="0" applyFont="1" applyFill="1" applyBorder="1" applyAlignment="1">
      <alignment horizontal="center" vertical="center" wrapText="1"/>
    </xf>
    <xf numFmtId="0" fontId="7" fillId="3" borderId="6" xfId="0" applyFont="1" applyFill="1" applyBorder="1" applyAlignment="1">
      <alignment horizontal="left" vertical="center" wrapText="1"/>
    </xf>
    <xf numFmtId="0" fontId="11" fillId="4" borderId="2" xfId="0" applyFont="1" applyFill="1" applyBorder="1" applyAlignment="1">
      <alignment horizontal="left" vertical="center" wrapText="1"/>
    </xf>
    <xf numFmtId="0" fontId="11" fillId="0" borderId="2" xfId="0" applyFont="1" applyBorder="1" applyAlignment="1">
      <alignment horizontal="left" vertical="center" wrapText="1"/>
    </xf>
    <xf numFmtId="0" fontId="7" fillId="0" borderId="6" xfId="0" applyFont="1" applyBorder="1" applyAlignment="1">
      <alignment horizontal="center" vertical="center" wrapText="1"/>
    </xf>
    <xf numFmtId="0" fontId="11" fillId="5" borderId="2" xfId="0" applyFont="1" applyFill="1" applyBorder="1" applyAlignment="1">
      <alignment vertical="center" wrapText="1"/>
    </xf>
    <xf numFmtId="14" fontId="11" fillId="0" borderId="2" xfId="0" applyNumberFormat="1" applyFont="1" applyBorder="1" applyAlignment="1">
      <alignment horizontal="center" vertical="center" wrapText="1"/>
    </xf>
    <xf numFmtId="0" fontId="11" fillId="0" borderId="2" xfId="0" applyFont="1" applyBorder="1" applyAlignment="1">
      <alignment horizontal="center" vertical="center" wrapText="1"/>
    </xf>
    <xf numFmtId="0" fontId="12" fillId="3" borderId="2"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3" fillId="0" borderId="2" xfId="0" applyFont="1" applyBorder="1" applyAlignment="1">
      <alignment vertical="center" wrapText="1"/>
    </xf>
    <xf numFmtId="0" fontId="11" fillId="0" borderId="2" xfId="0" applyFont="1" applyBorder="1" applyAlignment="1">
      <alignment vertical="center" wrapText="1"/>
    </xf>
    <xf numFmtId="0" fontId="11" fillId="6" borderId="2" xfId="0" applyFont="1" applyFill="1" applyBorder="1" applyAlignment="1">
      <alignment vertical="center" wrapText="1"/>
    </xf>
    <xf numFmtId="0" fontId="11" fillId="8" borderId="2" xfId="0" applyFont="1" applyFill="1" applyBorder="1" applyAlignment="1">
      <alignment horizontal="center" vertical="center"/>
    </xf>
    <xf numFmtId="0" fontId="10" fillId="0" borderId="0" xfId="0" applyFont="1"/>
    <xf numFmtId="0" fontId="5" fillId="0" borderId="2" xfId="0" applyFont="1" applyBorder="1" applyProtection="1">
      <protection locked="0"/>
    </xf>
    <xf numFmtId="0" fontId="5" fillId="0" borderId="3" xfId="0" applyFont="1" applyBorder="1" applyAlignment="1" applyProtection="1">
      <alignment horizontal="center" vertical="center"/>
      <protection locked="0"/>
    </xf>
    <xf numFmtId="0" fontId="5" fillId="7" borderId="3" xfId="0" applyFont="1" applyFill="1" applyBorder="1"/>
    <xf numFmtId="0" fontId="5" fillId="7" borderId="5" xfId="0" applyFont="1" applyFill="1" applyBorder="1"/>
    <xf numFmtId="0" fontId="5" fillId="7" borderId="4" xfId="0" applyFont="1" applyFill="1" applyBorder="1"/>
    <xf numFmtId="2" fontId="14" fillId="4" borderId="4" xfId="0" applyNumberFormat="1" applyFont="1" applyFill="1" applyBorder="1" applyAlignment="1">
      <alignment horizontal="center"/>
    </xf>
    <xf numFmtId="0" fontId="5" fillId="7" borderId="2" xfId="0" applyFont="1" applyFill="1" applyBorder="1"/>
    <xf numFmtId="2" fontId="14" fillId="7" borderId="4" xfId="0" applyNumberFormat="1" applyFont="1" applyFill="1" applyBorder="1" applyAlignment="1">
      <alignment horizontal="center"/>
    </xf>
    <xf numFmtId="0" fontId="14" fillId="3" borderId="2" xfId="0" applyFont="1" applyFill="1" applyBorder="1" applyAlignment="1">
      <alignment horizontal="center"/>
    </xf>
    <xf numFmtId="0" fontId="14" fillId="2" borderId="2" xfId="0" applyFont="1" applyFill="1" applyBorder="1" applyAlignment="1">
      <alignment horizontal="center"/>
    </xf>
    <xf numFmtId="0" fontId="14" fillId="6" borderId="2" xfId="0" applyFont="1" applyFill="1" applyBorder="1" applyAlignment="1">
      <alignment horizontal="center"/>
    </xf>
    <xf numFmtId="2" fontId="13" fillId="0" borderId="2" xfId="0" applyNumberFormat="1" applyFont="1" applyBorder="1" applyAlignment="1">
      <alignment horizontal="center" vertical="center"/>
    </xf>
    <xf numFmtId="0" fontId="5" fillId="7" borderId="8" xfId="0" applyFont="1" applyFill="1" applyBorder="1"/>
    <xf numFmtId="0" fontId="5" fillId="7" borderId="9" xfId="0" applyFont="1" applyFill="1" applyBorder="1" applyAlignment="1">
      <alignment horizontal="center" vertical="center"/>
    </xf>
    <xf numFmtId="0" fontId="3" fillId="0" borderId="2" xfId="0" applyFont="1" applyBorder="1" applyProtection="1">
      <protection locked="0"/>
    </xf>
    <xf numFmtId="0" fontId="3" fillId="0" borderId="7" xfId="0" applyFont="1" applyBorder="1" applyAlignment="1">
      <alignment horizontal="center"/>
    </xf>
    <xf numFmtId="2" fontId="13" fillId="0" borderId="7" xfId="0" applyNumberFormat="1" applyFont="1" applyBorder="1" applyAlignment="1">
      <alignment horizontal="center" vertical="center"/>
    </xf>
    <xf numFmtId="0" fontId="3" fillId="0" borderId="7" xfId="0" applyFont="1" applyBorder="1" applyProtection="1">
      <protection locked="0"/>
    </xf>
    <xf numFmtId="2" fontId="13" fillId="12" borderId="5" xfId="0" applyNumberFormat="1" applyFont="1" applyFill="1" applyBorder="1" applyAlignment="1">
      <alignment horizontal="center" vertical="center"/>
    </xf>
    <xf numFmtId="0" fontId="3" fillId="0" borderId="1" xfId="0" applyFont="1" applyBorder="1" applyAlignment="1">
      <alignment horizontal="center"/>
    </xf>
    <xf numFmtId="2" fontId="13" fillId="0" borderId="3" xfId="0" applyNumberFormat="1" applyFont="1" applyBorder="1" applyAlignment="1">
      <alignment horizontal="center"/>
    </xf>
    <xf numFmtId="2" fontId="13" fillId="0" borderId="13" xfId="0" applyNumberFormat="1" applyFont="1" applyBorder="1" applyAlignment="1">
      <alignment horizontal="center"/>
    </xf>
    <xf numFmtId="0" fontId="13" fillId="7" borderId="0" xfId="0" applyFont="1" applyFill="1"/>
    <xf numFmtId="0" fontId="13" fillId="0" borderId="2" xfId="0" applyFont="1" applyBorder="1" applyAlignment="1">
      <alignment horizontal="center"/>
    </xf>
    <xf numFmtId="0" fontId="3" fillId="7" borderId="0" xfId="0" applyFont="1" applyFill="1"/>
    <xf numFmtId="14" fontId="3" fillId="0" borderId="2" xfId="0" applyNumberFormat="1" applyFont="1" applyBorder="1"/>
    <xf numFmtId="14" fontId="3" fillId="0" borderId="4" xfId="0" applyNumberFormat="1" applyFont="1" applyBorder="1"/>
    <xf numFmtId="2" fontId="3" fillId="0" borderId="2" xfId="0" applyNumberFormat="1" applyFont="1" applyBorder="1"/>
    <xf numFmtId="0" fontId="13" fillId="7" borderId="10" xfId="0" applyFont="1" applyFill="1" applyBorder="1" applyAlignment="1">
      <alignment horizontal="center" vertical="center"/>
    </xf>
    <xf numFmtId="0" fontId="5" fillId="7" borderId="0" xfId="0" applyFont="1" applyFill="1"/>
    <xf numFmtId="0" fontId="5" fillId="7" borderId="0" xfId="0" applyFont="1" applyFill="1" applyAlignment="1">
      <alignment horizontal="center" vertical="center"/>
    </xf>
    <xf numFmtId="0" fontId="3" fillId="0" borderId="4" xfId="0" applyFont="1" applyBorder="1" applyAlignment="1">
      <alignment horizontal="center"/>
    </xf>
    <xf numFmtId="0" fontId="3" fillId="0" borderId="6" xfId="0" applyFont="1" applyBorder="1" applyProtection="1">
      <protection locked="0"/>
    </xf>
    <xf numFmtId="2" fontId="13" fillId="7" borderId="0" xfId="0" applyNumberFormat="1" applyFont="1" applyFill="1" applyAlignment="1">
      <alignment horizontal="center" vertical="center"/>
    </xf>
    <xf numFmtId="2" fontId="6" fillId="7" borderId="0" xfId="0" applyNumberFormat="1" applyFont="1" applyFill="1" applyAlignment="1">
      <alignment horizontal="center"/>
    </xf>
    <xf numFmtId="0" fontId="5" fillId="7" borderId="10" xfId="0" applyFont="1" applyFill="1" applyBorder="1" applyAlignment="1">
      <alignment horizontal="center" vertical="center"/>
    </xf>
    <xf numFmtId="0" fontId="5" fillId="7" borderId="0" xfId="0" applyFont="1" applyFill="1" applyAlignment="1">
      <alignment horizontal="center"/>
    </xf>
    <xf numFmtId="0" fontId="3" fillId="7" borderId="0" xfId="0" applyFont="1" applyFill="1" applyAlignment="1">
      <alignment horizontal="center"/>
    </xf>
    <xf numFmtId="0" fontId="5" fillId="7" borderId="20" xfId="0" applyFont="1" applyFill="1" applyBorder="1"/>
    <xf numFmtId="0" fontId="3" fillId="7" borderId="10" xfId="0" applyFont="1" applyFill="1" applyBorder="1" applyAlignment="1">
      <alignment horizontal="center" vertical="center"/>
    </xf>
    <xf numFmtId="0" fontId="5" fillId="7" borderId="20" xfId="0" applyFont="1" applyFill="1" applyBorder="1" applyAlignment="1">
      <alignment horizontal="center" vertical="center"/>
    </xf>
    <xf numFmtId="0" fontId="5" fillId="7" borderId="20" xfId="0" applyFont="1" applyFill="1" applyBorder="1" applyAlignment="1">
      <alignment horizontal="center"/>
    </xf>
    <xf numFmtId="0" fontId="3" fillId="7" borderId="20" xfId="0" applyFont="1" applyFill="1" applyBorder="1"/>
    <xf numFmtId="0" fontId="3" fillId="7" borderId="20" xfId="0" applyFont="1" applyFill="1" applyBorder="1" applyAlignment="1">
      <alignment horizontal="center"/>
    </xf>
    <xf numFmtId="0" fontId="3" fillId="7" borderId="13" xfId="0" applyFont="1" applyFill="1" applyBorder="1" applyAlignment="1">
      <alignment horizontal="center" vertical="center"/>
    </xf>
    <xf numFmtId="0" fontId="7" fillId="0" borderId="0" xfId="0" applyFont="1" applyAlignment="1">
      <alignment vertical="center"/>
    </xf>
    <xf numFmtId="0" fontId="7" fillId="0" borderId="2"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11" xfId="0" applyFont="1" applyBorder="1" applyAlignment="1">
      <alignment horizontal="center" vertical="center"/>
    </xf>
    <xf numFmtId="0" fontId="7" fillId="0" borderId="14" xfId="0" applyFont="1" applyBorder="1" applyAlignment="1">
      <alignment horizontal="center" vertical="center"/>
    </xf>
    <xf numFmtId="0" fontId="10" fillId="0" borderId="2" xfId="0" applyFont="1" applyBorder="1" applyAlignment="1">
      <alignment horizontal="center" vertical="center" wrapText="1"/>
    </xf>
  </cellXfs>
  <cellStyles count="1">
    <cellStyle name="Normal" xfId="0" builtinId="0"/>
  </cellStyles>
  <dxfs count="13">
    <dxf>
      <fill>
        <patternFill>
          <bgColor rgb="FF92D050"/>
        </patternFill>
      </fill>
    </dxf>
    <dxf>
      <fill>
        <patternFill>
          <bgColor rgb="FF92D050"/>
        </patternFill>
      </fill>
    </dxf>
    <dxf>
      <fill>
        <patternFill>
          <bgColor rgb="FF92D050"/>
        </patternFill>
      </fill>
    </dxf>
    <dxf>
      <fill>
        <patternFill>
          <bgColor theme="4" tint="0.59996337778862885"/>
        </patternFill>
      </fill>
    </dxf>
    <dxf>
      <fill>
        <patternFill>
          <bgColor theme="5" tint="0.59996337778862885"/>
        </patternFill>
      </fill>
    </dxf>
    <dxf>
      <fill>
        <patternFill>
          <bgColor theme="9" tint="0.79998168889431442"/>
        </patternFill>
      </fill>
    </dxf>
    <dxf>
      <fill>
        <patternFill>
          <bgColor theme="7" tint="0.59996337778862885"/>
        </patternFill>
      </fill>
    </dxf>
    <dxf>
      <fill>
        <patternFill>
          <bgColor theme="5" tint="0.59996337778862885"/>
        </patternFill>
      </fill>
    </dxf>
    <dxf>
      <fill>
        <patternFill>
          <bgColor theme="9" tint="0.79998168889431442"/>
        </patternFill>
      </fill>
    </dxf>
    <dxf>
      <fill>
        <patternFill>
          <bgColor theme="7" tint="0.79998168889431442"/>
        </patternFill>
      </fill>
    </dxf>
    <dxf>
      <font>
        <color theme="4" tint="0.79998168889431442"/>
      </font>
    </dxf>
    <dxf>
      <fill>
        <patternFill>
          <bgColor theme="4" tint="0.79998168889431442"/>
        </patternFill>
      </fill>
    </dxf>
    <dxf>
      <fill>
        <patternFill>
          <bgColor theme="9" tint="0.59996337778862885"/>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567FE-88F6-4BF4-851B-C874ACA73521}">
  <sheetPr codeName="Feuil1">
    <pageSetUpPr fitToPage="1"/>
  </sheetPr>
  <dimension ref="A1:HB500"/>
  <sheetViews>
    <sheetView tabSelected="1" zoomScale="70" zoomScaleNormal="70" workbookViewId="0">
      <pane xSplit="6" ySplit="4" topLeftCell="G5" activePane="bottomRight" state="frozenSplit"/>
      <selection pane="topRight" activeCell="B1" sqref="B1"/>
      <selection pane="bottomLeft" activeCell="A2" sqref="A2"/>
      <selection pane="bottomRight" activeCell="A101" sqref="A101"/>
    </sheetView>
  </sheetViews>
  <sheetFormatPr baseColWidth="10" defaultRowHeight="15" outlineLevelRow="1" outlineLevelCol="1" x14ac:dyDescent="0.25"/>
  <cols>
    <col min="1" max="1" width="10.42578125" style="7" customWidth="1"/>
    <col min="2" max="4" width="11.42578125" style="7"/>
    <col min="5" max="5" width="5.140625" style="25" hidden="1" customWidth="1" outlineLevel="1"/>
    <col min="6" max="6" width="34.5703125" style="7" customWidth="1" collapsed="1"/>
    <col min="7" max="7" width="15.42578125" style="25" customWidth="1"/>
    <col min="8" max="8" width="19.85546875" style="7" bestFit="1" customWidth="1"/>
    <col min="9" max="9" width="4.85546875" style="14" customWidth="1"/>
    <col min="10" max="10" width="11" style="7" bestFit="1" customWidth="1"/>
    <col min="11" max="11" width="18.5703125" style="7" bestFit="1" customWidth="1"/>
    <col min="12" max="12" width="5.85546875" style="7" customWidth="1"/>
    <col min="13" max="13" width="2.140625" style="7" hidden="1" customWidth="1"/>
    <col min="14" max="14" width="15.7109375" style="7" customWidth="1"/>
    <col min="15" max="15" width="18.42578125" style="7" bestFit="1" customWidth="1"/>
    <col min="16" max="16" width="5.85546875" style="14" customWidth="1"/>
    <col min="17" max="17" width="15.42578125" style="7" customWidth="1"/>
    <col min="18" max="18" width="23.28515625" style="7" customWidth="1"/>
    <col min="19" max="19" width="5" style="14" customWidth="1"/>
    <col min="20" max="20" width="14.42578125" style="7" customWidth="1"/>
    <col min="21" max="21" width="10.85546875" style="7" customWidth="1"/>
    <col min="22" max="22" width="18.5703125" style="7" bestFit="1" customWidth="1"/>
    <col min="23" max="23" width="5.85546875" style="7" customWidth="1"/>
    <col min="24" max="24" width="17.42578125" style="7" bestFit="1" customWidth="1"/>
    <col min="25" max="25" width="5.85546875" style="7" customWidth="1"/>
    <col min="26" max="26" width="16.7109375" style="7" bestFit="1" customWidth="1"/>
    <col min="27" max="27" width="5.85546875" style="7" customWidth="1"/>
    <col min="28" max="28" width="16.42578125" style="7" bestFit="1" customWidth="1"/>
    <col min="29" max="29" width="5.85546875" style="7" customWidth="1"/>
    <col min="30" max="30" width="18" style="7" bestFit="1" customWidth="1"/>
    <col min="31" max="31" width="5.85546875" style="7" customWidth="1"/>
    <col min="32" max="32" width="15.7109375" style="7" bestFit="1" customWidth="1"/>
    <col min="33" max="33" width="5.85546875" style="7" customWidth="1"/>
    <col min="34" max="34" width="13.140625" style="7" customWidth="1"/>
    <col min="35" max="35" width="18.5703125" style="7" customWidth="1"/>
    <col min="36" max="36" width="14" style="7" hidden="1" customWidth="1"/>
    <col min="37" max="37" width="18.28515625" style="7" customWidth="1"/>
    <col min="38" max="38" width="13.7109375" style="7" bestFit="1" customWidth="1"/>
    <col min="39" max="39" width="19" style="7" bestFit="1" customWidth="1"/>
    <col min="40" max="40" width="20" style="7" hidden="1" customWidth="1"/>
    <col min="41" max="41" width="21.140625" style="7" customWidth="1"/>
    <col min="42" max="42" width="15.28515625" style="7" customWidth="1"/>
    <col min="43" max="43" width="26.5703125" style="7" bestFit="1" customWidth="1"/>
    <col min="44" max="44" width="4.28515625" style="7" customWidth="1"/>
    <col min="45" max="45" width="12.42578125" style="7" bestFit="1" customWidth="1"/>
    <col min="46" max="46" width="4.140625" style="7" customWidth="1"/>
    <col min="47" max="47" width="13.28515625" style="7" bestFit="1" customWidth="1"/>
    <col min="48" max="48" width="4.42578125" style="7" bestFit="1" customWidth="1"/>
    <col min="49" max="49" width="10.42578125" style="7" bestFit="1" customWidth="1"/>
    <col min="50" max="51" width="18.5703125" style="25" customWidth="1"/>
    <col min="52" max="52" width="6.5703125" style="28" hidden="1" customWidth="1" outlineLevel="1"/>
    <col min="53" max="55" width="6.5703125" style="20" hidden="1" customWidth="1" outlineLevel="1"/>
    <col min="56" max="56" width="6.5703125" style="29" customWidth="1" collapsed="1"/>
    <col min="57" max="60" width="6.5703125" style="29" hidden="1" customWidth="1" outlineLevel="1"/>
    <col min="61" max="61" width="6.5703125" style="29" customWidth="1" collapsed="1"/>
    <col min="62" max="65" width="6.5703125" style="29" hidden="1" customWidth="1" outlineLevel="1"/>
    <col min="66" max="66" width="6.5703125" style="29" customWidth="1" collapsed="1"/>
    <col min="67" max="70" width="6.5703125" style="28" customWidth="1"/>
    <col min="71" max="73" width="6.5703125" style="30" customWidth="1"/>
    <col min="74" max="75" width="11.42578125" style="30"/>
    <col min="76" max="16384" width="11.42578125" style="7"/>
  </cols>
  <sheetData>
    <row r="1" spans="1:75" x14ac:dyDescent="0.25">
      <c r="T1" s="26" t="s">
        <v>68</v>
      </c>
      <c r="AI1" s="27">
        <v>2021</v>
      </c>
      <c r="AJ1" s="27"/>
      <c r="AK1" s="27"/>
      <c r="AL1" s="27"/>
      <c r="AM1" s="27"/>
      <c r="AN1" s="27"/>
      <c r="AO1" s="27"/>
    </row>
    <row r="2" spans="1:75" ht="15.75" thickBot="1" x14ac:dyDescent="0.3">
      <c r="AJ2" s="7" t="s">
        <v>79</v>
      </c>
      <c r="AN2" s="7" t="s">
        <v>80</v>
      </c>
    </row>
    <row r="3" spans="1:75" ht="23.25" x14ac:dyDescent="0.35">
      <c r="H3" s="31" t="s">
        <v>67</v>
      </c>
      <c r="I3" s="32"/>
      <c r="J3" s="32"/>
      <c r="K3" s="32"/>
      <c r="L3" s="32"/>
      <c r="M3" s="32"/>
      <c r="N3" s="32"/>
      <c r="O3" s="32"/>
      <c r="P3" s="32"/>
      <c r="Q3" s="32"/>
      <c r="R3" s="32"/>
      <c r="S3" s="32"/>
      <c r="T3" s="32"/>
      <c r="U3" s="33"/>
      <c r="V3" s="34" t="s">
        <v>20</v>
      </c>
      <c r="W3" s="34"/>
      <c r="X3" s="34"/>
      <c r="Y3" s="34"/>
      <c r="Z3" s="34"/>
      <c r="AA3" s="34"/>
      <c r="AB3" s="34"/>
      <c r="AC3" s="34"/>
      <c r="AD3" s="35"/>
      <c r="AE3" s="35"/>
      <c r="AF3" s="35"/>
      <c r="AG3" s="35"/>
      <c r="AH3" s="35"/>
      <c r="AI3" s="36" t="s">
        <v>13</v>
      </c>
      <c r="AJ3" s="36"/>
      <c r="AK3" s="36"/>
      <c r="AL3" s="36"/>
      <c r="AM3" s="37" t="s">
        <v>11</v>
      </c>
      <c r="AN3" s="37"/>
      <c r="AO3" s="37"/>
      <c r="AP3" s="37"/>
      <c r="AQ3" s="38" t="s">
        <v>21</v>
      </c>
      <c r="AR3" s="39"/>
      <c r="AS3" s="39"/>
      <c r="AT3" s="39"/>
      <c r="AU3" s="39"/>
      <c r="AV3" s="39"/>
      <c r="AW3" s="40"/>
      <c r="AX3" s="41" t="s">
        <v>22</v>
      </c>
      <c r="AZ3" s="117" t="s">
        <v>87</v>
      </c>
      <c r="BA3" s="118"/>
      <c r="BB3" s="118"/>
      <c r="BC3" s="119"/>
      <c r="BD3" s="115"/>
      <c r="BE3" s="117" t="s">
        <v>93</v>
      </c>
      <c r="BF3" s="118"/>
      <c r="BG3" s="118"/>
      <c r="BH3" s="119"/>
      <c r="BI3" s="115"/>
      <c r="BJ3" s="117" t="s">
        <v>100</v>
      </c>
      <c r="BK3" s="118"/>
      <c r="BL3" s="118"/>
      <c r="BM3" s="119"/>
      <c r="BN3" s="115"/>
    </row>
    <row r="4" spans="1:75" s="69" customFormat="1" ht="76.5" customHeight="1" x14ac:dyDescent="0.25">
      <c r="A4" s="42" t="s">
        <v>85</v>
      </c>
      <c r="B4" s="122" t="s">
        <v>139</v>
      </c>
      <c r="C4" s="122" t="s">
        <v>137</v>
      </c>
      <c r="D4" s="122" t="s">
        <v>138</v>
      </c>
      <c r="E4" s="42" t="s">
        <v>136</v>
      </c>
      <c r="F4" s="43" t="s">
        <v>9</v>
      </c>
      <c r="G4" s="44" t="s">
        <v>81</v>
      </c>
      <c r="H4" s="45" t="s">
        <v>14</v>
      </c>
      <c r="I4" s="46" t="s">
        <v>44</v>
      </c>
      <c r="J4" s="47" t="s">
        <v>55</v>
      </c>
      <c r="K4" s="48" t="s">
        <v>15</v>
      </c>
      <c r="L4" s="49" t="s">
        <v>44</v>
      </c>
      <c r="M4" s="50"/>
      <c r="N4" s="50" t="s">
        <v>62</v>
      </c>
      <c r="O4" s="51" t="s">
        <v>39</v>
      </c>
      <c r="P4" s="52" t="s">
        <v>44</v>
      </c>
      <c r="Q4" s="53" t="s">
        <v>63</v>
      </c>
      <c r="R4" s="54" t="s">
        <v>16</v>
      </c>
      <c r="S4" s="55" t="s">
        <v>44</v>
      </c>
      <c r="T4" s="56" t="s">
        <v>64</v>
      </c>
      <c r="U4" s="57" t="s">
        <v>51</v>
      </c>
      <c r="V4" s="58" t="s">
        <v>23</v>
      </c>
      <c r="W4" s="59" t="s">
        <v>44</v>
      </c>
      <c r="X4" s="58" t="s">
        <v>24</v>
      </c>
      <c r="Y4" s="59" t="s">
        <v>44</v>
      </c>
      <c r="Z4" s="58" t="s">
        <v>25</v>
      </c>
      <c r="AA4" s="59" t="s">
        <v>44</v>
      </c>
      <c r="AB4" s="58" t="s">
        <v>26</v>
      </c>
      <c r="AC4" s="59" t="s">
        <v>44</v>
      </c>
      <c r="AD4" s="58" t="s">
        <v>27</v>
      </c>
      <c r="AE4" s="59" t="s">
        <v>44</v>
      </c>
      <c r="AF4" s="58" t="s">
        <v>28</v>
      </c>
      <c r="AG4" s="59" t="s">
        <v>44</v>
      </c>
      <c r="AH4" s="60" t="s">
        <v>50</v>
      </c>
      <c r="AI4" s="58" t="s">
        <v>12</v>
      </c>
      <c r="AJ4" s="61">
        <f>DATE(ANNEE,12,31)</f>
        <v>44561</v>
      </c>
      <c r="AK4" s="62" t="str">
        <f>CONCATENATE(AJ2,ANNEE)</f>
        <v>Ancienneté dans le corps au 31/12/2021</v>
      </c>
      <c r="AL4" s="63" t="s">
        <v>53</v>
      </c>
      <c r="AM4" s="58" t="s">
        <v>10</v>
      </c>
      <c r="AN4" s="61">
        <f>DATE(ANNEE,12,31)</f>
        <v>44561</v>
      </c>
      <c r="AO4" s="62" t="str">
        <f>CONCATENATE(AN2,ANNEE)</f>
        <v>Ancienneté dans l'établissement au 31/12/2021</v>
      </c>
      <c r="AP4" s="64" t="s">
        <v>52</v>
      </c>
      <c r="AQ4" s="65" t="s">
        <v>72</v>
      </c>
      <c r="AR4" s="59" t="s">
        <v>44</v>
      </c>
      <c r="AS4" s="66" t="s">
        <v>73</v>
      </c>
      <c r="AT4" s="59" t="s">
        <v>44</v>
      </c>
      <c r="AU4" s="66" t="s">
        <v>74</v>
      </c>
      <c r="AV4" s="59" t="s">
        <v>44</v>
      </c>
      <c r="AW4" s="67" t="s">
        <v>54</v>
      </c>
      <c r="AX4" s="68" t="s">
        <v>49</v>
      </c>
      <c r="AY4" s="25"/>
      <c r="AZ4" s="120">
        <f>MAX(AZ5:AZ485)</f>
        <v>66.4375</v>
      </c>
      <c r="BA4" s="116">
        <f t="shared" ref="BA4:BB4" si="0">MAX(BA5:BA485)</f>
        <v>65.583333333333329</v>
      </c>
      <c r="BB4" s="116">
        <f t="shared" si="0"/>
        <v>64.472222222222229</v>
      </c>
      <c r="BC4" s="19"/>
      <c r="BD4" s="29"/>
      <c r="BE4" s="120">
        <f>MAX(BE5:BE485)</f>
        <v>63.083333333333336</v>
      </c>
      <c r="BF4" s="116">
        <f t="shared" ref="BF4" si="1">MAX(BF5:BF485)</f>
        <v>54.402777777777779</v>
      </c>
      <c r="BG4" s="116">
        <f t="shared" ref="BG4" si="2">MAX(BG5:BG485)</f>
        <v>52.848214285714285</v>
      </c>
      <c r="BH4" s="19"/>
      <c r="BI4" s="29"/>
      <c r="BJ4" s="120">
        <f>MAX(BJ5:BJ485)</f>
        <v>67.666666666666657</v>
      </c>
      <c r="BK4" s="116">
        <f t="shared" ref="BK4" si="3">MAX(BK5:BK485)</f>
        <v>64.201388888888886</v>
      </c>
      <c r="BL4" s="116">
        <f t="shared" ref="BL4" si="4">MAX(BL5:BL485)</f>
        <v>62.597222222222229</v>
      </c>
      <c r="BM4" s="19"/>
      <c r="BN4" s="29"/>
      <c r="BO4" s="28"/>
      <c r="BP4" s="28"/>
      <c r="BQ4" s="28"/>
      <c r="BR4" s="28"/>
      <c r="BS4" s="30"/>
      <c r="BT4" s="30"/>
      <c r="BU4" s="30"/>
      <c r="BV4" s="30"/>
      <c r="BW4" s="30"/>
    </row>
    <row r="5" spans="1:75" ht="15.75" x14ac:dyDescent="0.25">
      <c r="A5" s="12" t="str">
        <f>CONCATENATE(E5,LEFT(C5,2),RIGHT(C5,2),UPPER((LEFT(D5,3))))</f>
        <v>AAg01JAD</v>
      </c>
      <c r="B5" s="12" t="s">
        <v>84</v>
      </c>
      <c r="C5" s="12" t="s">
        <v>140</v>
      </c>
      <c r="D5" s="12" t="s">
        <v>105</v>
      </c>
      <c r="E5" s="6" t="str">
        <f>VLOOKUP($F5,'Listes déroulantes'!$A$28:$B$46,2)</f>
        <v>A</v>
      </c>
      <c r="F5" s="70" t="s">
        <v>46</v>
      </c>
      <c r="G5" s="71"/>
      <c r="H5" s="72"/>
      <c r="I5" s="73"/>
      <c r="J5" s="73"/>
      <c r="K5" s="73"/>
      <c r="L5" s="73"/>
      <c r="M5" s="73"/>
      <c r="N5" s="73"/>
      <c r="O5" s="73"/>
      <c r="P5" s="73"/>
      <c r="Q5" s="73"/>
      <c r="R5" s="73"/>
      <c r="S5" s="73"/>
      <c r="T5" s="74"/>
      <c r="U5" s="75">
        <f>J6+N6+Q6+T6</f>
        <v>26.666666666666668</v>
      </c>
      <c r="V5" s="72"/>
      <c r="W5" s="73"/>
      <c r="X5" s="73"/>
      <c r="Y5" s="73"/>
      <c r="Z5" s="73"/>
      <c r="AA5" s="73"/>
      <c r="AB5" s="73"/>
      <c r="AC5" s="73"/>
      <c r="AD5" s="73"/>
      <c r="AE5" s="73"/>
      <c r="AF5" s="74"/>
      <c r="AG5" s="76"/>
      <c r="AH5" s="77">
        <f>W6+Y6+AA6+AC6+AE6+AG6</f>
        <v>2.5</v>
      </c>
      <c r="AI5" s="73"/>
      <c r="AJ5" s="73"/>
      <c r="AK5" s="73"/>
      <c r="AL5" s="78" t="str">
        <f>IF(AK6&lt;5,"0",IF(AK6&lt;10,"2,5",IF(AK6&lt;15,"5",IF(AK6&lt;20,"7,5","10"))))</f>
        <v>5</v>
      </c>
      <c r="AM5" s="73"/>
      <c r="AN5" s="73"/>
      <c r="AO5" s="73"/>
      <c r="AP5" s="79">
        <f>IF(AO6&lt;10,5,10)</f>
        <v>10</v>
      </c>
      <c r="AQ5" s="73"/>
      <c r="AR5" s="73"/>
      <c r="AS5" s="73"/>
      <c r="AT5" s="73"/>
      <c r="AU5" s="73"/>
      <c r="AV5" s="73"/>
      <c r="AW5" s="80">
        <f>AR6+AT6+AV6</f>
        <v>2</v>
      </c>
      <c r="AX5" s="81">
        <f>IF(G5="Oui",U5+AP5+AL5+AH5+AW5,((AP5+AL5+AH5+AW5)*100)/60)</f>
        <v>32.5</v>
      </c>
      <c r="AZ5" s="120">
        <f>IF(E5=AZ$3,AX5,0)</f>
        <v>0</v>
      </c>
      <c r="BA5" s="18">
        <f>IF(AZ5=AZ$4,AZ5-60,AZ5)</f>
        <v>0</v>
      </c>
      <c r="BB5" s="18">
        <f>IF(BA5=BA$4,BA5-60,BA5)</f>
        <v>0</v>
      </c>
      <c r="BC5" s="19">
        <f>IF(AZ5=$AZ$4,1,IF(BA5=$BA$4,1,IF(BB5=$BB$4,1,0)))</f>
        <v>0</v>
      </c>
      <c r="BE5" s="120">
        <f>IF(E5=BE$3,AX5,0)</f>
        <v>0</v>
      </c>
      <c r="BF5" s="18">
        <f>IF(BE5=BE$4,BE5-60,BE5)</f>
        <v>0</v>
      </c>
      <c r="BG5" s="18">
        <f>IF(BF5=BF$4,BF5-60,BF5)</f>
        <v>0</v>
      </c>
      <c r="BH5" s="19">
        <f>IF(BE5=$BE$4,1,IF(BF5=$BF$4,1,IF(BG5=$BG$4,1,0)))</f>
        <v>0</v>
      </c>
      <c r="BJ5" s="120">
        <f>IF(E5=BJ$3,AX5,0)</f>
        <v>0</v>
      </c>
      <c r="BK5" s="18">
        <f>IF(BJ5=BJ$4,BJ5-60,BJ5)</f>
        <v>0</v>
      </c>
      <c r="BL5" s="18">
        <f>IF(BK5=BK$4,BK5-60,BK5)</f>
        <v>0</v>
      </c>
      <c r="BM5" s="19">
        <f>IF(BJ5=$BJ$4,1,IF(BK5=$BK$4,1,IF(BL5=$BL$4,1,0)))</f>
        <v>0</v>
      </c>
    </row>
    <row r="6" spans="1:75" ht="15.75" outlineLevel="1" x14ac:dyDescent="0.25">
      <c r="A6" s="12" t="str">
        <f>CONCATENATE(E6,LEFT(C6,2),RIGHT(C6,2),UPPER((LEFT(D6,3))))</f>
        <v/>
      </c>
      <c r="B6" s="82"/>
      <c r="C6" s="82"/>
      <c r="D6" s="82"/>
      <c r="E6" s="82"/>
      <c r="F6" s="82"/>
      <c r="G6" s="83"/>
      <c r="H6" s="84" t="s">
        <v>29</v>
      </c>
      <c r="I6" s="85">
        <f>VLOOKUP(H6,OBJECTIFS,2)</f>
        <v>10</v>
      </c>
      <c r="J6" s="86">
        <f>AVERAGE(I6:I10)</f>
        <v>8.75</v>
      </c>
      <c r="K6" s="87" t="s">
        <v>37</v>
      </c>
      <c r="L6" s="11">
        <f>VLOOKUP(K6,COMPETENCES,2)</f>
        <v>10</v>
      </c>
      <c r="M6" s="11">
        <f>IF(L6="-",0,IF(L6=0,0,1))</f>
        <v>1</v>
      </c>
      <c r="N6" s="88">
        <f>IF(L6&lt;&gt;"-",SUM(L6:L19)/SUM(M6:M19),IF(L7&lt;&gt;"-",SUM(L6:L19)/SUM(M6:M19),IF(L8&lt;&gt;"-",SUM(L6:L19)/SUM(M6:M19),IF(L9&lt;&gt;"-",SUM(L6:L19)/SUM(M6:M19),IF(L10&lt;&gt;"-",SUM(L6:L19)/SUM(M6:M19),IF(L11&lt;&gt;"-",SUM(L6:L19)/SUM(M6:M19),IF(L12&lt;&gt;"-",SUM(L6:L19)/SUM(M6:M19),IF(L13&lt;&gt;"-",SUM(L6:L19)/SUM(M6:M19),IF(L14&lt;&gt;"-",SUM(L6:L19)/SUM(M6:M19),IF(L15&lt;&gt;"-",SUM(L6:L19)/SUM(M6:M19),IF(L16&lt;&gt;"-",SUM(L6:L19)/SUM(M6:M19),IF(L17&lt;&gt;"-",SUM(L6:L19)/SUM(M6:M19),IF(L18&lt;&gt;"-",SUM(L6:L19)/SUM(M6:M19),IF(L19&lt;&gt;"-",SUM(L6:L19)/SUM(M6:M19),0))))))))))))))</f>
        <v>6.666666666666667</v>
      </c>
      <c r="O6" s="84" t="s">
        <v>41</v>
      </c>
      <c r="P6" s="89">
        <f>VLOOKUP(O6,QUALITES,2)</f>
        <v>5</v>
      </c>
      <c r="Q6" s="90">
        <f>IF(P6&lt;&gt;"-",AVERAGE(P6:P13),IF(P7&lt;&gt;"-",AVERAGE(P6:P13),IF(P8&lt;&gt;"-",AVERAGE(P6:P13),IF(P9&lt;&gt;"-",AVERAGE(P6:P13),IF(P10&lt;&gt;"-",AVERAGE(P6:P13),IF(P11&lt;&gt;"-",AVERAGE(P6:P13),IF(P12&lt;&gt;"-",AVERAGE(P6:P13),IF(P13&lt;&gt;"-",AVERAGE(P6:P13),0))))))))</f>
        <v>6.25</v>
      </c>
      <c r="R6" s="84" t="s">
        <v>34</v>
      </c>
      <c r="S6" s="11">
        <f>VLOOKUP(R6,EXPERTISE,2)</f>
        <v>2.5</v>
      </c>
      <c r="T6" s="91">
        <f>IF(S6&lt;&gt;"-",AVERAGE(S6:S16),IF(S7&lt;&gt;"-",AVERAGE(S6:S16),IF(S8&lt;&gt;"-",AVERAGE(S6:S16),IF(S9&lt;&gt;"-",AVERAGE(S6:S16),IF(S10&lt;&gt;"-",AVERAGE(S6:S16),IF(S11&lt;&gt;"-",AVERAGE(S6:S16),IF(S12&lt;&gt;"-",AVERAGE(S6:S16),IF(S13&lt;&gt;"-",AVERAGE(S6:S16),IF(S14&lt;&gt;"-",AVERAGE(S6:S16),IF(S15&lt;&gt;"-",AVERAGE(S6:S16),IF(S16&lt;&gt;"-",AVERAGE(S6:S16),0)))))))))))</f>
        <v>5</v>
      </c>
      <c r="U6" s="92"/>
      <c r="V6" s="12" t="s">
        <v>59</v>
      </c>
      <c r="W6" s="93">
        <f>VLOOKUP(V6,PROJETS,2)</f>
        <v>0</v>
      </c>
      <c r="X6" s="12" t="s">
        <v>18</v>
      </c>
      <c r="Y6" s="93">
        <f>VLOOKUP(X6,PROJETS,2)</f>
        <v>2.5</v>
      </c>
      <c r="Z6" s="12" t="s">
        <v>59</v>
      </c>
      <c r="AA6" s="93">
        <f>VLOOKUP(Z6,PROJETS,2)</f>
        <v>0</v>
      </c>
      <c r="AB6" s="12" t="s">
        <v>59</v>
      </c>
      <c r="AC6" s="93">
        <f>VLOOKUP(AB6,PROJETS,2)</f>
        <v>0</v>
      </c>
      <c r="AD6" s="12" t="s">
        <v>59</v>
      </c>
      <c r="AE6" s="93">
        <f>VLOOKUP(AD6,PROJETS,2)</f>
        <v>0</v>
      </c>
      <c r="AF6" s="12" t="s">
        <v>59</v>
      </c>
      <c r="AG6" s="93">
        <f>VLOOKUP(AF6,PROJETS,2)</f>
        <v>0</v>
      </c>
      <c r="AH6" s="94"/>
      <c r="AI6" s="95">
        <v>39302</v>
      </c>
      <c r="AJ6" s="96">
        <f>AJ4</f>
        <v>44561</v>
      </c>
      <c r="AK6" s="97">
        <f>(AJ6-AI6)/365</f>
        <v>14.408219178082192</v>
      </c>
      <c r="AL6" s="92"/>
      <c r="AM6" s="95">
        <v>35309</v>
      </c>
      <c r="AN6" s="95">
        <f>AN4</f>
        <v>44561</v>
      </c>
      <c r="AO6" s="97">
        <f>(AN6-AM6)/365</f>
        <v>25.347945205479451</v>
      </c>
      <c r="AP6" s="92"/>
      <c r="AQ6" s="12" t="s">
        <v>18</v>
      </c>
      <c r="AR6" s="93">
        <f>VLOOKUP(AQ6,DIVERS,2)</f>
        <v>2</v>
      </c>
      <c r="AS6" s="12" t="s">
        <v>59</v>
      </c>
      <c r="AT6" s="93">
        <f>VLOOKUP(AS6,FORMAC,2)</f>
        <v>0</v>
      </c>
      <c r="AU6" s="12" t="s">
        <v>59</v>
      </c>
      <c r="AV6" s="93">
        <f>VLOOKUP(AU6,FORMAQ,2)</f>
        <v>0</v>
      </c>
      <c r="AW6" s="92"/>
      <c r="AX6" s="98"/>
      <c r="AZ6" s="120">
        <f>IF(E6=AZ$3,AX6,0)</f>
        <v>0</v>
      </c>
      <c r="BA6" s="18">
        <f>IF(AZ6=AZ$4,AZ6-60,AZ6)</f>
        <v>0</v>
      </c>
      <c r="BB6" s="18">
        <f>IF(BA6=BA$4,BA6-60,BA6)</f>
        <v>0</v>
      </c>
      <c r="BC6" s="19">
        <f>IF(AZ6=$AZ$4,1,IF(BA6=$BA$4,1,IF(BB6=$BB$4,1,0)))</f>
        <v>0</v>
      </c>
      <c r="BE6" s="120">
        <f>IF(E6=BE$3,AX6,0)</f>
        <v>0</v>
      </c>
      <c r="BF6" s="18">
        <f>IF(BE6=BE$4,BE6-60,BE6)</f>
        <v>0</v>
      </c>
      <c r="BG6" s="18">
        <f>IF(BF6=BF$4,BF6-60,BF6)</f>
        <v>0</v>
      </c>
      <c r="BH6" s="19">
        <f>IF(BE6=$BE$4,1,IF(BF6=$BF$4,1,IF(BG6=$BG$4,1,0)))</f>
        <v>0</v>
      </c>
      <c r="BJ6" s="120">
        <f>IF(E6=BJ$3,AX6,0)</f>
        <v>0</v>
      </c>
      <c r="BK6" s="18">
        <f>IF(BJ6=BJ$4,BJ6-60,BJ6)</f>
        <v>0</v>
      </c>
      <c r="BL6" s="18">
        <f>IF(BK6=BK$4,BK6-60,BK6)</f>
        <v>0</v>
      </c>
      <c r="BM6" s="19">
        <f>IF(BJ6=$BJ$4,1,IF(BK6=$BK$4,1,IF(BL6=$BL$4,1,0)))</f>
        <v>0</v>
      </c>
    </row>
    <row r="7" spans="1:75" ht="15.75" outlineLevel="1" x14ac:dyDescent="0.25">
      <c r="A7" s="12" t="str">
        <f>CONCATENATE(E7,LEFT(C7,2),RIGHT(C7,2),UPPER((LEFT(D7,3))))</f>
        <v/>
      </c>
      <c r="B7" s="99"/>
      <c r="C7" s="99"/>
      <c r="D7" s="99"/>
      <c r="E7" s="99"/>
      <c r="F7" s="99"/>
      <c r="G7" s="100"/>
      <c r="H7" s="84" t="s">
        <v>29</v>
      </c>
      <c r="I7" s="101">
        <f>VLOOKUP(H7,OBJECTIFS,2)</f>
        <v>10</v>
      </c>
      <c r="J7" s="99"/>
      <c r="K7" s="102" t="s">
        <v>35</v>
      </c>
      <c r="L7" s="11">
        <f>VLOOKUP(K7,COMPETENCES,2)</f>
        <v>5</v>
      </c>
      <c r="M7" s="11">
        <f>IF(L7="-",0,IF(L7=0,0,1))</f>
        <v>1</v>
      </c>
      <c r="N7" s="103"/>
      <c r="O7" s="84" t="s">
        <v>38</v>
      </c>
      <c r="P7" s="11" t="str">
        <f>VLOOKUP(O7,QUALITES,2)</f>
        <v>-</v>
      </c>
      <c r="Q7" s="104"/>
      <c r="R7" s="84" t="s">
        <v>35</v>
      </c>
      <c r="S7" s="11">
        <f>VLOOKUP(R7,EXPERTISE,2)</f>
        <v>5</v>
      </c>
      <c r="T7" s="94"/>
      <c r="U7" s="92"/>
      <c r="V7" s="92"/>
      <c r="W7" s="92"/>
      <c r="X7" s="92"/>
      <c r="Y7" s="92"/>
      <c r="Z7" s="92"/>
      <c r="AA7" s="92"/>
      <c r="AB7" s="92"/>
      <c r="AC7" s="92"/>
      <c r="AD7" s="92"/>
      <c r="AE7" s="92"/>
      <c r="AF7" s="92"/>
      <c r="AG7" s="92"/>
      <c r="AH7" s="92"/>
      <c r="AI7" s="92"/>
      <c r="AJ7" s="92"/>
      <c r="AK7" s="92"/>
      <c r="AL7" s="92"/>
      <c r="AM7" s="92"/>
      <c r="AN7" s="92"/>
      <c r="AO7" s="92"/>
      <c r="AP7" s="92"/>
      <c r="AQ7" s="92"/>
      <c r="AR7" s="92"/>
      <c r="AS7" s="92"/>
      <c r="AT7" s="92"/>
      <c r="AU7" s="92"/>
      <c r="AV7" s="92"/>
      <c r="AW7" s="92"/>
      <c r="AX7" s="98"/>
      <c r="AZ7" s="120">
        <f>IF(E7=AZ$3,AX7,0)</f>
        <v>0</v>
      </c>
      <c r="BA7" s="18">
        <f>IF(AZ7=AZ$4,AZ7-60,AZ7)</f>
        <v>0</v>
      </c>
      <c r="BB7" s="18">
        <f>IF(BA7=BA$4,BA7-60,BA7)</f>
        <v>0</v>
      </c>
      <c r="BC7" s="19">
        <f>IF(AZ7=$AZ$4,1,IF(BA7=$BA$4,1,IF(BB7=$BB$4,1,0)))</f>
        <v>0</v>
      </c>
      <c r="BE7" s="120">
        <f>IF(E7=BE$3,AX7,0)</f>
        <v>0</v>
      </c>
      <c r="BF7" s="18">
        <f>IF(BE7=BE$4,BE7-60,BE7)</f>
        <v>0</v>
      </c>
      <c r="BG7" s="18">
        <f>IF(BF7=BF$4,BF7-60,BF7)</f>
        <v>0</v>
      </c>
      <c r="BH7" s="19">
        <f>IF(BE7=$BE$4,1,IF(BF7=$BF$4,1,IF(BG7=$BG$4,1,0)))</f>
        <v>0</v>
      </c>
      <c r="BJ7" s="120">
        <f>IF(E7=BJ$3,AX7,0)</f>
        <v>0</v>
      </c>
      <c r="BK7" s="18">
        <f>IF(BJ7=BJ$4,BJ7-60,BJ7)</f>
        <v>0</v>
      </c>
      <c r="BL7" s="18">
        <f>IF(BK7=BK$4,BK7-60,BK7)</f>
        <v>0</v>
      </c>
      <c r="BM7" s="19">
        <f>IF(BJ7=$BJ$4,1,IF(BK7=$BK$4,1,IF(BL7=$BL$4,1,0)))</f>
        <v>0</v>
      </c>
    </row>
    <row r="8" spans="1:75" ht="15.75" outlineLevel="1" x14ac:dyDescent="0.25">
      <c r="A8" s="12" t="str">
        <f>CONCATENATE(E8,LEFT(C8,2),RIGHT(C8,2),UPPER((LEFT(D8,3))))</f>
        <v/>
      </c>
      <c r="B8" s="99"/>
      <c r="C8" s="99"/>
      <c r="D8" s="99"/>
      <c r="E8" s="99"/>
      <c r="F8" s="99"/>
      <c r="G8" s="105"/>
      <c r="H8" s="84" t="s">
        <v>30</v>
      </c>
      <c r="I8" s="101">
        <f>VLOOKUP(H8,OBJECTIFS,2)</f>
        <v>5</v>
      </c>
      <c r="J8" s="99"/>
      <c r="K8" s="84" t="s">
        <v>35</v>
      </c>
      <c r="L8" s="11">
        <f>VLOOKUP(K8,COMPETENCES,2)</f>
        <v>5</v>
      </c>
      <c r="M8" s="11">
        <f>IF(L8="-",0,IF(L8=0,0,1))</f>
        <v>1</v>
      </c>
      <c r="N8" s="103"/>
      <c r="O8" s="84" t="s">
        <v>18</v>
      </c>
      <c r="P8" s="11">
        <f>VLOOKUP(O8,QUALITES,2)</f>
        <v>7.5</v>
      </c>
      <c r="Q8" s="94"/>
      <c r="R8" s="84" t="s">
        <v>36</v>
      </c>
      <c r="S8" s="11">
        <f>VLOOKUP(R8,EXPERTISE,2)</f>
        <v>7.5</v>
      </c>
      <c r="T8" s="94"/>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8"/>
      <c r="AZ8" s="120">
        <f>IF(E8=AZ$3,AX8,0)</f>
        <v>0</v>
      </c>
      <c r="BA8" s="18">
        <f>IF(AZ8=AZ$4,AZ8-60,AZ8)</f>
        <v>0</v>
      </c>
      <c r="BB8" s="18">
        <f>IF(BA8=BA$4,BA8-60,BA8)</f>
        <v>0</v>
      </c>
      <c r="BC8" s="19">
        <f>IF(AZ8=$AZ$4,1,IF(BA8=$BA$4,1,IF(BB8=$BB$4,1,0)))</f>
        <v>0</v>
      </c>
      <c r="BE8" s="120">
        <f>IF(E8=BE$3,AX8,0)</f>
        <v>0</v>
      </c>
      <c r="BF8" s="18">
        <f>IF(BE8=BE$4,BE8-60,BE8)</f>
        <v>0</v>
      </c>
      <c r="BG8" s="18">
        <f>IF(BF8=BF$4,BF8-60,BF8)</f>
        <v>0</v>
      </c>
      <c r="BH8" s="19">
        <f>IF(BE8=$BE$4,1,IF(BF8=$BF$4,1,IF(BG8=$BG$4,1,0)))</f>
        <v>0</v>
      </c>
      <c r="BJ8" s="120">
        <f>IF(E8=BJ$3,AX8,0)</f>
        <v>0</v>
      </c>
      <c r="BK8" s="18">
        <f>IF(BJ8=BJ$4,BJ8-60,BJ8)</f>
        <v>0</v>
      </c>
      <c r="BL8" s="18">
        <f>IF(BK8=BK$4,BK8-60,BK8)</f>
        <v>0</v>
      </c>
      <c r="BM8" s="19">
        <f>IF(BJ8=$BJ$4,1,IF(BK8=$BK$4,1,IF(BL8=$BL$4,1,0)))</f>
        <v>0</v>
      </c>
    </row>
    <row r="9" spans="1:75" ht="15.75" outlineLevel="1" x14ac:dyDescent="0.25">
      <c r="A9" s="12" t="str">
        <f>CONCATENATE(E9,LEFT(C9,2),RIGHT(C9,2),UPPER((LEFT(D9,3))))</f>
        <v/>
      </c>
      <c r="B9" s="99"/>
      <c r="C9" s="99"/>
      <c r="D9" s="99"/>
      <c r="E9" s="99"/>
      <c r="F9" s="99"/>
      <c r="G9" s="105"/>
      <c r="H9" s="84" t="s">
        <v>29</v>
      </c>
      <c r="I9" s="101">
        <f>VLOOKUP(H9,OBJECTIFS,2)</f>
        <v>10</v>
      </c>
      <c r="J9" s="99"/>
      <c r="K9" s="84" t="s">
        <v>38</v>
      </c>
      <c r="L9" s="11" t="str">
        <f>VLOOKUP(K9,COMPETENCES,2)</f>
        <v>-</v>
      </c>
      <c r="M9" s="11">
        <f>IF(L9="-",0,IF(L9=0,0,1))</f>
        <v>0</v>
      </c>
      <c r="N9" s="103"/>
      <c r="O9" s="84" t="s">
        <v>66</v>
      </c>
      <c r="P9" s="11" t="str">
        <f>VLOOKUP(O9,QUALITES,2)</f>
        <v>-</v>
      </c>
      <c r="Q9" s="94"/>
      <c r="R9" s="84" t="s">
        <v>66</v>
      </c>
      <c r="S9" s="11" t="str">
        <f>VLOOKUP(R9,EXPERTISE,2)</f>
        <v>-</v>
      </c>
      <c r="T9" s="94"/>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8"/>
      <c r="AZ9" s="120">
        <f>IF(E9=AZ$3,AX9,0)</f>
        <v>0</v>
      </c>
      <c r="BA9" s="18">
        <f>IF(AZ9=AZ$4,AZ9-60,AZ9)</f>
        <v>0</v>
      </c>
      <c r="BB9" s="18">
        <f>IF(BA9=BA$4,BA9-60,BA9)</f>
        <v>0</v>
      </c>
      <c r="BC9" s="19">
        <f>IF(AZ9=$AZ$4,1,IF(BA9=$BA$4,1,IF(BB9=$BB$4,1,0)))</f>
        <v>0</v>
      </c>
      <c r="BE9" s="120">
        <f>IF(E9=BE$3,AX9,0)</f>
        <v>0</v>
      </c>
      <c r="BF9" s="18">
        <f>IF(BE9=BE$4,BE9-60,BE9)</f>
        <v>0</v>
      </c>
      <c r="BG9" s="18">
        <f>IF(BF9=BF$4,BF9-60,BF9)</f>
        <v>0</v>
      </c>
      <c r="BH9" s="19">
        <f>IF(BE9=$BE$4,1,IF(BF9=$BF$4,1,IF(BG9=$BG$4,1,0)))</f>
        <v>0</v>
      </c>
      <c r="BJ9" s="120">
        <f>IF(E9=BJ$3,AX9,0)</f>
        <v>0</v>
      </c>
      <c r="BK9" s="18">
        <f>IF(BJ9=BJ$4,BJ9-60,BJ9)</f>
        <v>0</v>
      </c>
      <c r="BL9" s="18">
        <f>IF(BK9=BK$4,BK9-60,BK9)</f>
        <v>0</v>
      </c>
      <c r="BM9" s="19">
        <f>IF(BJ9=$BJ$4,1,IF(BK9=$BK$4,1,IF(BL9=$BL$4,1,0)))</f>
        <v>0</v>
      </c>
    </row>
    <row r="10" spans="1:75" ht="15.75" outlineLevel="1" x14ac:dyDescent="0.25">
      <c r="A10" s="12" t="str">
        <f>CONCATENATE(E10,LEFT(C10,2),RIGHT(C10,2),UPPER((LEFT(D10,3))))</f>
        <v/>
      </c>
      <c r="B10" s="99"/>
      <c r="C10" s="99"/>
      <c r="D10" s="99"/>
      <c r="E10" s="99"/>
      <c r="F10" s="99"/>
      <c r="G10" s="105"/>
      <c r="H10" s="84" t="s">
        <v>66</v>
      </c>
      <c r="I10" s="11" t="str">
        <f>VLOOKUP(H10,OBJECTIFS,2)</f>
        <v>-</v>
      </c>
      <c r="J10" s="99"/>
      <c r="K10" s="84" t="s">
        <v>38</v>
      </c>
      <c r="L10" s="11" t="str">
        <f>VLOOKUP(K10,COMPETENCES,2)</f>
        <v>-</v>
      </c>
      <c r="M10" s="11">
        <f>IF(L10="-",0,IF(L10=0,0,1))</f>
        <v>0</v>
      </c>
      <c r="N10" s="103"/>
      <c r="O10" s="84" t="s">
        <v>66</v>
      </c>
      <c r="P10" s="11" t="str">
        <f>VLOOKUP(O10,QUALITES,2)</f>
        <v>-</v>
      </c>
      <c r="Q10" s="94"/>
      <c r="R10" s="84" t="s">
        <v>66</v>
      </c>
      <c r="S10" s="11" t="str">
        <f>VLOOKUP(R10,EXPERTISE,2)</f>
        <v>-</v>
      </c>
      <c r="T10" s="94"/>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8"/>
      <c r="AZ10" s="120">
        <f>IF(E10=AZ$3,AX10,0)</f>
        <v>0</v>
      </c>
      <c r="BA10" s="18">
        <f>IF(AZ10=AZ$4,AZ10-60,AZ10)</f>
        <v>0</v>
      </c>
      <c r="BB10" s="18">
        <f>IF(BA10=BA$4,BA10-60,BA10)</f>
        <v>0</v>
      </c>
      <c r="BC10" s="19">
        <f>IF(AZ10=$AZ$4,1,IF(BA10=$BA$4,1,IF(BB10=$BB$4,1,0)))</f>
        <v>0</v>
      </c>
      <c r="BE10" s="120">
        <f>IF(E10=BE$3,AX10,0)</f>
        <v>0</v>
      </c>
      <c r="BF10" s="18">
        <f>IF(BE10=BE$4,BE10-60,BE10)</f>
        <v>0</v>
      </c>
      <c r="BG10" s="18">
        <f>IF(BF10=BF$4,BF10-60,BF10)</f>
        <v>0</v>
      </c>
      <c r="BH10" s="19">
        <f>IF(BE10=$BE$4,1,IF(BF10=$BF$4,1,IF(BG10=$BG$4,1,0)))</f>
        <v>0</v>
      </c>
      <c r="BJ10" s="120">
        <f>IF(E10=BJ$3,AX10,0)</f>
        <v>0</v>
      </c>
      <c r="BK10" s="18">
        <f>IF(BJ10=BJ$4,BJ10-60,BJ10)</f>
        <v>0</v>
      </c>
      <c r="BL10" s="18">
        <f>IF(BK10=BK$4,BK10-60,BK10)</f>
        <v>0</v>
      </c>
      <c r="BM10" s="19">
        <f>IF(BJ10=$BJ$4,1,IF(BK10=$BK$4,1,IF(BL10=$BL$4,1,0)))</f>
        <v>0</v>
      </c>
    </row>
    <row r="11" spans="1:75" ht="15.75" outlineLevel="1" x14ac:dyDescent="0.25">
      <c r="A11" s="12" t="str">
        <f>CONCATENATE(E11,LEFT(C11,2),RIGHT(C11,2),UPPER((LEFT(D11,3))))</f>
        <v/>
      </c>
      <c r="B11" s="99"/>
      <c r="C11" s="99"/>
      <c r="D11" s="99"/>
      <c r="E11" s="99"/>
      <c r="F11" s="99"/>
      <c r="G11" s="100"/>
      <c r="H11" s="99"/>
      <c r="I11" s="106"/>
      <c r="J11" s="99"/>
      <c r="K11" s="84" t="s">
        <v>38</v>
      </c>
      <c r="L11" s="11" t="str">
        <f>VLOOKUP(K11,COMPETENCES,2)</f>
        <v>-</v>
      </c>
      <c r="M11" s="11">
        <f>IF(L11="-",0,IF(L11=0,0,1))</f>
        <v>0</v>
      </c>
      <c r="N11" s="103"/>
      <c r="O11" s="84" t="s">
        <v>66</v>
      </c>
      <c r="P11" s="11" t="str">
        <f>VLOOKUP(O11,QUALITES,2)</f>
        <v>-</v>
      </c>
      <c r="Q11" s="94"/>
      <c r="R11" s="84" t="s">
        <v>66</v>
      </c>
      <c r="S11" s="11" t="str">
        <f>VLOOKUP(R11,EXPERTISE,2)</f>
        <v>-</v>
      </c>
      <c r="T11" s="94"/>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8"/>
      <c r="AZ11" s="120">
        <f>IF(E11=AZ$3,AX11,0)</f>
        <v>0</v>
      </c>
      <c r="BA11" s="18">
        <f>IF(AZ11=AZ$4,AZ11-60,AZ11)</f>
        <v>0</v>
      </c>
      <c r="BB11" s="18">
        <f>IF(BA11=BA$4,BA11-60,BA11)</f>
        <v>0</v>
      </c>
      <c r="BC11" s="19">
        <f>IF(AZ11=$AZ$4,1,IF(BA11=$BA$4,1,IF(BB11=$BB$4,1,0)))</f>
        <v>0</v>
      </c>
      <c r="BE11" s="120">
        <f>IF(E11=BE$3,AX11,0)</f>
        <v>0</v>
      </c>
      <c r="BF11" s="18">
        <f>IF(BE11=BE$4,BE11-60,BE11)</f>
        <v>0</v>
      </c>
      <c r="BG11" s="18">
        <f>IF(BF11=BF$4,BF11-60,BF11)</f>
        <v>0</v>
      </c>
      <c r="BH11" s="19">
        <f>IF(BE11=$BE$4,1,IF(BF11=$BF$4,1,IF(BG11=$BG$4,1,0)))</f>
        <v>0</v>
      </c>
      <c r="BJ11" s="120">
        <f>IF(E11=BJ$3,AX11,0)</f>
        <v>0</v>
      </c>
      <c r="BK11" s="18">
        <f>IF(BJ11=BJ$4,BJ11-60,BJ11)</f>
        <v>0</v>
      </c>
      <c r="BL11" s="18">
        <f>IF(BK11=BK$4,BK11-60,BK11)</f>
        <v>0</v>
      </c>
      <c r="BM11" s="19">
        <f>IF(BJ11=$BJ$4,1,IF(BK11=$BK$4,1,IF(BL11=$BL$4,1,0)))</f>
        <v>0</v>
      </c>
    </row>
    <row r="12" spans="1:75" ht="15.75" outlineLevel="1" x14ac:dyDescent="0.25">
      <c r="A12" s="12" t="str">
        <f>CONCATENATE(E12,LEFT(C12,2),RIGHT(C12,2),UPPER((LEFT(D12,3))))</f>
        <v/>
      </c>
      <c r="B12" s="99"/>
      <c r="C12" s="99"/>
      <c r="D12" s="99"/>
      <c r="E12" s="99"/>
      <c r="F12" s="99"/>
      <c r="G12" s="100"/>
      <c r="H12" s="99"/>
      <c r="I12" s="106"/>
      <c r="J12" s="99"/>
      <c r="K12" s="84" t="s">
        <v>66</v>
      </c>
      <c r="L12" s="11" t="str">
        <f>VLOOKUP(K12,COMPETENCES,2)</f>
        <v>-</v>
      </c>
      <c r="M12" s="11">
        <f>IF(L12="-",0,IF(L12=0,0,1))</f>
        <v>0</v>
      </c>
      <c r="N12" s="103"/>
      <c r="O12" s="84" t="s">
        <v>66</v>
      </c>
      <c r="P12" s="11" t="str">
        <f>VLOOKUP(O12,QUALITES,2)</f>
        <v>-</v>
      </c>
      <c r="Q12" s="94"/>
      <c r="R12" s="84" t="s">
        <v>66</v>
      </c>
      <c r="S12" s="11" t="str">
        <f>VLOOKUP(R12,EXPERTISE,2)</f>
        <v>-</v>
      </c>
      <c r="T12" s="94"/>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8"/>
      <c r="AZ12" s="120">
        <f>IF(E12=AZ$3,AX12,0)</f>
        <v>0</v>
      </c>
      <c r="BA12" s="18">
        <f>IF(AZ12=AZ$4,AZ12-60,AZ12)</f>
        <v>0</v>
      </c>
      <c r="BB12" s="18">
        <f>IF(BA12=BA$4,BA12-60,BA12)</f>
        <v>0</v>
      </c>
      <c r="BC12" s="19">
        <f>IF(AZ12=$AZ$4,1,IF(BA12=$BA$4,1,IF(BB12=$BB$4,1,0)))</f>
        <v>0</v>
      </c>
      <c r="BE12" s="120">
        <f>IF(E12=BE$3,AX12,0)</f>
        <v>0</v>
      </c>
      <c r="BF12" s="18">
        <f>IF(BE12=BE$4,BE12-60,BE12)</f>
        <v>0</v>
      </c>
      <c r="BG12" s="18">
        <f>IF(BF12=BF$4,BF12-60,BF12)</f>
        <v>0</v>
      </c>
      <c r="BH12" s="19">
        <f>IF(BE12=$BE$4,1,IF(BF12=$BF$4,1,IF(BG12=$BG$4,1,0)))</f>
        <v>0</v>
      </c>
      <c r="BJ12" s="120">
        <f>IF(E12=BJ$3,AX12,0)</f>
        <v>0</v>
      </c>
      <c r="BK12" s="18">
        <f>IF(BJ12=BJ$4,BJ12-60,BJ12)</f>
        <v>0</v>
      </c>
      <c r="BL12" s="18">
        <f>IF(BK12=BK$4,BK12-60,BK12)</f>
        <v>0</v>
      </c>
      <c r="BM12" s="19">
        <f>IF(BJ12=$BJ$4,1,IF(BK12=$BK$4,1,IF(BL12=$BL$4,1,0)))</f>
        <v>0</v>
      </c>
    </row>
    <row r="13" spans="1:75" ht="15.75" outlineLevel="1" x14ac:dyDescent="0.25">
      <c r="A13" s="12" t="str">
        <f>CONCATENATE(E13,LEFT(C13,2),RIGHT(C13,2),UPPER((LEFT(D13,3))))</f>
        <v/>
      </c>
      <c r="B13" s="99"/>
      <c r="C13" s="99"/>
      <c r="D13" s="99"/>
      <c r="E13" s="99"/>
      <c r="F13" s="99"/>
      <c r="G13" s="100"/>
      <c r="H13" s="99"/>
      <c r="I13" s="106"/>
      <c r="J13" s="99"/>
      <c r="K13" s="84" t="s">
        <v>66</v>
      </c>
      <c r="L13" s="11" t="str">
        <f>VLOOKUP(K13,COMPETENCES,2)</f>
        <v>-</v>
      </c>
      <c r="M13" s="11">
        <f>IF(L13="-",0,IF(L13=0,0,1))</f>
        <v>0</v>
      </c>
      <c r="N13" s="103"/>
      <c r="O13" s="84" t="s">
        <v>66</v>
      </c>
      <c r="P13" s="11" t="str">
        <f>VLOOKUP(O13,QUALITES,2)</f>
        <v>-</v>
      </c>
      <c r="Q13" s="94"/>
      <c r="R13" s="84" t="s">
        <v>66</v>
      </c>
      <c r="S13" s="11" t="str">
        <f>VLOOKUP(R13,EXPERTISE,2)</f>
        <v>-</v>
      </c>
      <c r="T13" s="94"/>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8"/>
      <c r="AZ13" s="120">
        <f>IF(E13=AZ$3,AX13,0)</f>
        <v>0</v>
      </c>
      <c r="BA13" s="18">
        <f>IF(AZ13=AZ$4,AZ13-60,AZ13)</f>
        <v>0</v>
      </c>
      <c r="BB13" s="18">
        <f>IF(BA13=BA$4,BA13-60,BA13)</f>
        <v>0</v>
      </c>
      <c r="BC13" s="19">
        <f>IF(AZ13=$AZ$4,1,IF(BA13=$BA$4,1,IF(BB13=$BB$4,1,0)))</f>
        <v>0</v>
      </c>
      <c r="BE13" s="120">
        <f>IF(E13=BE$3,AX13,0)</f>
        <v>0</v>
      </c>
      <c r="BF13" s="18">
        <f>IF(BE13=BE$4,BE13-60,BE13)</f>
        <v>0</v>
      </c>
      <c r="BG13" s="18">
        <f>IF(BF13=BF$4,BF13-60,BF13)</f>
        <v>0</v>
      </c>
      <c r="BH13" s="19">
        <f>IF(BE13=$BE$4,1,IF(BF13=$BF$4,1,IF(BG13=$BG$4,1,0)))</f>
        <v>0</v>
      </c>
      <c r="BJ13" s="120">
        <f>IF(E13=BJ$3,AX13,0)</f>
        <v>0</v>
      </c>
      <c r="BK13" s="18">
        <f>IF(BJ13=BJ$4,BJ13-60,BJ13)</f>
        <v>0</v>
      </c>
      <c r="BL13" s="18">
        <f>IF(BK13=BK$4,BK13-60,BK13)</f>
        <v>0</v>
      </c>
      <c r="BM13" s="19">
        <f>IF(BJ13=$BJ$4,1,IF(BK13=$BK$4,1,IF(BL13=$BL$4,1,0)))</f>
        <v>0</v>
      </c>
    </row>
    <row r="14" spans="1:75" ht="15.75" outlineLevel="1" x14ac:dyDescent="0.25">
      <c r="A14" s="12" t="str">
        <f>CONCATENATE(E14,LEFT(C14,2),RIGHT(C14,2),UPPER((LEFT(D14,3))))</f>
        <v/>
      </c>
      <c r="B14" s="99"/>
      <c r="C14" s="99"/>
      <c r="D14" s="99"/>
      <c r="E14" s="99"/>
      <c r="F14" s="99"/>
      <c r="G14" s="100"/>
      <c r="H14" s="99"/>
      <c r="I14" s="106"/>
      <c r="J14" s="99"/>
      <c r="K14" s="84" t="s">
        <v>66</v>
      </c>
      <c r="L14" s="11" t="str">
        <f>VLOOKUP(K14,COMPETENCES,2)</f>
        <v>-</v>
      </c>
      <c r="M14" s="11">
        <f>IF(L14="-",0,IF(L14=0,0,1))</f>
        <v>0</v>
      </c>
      <c r="N14" s="103"/>
      <c r="O14" s="94"/>
      <c r="P14" s="107"/>
      <c r="Q14" s="94"/>
      <c r="R14" s="84" t="s">
        <v>66</v>
      </c>
      <c r="S14" s="11" t="str">
        <f>VLOOKUP(R14,EXPERTISE,2)</f>
        <v>-</v>
      </c>
      <c r="T14" s="94"/>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8"/>
      <c r="AZ14" s="120">
        <f>IF(E14=AZ$3,AX14,0)</f>
        <v>0</v>
      </c>
      <c r="BA14" s="18">
        <f>IF(AZ14=AZ$4,AZ14-60,AZ14)</f>
        <v>0</v>
      </c>
      <c r="BB14" s="18">
        <f>IF(BA14=BA$4,BA14-60,BA14)</f>
        <v>0</v>
      </c>
      <c r="BC14" s="19">
        <f>IF(AZ14=$AZ$4,1,IF(BA14=$BA$4,1,IF(BB14=$BB$4,1,0)))</f>
        <v>0</v>
      </c>
      <c r="BE14" s="120">
        <f>IF(E14=BE$3,AX14,0)</f>
        <v>0</v>
      </c>
      <c r="BF14" s="18">
        <f>IF(BE14=BE$4,BE14-60,BE14)</f>
        <v>0</v>
      </c>
      <c r="BG14" s="18">
        <f>IF(BF14=BF$4,BF14-60,BF14)</f>
        <v>0</v>
      </c>
      <c r="BH14" s="19">
        <f>IF(BE14=$BE$4,1,IF(BF14=$BF$4,1,IF(BG14=$BG$4,1,0)))</f>
        <v>0</v>
      </c>
      <c r="BJ14" s="120">
        <f>IF(E14=BJ$3,AX14,0)</f>
        <v>0</v>
      </c>
      <c r="BK14" s="18">
        <f>IF(BJ14=BJ$4,BJ14-60,BJ14)</f>
        <v>0</v>
      </c>
      <c r="BL14" s="18">
        <f>IF(BK14=BK$4,BK14-60,BK14)</f>
        <v>0</v>
      </c>
      <c r="BM14" s="19">
        <f>IF(BJ14=$BJ$4,1,IF(BK14=$BK$4,1,IF(BL14=$BL$4,1,0)))</f>
        <v>0</v>
      </c>
    </row>
    <row r="15" spans="1:75" ht="15.75" outlineLevel="1" x14ac:dyDescent="0.25">
      <c r="A15" s="12" t="str">
        <f>CONCATENATE(E15,LEFT(C15,2),RIGHT(C15,2),UPPER((LEFT(D15,3))))</f>
        <v/>
      </c>
      <c r="B15" s="99"/>
      <c r="C15" s="99"/>
      <c r="D15" s="99"/>
      <c r="E15" s="99"/>
      <c r="F15" s="99"/>
      <c r="G15" s="100"/>
      <c r="H15" s="99"/>
      <c r="I15" s="106"/>
      <c r="J15" s="99"/>
      <c r="K15" s="84" t="s">
        <v>66</v>
      </c>
      <c r="L15" s="11" t="str">
        <f>VLOOKUP(K15,COMPETENCES,2)</f>
        <v>-</v>
      </c>
      <c r="M15" s="11">
        <f>IF(L15="-",0,IF(L15=0,0,1))</f>
        <v>0</v>
      </c>
      <c r="N15" s="103"/>
      <c r="O15" s="94"/>
      <c r="P15" s="107"/>
      <c r="Q15" s="94"/>
      <c r="R15" s="84" t="s">
        <v>66</v>
      </c>
      <c r="S15" s="11" t="str">
        <f>VLOOKUP(R15,EXPERTISE,2)</f>
        <v>-</v>
      </c>
      <c r="T15" s="94"/>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8"/>
      <c r="AZ15" s="120">
        <f>IF(E15=AZ$3,AX15,0)</f>
        <v>0</v>
      </c>
      <c r="BA15" s="18">
        <f>IF(AZ15=AZ$4,AZ15-60,AZ15)</f>
        <v>0</v>
      </c>
      <c r="BB15" s="18">
        <f>IF(BA15=BA$4,BA15-60,BA15)</f>
        <v>0</v>
      </c>
      <c r="BC15" s="19">
        <f>IF(AZ15=$AZ$4,1,IF(BA15=$BA$4,1,IF(BB15=$BB$4,1,0)))</f>
        <v>0</v>
      </c>
      <c r="BE15" s="120">
        <f>IF(E15=BE$3,AX15,0)</f>
        <v>0</v>
      </c>
      <c r="BF15" s="18">
        <f>IF(BE15=BE$4,BE15-60,BE15)</f>
        <v>0</v>
      </c>
      <c r="BG15" s="18">
        <f>IF(BF15=BF$4,BF15-60,BF15)</f>
        <v>0</v>
      </c>
      <c r="BH15" s="19">
        <f>IF(BE15=$BE$4,1,IF(BF15=$BF$4,1,IF(BG15=$BG$4,1,0)))</f>
        <v>0</v>
      </c>
      <c r="BJ15" s="120">
        <f>IF(E15=BJ$3,AX15,0)</f>
        <v>0</v>
      </c>
      <c r="BK15" s="18">
        <f>IF(BJ15=BJ$4,BJ15-60,BJ15)</f>
        <v>0</v>
      </c>
      <c r="BL15" s="18">
        <f>IF(BK15=BK$4,BK15-60,BK15)</f>
        <v>0</v>
      </c>
      <c r="BM15" s="19">
        <f>IF(BJ15=$BJ$4,1,IF(BK15=$BK$4,1,IF(BL15=$BL$4,1,0)))</f>
        <v>0</v>
      </c>
    </row>
    <row r="16" spans="1:75" ht="15.75" outlineLevel="1" x14ac:dyDescent="0.25">
      <c r="A16" s="12" t="str">
        <f>CONCATENATE(E16,LEFT(C16,2),RIGHT(C16,2),UPPER((LEFT(D16,3))))</f>
        <v/>
      </c>
      <c r="B16" s="99"/>
      <c r="C16" s="99"/>
      <c r="D16" s="99"/>
      <c r="E16" s="99"/>
      <c r="F16" s="99"/>
      <c r="G16" s="100"/>
      <c r="H16" s="99"/>
      <c r="I16" s="106"/>
      <c r="J16" s="99"/>
      <c r="K16" s="84" t="s">
        <v>66</v>
      </c>
      <c r="L16" s="11" t="str">
        <f>VLOOKUP(K16,COMPETENCES,2)</f>
        <v>-</v>
      </c>
      <c r="M16" s="11">
        <f>IF(L16="-",0,IF(L16=0,0,1))</f>
        <v>0</v>
      </c>
      <c r="N16" s="103"/>
      <c r="O16" s="94"/>
      <c r="P16" s="107"/>
      <c r="Q16" s="94"/>
      <c r="R16" s="84" t="s">
        <v>66</v>
      </c>
      <c r="S16" s="11" t="str">
        <f>VLOOKUP(R16,EXPERTISE,2)</f>
        <v>-</v>
      </c>
      <c r="T16" s="94"/>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8"/>
      <c r="AZ16" s="120">
        <f>IF(E16=AZ$3,AX16,0)</f>
        <v>0</v>
      </c>
      <c r="BA16" s="18">
        <f>IF(AZ16=AZ$4,AZ16-60,AZ16)</f>
        <v>0</v>
      </c>
      <c r="BB16" s="18">
        <f>IF(BA16=BA$4,BA16-60,BA16)</f>
        <v>0</v>
      </c>
      <c r="BC16" s="19">
        <f>IF(AZ16=$AZ$4,1,IF(BA16=$BA$4,1,IF(BB16=$BB$4,1,0)))</f>
        <v>0</v>
      </c>
      <c r="BE16" s="120">
        <f>IF(E16=BE$3,AX16,0)</f>
        <v>0</v>
      </c>
      <c r="BF16" s="18">
        <f>IF(BE16=BE$4,BE16-60,BE16)</f>
        <v>0</v>
      </c>
      <c r="BG16" s="18">
        <f>IF(BF16=BF$4,BF16-60,BF16)</f>
        <v>0</v>
      </c>
      <c r="BH16" s="19">
        <f>IF(BE16=$BE$4,1,IF(BF16=$BF$4,1,IF(BG16=$BG$4,1,0)))</f>
        <v>0</v>
      </c>
      <c r="BJ16" s="120">
        <f>IF(E16=BJ$3,AX16,0)</f>
        <v>0</v>
      </c>
      <c r="BK16" s="18">
        <f>IF(BJ16=BJ$4,BJ16-60,BJ16)</f>
        <v>0</v>
      </c>
      <c r="BL16" s="18">
        <f>IF(BK16=BK$4,BK16-60,BK16)</f>
        <v>0</v>
      </c>
      <c r="BM16" s="19">
        <f>IF(BJ16=$BJ$4,1,IF(BK16=$BK$4,1,IF(BL16=$BL$4,1,0)))</f>
        <v>0</v>
      </c>
    </row>
    <row r="17" spans="1:65" ht="15.75" outlineLevel="1" x14ac:dyDescent="0.25">
      <c r="A17" s="12" t="str">
        <f>CONCATENATE(E17,LEFT(C17,2),RIGHT(C17,2),UPPER((LEFT(D17,3))))</f>
        <v/>
      </c>
      <c r="B17" s="99"/>
      <c r="C17" s="99"/>
      <c r="D17" s="99"/>
      <c r="E17" s="99"/>
      <c r="F17" s="99"/>
      <c r="G17" s="100"/>
      <c r="H17" s="99"/>
      <c r="I17" s="106"/>
      <c r="J17" s="99"/>
      <c r="K17" s="84" t="s">
        <v>66</v>
      </c>
      <c r="L17" s="11" t="str">
        <f>VLOOKUP(K17,COMPETENCES,2)</f>
        <v>-</v>
      </c>
      <c r="M17" s="11">
        <f>IF(L17="-",0,IF(L17=0,0,1))</f>
        <v>0</v>
      </c>
      <c r="N17" s="103"/>
      <c r="O17" s="94"/>
      <c r="P17" s="107"/>
      <c r="Q17" s="94"/>
      <c r="R17" s="94"/>
      <c r="S17" s="107"/>
      <c r="T17" s="94"/>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8"/>
      <c r="AZ17" s="120">
        <f>IF(E17=AZ$3,AX17,0)</f>
        <v>0</v>
      </c>
      <c r="BA17" s="18">
        <f>IF(AZ17=AZ$4,AZ17-60,AZ17)</f>
        <v>0</v>
      </c>
      <c r="BB17" s="18">
        <f>IF(BA17=BA$4,BA17-60,BA17)</f>
        <v>0</v>
      </c>
      <c r="BC17" s="19">
        <f>IF(AZ17=$AZ$4,1,IF(BA17=$BA$4,1,IF(BB17=$BB$4,1,0)))</f>
        <v>0</v>
      </c>
      <c r="BE17" s="120">
        <f>IF(E17=BE$3,AX17,0)</f>
        <v>0</v>
      </c>
      <c r="BF17" s="18">
        <f>IF(BE17=BE$4,BE17-60,BE17)</f>
        <v>0</v>
      </c>
      <c r="BG17" s="18">
        <f>IF(BF17=BF$4,BF17-60,BF17)</f>
        <v>0</v>
      </c>
      <c r="BH17" s="19">
        <f>IF(BE17=$BE$4,1,IF(BF17=$BF$4,1,IF(BG17=$BG$4,1,0)))</f>
        <v>0</v>
      </c>
      <c r="BJ17" s="120">
        <f>IF(E17=BJ$3,AX17,0)</f>
        <v>0</v>
      </c>
      <c r="BK17" s="18">
        <f>IF(BJ17=BJ$4,BJ17-60,BJ17)</f>
        <v>0</v>
      </c>
      <c r="BL17" s="18">
        <f>IF(BK17=BK$4,BK17-60,BK17)</f>
        <v>0</v>
      </c>
      <c r="BM17" s="19">
        <f>IF(BJ17=$BJ$4,1,IF(BK17=$BK$4,1,IF(BL17=$BL$4,1,0)))</f>
        <v>0</v>
      </c>
    </row>
    <row r="18" spans="1:65" ht="15.75" outlineLevel="1" x14ac:dyDescent="0.25">
      <c r="A18" s="12" t="str">
        <f>CONCATENATE(E18,LEFT(C18,2),RIGHT(C18,2),UPPER((LEFT(D18,3))))</f>
        <v/>
      </c>
      <c r="B18" s="99"/>
      <c r="C18" s="99"/>
      <c r="D18" s="99"/>
      <c r="E18" s="99"/>
      <c r="F18" s="99"/>
      <c r="G18" s="100"/>
      <c r="H18" s="99"/>
      <c r="I18" s="106"/>
      <c r="J18" s="99"/>
      <c r="K18" s="84" t="s">
        <v>66</v>
      </c>
      <c r="L18" s="11" t="str">
        <f>VLOOKUP(K18,COMPETENCES,2)</f>
        <v>-</v>
      </c>
      <c r="M18" s="11">
        <f>IF(L18="-",0,IF(L18=0,0,1))</f>
        <v>0</v>
      </c>
      <c r="N18" s="103"/>
      <c r="O18" s="94"/>
      <c r="P18" s="107"/>
      <c r="Q18" s="94"/>
      <c r="R18" s="94"/>
      <c r="S18" s="107"/>
      <c r="T18" s="94"/>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8"/>
      <c r="AZ18" s="120">
        <f>IF(E18=AZ$3,AX18,0)</f>
        <v>0</v>
      </c>
      <c r="BA18" s="18">
        <f>IF(AZ18=AZ$4,AZ18-60,AZ18)</f>
        <v>0</v>
      </c>
      <c r="BB18" s="18">
        <f>IF(BA18=BA$4,BA18-60,BA18)</f>
        <v>0</v>
      </c>
      <c r="BC18" s="19">
        <f>IF(AZ18=$AZ$4,1,IF(BA18=$BA$4,1,IF(BB18=$BB$4,1,0)))</f>
        <v>0</v>
      </c>
      <c r="BE18" s="120">
        <f>IF(E18=BE$3,AX18,0)</f>
        <v>0</v>
      </c>
      <c r="BF18" s="18">
        <f>IF(BE18=BE$4,BE18-60,BE18)</f>
        <v>0</v>
      </c>
      <c r="BG18" s="18">
        <f>IF(BF18=BF$4,BF18-60,BF18)</f>
        <v>0</v>
      </c>
      <c r="BH18" s="19">
        <f>IF(BE18=$BE$4,1,IF(BF18=$BF$4,1,IF(BG18=$BG$4,1,0)))</f>
        <v>0</v>
      </c>
      <c r="BJ18" s="120">
        <f>IF(E18=BJ$3,AX18,0)</f>
        <v>0</v>
      </c>
      <c r="BK18" s="18">
        <f>IF(BJ18=BJ$4,BJ18-60,BJ18)</f>
        <v>0</v>
      </c>
      <c r="BL18" s="18">
        <f>IF(BK18=BK$4,BK18-60,BK18)</f>
        <v>0</v>
      </c>
      <c r="BM18" s="19">
        <f>IF(BJ18=$BJ$4,1,IF(BK18=$BK$4,1,IF(BL18=$BL$4,1,0)))</f>
        <v>0</v>
      </c>
    </row>
    <row r="19" spans="1:65" ht="15.75" outlineLevel="1" x14ac:dyDescent="0.25">
      <c r="A19" s="12" t="str">
        <f>CONCATENATE(E19,LEFT(C19,2),RIGHT(C19,2),UPPER((LEFT(D19,3))))</f>
        <v/>
      </c>
      <c r="B19" s="99"/>
      <c r="C19" s="99"/>
      <c r="D19" s="99"/>
      <c r="E19" s="99"/>
      <c r="F19" s="99"/>
      <c r="G19" s="100"/>
      <c r="H19" s="99"/>
      <c r="I19" s="106"/>
      <c r="J19" s="99"/>
      <c r="K19" s="84" t="s">
        <v>66</v>
      </c>
      <c r="L19" s="11" t="str">
        <f>VLOOKUP(K19,COMPETENCES,2)</f>
        <v>-</v>
      </c>
      <c r="M19" s="11">
        <f>IF(L19="-",0,IF(L19=0,0,1))</f>
        <v>0</v>
      </c>
      <c r="N19" s="103"/>
      <c r="O19" s="94"/>
      <c r="P19" s="107"/>
      <c r="Q19" s="94"/>
      <c r="R19" s="94"/>
      <c r="S19" s="107"/>
      <c r="T19" s="94"/>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8"/>
      <c r="AZ19" s="120">
        <f>IF(E19=AZ$3,AX19,0)</f>
        <v>0</v>
      </c>
      <c r="BA19" s="18">
        <f>IF(AZ19=AZ$4,AZ19-60,AZ19)</f>
        <v>0</v>
      </c>
      <c r="BB19" s="18">
        <f>IF(BA19=BA$4,BA19-60,BA19)</f>
        <v>0</v>
      </c>
      <c r="BC19" s="19">
        <f>IF(AZ19=$AZ$4,1,IF(BA19=$BA$4,1,IF(BB19=$BB$4,1,0)))</f>
        <v>0</v>
      </c>
      <c r="BE19" s="120">
        <f>IF(E19=BE$3,AX19,0)</f>
        <v>0</v>
      </c>
      <c r="BF19" s="18">
        <f>IF(BE19=BE$4,BE19-60,BE19)</f>
        <v>0</v>
      </c>
      <c r="BG19" s="18">
        <f>IF(BF19=BF$4,BF19-60,BF19)</f>
        <v>0</v>
      </c>
      <c r="BH19" s="19">
        <f>IF(BE19=$BE$4,1,IF(BF19=$BF$4,1,IF(BG19=$BG$4,1,0)))</f>
        <v>0</v>
      </c>
      <c r="BJ19" s="120">
        <f>IF(E19=BJ$3,AX19,0)</f>
        <v>0</v>
      </c>
      <c r="BK19" s="18">
        <f>IF(BJ19=BJ$4,BJ19-60,BJ19)</f>
        <v>0</v>
      </c>
      <c r="BL19" s="18">
        <f>IF(BK19=BK$4,BK19-60,BK19)</f>
        <v>0</v>
      </c>
      <c r="BM19" s="19">
        <f>IF(BJ19=$BJ$4,1,IF(BK19=$BK$4,1,IF(BL19=$BL$4,1,0)))</f>
        <v>0</v>
      </c>
    </row>
    <row r="20" spans="1:65" outlineLevel="1" x14ac:dyDescent="0.25">
      <c r="A20" s="12" t="str">
        <f>CONCATENATE(E20,LEFT(C20,2),RIGHT(C20,2),UPPER((LEFT(D20,3))))</f>
        <v/>
      </c>
      <c r="B20" s="108"/>
      <c r="C20" s="99"/>
      <c r="D20" s="99"/>
      <c r="E20" s="99"/>
      <c r="F20" s="99"/>
      <c r="G20" s="100"/>
      <c r="H20" s="99"/>
      <c r="I20" s="106"/>
      <c r="J20" s="99"/>
      <c r="K20" s="94" t="s">
        <v>66</v>
      </c>
      <c r="L20" s="107"/>
      <c r="M20" s="107"/>
      <c r="N20" s="107"/>
      <c r="O20" s="94"/>
      <c r="P20" s="107"/>
      <c r="Q20" s="94"/>
      <c r="R20" s="94"/>
      <c r="S20" s="107"/>
      <c r="T20" s="94"/>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109"/>
      <c r="AZ20" s="120">
        <f>IF(E20=AZ$3,AX20,0)</f>
        <v>0</v>
      </c>
      <c r="BA20" s="18">
        <f>IF(AZ20=AZ$4,AZ20-60,AZ20)</f>
        <v>0</v>
      </c>
      <c r="BB20" s="18">
        <f>IF(BA20=BA$4,BA20-60,BA20)</f>
        <v>0</v>
      </c>
      <c r="BC20" s="19">
        <f>IF(AZ20=$AZ$4,1,IF(BA20=$BA$4,1,IF(BB20=$BB$4,1,0)))</f>
        <v>0</v>
      </c>
      <c r="BE20" s="120">
        <f>IF(E20=BE$3,AX20,0)</f>
        <v>0</v>
      </c>
      <c r="BF20" s="18">
        <f>IF(BE20=BE$4,BE20-60,BE20)</f>
        <v>0</v>
      </c>
      <c r="BG20" s="18">
        <f>IF(BF20=BF$4,BF20-60,BF20)</f>
        <v>0</v>
      </c>
      <c r="BH20" s="19">
        <f>IF(BE20=$BE$4,1,IF(BF20=$BF$4,1,IF(BG20=$BG$4,1,0)))</f>
        <v>0</v>
      </c>
      <c r="BJ20" s="120">
        <f>IF(E20=BJ$3,AX20,0)</f>
        <v>0</v>
      </c>
      <c r="BK20" s="18">
        <f>IF(BJ20=BJ$4,BJ20-60,BJ20)</f>
        <v>0</v>
      </c>
      <c r="BL20" s="18">
        <f>IF(BK20=BK$4,BK20-60,BK20)</f>
        <v>0</v>
      </c>
      <c r="BM20" s="19">
        <f>IF(BJ20=$BJ$4,1,IF(BK20=$BK$4,1,IF(BL20=$BL$4,1,0)))</f>
        <v>0</v>
      </c>
    </row>
    <row r="21" spans="1:65" ht="15.75" x14ac:dyDescent="0.25">
      <c r="A21" s="12" t="str">
        <f>CONCATENATE(E21,LEFT(C21,2),RIGHT(C21,2),UPPER((LEFT(D21,3))))</f>
        <v>BAg02LÉO</v>
      </c>
      <c r="B21" s="12" t="s">
        <v>84</v>
      </c>
      <c r="C21" s="12" t="s">
        <v>141</v>
      </c>
      <c r="D21" s="12" t="s">
        <v>106</v>
      </c>
      <c r="E21" s="6" t="str">
        <f>VLOOKUP($F21,'Listes déroulantes'!$A$28:$B$46,2)</f>
        <v>B</v>
      </c>
      <c r="F21" s="70" t="s">
        <v>3</v>
      </c>
      <c r="G21" s="71"/>
      <c r="H21" s="72"/>
      <c r="I21" s="73"/>
      <c r="J21" s="73"/>
      <c r="K21" s="73"/>
      <c r="L21" s="73"/>
      <c r="M21" s="73"/>
      <c r="N21" s="73"/>
      <c r="O21" s="73"/>
      <c r="P21" s="73"/>
      <c r="Q21" s="73"/>
      <c r="R21" s="73"/>
      <c r="S21" s="73"/>
      <c r="T21" s="74"/>
      <c r="U21" s="75">
        <f>J22+N22+Q22+T22</f>
        <v>33.125</v>
      </c>
      <c r="V21" s="72"/>
      <c r="W21" s="73"/>
      <c r="X21" s="73"/>
      <c r="Y21" s="73"/>
      <c r="Z21" s="73"/>
      <c r="AA21" s="73"/>
      <c r="AB21" s="73"/>
      <c r="AC21" s="73"/>
      <c r="AD21" s="73"/>
      <c r="AE21" s="73"/>
      <c r="AF21" s="74"/>
      <c r="AG21" s="76"/>
      <c r="AH21" s="77">
        <f>W22+Y22+AA22+AC22+AE22+AG22</f>
        <v>2.5</v>
      </c>
      <c r="AI21" s="73"/>
      <c r="AJ21" s="73"/>
      <c r="AK21" s="73"/>
      <c r="AL21" s="78" t="str">
        <f>IF(AK22&lt;5,"0",IF(AK22&lt;10,"2,5",IF(AK22&lt;15,"5",IF(AK22&lt;20,"7,5","10"))))</f>
        <v>10</v>
      </c>
      <c r="AM21" s="73"/>
      <c r="AN21" s="73"/>
      <c r="AO21" s="73"/>
      <c r="AP21" s="79">
        <f>IF(AO22&lt;10,5,10)</f>
        <v>10</v>
      </c>
      <c r="AQ21" s="73"/>
      <c r="AR21" s="73"/>
      <c r="AS21" s="73"/>
      <c r="AT21" s="73"/>
      <c r="AU21" s="73"/>
      <c r="AV21" s="73"/>
      <c r="AW21" s="80">
        <f>AR22+AT22+AV22</f>
        <v>2</v>
      </c>
      <c r="AX21" s="81">
        <f>U21+AP21+AL21+AH21+AW21</f>
        <v>57.625</v>
      </c>
      <c r="AZ21" s="120">
        <f>IF(E21=AZ$3,AX21,0)</f>
        <v>0</v>
      </c>
      <c r="BA21" s="18">
        <f>IF(AZ21=AZ$4,AZ21-60,AZ21)</f>
        <v>0</v>
      </c>
      <c r="BB21" s="18">
        <f>IF(BA21=BA$4,BA21-60,BA21)</f>
        <v>0</v>
      </c>
      <c r="BC21" s="19">
        <f>IF(AZ21=$AZ$4,1,IF(BA21=$BA$4,1,IF(BB21=$BB$4,1,0)))</f>
        <v>0</v>
      </c>
      <c r="BE21" s="120">
        <f>IF(E21=BE$3,AX21,0)</f>
        <v>0</v>
      </c>
      <c r="BF21" s="18">
        <f>IF(BE21=BE$4,BE21-60,BE21)</f>
        <v>0</v>
      </c>
      <c r="BG21" s="18">
        <f>IF(BF21=BF$4,BF21-60,BF21)</f>
        <v>0</v>
      </c>
      <c r="BH21" s="19">
        <f>IF(BE21=$BE$4,1,IF(BF21=$BF$4,1,IF(BG21=$BG$4,1,0)))</f>
        <v>0</v>
      </c>
      <c r="BJ21" s="120">
        <f>IF(E21=BJ$3,AX21,0)</f>
        <v>0</v>
      </c>
      <c r="BK21" s="18">
        <f>IF(BJ21=BJ$4,BJ21-60,BJ21)</f>
        <v>0</v>
      </c>
      <c r="BL21" s="18">
        <f>IF(BK21=BK$4,BK21-60,BK21)</f>
        <v>0</v>
      </c>
      <c r="BM21" s="19">
        <f>IF(BJ21=$BJ$4,1,IF(BK21=$BK$4,1,IF(BL21=$BL$4,1,0)))</f>
        <v>0</v>
      </c>
    </row>
    <row r="22" spans="1:65" ht="15.75" outlineLevel="1" x14ac:dyDescent="0.25">
      <c r="A22" s="12" t="str">
        <f>CONCATENATE(E22,LEFT(C22,2),RIGHT(C22,2),UPPER((LEFT(D22,3))))</f>
        <v/>
      </c>
      <c r="B22" s="82"/>
      <c r="C22" s="82"/>
      <c r="D22" s="82"/>
      <c r="E22" s="82"/>
      <c r="F22" s="82"/>
      <c r="G22" s="83"/>
      <c r="H22" s="87" t="s">
        <v>30</v>
      </c>
      <c r="I22" s="85">
        <f>VLOOKUP(H22,OBJECTIFS,2)</f>
        <v>5</v>
      </c>
      <c r="J22" s="86">
        <f>AVERAGE(I22:I26)</f>
        <v>7.5</v>
      </c>
      <c r="K22" s="87" t="s">
        <v>36</v>
      </c>
      <c r="L22" s="11">
        <f>VLOOKUP(K22,COMPETENCES,2)</f>
        <v>7.5</v>
      </c>
      <c r="M22" s="11">
        <f>IF(L22="-",0,IF(L22=0,0,1))</f>
        <v>1</v>
      </c>
      <c r="N22" s="88">
        <f>SUM(L22:L35)/SUM(M22:M35)</f>
        <v>8.75</v>
      </c>
      <c r="O22" s="84" t="s">
        <v>19</v>
      </c>
      <c r="P22" s="89">
        <f>VLOOKUP(O22,QUALITES,2)</f>
        <v>10</v>
      </c>
      <c r="Q22" s="90">
        <f>AVERAGE(P22:P29)</f>
        <v>9.0625</v>
      </c>
      <c r="R22" s="84" t="s">
        <v>36</v>
      </c>
      <c r="S22" s="11">
        <f>VLOOKUP(R22,EXPERTISE,2)</f>
        <v>7.5</v>
      </c>
      <c r="T22" s="91">
        <f>AVERAGE(S22:S32)</f>
        <v>7.8125</v>
      </c>
      <c r="U22" s="92"/>
      <c r="V22" s="12" t="s">
        <v>59</v>
      </c>
      <c r="W22" s="93">
        <f>VLOOKUP(V22,PROJETS,2)</f>
        <v>0</v>
      </c>
      <c r="X22" s="12" t="s">
        <v>18</v>
      </c>
      <c r="Y22" s="93">
        <f>VLOOKUP(X22,PROJETS,2)</f>
        <v>2.5</v>
      </c>
      <c r="Z22" s="12" t="s">
        <v>59</v>
      </c>
      <c r="AA22" s="93">
        <f>VLOOKUP(Z22,PROJETS,2)</f>
        <v>0</v>
      </c>
      <c r="AB22" s="12" t="s">
        <v>59</v>
      </c>
      <c r="AC22" s="93">
        <f>VLOOKUP(AB22,PROJETS,2)</f>
        <v>0</v>
      </c>
      <c r="AD22" s="12" t="s">
        <v>59</v>
      </c>
      <c r="AE22" s="93">
        <f>VLOOKUP(AD22,PROJETS,2)</f>
        <v>0</v>
      </c>
      <c r="AF22" s="12" t="s">
        <v>59</v>
      </c>
      <c r="AG22" s="93">
        <f>VLOOKUP(AF22,PROJETS,2)</f>
        <v>0</v>
      </c>
      <c r="AH22" s="94"/>
      <c r="AI22" s="95">
        <v>34731</v>
      </c>
      <c r="AJ22" s="96">
        <f>AJ4</f>
        <v>44561</v>
      </c>
      <c r="AK22" s="97">
        <f>(AJ22-AI22)/365</f>
        <v>26.931506849315067</v>
      </c>
      <c r="AL22" s="92"/>
      <c r="AM22" s="95">
        <v>32891</v>
      </c>
      <c r="AN22" s="95">
        <f>AN4</f>
        <v>44561</v>
      </c>
      <c r="AO22" s="97">
        <f>(AN22-AM22)/365</f>
        <v>31.972602739726028</v>
      </c>
      <c r="AP22" s="92"/>
      <c r="AQ22" s="12" t="s">
        <v>18</v>
      </c>
      <c r="AR22" s="93">
        <f>VLOOKUP(AQ22,DIVERS,2)</f>
        <v>2</v>
      </c>
      <c r="AS22" s="12" t="s">
        <v>59</v>
      </c>
      <c r="AT22" s="93">
        <f>VLOOKUP(AS22,FORMAC,2)</f>
        <v>0</v>
      </c>
      <c r="AU22" s="12" t="s">
        <v>59</v>
      </c>
      <c r="AV22" s="93">
        <f>VLOOKUP(AU22,FORMAQ,2)</f>
        <v>0</v>
      </c>
      <c r="AW22" s="92"/>
      <c r="AX22" s="98"/>
      <c r="AZ22" s="120">
        <f>IF(E22=AZ$3,AX22,0)</f>
        <v>0</v>
      </c>
      <c r="BA22" s="18">
        <f>IF(AZ22=AZ$4,AZ22-60,AZ22)</f>
        <v>0</v>
      </c>
      <c r="BB22" s="18">
        <f>IF(BA22=BA$4,BA22-60,BA22)</f>
        <v>0</v>
      </c>
      <c r="BC22" s="19">
        <f>IF(AZ22=$AZ$4,1,IF(BA22=$BA$4,1,IF(BB22=$BB$4,1,0)))</f>
        <v>0</v>
      </c>
      <c r="BE22" s="120">
        <f>IF(E22=BE$3,AX22,0)</f>
        <v>0</v>
      </c>
      <c r="BF22" s="18">
        <f>IF(BE22=BE$4,BE22-60,BE22)</f>
        <v>0</v>
      </c>
      <c r="BG22" s="18">
        <f>IF(BF22=BF$4,BF22-60,BF22)</f>
        <v>0</v>
      </c>
      <c r="BH22" s="19">
        <f>IF(BE22=$BE$4,1,IF(BF22=$BF$4,1,IF(BG22=$BG$4,1,0)))</f>
        <v>0</v>
      </c>
      <c r="BJ22" s="120">
        <f>IF(E22=BJ$3,AX22,0)</f>
        <v>0</v>
      </c>
      <c r="BK22" s="18">
        <f>IF(BJ22=BJ$4,BJ22-60,BJ22)</f>
        <v>0</v>
      </c>
      <c r="BL22" s="18">
        <f>IF(BK22=BK$4,BK22-60,BK22)</f>
        <v>0</v>
      </c>
      <c r="BM22" s="19">
        <f>IF(BJ22=$BJ$4,1,IF(BK22=$BK$4,1,IF(BL22=$BL$4,1,0)))</f>
        <v>0</v>
      </c>
    </row>
    <row r="23" spans="1:65" ht="15.75" outlineLevel="1" x14ac:dyDescent="0.25">
      <c r="A23" s="12" t="str">
        <f>CONCATENATE(E23,LEFT(C23,2),RIGHT(C23,2),UPPER((LEFT(D23,3))))</f>
        <v/>
      </c>
      <c r="B23" s="99"/>
      <c r="C23" s="99"/>
      <c r="D23" s="99"/>
      <c r="E23" s="99"/>
      <c r="F23" s="99"/>
      <c r="G23" s="100"/>
      <c r="H23" s="84" t="s">
        <v>29</v>
      </c>
      <c r="I23" s="101">
        <f>VLOOKUP(H23,OBJECTIFS,2)</f>
        <v>10</v>
      </c>
      <c r="J23" s="99"/>
      <c r="K23" s="102" t="s">
        <v>37</v>
      </c>
      <c r="L23" s="11">
        <f>VLOOKUP(K23,COMPETENCES,2)</f>
        <v>10</v>
      </c>
      <c r="M23" s="11">
        <f>IF(L23="-",0,IF(L23=0,0,1))</f>
        <v>1</v>
      </c>
      <c r="N23" s="103"/>
      <c r="O23" s="84" t="s">
        <v>19</v>
      </c>
      <c r="P23" s="11">
        <f>VLOOKUP(O23,QUALITES,2)</f>
        <v>10</v>
      </c>
      <c r="Q23" s="94"/>
      <c r="R23" s="84" t="s">
        <v>36</v>
      </c>
      <c r="S23" s="11">
        <f>VLOOKUP(R23,EXPERTISE,2)</f>
        <v>7.5</v>
      </c>
      <c r="T23" s="94"/>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8"/>
      <c r="AZ23" s="120">
        <f>IF(E23=AZ$3,AX23,0)</f>
        <v>0</v>
      </c>
      <c r="BA23" s="18">
        <f>IF(AZ23=AZ$4,AZ23-60,AZ23)</f>
        <v>0</v>
      </c>
      <c r="BB23" s="18">
        <f>IF(BA23=BA$4,BA23-60,BA23)</f>
        <v>0</v>
      </c>
      <c r="BC23" s="19">
        <f>IF(AZ23=$AZ$4,1,IF(BA23=$BA$4,1,IF(BB23=$BB$4,1,0)))</f>
        <v>0</v>
      </c>
      <c r="BE23" s="120">
        <f>IF(E23=BE$3,AX23,0)</f>
        <v>0</v>
      </c>
      <c r="BF23" s="18">
        <f>IF(BE23=BE$4,BE23-60,BE23)</f>
        <v>0</v>
      </c>
      <c r="BG23" s="18">
        <f>IF(BF23=BF$4,BF23-60,BF23)</f>
        <v>0</v>
      </c>
      <c r="BH23" s="19">
        <f>IF(BE23=$BE$4,1,IF(BF23=$BF$4,1,IF(BG23=$BG$4,1,0)))</f>
        <v>0</v>
      </c>
      <c r="BJ23" s="120">
        <f>IF(E23=BJ$3,AX23,0)</f>
        <v>0</v>
      </c>
      <c r="BK23" s="18">
        <f>IF(BJ23=BJ$4,BJ23-60,BJ23)</f>
        <v>0</v>
      </c>
      <c r="BL23" s="18">
        <f>IF(BK23=BK$4,BK23-60,BK23)</f>
        <v>0</v>
      </c>
      <c r="BM23" s="19">
        <f>IF(BJ23=$BJ$4,1,IF(BK23=$BK$4,1,IF(BL23=$BL$4,1,0)))</f>
        <v>0</v>
      </c>
    </row>
    <row r="24" spans="1:65" ht="15.75" outlineLevel="1" x14ac:dyDescent="0.25">
      <c r="A24" s="12" t="str">
        <f>CONCATENATE(E24,LEFT(C24,2),RIGHT(C24,2),UPPER((LEFT(D24,3))))</f>
        <v/>
      </c>
      <c r="B24" s="99"/>
      <c r="C24" s="99"/>
      <c r="D24" s="99"/>
      <c r="E24" s="99"/>
      <c r="F24" s="99"/>
      <c r="G24" s="105"/>
      <c r="H24" s="84" t="s">
        <v>66</v>
      </c>
      <c r="I24" s="101" t="str">
        <f>VLOOKUP(H24,OBJECTIFS,2)</f>
        <v>-</v>
      </c>
      <c r="J24" s="99"/>
      <c r="K24" s="84" t="s">
        <v>36</v>
      </c>
      <c r="L24" s="11">
        <f>VLOOKUP(K24,COMPETENCES,2)</f>
        <v>7.5</v>
      </c>
      <c r="M24" s="11">
        <f>IF(L24="-",0,IF(L24=0,0,1))</f>
        <v>1</v>
      </c>
      <c r="N24" s="103"/>
      <c r="O24" s="84" t="s">
        <v>18</v>
      </c>
      <c r="P24" s="11">
        <f>VLOOKUP(O24,QUALITES,2)</f>
        <v>7.5</v>
      </c>
      <c r="Q24" s="94"/>
      <c r="R24" s="84" t="s">
        <v>36</v>
      </c>
      <c r="S24" s="11">
        <f>VLOOKUP(R24,EXPERTISE,2)</f>
        <v>7.5</v>
      </c>
      <c r="T24" s="94"/>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8"/>
      <c r="AZ24" s="120">
        <f>IF(E24=AZ$3,AX24,0)</f>
        <v>0</v>
      </c>
      <c r="BA24" s="18">
        <f>IF(AZ24=AZ$4,AZ24-60,AZ24)</f>
        <v>0</v>
      </c>
      <c r="BB24" s="18">
        <f>IF(BA24=BA$4,BA24-60,BA24)</f>
        <v>0</v>
      </c>
      <c r="BC24" s="19">
        <f>IF(AZ24=$AZ$4,1,IF(BA24=$BA$4,1,IF(BB24=$BB$4,1,0)))</f>
        <v>0</v>
      </c>
      <c r="BE24" s="120">
        <f>IF(E24=BE$3,AX24,0)</f>
        <v>0</v>
      </c>
      <c r="BF24" s="18">
        <f>IF(BE24=BE$4,BE24-60,BE24)</f>
        <v>0</v>
      </c>
      <c r="BG24" s="18">
        <f>IF(BF24=BF$4,BF24-60,BF24)</f>
        <v>0</v>
      </c>
      <c r="BH24" s="19">
        <f>IF(BE24=$BE$4,1,IF(BF24=$BF$4,1,IF(BG24=$BG$4,1,0)))</f>
        <v>0</v>
      </c>
      <c r="BJ24" s="120">
        <f>IF(E24=BJ$3,AX24,0)</f>
        <v>0</v>
      </c>
      <c r="BK24" s="18">
        <f>IF(BJ24=BJ$4,BJ24-60,BJ24)</f>
        <v>0</v>
      </c>
      <c r="BL24" s="18">
        <f>IF(BK24=BK$4,BK24-60,BK24)</f>
        <v>0</v>
      </c>
      <c r="BM24" s="19">
        <f>IF(BJ24=$BJ$4,1,IF(BK24=$BK$4,1,IF(BL24=$BL$4,1,0)))</f>
        <v>0</v>
      </c>
    </row>
    <row r="25" spans="1:65" ht="15.75" outlineLevel="1" x14ac:dyDescent="0.25">
      <c r="A25" s="12" t="str">
        <f>CONCATENATE(E25,LEFT(C25,2),RIGHT(C25,2),UPPER((LEFT(D25,3))))</f>
        <v/>
      </c>
      <c r="B25" s="99"/>
      <c r="C25" s="99"/>
      <c r="D25" s="99"/>
      <c r="E25" s="99"/>
      <c r="F25" s="99"/>
      <c r="G25" s="105"/>
      <c r="H25" s="84" t="s">
        <v>66</v>
      </c>
      <c r="I25" s="101" t="str">
        <f>VLOOKUP(H25,OBJECTIFS,2)</f>
        <v>-</v>
      </c>
      <c r="J25" s="99"/>
      <c r="K25" s="84" t="s">
        <v>37</v>
      </c>
      <c r="L25" s="11">
        <f>VLOOKUP(K25,COMPETENCES,2)</f>
        <v>10</v>
      </c>
      <c r="M25" s="11">
        <f>IF(L25="-",0,IF(L25=0,0,1))</f>
        <v>1</v>
      </c>
      <c r="N25" s="103"/>
      <c r="O25" s="84" t="s">
        <v>18</v>
      </c>
      <c r="P25" s="11">
        <f>VLOOKUP(O25,QUALITES,2)</f>
        <v>7.5</v>
      </c>
      <c r="Q25" s="94"/>
      <c r="R25" s="84" t="s">
        <v>36</v>
      </c>
      <c r="S25" s="11">
        <f>VLOOKUP(R25,EXPERTISE,2)</f>
        <v>7.5</v>
      </c>
      <c r="T25" s="94"/>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8"/>
      <c r="AZ25" s="120">
        <f>IF(E25=AZ$3,AX25,0)</f>
        <v>0</v>
      </c>
      <c r="BA25" s="18">
        <f>IF(AZ25=AZ$4,AZ25-60,AZ25)</f>
        <v>0</v>
      </c>
      <c r="BB25" s="18">
        <f>IF(BA25=BA$4,BA25-60,BA25)</f>
        <v>0</v>
      </c>
      <c r="BC25" s="19">
        <f>IF(AZ25=$AZ$4,1,IF(BA25=$BA$4,1,IF(BB25=$BB$4,1,0)))</f>
        <v>0</v>
      </c>
      <c r="BE25" s="120">
        <f>IF(E25=BE$3,AX25,0)</f>
        <v>0</v>
      </c>
      <c r="BF25" s="18">
        <f>IF(BE25=BE$4,BE25-60,BE25)</f>
        <v>0</v>
      </c>
      <c r="BG25" s="18">
        <f>IF(BF25=BF$4,BF25-60,BF25)</f>
        <v>0</v>
      </c>
      <c r="BH25" s="19">
        <f>IF(BE25=$BE$4,1,IF(BF25=$BF$4,1,IF(BG25=$BG$4,1,0)))</f>
        <v>0</v>
      </c>
      <c r="BJ25" s="120">
        <f>IF(E25=BJ$3,AX25,0)</f>
        <v>0</v>
      </c>
      <c r="BK25" s="18">
        <f>IF(BJ25=BJ$4,BJ25-60,BJ25)</f>
        <v>0</v>
      </c>
      <c r="BL25" s="18">
        <f>IF(BK25=BK$4,BK25-60,BK25)</f>
        <v>0</v>
      </c>
      <c r="BM25" s="19">
        <f>IF(BJ25=$BJ$4,1,IF(BK25=$BK$4,1,IF(BL25=$BL$4,1,0)))</f>
        <v>0</v>
      </c>
    </row>
    <row r="26" spans="1:65" ht="15.75" outlineLevel="1" x14ac:dyDescent="0.25">
      <c r="A26" s="12" t="str">
        <f>CONCATENATE(E26,LEFT(C26,2),RIGHT(C26,2),UPPER((LEFT(D26,3))))</f>
        <v/>
      </c>
      <c r="B26" s="99"/>
      <c r="C26" s="99"/>
      <c r="D26" s="99"/>
      <c r="E26" s="99"/>
      <c r="F26" s="99"/>
      <c r="G26" s="105"/>
      <c r="H26" s="84" t="s">
        <v>66</v>
      </c>
      <c r="I26" s="11" t="str">
        <f>VLOOKUP(H26,OBJECTIFS,2)</f>
        <v>-</v>
      </c>
      <c r="J26" s="99"/>
      <c r="K26" s="84" t="s">
        <v>36</v>
      </c>
      <c r="L26" s="11">
        <f>VLOOKUP(K26,COMPETENCES,2)</f>
        <v>7.5</v>
      </c>
      <c r="M26" s="11">
        <f>IF(L26="-",0,IF(L26=0,0,1))</f>
        <v>1</v>
      </c>
      <c r="N26" s="103"/>
      <c r="O26" s="84" t="s">
        <v>19</v>
      </c>
      <c r="P26" s="11">
        <f>VLOOKUP(O26,QUALITES,2)</f>
        <v>10</v>
      </c>
      <c r="Q26" s="94"/>
      <c r="R26" s="84" t="s">
        <v>38</v>
      </c>
      <c r="S26" s="11" t="str">
        <f>VLOOKUP(R26,EXPERTISE,2)</f>
        <v>-</v>
      </c>
      <c r="T26" s="94"/>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8"/>
      <c r="AZ26" s="120">
        <f>IF(E26=AZ$3,AX26,0)</f>
        <v>0</v>
      </c>
      <c r="BA26" s="18">
        <f>IF(AZ26=AZ$4,AZ26-60,AZ26)</f>
        <v>0</v>
      </c>
      <c r="BB26" s="18">
        <f>IF(BA26=BA$4,BA26-60,BA26)</f>
        <v>0</v>
      </c>
      <c r="BC26" s="19">
        <f>IF(AZ26=$AZ$4,1,IF(BA26=$BA$4,1,IF(BB26=$BB$4,1,0)))</f>
        <v>0</v>
      </c>
      <c r="BE26" s="120">
        <f>IF(E26=BE$3,AX26,0)</f>
        <v>0</v>
      </c>
      <c r="BF26" s="18">
        <f>IF(BE26=BE$4,BE26-60,BE26)</f>
        <v>0</v>
      </c>
      <c r="BG26" s="18">
        <f>IF(BF26=BF$4,BF26-60,BF26)</f>
        <v>0</v>
      </c>
      <c r="BH26" s="19">
        <f>IF(BE26=$BE$4,1,IF(BF26=$BF$4,1,IF(BG26=$BG$4,1,0)))</f>
        <v>0</v>
      </c>
      <c r="BJ26" s="120">
        <f>IF(E26=BJ$3,AX26,0)</f>
        <v>0</v>
      </c>
      <c r="BK26" s="18">
        <f>IF(BJ26=BJ$4,BJ26-60,BJ26)</f>
        <v>0</v>
      </c>
      <c r="BL26" s="18">
        <f>IF(BK26=BK$4,BK26-60,BK26)</f>
        <v>0</v>
      </c>
      <c r="BM26" s="19">
        <f>IF(BJ26=$BJ$4,1,IF(BK26=$BK$4,1,IF(BL26=$BL$4,1,0)))</f>
        <v>0</v>
      </c>
    </row>
    <row r="27" spans="1:65" ht="15.75" outlineLevel="1" x14ac:dyDescent="0.25">
      <c r="A27" s="12" t="str">
        <f>CONCATENATE(E27,LEFT(C27,2),RIGHT(C27,2),UPPER((LEFT(D27,3))))</f>
        <v/>
      </c>
      <c r="B27" s="99"/>
      <c r="C27" s="99"/>
      <c r="D27" s="99"/>
      <c r="E27" s="99"/>
      <c r="F27" s="99"/>
      <c r="G27" s="100"/>
      <c r="H27" s="99"/>
      <c r="I27" s="106"/>
      <c r="J27" s="99"/>
      <c r="K27" s="84" t="s">
        <v>37</v>
      </c>
      <c r="L27" s="11">
        <f>VLOOKUP(K27,COMPETENCES,2)</f>
        <v>10</v>
      </c>
      <c r="M27" s="11">
        <f>IF(L27="-",0,IF(L27=0,0,1))</f>
        <v>1</v>
      </c>
      <c r="N27" s="103"/>
      <c r="O27" s="84" t="s">
        <v>19</v>
      </c>
      <c r="P27" s="11">
        <f>VLOOKUP(O27,QUALITES,2)</f>
        <v>10</v>
      </c>
      <c r="Q27" s="94"/>
      <c r="R27" s="84" t="s">
        <v>37</v>
      </c>
      <c r="S27" s="11">
        <f>VLOOKUP(R27,EXPERTISE,2)</f>
        <v>10</v>
      </c>
      <c r="T27" s="94"/>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8"/>
      <c r="AZ27" s="120">
        <f>IF(E27=AZ$3,AX27,0)</f>
        <v>0</v>
      </c>
      <c r="BA27" s="18">
        <f>IF(AZ27=AZ$4,AZ27-60,AZ27)</f>
        <v>0</v>
      </c>
      <c r="BB27" s="18">
        <f>IF(BA27=BA$4,BA27-60,BA27)</f>
        <v>0</v>
      </c>
      <c r="BC27" s="19">
        <f>IF(AZ27=$AZ$4,1,IF(BA27=$BA$4,1,IF(BB27=$BB$4,1,0)))</f>
        <v>0</v>
      </c>
      <c r="BE27" s="120">
        <f>IF(E27=BE$3,AX27,0)</f>
        <v>0</v>
      </c>
      <c r="BF27" s="18">
        <f>IF(BE27=BE$4,BE27-60,BE27)</f>
        <v>0</v>
      </c>
      <c r="BG27" s="18">
        <f>IF(BF27=BF$4,BF27-60,BF27)</f>
        <v>0</v>
      </c>
      <c r="BH27" s="19">
        <f>IF(BE27=$BE$4,1,IF(BF27=$BF$4,1,IF(BG27=$BG$4,1,0)))</f>
        <v>0</v>
      </c>
      <c r="BJ27" s="120">
        <f>IF(E27=BJ$3,AX27,0)</f>
        <v>0</v>
      </c>
      <c r="BK27" s="18">
        <f>IF(BJ27=BJ$4,BJ27-60,BJ27)</f>
        <v>0</v>
      </c>
      <c r="BL27" s="18">
        <f>IF(BK27=BK$4,BK27-60,BK27)</f>
        <v>0</v>
      </c>
      <c r="BM27" s="19">
        <f>IF(BJ27=$BJ$4,1,IF(BK27=$BK$4,1,IF(BL27=$BL$4,1,0)))</f>
        <v>0</v>
      </c>
    </row>
    <row r="28" spans="1:65" ht="15.75" outlineLevel="1" x14ac:dyDescent="0.25">
      <c r="A28" s="12" t="str">
        <f>CONCATENATE(E28,LEFT(C28,2),RIGHT(C28,2),UPPER((LEFT(D28,3))))</f>
        <v/>
      </c>
      <c r="B28" s="99"/>
      <c r="C28" s="99"/>
      <c r="D28" s="99"/>
      <c r="E28" s="99"/>
      <c r="F28" s="99"/>
      <c r="G28" s="100"/>
      <c r="H28" s="99"/>
      <c r="I28" s="106"/>
      <c r="J28" s="99"/>
      <c r="K28" s="84" t="s">
        <v>37</v>
      </c>
      <c r="L28" s="11">
        <f>VLOOKUP(K28,COMPETENCES,2)</f>
        <v>10</v>
      </c>
      <c r="M28" s="11">
        <f>IF(L28="-",0,IF(L28=0,0,1))</f>
        <v>1</v>
      </c>
      <c r="N28" s="103"/>
      <c r="O28" s="84" t="s">
        <v>18</v>
      </c>
      <c r="P28" s="11">
        <f>VLOOKUP(O28,QUALITES,2)</f>
        <v>7.5</v>
      </c>
      <c r="Q28" s="94"/>
      <c r="R28" s="84" t="s">
        <v>38</v>
      </c>
      <c r="S28" s="11" t="str">
        <f>VLOOKUP(R28,EXPERTISE,2)</f>
        <v>-</v>
      </c>
      <c r="T28" s="94"/>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8"/>
      <c r="AZ28" s="120">
        <f>IF(E28=AZ$3,AX28,0)</f>
        <v>0</v>
      </c>
      <c r="BA28" s="18">
        <f>IF(AZ28=AZ$4,AZ28-60,AZ28)</f>
        <v>0</v>
      </c>
      <c r="BB28" s="18">
        <f>IF(BA28=BA$4,BA28-60,BA28)</f>
        <v>0</v>
      </c>
      <c r="BC28" s="19">
        <f>IF(AZ28=$AZ$4,1,IF(BA28=$BA$4,1,IF(BB28=$BB$4,1,0)))</f>
        <v>0</v>
      </c>
      <c r="BE28" s="120">
        <f>IF(E28=BE$3,AX28,0)</f>
        <v>0</v>
      </c>
      <c r="BF28" s="18">
        <f>IF(BE28=BE$4,BE28-60,BE28)</f>
        <v>0</v>
      </c>
      <c r="BG28" s="18">
        <f>IF(BF28=BF$4,BF28-60,BF28)</f>
        <v>0</v>
      </c>
      <c r="BH28" s="19">
        <f>IF(BE28=$BE$4,1,IF(BF28=$BF$4,1,IF(BG28=$BG$4,1,0)))</f>
        <v>0</v>
      </c>
      <c r="BJ28" s="120">
        <f>IF(E28=BJ$3,AX28,0)</f>
        <v>0</v>
      </c>
      <c r="BK28" s="18">
        <f>IF(BJ28=BJ$4,BJ28-60,BJ28)</f>
        <v>0</v>
      </c>
      <c r="BL28" s="18">
        <f>IF(BK28=BK$4,BK28-60,BK28)</f>
        <v>0</v>
      </c>
      <c r="BM28" s="19">
        <f>IF(BJ28=$BJ$4,1,IF(BK28=$BK$4,1,IF(BL28=$BL$4,1,0)))</f>
        <v>0</v>
      </c>
    </row>
    <row r="29" spans="1:65" ht="15.75" outlineLevel="1" x14ac:dyDescent="0.25">
      <c r="A29" s="12" t="str">
        <f>CONCATENATE(E29,LEFT(C29,2),RIGHT(C29,2),UPPER((LEFT(D29,3))))</f>
        <v/>
      </c>
      <c r="B29" s="99"/>
      <c r="C29" s="99"/>
      <c r="D29" s="99"/>
      <c r="E29" s="99"/>
      <c r="F29" s="99"/>
      <c r="G29" s="100"/>
      <c r="H29" s="99"/>
      <c r="I29" s="106"/>
      <c r="J29" s="99"/>
      <c r="K29" s="84" t="s">
        <v>36</v>
      </c>
      <c r="L29" s="11">
        <f>VLOOKUP(K29,COMPETENCES,2)</f>
        <v>7.5</v>
      </c>
      <c r="M29" s="11">
        <f>IF(L29="-",0,IF(L29=0,0,1))</f>
        <v>1</v>
      </c>
      <c r="N29" s="103"/>
      <c r="O29" s="84" t="s">
        <v>19</v>
      </c>
      <c r="P29" s="11">
        <f>VLOOKUP(O29,QUALITES,2)</f>
        <v>10</v>
      </c>
      <c r="Q29" s="94"/>
      <c r="R29" s="84" t="s">
        <v>36</v>
      </c>
      <c r="S29" s="11">
        <f>VLOOKUP(R29,EXPERTISE,2)</f>
        <v>7.5</v>
      </c>
      <c r="T29" s="94"/>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8"/>
      <c r="AZ29" s="120">
        <f>IF(E29=AZ$3,AX29,0)</f>
        <v>0</v>
      </c>
      <c r="BA29" s="18">
        <f>IF(AZ29=AZ$4,AZ29-60,AZ29)</f>
        <v>0</v>
      </c>
      <c r="BB29" s="18">
        <f>IF(BA29=BA$4,BA29-60,BA29)</f>
        <v>0</v>
      </c>
      <c r="BC29" s="19">
        <f>IF(AZ29=$AZ$4,1,IF(BA29=$BA$4,1,IF(BB29=$BB$4,1,0)))</f>
        <v>0</v>
      </c>
      <c r="BE29" s="120">
        <f>IF(E29=BE$3,AX29,0)</f>
        <v>0</v>
      </c>
      <c r="BF29" s="18">
        <f>IF(BE29=BE$4,BE29-60,BE29)</f>
        <v>0</v>
      </c>
      <c r="BG29" s="18">
        <f>IF(BF29=BF$4,BF29-60,BF29)</f>
        <v>0</v>
      </c>
      <c r="BH29" s="19">
        <f>IF(BE29=$BE$4,1,IF(BF29=$BF$4,1,IF(BG29=$BG$4,1,0)))</f>
        <v>0</v>
      </c>
      <c r="BJ29" s="120">
        <f>IF(E29=BJ$3,AX29,0)</f>
        <v>0</v>
      </c>
      <c r="BK29" s="18">
        <f>IF(BJ29=BJ$4,BJ29-60,BJ29)</f>
        <v>0</v>
      </c>
      <c r="BL29" s="18">
        <f>IF(BK29=BK$4,BK29-60,BK29)</f>
        <v>0</v>
      </c>
      <c r="BM29" s="19">
        <f>IF(BJ29=$BJ$4,1,IF(BK29=$BK$4,1,IF(BL29=$BL$4,1,0)))</f>
        <v>0</v>
      </c>
    </row>
    <row r="30" spans="1:65" ht="15.75" outlineLevel="1" x14ac:dyDescent="0.25">
      <c r="A30" s="12" t="str">
        <f>CONCATENATE(E30,LEFT(C30,2),RIGHT(C30,2),UPPER((LEFT(D30,3))))</f>
        <v/>
      </c>
      <c r="B30" s="99"/>
      <c r="C30" s="99"/>
      <c r="D30" s="99"/>
      <c r="E30" s="99"/>
      <c r="F30" s="99"/>
      <c r="G30" s="100"/>
      <c r="H30" s="99"/>
      <c r="I30" s="106"/>
      <c r="J30" s="99"/>
      <c r="K30" s="84" t="s">
        <v>37</v>
      </c>
      <c r="L30" s="11">
        <f>VLOOKUP(K30,COMPETENCES,2)</f>
        <v>10</v>
      </c>
      <c r="M30" s="11">
        <f>IF(L30="-",0,IF(L30=0,0,1))</f>
        <v>1</v>
      </c>
      <c r="N30" s="103"/>
      <c r="O30" s="94"/>
      <c r="P30" s="107"/>
      <c r="Q30" s="94"/>
      <c r="R30" s="84" t="s">
        <v>36</v>
      </c>
      <c r="S30" s="11">
        <f>VLOOKUP(R30,EXPERTISE,2)</f>
        <v>7.5</v>
      </c>
      <c r="T30" s="94"/>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8"/>
      <c r="AZ30" s="120">
        <f>IF(E30=AZ$3,AX30,0)</f>
        <v>0</v>
      </c>
      <c r="BA30" s="18">
        <f>IF(AZ30=AZ$4,AZ30-60,AZ30)</f>
        <v>0</v>
      </c>
      <c r="BB30" s="18">
        <f>IF(BA30=BA$4,BA30-60,BA30)</f>
        <v>0</v>
      </c>
      <c r="BC30" s="19">
        <f>IF(AZ30=$AZ$4,1,IF(BA30=$BA$4,1,IF(BB30=$BB$4,1,0)))</f>
        <v>0</v>
      </c>
      <c r="BE30" s="120">
        <f>IF(E30=BE$3,AX30,0)</f>
        <v>0</v>
      </c>
      <c r="BF30" s="18">
        <f>IF(BE30=BE$4,BE30-60,BE30)</f>
        <v>0</v>
      </c>
      <c r="BG30" s="18">
        <f>IF(BF30=BF$4,BF30-60,BF30)</f>
        <v>0</v>
      </c>
      <c r="BH30" s="19">
        <f>IF(BE30=$BE$4,1,IF(BF30=$BF$4,1,IF(BG30=$BG$4,1,0)))</f>
        <v>0</v>
      </c>
      <c r="BJ30" s="120">
        <f>IF(E30=BJ$3,AX30,0)</f>
        <v>0</v>
      </c>
      <c r="BK30" s="18">
        <f>IF(BJ30=BJ$4,BJ30-60,BJ30)</f>
        <v>0</v>
      </c>
      <c r="BL30" s="18">
        <f>IF(BK30=BK$4,BK30-60,BK30)</f>
        <v>0</v>
      </c>
      <c r="BM30" s="19">
        <f>IF(BJ30=$BJ$4,1,IF(BK30=$BK$4,1,IF(BL30=$BL$4,1,0)))</f>
        <v>0</v>
      </c>
    </row>
    <row r="31" spans="1:65" ht="15.75" outlineLevel="1" x14ac:dyDescent="0.25">
      <c r="A31" s="12" t="str">
        <f>CONCATENATE(E31,LEFT(C31,2),RIGHT(C31,2),UPPER((LEFT(D31,3))))</f>
        <v/>
      </c>
      <c r="B31" s="99"/>
      <c r="C31" s="99"/>
      <c r="D31" s="99"/>
      <c r="E31" s="99"/>
      <c r="F31" s="99"/>
      <c r="G31" s="100"/>
      <c r="H31" s="99"/>
      <c r="I31" s="106"/>
      <c r="J31" s="99"/>
      <c r="K31" s="84" t="s">
        <v>36</v>
      </c>
      <c r="L31" s="11">
        <f>VLOOKUP(K31,COMPETENCES,2)</f>
        <v>7.5</v>
      </c>
      <c r="M31" s="11">
        <f>IF(L31="-",0,IF(L31=0,0,1))</f>
        <v>1</v>
      </c>
      <c r="N31" s="103"/>
      <c r="O31" s="94"/>
      <c r="P31" s="107"/>
      <c r="Q31" s="94"/>
      <c r="R31" s="84" t="s">
        <v>38</v>
      </c>
      <c r="S31" s="11" t="str">
        <f>VLOOKUP(R31,EXPERTISE,2)</f>
        <v>-</v>
      </c>
      <c r="T31" s="94"/>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8"/>
      <c r="AZ31" s="120">
        <f>IF(E31=AZ$3,AX31,0)</f>
        <v>0</v>
      </c>
      <c r="BA31" s="18">
        <f>IF(AZ31=AZ$4,AZ31-60,AZ31)</f>
        <v>0</v>
      </c>
      <c r="BB31" s="18">
        <f>IF(BA31=BA$4,BA31-60,BA31)</f>
        <v>0</v>
      </c>
      <c r="BC31" s="19">
        <f>IF(AZ31=$AZ$4,1,IF(BA31=$BA$4,1,IF(BB31=$BB$4,1,0)))</f>
        <v>0</v>
      </c>
      <c r="BE31" s="120">
        <f>IF(E31=BE$3,AX31,0)</f>
        <v>0</v>
      </c>
      <c r="BF31" s="18">
        <f>IF(BE31=BE$4,BE31-60,BE31)</f>
        <v>0</v>
      </c>
      <c r="BG31" s="18">
        <f>IF(BF31=BF$4,BF31-60,BF31)</f>
        <v>0</v>
      </c>
      <c r="BH31" s="19">
        <f>IF(BE31=$BE$4,1,IF(BF31=$BF$4,1,IF(BG31=$BG$4,1,0)))</f>
        <v>0</v>
      </c>
      <c r="BJ31" s="120">
        <f>IF(E31=BJ$3,AX31,0)</f>
        <v>0</v>
      </c>
      <c r="BK31" s="18">
        <f>IF(BJ31=BJ$4,BJ31-60,BJ31)</f>
        <v>0</v>
      </c>
      <c r="BL31" s="18">
        <f>IF(BK31=BK$4,BK31-60,BK31)</f>
        <v>0</v>
      </c>
      <c r="BM31" s="19">
        <f>IF(BJ31=$BJ$4,1,IF(BK31=$BK$4,1,IF(BL31=$BL$4,1,0)))</f>
        <v>0</v>
      </c>
    </row>
    <row r="32" spans="1:65" ht="15.75" outlineLevel="1" x14ac:dyDescent="0.25">
      <c r="A32" s="12" t="str">
        <f>CONCATENATE(E32,LEFT(C32,2),RIGHT(C32,2),UPPER((LEFT(D32,3))))</f>
        <v/>
      </c>
      <c r="B32" s="99"/>
      <c r="C32" s="99"/>
      <c r="D32" s="99"/>
      <c r="E32" s="99"/>
      <c r="F32" s="99"/>
      <c r="G32" s="100"/>
      <c r="H32" s="99"/>
      <c r="I32" s="106"/>
      <c r="J32" s="99"/>
      <c r="K32" s="84" t="s">
        <v>66</v>
      </c>
      <c r="L32" s="11" t="str">
        <f>VLOOKUP(K32,COMPETENCES,2)</f>
        <v>-</v>
      </c>
      <c r="M32" s="11">
        <f>IF(L32="-",0,IF(L32=0,0,1))</f>
        <v>0</v>
      </c>
      <c r="N32" s="103"/>
      <c r="O32" s="94"/>
      <c r="P32" s="107"/>
      <c r="Q32" s="94"/>
      <c r="R32" s="84" t="s">
        <v>36</v>
      </c>
      <c r="S32" s="11">
        <f>VLOOKUP(R32,EXPERTISE,2)</f>
        <v>7.5</v>
      </c>
      <c r="T32" s="94"/>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8"/>
      <c r="AZ32" s="120">
        <f>IF(E32=AZ$3,AX32,0)</f>
        <v>0</v>
      </c>
      <c r="BA32" s="18">
        <f>IF(AZ32=AZ$4,AZ32-60,AZ32)</f>
        <v>0</v>
      </c>
      <c r="BB32" s="18">
        <f>IF(BA32=BA$4,BA32-60,BA32)</f>
        <v>0</v>
      </c>
      <c r="BC32" s="19">
        <f>IF(AZ32=$AZ$4,1,IF(BA32=$BA$4,1,IF(BB32=$BB$4,1,0)))</f>
        <v>0</v>
      </c>
      <c r="BE32" s="120">
        <f>IF(E32=BE$3,AX32,0)</f>
        <v>0</v>
      </c>
      <c r="BF32" s="18">
        <f>IF(BE32=BE$4,BE32-60,BE32)</f>
        <v>0</v>
      </c>
      <c r="BG32" s="18">
        <f>IF(BF32=BF$4,BF32-60,BF32)</f>
        <v>0</v>
      </c>
      <c r="BH32" s="19">
        <f>IF(BE32=$BE$4,1,IF(BF32=$BF$4,1,IF(BG32=$BG$4,1,0)))</f>
        <v>0</v>
      </c>
      <c r="BJ32" s="120">
        <f>IF(E32=BJ$3,AX32,0)</f>
        <v>0</v>
      </c>
      <c r="BK32" s="18">
        <f>IF(BJ32=BJ$4,BJ32-60,BJ32)</f>
        <v>0</v>
      </c>
      <c r="BL32" s="18">
        <f>IF(BK32=BK$4,BK32-60,BK32)</f>
        <v>0</v>
      </c>
      <c r="BM32" s="19">
        <f>IF(BJ32=$BJ$4,1,IF(BK32=$BK$4,1,IF(BL32=$BL$4,1,0)))</f>
        <v>0</v>
      </c>
    </row>
    <row r="33" spans="1:65" ht="15.75" outlineLevel="1" x14ac:dyDescent="0.25">
      <c r="A33" s="12" t="str">
        <f>CONCATENATE(E33,LEFT(C33,2),RIGHT(C33,2),UPPER((LEFT(D33,3))))</f>
        <v/>
      </c>
      <c r="B33" s="99"/>
      <c r="C33" s="99"/>
      <c r="D33" s="99"/>
      <c r="E33" s="99"/>
      <c r="F33" s="99"/>
      <c r="G33" s="100"/>
      <c r="H33" s="99"/>
      <c r="I33" s="106"/>
      <c r="J33" s="99"/>
      <c r="K33" s="84" t="s">
        <v>66</v>
      </c>
      <c r="L33" s="11" t="str">
        <f>VLOOKUP(K33,COMPETENCES,2)</f>
        <v>-</v>
      </c>
      <c r="M33" s="11">
        <f>IF(L33="-",0,IF(L33=0,0,1))</f>
        <v>0</v>
      </c>
      <c r="N33" s="103"/>
      <c r="O33" s="94"/>
      <c r="P33" s="107"/>
      <c r="Q33" s="94"/>
      <c r="R33" s="94"/>
      <c r="S33" s="107"/>
      <c r="T33" s="94"/>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8"/>
      <c r="AZ33" s="120">
        <f>IF(E33=AZ$3,AX33,0)</f>
        <v>0</v>
      </c>
      <c r="BA33" s="18">
        <f>IF(AZ33=AZ$4,AZ33-60,AZ33)</f>
        <v>0</v>
      </c>
      <c r="BB33" s="18">
        <f>IF(BA33=BA$4,BA33-60,BA33)</f>
        <v>0</v>
      </c>
      <c r="BC33" s="19">
        <f>IF(AZ33=$AZ$4,1,IF(BA33=$BA$4,1,IF(BB33=$BB$4,1,0)))</f>
        <v>0</v>
      </c>
      <c r="BE33" s="120">
        <f>IF(E33=BE$3,AX33,0)</f>
        <v>0</v>
      </c>
      <c r="BF33" s="18">
        <f>IF(BE33=BE$4,BE33-60,BE33)</f>
        <v>0</v>
      </c>
      <c r="BG33" s="18">
        <f>IF(BF33=BF$4,BF33-60,BF33)</f>
        <v>0</v>
      </c>
      <c r="BH33" s="19">
        <f>IF(BE33=$BE$4,1,IF(BF33=$BF$4,1,IF(BG33=$BG$4,1,0)))</f>
        <v>0</v>
      </c>
      <c r="BJ33" s="120">
        <f>IF(E33=BJ$3,AX33,0)</f>
        <v>0</v>
      </c>
      <c r="BK33" s="18">
        <f>IF(BJ33=BJ$4,BJ33-60,BJ33)</f>
        <v>0</v>
      </c>
      <c r="BL33" s="18">
        <f>IF(BK33=BK$4,BK33-60,BK33)</f>
        <v>0</v>
      </c>
      <c r="BM33" s="19">
        <f>IF(BJ33=$BJ$4,1,IF(BK33=$BK$4,1,IF(BL33=$BL$4,1,0)))</f>
        <v>0</v>
      </c>
    </row>
    <row r="34" spans="1:65" ht="15.75" outlineLevel="1" x14ac:dyDescent="0.25">
      <c r="A34" s="12" t="str">
        <f>CONCATENATE(E34,LEFT(C34,2),RIGHT(C34,2),UPPER((LEFT(D34,3))))</f>
        <v/>
      </c>
      <c r="B34" s="99"/>
      <c r="C34" s="99"/>
      <c r="D34" s="99"/>
      <c r="E34" s="99"/>
      <c r="F34" s="99"/>
      <c r="G34" s="100"/>
      <c r="H34" s="99"/>
      <c r="I34" s="106"/>
      <c r="J34" s="99"/>
      <c r="K34" s="84" t="s">
        <v>66</v>
      </c>
      <c r="L34" s="11" t="str">
        <f>VLOOKUP(K34,COMPETENCES,2)</f>
        <v>-</v>
      </c>
      <c r="M34" s="11">
        <f>IF(L34="-",0,IF(L34=0,0,1))</f>
        <v>0</v>
      </c>
      <c r="N34" s="103"/>
      <c r="O34" s="94"/>
      <c r="P34" s="107"/>
      <c r="Q34" s="94"/>
      <c r="R34" s="94"/>
      <c r="S34" s="107"/>
      <c r="T34" s="94"/>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8"/>
      <c r="AZ34" s="120">
        <f>IF(E34=AZ$3,AX34,0)</f>
        <v>0</v>
      </c>
      <c r="BA34" s="18">
        <f>IF(AZ34=AZ$4,AZ34-60,AZ34)</f>
        <v>0</v>
      </c>
      <c r="BB34" s="18">
        <f>IF(BA34=BA$4,BA34-60,BA34)</f>
        <v>0</v>
      </c>
      <c r="BC34" s="19">
        <f>IF(AZ34=$AZ$4,1,IF(BA34=$BA$4,1,IF(BB34=$BB$4,1,0)))</f>
        <v>0</v>
      </c>
      <c r="BE34" s="120">
        <f>IF(E34=BE$3,AX34,0)</f>
        <v>0</v>
      </c>
      <c r="BF34" s="18">
        <f>IF(BE34=BE$4,BE34-60,BE34)</f>
        <v>0</v>
      </c>
      <c r="BG34" s="18">
        <f>IF(BF34=BF$4,BF34-60,BF34)</f>
        <v>0</v>
      </c>
      <c r="BH34" s="19">
        <f>IF(BE34=$BE$4,1,IF(BF34=$BF$4,1,IF(BG34=$BG$4,1,0)))</f>
        <v>0</v>
      </c>
      <c r="BJ34" s="120">
        <f>IF(E34=BJ$3,AX34,0)</f>
        <v>0</v>
      </c>
      <c r="BK34" s="18">
        <f>IF(BJ34=BJ$4,BJ34-60,BJ34)</f>
        <v>0</v>
      </c>
      <c r="BL34" s="18">
        <f>IF(BK34=BK$4,BK34-60,BK34)</f>
        <v>0</v>
      </c>
      <c r="BM34" s="19">
        <f>IF(BJ34=$BJ$4,1,IF(BK34=$BK$4,1,IF(BL34=$BL$4,1,0)))</f>
        <v>0</v>
      </c>
    </row>
    <row r="35" spans="1:65" ht="15.75" outlineLevel="1" x14ac:dyDescent="0.25">
      <c r="A35" s="12" t="str">
        <f>CONCATENATE(E35,LEFT(C35,2),RIGHT(C35,2),UPPER((LEFT(D35,3))))</f>
        <v/>
      </c>
      <c r="B35" s="99"/>
      <c r="C35" s="99"/>
      <c r="D35" s="99"/>
      <c r="E35" s="99"/>
      <c r="F35" s="99"/>
      <c r="G35" s="100"/>
      <c r="H35" s="99"/>
      <c r="I35" s="106"/>
      <c r="J35" s="99"/>
      <c r="K35" s="84" t="s">
        <v>66</v>
      </c>
      <c r="L35" s="11" t="str">
        <f>VLOOKUP(K35,COMPETENCES,2)</f>
        <v>-</v>
      </c>
      <c r="M35" s="11">
        <f>IF(L35="-",0,IF(L35=0,0,1))</f>
        <v>0</v>
      </c>
      <c r="N35" s="103"/>
      <c r="O35" s="94"/>
      <c r="P35" s="107"/>
      <c r="Q35" s="94"/>
      <c r="R35" s="94"/>
      <c r="S35" s="107"/>
      <c r="T35" s="94"/>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8"/>
      <c r="AZ35" s="120">
        <f>IF(E35=AZ$3,AX35,0)</f>
        <v>0</v>
      </c>
      <c r="BA35" s="18">
        <f>IF(AZ35=AZ$4,AZ35-60,AZ35)</f>
        <v>0</v>
      </c>
      <c r="BB35" s="18">
        <f>IF(BA35=BA$4,BA35-60,BA35)</f>
        <v>0</v>
      </c>
      <c r="BC35" s="19">
        <f>IF(AZ35=$AZ$4,1,IF(BA35=$BA$4,1,IF(BB35=$BB$4,1,0)))</f>
        <v>0</v>
      </c>
      <c r="BE35" s="120">
        <f>IF(E35=BE$3,AX35,0)</f>
        <v>0</v>
      </c>
      <c r="BF35" s="18">
        <f>IF(BE35=BE$4,BE35-60,BE35)</f>
        <v>0</v>
      </c>
      <c r="BG35" s="18">
        <f>IF(BF35=BF$4,BF35-60,BF35)</f>
        <v>0</v>
      </c>
      <c r="BH35" s="19">
        <f>IF(BE35=$BE$4,1,IF(BF35=$BF$4,1,IF(BG35=$BG$4,1,0)))</f>
        <v>0</v>
      </c>
      <c r="BJ35" s="120">
        <f>IF(E35=BJ$3,AX35,0)</f>
        <v>0</v>
      </c>
      <c r="BK35" s="18">
        <f>IF(BJ35=BJ$4,BJ35-60,BJ35)</f>
        <v>0</v>
      </c>
      <c r="BL35" s="18">
        <f>IF(BK35=BK$4,BK35-60,BK35)</f>
        <v>0</v>
      </c>
      <c r="BM35" s="19">
        <f>IF(BJ35=$BJ$4,1,IF(BK35=$BK$4,1,IF(BL35=$BL$4,1,0)))</f>
        <v>0</v>
      </c>
    </row>
    <row r="36" spans="1:65" outlineLevel="1" x14ac:dyDescent="0.25">
      <c r="A36" s="12" t="str">
        <f>CONCATENATE(E36,LEFT(C36,2),RIGHT(C36,2),UPPER((LEFT(D36,3))))</f>
        <v/>
      </c>
      <c r="B36" s="108"/>
      <c r="C36" s="99"/>
      <c r="D36" s="99"/>
      <c r="E36" s="99"/>
      <c r="F36" s="99"/>
      <c r="G36" s="100"/>
      <c r="H36" s="99"/>
      <c r="I36" s="106"/>
      <c r="J36" s="99"/>
      <c r="K36" s="94"/>
      <c r="L36" s="107"/>
      <c r="M36" s="107"/>
      <c r="N36" s="107"/>
      <c r="O36" s="94"/>
      <c r="P36" s="107"/>
      <c r="Q36" s="94"/>
      <c r="R36" s="94"/>
      <c r="S36" s="107"/>
      <c r="T36" s="94"/>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109"/>
      <c r="AZ36" s="120">
        <f>IF(E36=AZ$3,AX36,0)</f>
        <v>0</v>
      </c>
      <c r="BA36" s="18">
        <f>IF(AZ36=AZ$4,AZ36-60,AZ36)</f>
        <v>0</v>
      </c>
      <c r="BB36" s="18">
        <f>IF(BA36=BA$4,BA36-60,BA36)</f>
        <v>0</v>
      </c>
      <c r="BC36" s="19">
        <f>IF(AZ36=$AZ$4,1,IF(BA36=$BA$4,1,IF(BB36=$BB$4,1,0)))</f>
        <v>0</v>
      </c>
      <c r="BE36" s="120">
        <f>IF(E36=BE$3,AX36,0)</f>
        <v>0</v>
      </c>
      <c r="BF36" s="18">
        <f>IF(BE36=BE$4,BE36-60,BE36)</f>
        <v>0</v>
      </c>
      <c r="BG36" s="18">
        <f>IF(BF36=BF$4,BF36-60,BF36)</f>
        <v>0</v>
      </c>
      <c r="BH36" s="19">
        <f>IF(BE36=$BE$4,1,IF(BF36=$BF$4,1,IF(BG36=$BG$4,1,0)))</f>
        <v>0</v>
      </c>
      <c r="BJ36" s="120">
        <f>IF(E36=BJ$3,AX36,0)</f>
        <v>0</v>
      </c>
      <c r="BK36" s="18">
        <f>IF(BJ36=BJ$4,BJ36-60,BJ36)</f>
        <v>0</v>
      </c>
      <c r="BL36" s="18">
        <f>IF(BK36=BK$4,BK36-60,BK36)</f>
        <v>0</v>
      </c>
      <c r="BM36" s="19">
        <f>IF(BJ36=$BJ$4,1,IF(BK36=$BK$4,1,IF(BL36=$BL$4,1,0)))</f>
        <v>0</v>
      </c>
    </row>
    <row r="37" spans="1:65" ht="15.75" x14ac:dyDescent="0.25">
      <c r="A37" s="12" t="str">
        <f>CONCATENATE(E37,LEFT(C37,2),RIGHT(C37,2),UPPER((LEFT(D37,3))))</f>
        <v>BAg03EMM</v>
      </c>
      <c r="B37" s="12" t="s">
        <v>84</v>
      </c>
      <c r="C37" s="12" t="s">
        <v>142</v>
      </c>
      <c r="D37" s="12" t="s">
        <v>107</v>
      </c>
      <c r="E37" s="6" t="str">
        <f>VLOOKUP($F37,'Listes déroulantes'!$A$28:$B$46,2)</f>
        <v>B</v>
      </c>
      <c r="F37" s="70" t="s">
        <v>3</v>
      </c>
      <c r="G37" s="71"/>
      <c r="H37" s="72"/>
      <c r="I37" s="73"/>
      <c r="J37" s="73"/>
      <c r="K37" s="73"/>
      <c r="L37" s="73"/>
      <c r="M37" s="73"/>
      <c r="N37" s="73"/>
      <c r="O37" s="73"/>
      <c r="P37" s="73"/>
      <c r="Q37" s="73"/>
      <c r="R37" s="73"/>
      <c r="S37" s="73"/>
      <c r="T37" s="74"/>
      <c r="U37" s="75">
        <f>J38+N38+Q38+T38</f>
        <v>38.131944444444443</v>
      </c>
      <c r="V37" s="72"/>
      <c r="W37" s="73"/>
      <c r="X37" s="73"/>
      <c r="Y37" s="73"/>
      <c r="Z37" s="73"/>
      <c r="AA37" s="73"/>
      <c r="AB37" s="73"/>
      <c r="AC37" s="73"/>
      <c r="AD37" s="73"/>
      <c r="AE37" s="73"/>
      <c r="AF37" s="74"/>
      <c r="AG37" s="76"/>
      <c r="AH37" s="77">
        <f>W38+Y38+AA38+AC38+AE38+AG38</f>
        <v>7.5</v>
      </c>
      <c r="AI37" s="73"/>
      <c r="AJ37" s="73"/>
      <c r="AK37" s="73"/>
      <c r="AL37" s="78" t="str">
        <f>IF(AK38&lt;5,"0",IF(AK38&lt;10,"2,5",IF(AK38&lt;15,"5",IF(AK38&lt;20,"7,5","10"))))</f>
        <v>10</v>
      </c>
      <c r="AM37" s="73"/>
      <c r="AN37" s="73"/>
      <c r="AO37" s="73"/>
      <c r="AP37" s="79">
        <f>IF(AO38&lt;10,5,10)</f>
        <v>10</v>
      </c>
      <c r="AQ37" s="73"/>
      <c r="AR37" s="73"/>
      <c r="AS37" s="73"/>
      <c r="AT37" s="73"/>
      <c r="AU37" s="73"/>
      <c r="AV37" s="73"/>
      <c r="AW37" s="80">
        <f>AR38+AT38+AV38</f>
        <v>4</v>
      </c>
      <c r="AX37" s="81">
        <f>U37+AP37+AL37+AH37+AW37</f>
        <v>69.631944444444443</v>
      </c>
      <c r="AZ37" s="120">
        <f>IF(E37=AZ$3,AX37,0)</f>
        <v>0</v>
      </c>
      <c r="BA37" s="18">
        <f>IF(AZ37=AZ$4,AZ37-60,AZ37)</f>
        <v>0</v>
      </c>
      <c r="BB37" s="18">
        <f>IF(BA37=BA$4,BA37-60,BA37)</f>
        <v>0</v>
      </c>
      <c r="BC37" s="19">
        <f>IF(AZ37=$AZ$4,1,IF(BA37=$BA$4,1,IF(BB37=$BB$4,1,0)))</f>
        <v>0</v>
      </c>
      <c r="BE37" s="120">
        <f>IF(E37=BE$3,AX37,0)</f>
        <v>0</v>
      </c>
      <c r="BF37" s="18">
        <f>IF(BE37=BE$4,BE37-60,BE37)</f>
        <v>0</v>
      </c>
      <c r="BG37" s="18">
        <f>IF(BF37=BF$4,BF37-60,BF37)</f>
        <v>0</v>
      </c>
      <c r="BH37" s="19">
        <f>IF(BE37=$BE$4,1,IF(BF37=$BF$4,1,IF(BG37=$BG$4,1,0)))</f>
        <v>0</v>
      </c>
      <c r="BJ37" s="120">
        <f>IF(E37=BJ$3,AX37,0)</f>
        <v>0</v>
      </c>
      <c r="BK37" s="18">
        <f>IF(BJ37=BJ$4,BJ37-60,BJ37)</f>
        <v>0</v>
      </c>
      <c r="BL37" s="18">
        <f>IF(BK37=BK$4,BK37-60,BK37)</f>
        <v>0</v>
      </c>
      <c r="BM37" s="19">
        <f>IF(BJ37=$BJ$4,1,IF(BK37=$BK$4,1,IF(BL37=$BL$4,1,0)))</f>
        <v>0</v>
      </c>
    </row>
    <row r="38" spans="1:65" ht="15.75" outlineLevel="1" x14ac:dyDescent="0.25">
      <c r="A38" s="12" t="str">
        <f>CONCATENATE(E38,LEFT(C38,2),RIGHT(C38,2),UPPER((LEFT(D38,3))))</f>
        <v/>
      </c>
      <c r="B38" s="82"/>
      <c r="C38" s="82"/>
      <c r="D38" s="82"/>
      <c r="E38" s="82"/>
      <c r="F38" s="82"/>
      <c r="G38" s="83"/>
      <c r="H38" s="87" t="s">
        <v>29</v>
      </c>
      <c r="I38" s="85">
        <f>VLOOKUP(H38,OBJECTIFS,2)</f>
        <v>10</v>
      </c>
      <c r="J38" s="86">
        <f>AVERAGE(I38:I42)</f>
        <v>10</v>
      </c>
      <c r="K38" s="87" t="s">
        <v>36</v>
      </c>
      <c r="L38" s="11">
        <f>VLOOKUP(K38,COMPETENCES,2)</f>
        <v>7.5</v>
      </c>
      <c r="M38" s="11">
        <f>IF(L38="-",0,IF(L38=0,0,1))</f>
        <v>1</v>
      </c>
      <c r="N38" s="88">
        <f>SUM(L38:L51)/SUM(M38:M51)</f>
        <v>9</v>
      </c>
      <c r="O38" s="84" t="s">
        <v>19</v>
      </c>
      <c r="P38" s="89">
        <f>VLOOKUP(O38,QUALITES,2)</f>
        <v>10</v>
      </c>
      <c r="Q38" s="90">
        <f>AVERAGE(P38:P45)</f>
        <v>9.6875</v>
      </c>
      <c r="R38" s="84" t="s">
        <v>37</v>
      </c>
      <c r="S38" s="11">
        <f>VLOOKUP(R38,EXPERTISE,2)</f>
        <v>10</v>
      </c>
      <c r="T38" s="91">
        <f>AVERAGE(S38:S48)</f>
        <v>9.4444444444444446</v>
      </c>
      <c r="U38" s="92"/>
      <c r="V38" s="12" t="s">
        <v>18</v>
      </c>
      <c r="W38" s="93">
        <f>VLOOKUP(V38,PROJETS,2)</f>
        <v>2.5</v>
      </c>
      <c r="X38" s="12" t="s">
        <v>59</v>
      </c>
      <c r="Y38" s="93">
        <f>VLOOKUP(X38,PROJETS,2)</f>
        <v>0</v>
      </c>
      <c r="Z38" s="12" t="s">
        <v>18</v>
      </c>
      <c r="AA38" s="93">
        <f>VLOOKUP(Z38,PROJETS,2)</f>
        <v>2.5</v>
      </c>
      <c r="AB38" s="12" t="s">
        <v>59</v>
      </c>
      <c r="AC38" s="93">
        <f>VLOOKUP(AB38,PROJETS,2)</f>
        <v>0</v>
      </c>
      <c r="AD38" s="12" t="s">
        <v>18</v>
      </c>
      <c r="AE38" s="93">
        <f>VLOOKUP(AD38,PROJETS,2)</f>
        <v>2.5</v>
      </c>
      <c r="AF38" s="12" t="s">
        <v>59</v>
      </c>
      <c r="AG38" s="93">
        <f>VLOOKUP(AF38,PROJETS,2)</f>
        <v>0</v>
      </c>
      <c r="AH38" s="94"/>
      <c r="AI38" s="95">
        <v>36620</v>
      </c>
      <c r="AJ38" s="96">
        <f>AJ4</f>
        <v>44561</v>
      </c>
      <c r="AK38" s="97">
        <f>(AJ38-AI38)/365</f>
        <v>21.756164383561643</v>
      </c>
      <c r="AL38" s="92"/>
      <c r="AM38" s="95">
        <v>35863</v>
      </c>
      <c r="AN38" s="95">
        <f>AN4</f>
        <v>44561</v>
      </c>
      <c r="AO38" s="97">
        <f>(AN38-AM38)/365</f>
        <v>23.830136986301369</v>
      </c>
      <c r="AP38" s="92"/>
      <c r="AQ38" s="12" t="s">
        <v>18</v>
      </c>
      <c r="AR38" s="93">
        <f>VLOOKUP(AQ38,DIVERS,2)</f>
        <v>2</v>
      </c>
      <c r="AS38" s="12" t="s">
        <v>18</v>
      </c>
      <c r="AT38" s="93">
        <f>VLOOKUP(AS38,FORMAC,2)</f>
        <v>2</v>
      </c>
      <c r="AU38" s="12" t="s">
        <v>59</v>
      </c>
      <c r="AV38" s="93">
        <f>VLOOKUP(AU38,FORMAQ,2)</f>
        <v>0</v>
      </c>
      <c r="AW38" s="92"/>
      <c r="AX38" s="98"/>
      <c r="AZ38" s="120">
        <f>IF(E38=AZ$3,AX38,0)</f>
        <v>0</v>
      </c>
      <c r="BA38" s="18">
        <f>IF(AZ38=AZ$4,AZ38-60,AZ38)</f>
        <v>0</v>
      </c>
      <c r="BB38" s="18">
        <f>IF(BA38=BA$4,BA38-60,BA38)</f>
        <v>0</v>
      </c>
      <c r="BC38" s="19">
        <f>IF(AZ38=$AZ$4,1,IF(BA38=$BA$4,1,IF(BB38=$BB$4,1,0)))</f>
        <v>0</v>
      </c>
      <c r="BE38" s="120">
        <f>IF(E38=BE$3,AX38,0)</f>
        <v>0</v>
      </c>
      <c r="BF38" s="18">
        <f>IF(BE38=BE$4,BE38-60,BE38)</f>
        <v>0</v>
      </c>
      <c r="BG38" s="18">
        <f>IF(BF38=BF$4,BF38-60,BF38)</f>
        <v>0</v>
      </c>
      <c r="BH38" s="19">
        <f>IF(BE38=$BE$4,1,IF(BF38=$BF$4,1,IF(BG38=$BG$4,1,0)))</f>
        <v>0</v>
      </c>
      <c r="BJ38" s="120">
        <f>IF(E38=BJ$3,AX38,0)</f>
        <v>0</v>
      </c>
      <c r="BK38" s="18">
        <f>IF(BJ38=BJ$4,BJ38-60,BJ38)</f>
        <v>0</v>
      </c>
      <c r="BL38" s="18">
        <f>IF(BK38=BK$4,BK38-60,BK38)</f>
        <v>0</v>
      </c>
      <c r="BM38" s="19">
        <f>IF(BJ38=$BJ$4,1,IF(BK38=$BK$4,1,IF(BL38=$BL$4,1,0)))</f>
        <v>0</v>
      </c>
    </row>
    <row r="39" spans="1:65" ht="15.75" outlineLevel="1" x14ac:dyDescent="0.25">
      <c r="A39" s="12" t="str">
        <f>CONCATENATE(E39,LEFT(C39,2),RIGHT(C39,2),UPPER((LEFT(D39,3))))</f>
        <v/>
      </c>
      <c r="B39" s="99"/>
      <c r="C39" s="99"/>
      <c r="D39" s="99"/>
      <c r="E39" s="99"/>
      <c r="F39" s="99"/>
      <c r="G39" s="100"/>
      <c r="H39" s="84" t="s">
        <v>29</v>
      </c>
      <c r="I39" s="101">
        <f>VLOOKUP(H39,OBJECTIFS,2)</f>
        <v>10</v>
      </c>
      <c r="J39" s="99"/>
      <c r="K39" s="102" t="s">
        <v>37</v>
      </c>
      <c r="L39" s="11">
        <f>VLOOKUP(K39,COMPETENCES,2)</f>
        <v>10</v>
      </c>
      <c r="M39" s="11">
        <f>IF(L39="-",0,IF(L39=0,0,1))</f>
        <v>1</v>
      </c>
      <c r="N39" s="103"/>
      <c r="O39" s="84" t="s">
        <v>19</v>
      </c>
      <c r="P39" s="11">
        <f>VLOOKUP(O39,QUALITES,2)</f>
        <v>10</v>
      </c>
      <c r="Q39" s="94"/>
      <c r="R39" s="84" t="s">
        <v>37</v>
      </c>
      <c r="S39" s="11">
        <f>VLOOKUP(R39,EXPERTISE,2)</f>
        <v>10</v>
      </c>
      <c r="T39" s="94"/>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8"/>
      <c r="AZ39" s="120">
        <f>IF(E39=AZ$3,AX39,0)</f>
        <v>0</v>
      </c>
      <c r="BA39" s="18">
        <f>IF(AZ39=AZ$4,AZ39-60,AZ39)</f>
        <v>0</v>
      </c>
      <c r="BB39" s="18">
        <f>IF(BA39=BA$4,BA39-60,BA39)</f>
        <v>0</v>
      </c>
      <c r="BC39" s="19">
        <f>IF(AZ39=$AZ$4,1,IF(BA39=$BA$4,1,IF(BB39=$BB$4,1,0)))</f>
        <v>0</v>
      </c>
      <c r="BE39" s="120">
        <f>IF(E39=BE$3,AX39,0)</f>
        <v>0</v>
      </c>
      <c r="BF39" s="18">
        <f>IF(BE39=BE$4,BE39-60,BE39)</f>
        <v>0</v>
      </c>
      <c r="BG39" s="18">
        <f>IF(BF39=BF$4,BF39-60,BF39)</f>
        <v>0</v>
      </c>
      <c r="BH39" s="19">
        <f>IF(BE39=$BE$4,1,IF(BF39=$BF$4,1,IF(BG39=$BG$4,1,0)))</f>
        <v>0</v>
      </c>
      <c r="BJ39" s="120">
        <f>IF(E39=BJ$3,AX39,0)</f>
        <v>0</v>
      </c>
      <c r="BK39" s="18">
        <f>IF(BJ39=BJ$4,BJ39-60,BJ39)</f>
        <v>0</v>
      </c>
      <c r="BL39" s="18">
        <f>IF(BK39=BK$4,BK39-60,BK39)</f>
        <v>0</v>
      </c>
      <c r="BM39" s="19">
        <f>IF(BJ39=$BJ$4,1,IF(BK39=$BK$4,1,IF(BL39=$BL$4,1,0)))</f>
        <v>0</v>
      </c>
    </row>
    <row r="40" spans="1:65" ht="15.75" outlineLevel="1" x14ac:dyDescent="0.25">
      <c r="A40" s="12" t="str">
        <f>CONCATENATE(E40,LEFT(C40,2),RIGHT(C40,2),UPPER((LEFT(D40,3))))</f>
        <v/>
      </c>
      <c r="B40" s="99"/>
      <c r="C40" s="99"/>
      <c r="D40" s="99"/>
      <c r="E40" s="99"/>
      <c r="F40" s="99"/>
      <c r="G40" s="105"/>
      <c r="H40" s="84" t="s">
        <v>66</v>
      </c>
      <c r="I40" s="101" t="str">
        <f>VLOOKUP(H40,OBJECTIFS,2)</f>
        <v>-</v>
      </c>
      <c r="J40" s="99"/>
      <c r="K40" s="84" t="s">
        <v>36</v>
      </c>
      <c r="L40" s="11">
        <f>VLOOKUP(K40,COMPETENCES,2)</f>
        <v>7.5</v>
      </c>
      <c r="M40" s="11">
        <f>IF(L40="-",0,IF(L40=0,0,1))</f>
        <v>1</v>
      </c>
      <c r="N40" s="103"/>
      <c r="O40" s="84" t="s">
        <v>19</v>
      </c>
      <c r="P40" s="11">
        <f>VLOOKUP(O40,QUALITES,2)</f>
        <v>10</v>
      </c>
      <c r="Q40" s="94"/>
      <c r="R40" s="84" t="s">
        <v>37</v>
      </c>
      <c r="S40" s="11">
        <f>VLOOKUP(R40,EXPERTISE,2)</f>
        <v>10</v>
      </c>
      <c r="T40" s="94"/>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8"/>
      <c r="AZ40" s="120">
        <f>IF(E40=AZ$3,AX40,0)</f>
        <v>0</v>
      </c>
      <c r="BA40" s="18">
        <f>IF(AZ40=AZ$4,AZ40-60,AZ40)</f>
        <v>0</v>
      </c>
      <c r="BB40" s="18">
        <f>IF(BA40=BA$4,BA40-60,BA40)</f>
        <v>0</v>
      </c>
      <c r="BC40" s="19">
        <f>IF(AZ40=$AZ$4,1,IF(BA40=$BA$4,1,IF(BB40=$BB$4,1,0)))</f>
        <v>0</v>
      </c>
      <c r="BE40" s="120">
        <f>IF(E40=BE$3,AX40,0)</f>
        <v>0</v>
      </c>
      <c r="BF40" s="18">
        <f>IF(BE40=BE$4,BE40-60,BE40)</f>
        <v>0</v>
      </c>
      <c r="BG40" s="18">
        <f>IF(BF40=BF$4,BF40-60,BF40)</f>
        <v>0</v>
      </c>
      <c r="BH40" s="19">
        <f>IF(BE40=$BE$4,1,IF(BF40=$BF$4,1,IF(BG40=$BG$4,1,0)))</f>
        <v>0</v>
      </c>
      <c r="BJ40" s="120">
        <f>IF(E40=BJ$3,AX40,0)</f>
        <v>0</v>
      </c>
      <c r="BK40" s="18">
        <f>IF(BJ40=BJ$4,BJ40-60,BJ40)</f>
        <v>0</v>
      </c>
      <c r="BL40" s="18">
        <f>IF(BK40=BK$4,BK40-60,BK40)</f>
        <v>0</v>
      </c>
      <c r="BM40" s="19">
        <f>IF(BJ40=$BJ$4,1,IF(BK40=$BK$4,1,IF(BL40=$BL$4,1,0)))</f>
        <v>0</v>
      </c>
    </row>
    <row r="41" spans="1:65" ht="15.75" outlineLevel="1" x14ac:dyDescent="0.25">
      <c r="A41" s="12" t="str">
        <f>CONCATENATE(E41,LEFT(C41,2),RIGHT(C41,2),UPPER((LEFT(D41,3))))</f>
        <v/>
      </c>
      <c r="B41" s="99"/>
      <c r="C41" s="99"/>
      <c r="D41" s="99"/>
      <c r="E41" s="99"/>
      <c r="F41" s="99"/>
      <c r="G41" s="105"/>
      <c r="H41" s="84" t="s">
        <v>66</v>
      </c>
      <c r="I41" s="101" t="str">
        <f>VLOOKUP(H41,OBJECTIFS,2)</f>
        <v>-</v>
      </c>
      <c r="J41" s="99"/>
      <c r="K41" s="84" t="s">
        <v>37</v>
      </c>
      <c r="L41" s="11">
        <f>VLOOKUP(K41,COMPETENCES,2)</f>
        <v>10</v>
      </c>
      <c r="M41" s="11">
        <f>IF(L41="-",0,IF(L41=0,0,1))</f>
        <v>1</v>
      </c>
      <c r="N41" s="103"/>
      <c r="O41" s="84" t="s">
        <v>19</v>
      </c>
      <c r="P41" s="11">
        <f>VLOOKUP(O41,QUALITES,2)</f>
        <v>10</v>
      </c>
      <c r="Q41" s="94"/>
      <c r="R41" s="84" t="s">
        <v>36</v>
      </c>
      <c r="S41" s="11">
        <f>VLOOKUP(R41,EXPERTISE,2)</f>
        <v>7.5</v>
      </c>
      <c r="T41" s="94"/>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8"/>
      <c r="AZ41" s="120">
        <f>IF(E41=AZ$3,AX41,0)</f>
        <v>0</v>
      </c>
      <c r="BA41" s="18">
        <f>IF(AZ41=AZ$4,AZ41-60,AZ41)</f>
        <v>0</v>
      </c>
      <c r="BB41" s="18">
        <f>IF(BA41=BA$4,BA41-60,BA41)</f>
        <v>0</v>
      </c>
      <c r="BC41" s="19">
        <f>IF(AZ41=$AZ$4,1,IF(BA41=$BA$4,1,IF(BB41=$BB$4,1,0)))</f>
        <v>0</v>
      </c>
      <c r="BE41" s="120">
        <f>IF(E41=BE$3,AX41,0)</f>
        <v>0</v>
      </c>
      <c r="BF41" s="18">
        <f>IF(BE41=BE$4,BE41-60,BE41)</f>
        <v>0</v>
      </c>
      <c r="BG41" s="18">
        <f>IF(BF41=BF$4,BF41-60,BF41)</f>
        <v>0</v>
      </c>
      <c r="BH41" s="19">
        <f>IF(BE41=$BE$4,1,IF(BF41=$BF$4,1,IF(BG41=$BG$4,1,0)))</f>
        <v>0</v>
      </c>
      <c r="BJ41" s="120">
        <f>IF(E41=BJ$3,AX41,0)</f>
        <v>0</v>
      </c>
      <c r="BK41" s="18">
        <f>IF(BJ41=BJ$4,BJ41-60,BJ41)</f>
        <v>0</v>
      </c>
      <c r="BL41" s="18">
        <f>IF(BK41=BK$4,BK41-60,BK41)</f>
        <v>0</v>
      </c>
      <c r="BM41" s="19">
        <f>IF(BJ41=$BJ$4,1,IF(BK41=$BK$4,1,IF(BL41=$BL$4,1,0)))</f>
        <v>0</v>
      </c>
    </row>
    <row r="42" spans="1:65" ht="15.75" outlineLevel="1" x14ac:dyDescent="0.25">
      <c r="A42" s="12" t="str">
        <f>CONCATENATE(E42,LEFT(C42,2),RIGHT(C42,2),UPPER((LEFT(D42,3))))</f>
        <v/>
      </c>
      <c r="B42" s="99"/>
      <c r="C42" s="99"/>
      <c r="D42" s="99"/>
      <c r="E42" s="99"/>
      <c r="F42" s="99"/>
      <c r="G42" s="105"/>
      <c r="H42" s="84" t="s">
        <v>66</v>
      </c>
      <c r="I42" s="11" t="str">
        <f>VLOOKUP(H42,OBJECTIFS,2)</f>
        <v>-</v>
      </c>
      <c r="J42" s="99"/>
      <c r="K42" s="84" t="s">
        <v>37</v>
      </c>
      <c r="L42" s="11">
        <f>VLOOKUP(K42,COMPETENCES,2)</f>
        <v>10</v>
      </c>
      <c r="M42" s="11">
        <f>IF(L42="-",0,IF(L42=0,0,1))</f>
        <v>1</v>
      </c>
      <c r="N42" s="103"/>
      <c r="O42" s="84" t="s">
        <v>18</v>
      </c>
      <c r="P42" s="11">
        <f>VLOOKUP(O42,QUALITES,2)</f>
        <v>7.5</v>
      </c>
      <c r="Q42" s="94"/>
      <c r="R42" s="84" t="s">
        <v>38</v>
      </c>
      <c r="S42" s="11" t="str">
        <f>VLOOKUP(R42,EXPERTISE,2)</f>
        <v>-</v>
      </c>
      <c r="T42" s="94"/>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8"/>
      <c r="AZ42" s="120">
        <f>IF(E42=AZ$3,AX42,0)</f>
        <v>0</v>
      </c>
      <c r="BA42" s="18">
        <f>IF(AZ42=AZ$4,AZ42-60,AZ42)</f>
        <v>0</v>
      </c>
      <c r="BB42" s="18">
        <f>IF(BA42=BA$4,BA42-60,BA42)</f>
        <v>0</v>
      </c>
      <c r="BC42" s="19">
        <f>IF(AZ42=$AZ$4,1,IF(BA42=$BA$4,1,IF(BB42=$BB$4,1,0)))</f>
        <v>0</v>
      </c>
      <c r="BE42" s="120">
        <f>IF(E42=BE$3,AX42,0)</f>
        <v>0</v>
      </c>
      <c r="BF42" s="18">
        <f>IF(BE42=BE$4,BE42-60,BE42)</f>
        <v>0</v>
      </c>
      <c r="BG42" s="18">
        <f>IF(BF42=BF$4,BF42-60,BF42)</f>
        <v>0</v>
      </c>
      <c r="BH42" s="19">
        <f>IF(BE42=$BE$4,1,IF(BF42=$BF$4,1,IF(BG42=$BG$4,1,0)))</f>
        <v>0</v>
      </c>
      <c r="BJ42" s="120">
        <f>IF(E42=BJ$3,AX42,0)</f>
        <v>0</v>
      </c>
      <c r="BK42" s="18">
        <f>IF(BJ42=BJ$4,BJ42-60,BJ42)</f>
        <v>0</v>
      </c>
      <c r="BL42" s="18">
        <f>IF(BK42=BK$4,BK42-60,BK42)</f>
        <v>0</v>
      </c>
      <c r="BM42" s="19">
        <f>IF(BJ42=$BJ$4,1,IF(BK42=$BK$4,1,IF(BL42=$BL$4,1,0)))</f>
        <v>0</v>
      </c>
    </row>
    <row r="43" spans="1:65" ht="15.75" outlineLevel="1" x14ac:dyDescent="0.25">
      <c r="A43" s="12" t="str">
        <f>CONCATENATE(E43,LEFT(C43,2),RIGHT(C43,2),UPPER((LEFT(D43,3))))</f>
        <v/>
      </c>
      <c r="B43" s="99"/>
      <c r="C43" s="99"/>
      <c r="D43" s="99"/>
      <c r="E43" s="99"/>
      <c r="F43" s="99"/>
      <c r="G43" s="100"/>
      <c r="H43" s="99"/>
      <c r="I43" s="106"/>
      <c r="J43" s="99"/>
      <c r="K43" s="84" t="s">
        <v>36</v>
      </c>
      <c r="L43" s="11">
        <f>VLOOKUP(K43,COMPETENCES,2)</f>
        <v>7.5</v>
      </c>
      <c r="M43" s="11">
        <f>IF(L43="-",0,IF(L43=0,0,1))</f>
        <v>1</v>
      </c>
      <c r="N43" s="103"/>
      <c r="O43" s="84" t="s">
        <v>19</v>
      </c>
      <c r="P43" s="11">
        <f>VLOOKUP(O43,QUALITES,2)</f>
        <v>10</v>
      </c>
      <c r="Q43" s="94"/>
      <c r="R43" s="84" t="s">
        <v>37</v>
      </c>
      <c r="S43" s="11">
        <f>VLOOKUP(R43,EXPERTISE,2)</f>
        <v>10</v>
      </c>
      <c r="T43" s="94"/>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8"/>
      <c r="AZ43" s="120">
        <f>IF(E43=AZ$3,AX43,0)</f>
        <v>0</v>
      </c>
      <c r="BA43" s="18">
        <f>IF(AZ43=AZ$4,AZ43-60,AZ43)</f>
        <v>0</v>
      </c>
      <c r="BB43" s="18">
        <f>IF(BA43=BA$4,BA43-60,BA43)</f>
        <v>0</v>
      </c>
      <c r="BC43" s="19">
        <f>IF(AZ43=$AZ$4,1,IF(BA43=$BA$4,1,IF(BB43=$BB$4,1,0)))</f>
        <v>0</v>
      </c>
      <c r="BE43" s="120">
        <f>IF(E43=BE$3,AX43,0)</f>
        <v>0</v>
      </c>
      <c r="BF43" s="18">
        <f>IF(BE43=BE$4,BE43-60,BE43)</f>
        <v>0</v>
      </c>
      <c r="BG43" s="18">
        <f>IF(BF43=BF$4,BF43-60,BF43)</f>
        <v>0</v>
      </c>
      <c r="BH43" s="19">
        <f>IF(BE43=$BE$4,1,IF(BF43=$BF$4,1,IF(BG43=$BG$4,1,0)))</f>
        <v>0</v>
      </c>
      <c r="BJ43" s="120">
        <f>IF(E43=BJ$3,AX43,0)</f>
        <v>0</v>
      </c>
      <c r="BK43" s="18">
        <f>IF(BJ43=BJ$4,BJ43-60,BJ43)</f>
        <v>0</v>
      </c>
      <c r="BL43" s="18">
        <f>IF(BK43=BK$4,BK43-60,BK43)</f>
        <v>0</v>
      </c>
      <c r="BM43" s="19">
        <f>IF(BJ43=$BJ$4,1,IF(BK43=$BK$4,1,IF(BL43=$BL$4,1,0)))</f>
        <v>0</v>
      </c>
    </row>
    <row r="44" spans="1:65" ht="15.75" outlineLevel="1" x14ac:dyDescent="0.25">
      <c r="A44" s="12" t="str">
        <f>CONCATENATE(E44,LEFT(C44,2),RIGHT(C44,2),UPPER((LEFT(D44,3))))</f>
        <v/>
      </c>
      <c r="B44" s="99"/>
      <c r="C44" s="99"/>
      <c r="D44" s="99"/>
      <c r="E44" s="99"/>
      <c r="F44" s="99"/>
      <c r="G44" s="100"/>
      <c r="H44" s="99"/>
      <c r="I44" s="106"/>
      <c r="J44" s="99"/>
      <c r="K44" s="84" t="s">
        <v>37</v>
      </c>
      <c r="L44" s="11">
        <f>VLOOKUP(K44,COMPETENCES,2)</f>
        <v>10</v>
      </c>
      <c r="M44" s="11">
        <f>IF(L44="-",0,IF(L44=0,0,1))</f>
        <v>1</v>
      </c>
      <c r="N44" s="103"/>
      <c r="O44" s="84" t="s">
        <v>19</v>
      </c>
      <c r="P44" s="11">
        <f>VLOOKUP(O44,QUALITES,2)</f>
        <v>10</v>
      </c>
      <c r="Q44" s="94"/>
      <c r="R44" s="84" t="s">
        <v>36</v>
      </c>
      <c r="S44" s="11">
        <f>VLOOKUP(R44,EXPERTISE,2)</f>
        <v>7.5</v>
      </c>
      <c r="T44" s="94"/>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8"/>
      <c r="AZ44" s="120">
        <f>IF(E44=AZ$3,AX44,0)</f>
        <v>0</v>
      </c>
      <c r="BA44" s="18">
        <f>IF(AZ44=AZ$4,AZ44-60,AZ44)</f>
        <v>0</v>
      </c>
      <c r="BB44" s="18">
        <f>IF(BA44=BA$4,BA44-60,BA44)</f>
        <v>0</v>
      </c>
      <c r="BC44" s="19">
        <f>IF(AZ44=$AZ$4,1,IF(BA44=$BA$4,1,IF(BB44=$BB$4,1,0)))</f>
        <v>0</v>
      </c>
      <c r="BE44" s="120">
        <f>IF(E44=BE$3,AX44,0)</f>
        <v>0</v>
      </c>
      <c r="BF44" s="18">
        <f>IF(BE44=BE$4,BE44-60,BE44)</f>
        <v>0</v>
      </c>
      <c r="BG44" s="18">
        <f>IF(BF44=BF$4,BF44-60,BF44)</f>
        <v>0</v>
      </c>
      <c r="BH44" s="19">
        <f>IF(BE44=$BE$4,1,IF(BF44=$BF$4,1,IF(BG44=$BG$4,1,0)))</f>
        <v>0</v>
      </c>
      <c r="BJ44" s="120">
        <f>IF(E44=BJ$3,AX44,0)</f>
        <v>0</v>
      </c>
      <c r="BK44" s="18">
        <f>IF(BJ44=BJ$4,BJ44-60,BJ44)</f>
        <v>0</v>
      </c>
      <c r="BL44" s="18">
        <f>IF(BK44=BK$4,BK44-60,BK44)</f>
        <v>0</v>
      </c>
      <c r="BM44" s="19">
        <f>IF(BJ44=$BJ$4,1,IF(BK44=$BK$4,1,IF(BL44=$BL$4,1,0)))</f>
        <v>0</v>
      </c>
    </row>
    <row r="45" spans="1:65" ht="15.75" outlineLevel="1" x14ac:dyDescent="0.25">
      <c r="A45" s="12" t="str">
        <f>CONCATENATE(E45,LEFT(C45,2),RIGHT(C45,2),UPPER((LEFT(D45,3))))</f>
        <v/>
      </c>
      <c r="B45" s="99"/>
      <c r="C45" s="99"/>
      <c r="D45" s="99"/>
      <c r="E45" s="99"/>
      <c r="F45" s="99"/>
      <c r="G45" s="100"/>
      <c r="H45" s="99"/>
      <c r="I45" s="106"/>
      <c r="J45" s="99"/>
      <c r="K45" s="84" t="s">
        <v>36</v>
      </c>
      <c r="L45" s="11">
        <f>VLOOKUP(K45,COMPETENCES,2)</f>
        <v>7.5</v>
      </c>
      <c r="M45" s="11">
        <f>IF(L45="-",0,IF(L45=0,0,1))</f>
        <v>1</v>
      </c>
      <c r="N45" s="103"/>
      <c r="O45" s="84" t="s">
        <v>19</v>
      </c>
      <c r="P45" s="11">
        <f>VLOOKUP(O45,QUALITES,2)</f>
        <v>10</v>
      </c>
      <c r="Q45" s="94"/>
      <c r="R45" s="84" t="s">
        <v>37</v>
      </c>
      <c r="S45" s="11">
        <f>VLOOKUP(R45,EXPERTISE,2)</f>
        <v>10</v>
      </c>
      <c r="T45" s="94"/>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8"/>
      <c r="AZ45" s="120">
        <f>IF(E45=AZ$3,AX45,0)</f>
        <v>0</v>
      </c>
      <c r="BA45" s="18">
        <f>IF(AZ45=AZ$4,AZ45-60,AZ45)</f>
        <v>0</v>
      </c>
      <c r="BB45" s="18">
        <f>IF(BA45=BA$4,BA45-60,BA45)</f>
        <v>0</v>
      </c>
      <c r="BC45" s="19">
        <f>IF(AZ45=$AZ$4,1,IF(BA45=$BA$4,1,IF(BB45=$BB$4,1,0)))</f>
        <v>0</v>
      </c>
      <c r="BE45" s="120">
        <f>IF(E45=BE$3,AX45,0)</f>
        <v>0</v>
      </c>
      <c r="BF45" s="18">
        <f>IF(BE45=BE$4,BE45-60,BE45)</f>
        <v>0</v>
      </c>
      <c r="BG45" s="18">
        <f>IF(BF45=BF$4,BF45-60,BF45)</f>
        <v>0</v>
      </c>
      <c r="BH45" s="19">
        <f>IF(BE45=$BE$4,1,IF(BF45=$BF$4,1,IF(BG45=$BG$4,1,0)))</f>
        <v>0</v>
      </c>
      <c r="BJ45" s="120">
        <f>IF(E45=BJ$3,AX45,0)</f>
        <v>0</v>
      </c>
      <c r="BK45" s="18">
        <f>IF(BJ45=BJ$4,BJ45-60,BJ45)</f>
        <v>0</v>
      </c>
      <c r="BL45" s="18">
        <f>IF(BK45=BK$4,BK45-60,BK45)</f>
        <v>0</v>
      </c>
      <c r="BM45" s="19">
        <f>IF(BJ45=$BJ$4,1,IF(BK45=$BK$4,1,IF(BL45=$BL$4,1,0)))</f>
        <v>0</v>
      </c>
    </row>
    <row r="46" spans="1:65" ht="15.75" outlineLevel="1" x14ac:dyDescent="0.25">
      <c r="A46" s="12" t="str">
        <f>CONCATENATE(E46,LEFT(C46,2),RIGHT(C46,2),UPPER((LEFT(D46,3))))</f>
        <v/>
      </c>
      <c r="B46" s="99"/>
      <c r="C46" s="99"/>
      <c r="D46" s="99"/>
      <c r="E46" s="99"/>
      <c r="F46" s="99"/>
      <c r="G46" s="100"/>
      <c r="H46" s="99"/>
      <c r="I46" s="106"/>
      <c r="J46" s="99"/>
      <c r="K46" s="84" t="s">
        <v>37</v>
      </c>
      <c r="L46" s="11">
        <f>VLOOKUP(K46,COMPETENCES,2)</f>
        <v>10</v>
      </c>
      <c r="M46" s="11">
        <f>IF(L46="-",0,IF(L46=0,0,1))</f>
        <v>1</v>
      </c>
      <c r="N46" s="103"/>
      <c r="O46" s="94"/>
      <c r="P46" s="107"/>
      <c r="Q46" s="94"/>
      <c r="R46" s="84" t="s">
        <v>37</v>
      </c>
      <c r="S46" s="11">
        <f>VLOOKUP(R46,EXPERTISE,2)</f>
        <v>10</v>
      </c>
      <c r="T46" s="94"/>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8"/>
      <c r="AZ46" s="120">
        <f>IF(E46=AZ$3,AX46,0)</f>
        <v>0</v>
      </c>
      <c r="BA46" s="18">
        <f>IF(AZ46=AZ$4,AZ46-60,AZ46)</f>
        <v>0</v>
      </c>
      <c r="BB46" s="18">
        <f>IF(BA46=BA$4,BA46-60,BA46)</f>
        <v>0</v>
      </c>
      <c r="BC46" s="19">
        <f>IF(AZ46=$AZ$4,1,IF(BA46=$BA$4,1,IF(BB46=$BB$4,1,0)))</f>
        <v>0</v>
      </c>
      <c r="BE46" s="120">
        <f>IF(E46=BE$3,AX46,0)</f>
        <v>0</v>
      </c>
      <c r="BF46" s="18">
        <f>IF(BE46=BE$4,BE46-60,BE46)</f>
        <v>0</v>
      </c>
      <c r="BG46" s="18">
        <f>IF(BF46=BF$4,BF46-60,BF46)</f>
        <v>0</v>
      </c>
      <c r="BH46" s="19">
        <f>IF(BE46=$BE$4,1,IF(BF46=$BF$4,1,IF(BG46=$BG$4,1,0)))</f>
        <v>0</v>
      </c>
      <c r="BJ46" s="120">
        <f>IF(E46=BJ$3,AX46,0)</f>
        <v>0</v>
      </c>
      <c r="BK46" s="18">
        <f>IF(BJ46=BJ$4,BJ46-60,BJ46)</f>
        <v>0</v>
      </c>
      <c r="BL46" s="18">
        <f>IF(BK46=BK$4,BK46-60,BK46)</f>
        <v>0</v>
      </c>
      <c r="BM46" s="19">
        <f>IF(BJ46=$BJ$4,1,IF(BK46=$BK$4,1,IF(BL46=$BL$4,1,0)))</f>
        <v>0</v>
      </c>
    </row>
    <row r="47" spans="1:65" ht="15.75" outlineLevel="1" x14ac:dyDescent="0.25">
      <c r="A47" s="12" t="str">
        <f>CONCATENATE(E47,LEFT(C47,2),RIGHT(C47,2),UPPER((LEFT(D47,3))))</f>
        <v/>
      </c>
      <c r="B47" s="99"/>
      <c r="C47" s="99"/>
      <c r="D47" s="99"/>
      <c r="E47" s="99"/>
      <c r="F47" s="99"/>
      <c r="G47" s="100"/>
      <c r="H47" s="99"/>
      <c r="I47" s="106"/>
      <c r="J47" s="99"/>
      <c r="K47" s="84" t="s">
        <v>37</v>
      </c>
      <c r="L47" s="11">
        <f>VLOOKUP(K47,COMPETENCES,2)</f>
        <v>10</v>
      </c>
      <c r="M47" s="11">
        <f>IF(L47="-",0,IF(L47=0,0,1))</f>
        <v>1</v>
      </c>
      <c r="N47" s="103"/>
      <c r="O47" s="94"/>
      <c r="P47" s="107"/>
      <c r="Q47" s="94"/>
      <c r="R47" s="84" t="s">
        <v>38</v>
      </c>
      <c r="S47" s="11" t="str">
        <f>VLOOKUP(R47,EXPERTISE,2)</f>
        <v>-</v>
      </c>
      <c r="T47" s="94"/>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8"/>
      <c r="AZ47" s="120">
        <f>IF(E47=AZ$3,AX47,0)</f>
        <v>0</v>
      </c>
      <c r="BA47" s="18">
        <f>IF(AZ47=AZ$4,AZ47-60,AZ47)</f>
        <v>0</v>
      </c>
      <c r="BB47" s="18">
        <f>IF(BA47=BA$4,BA47-60,BA47)</f>
        <v>0</v>
      </c>
      <c r="BC47" s="19">
        <f>IF(AZ47=$AZ$4,1,IF(BA47=$BA$4,1,IF(BB47=$BB$4,1,0)))</f>
        <v>0</v>
      </c>
      <c r="BE47" s="120">
        <f>IF(E47=BE$3,AX47,0)</f>
        <v>0</v>
      </c>
      <c r="BF47" s="18">
        <f>IF(BE47=BE$4,BE47-60,BE47)</f>
        <v>0</v>
      </c>
      <c r="BG47" s="18">
        <f>IF(BF47=BF$4,BF47-60,BF47)</f>
        <v>0</v>
      </c>
      <c r="BH47" s="19">
        <f>IF(BE47=$BE$4,1,IF(BF47=$BF$4,1,IF(BG47=$BG$4,1,0)))</f>
        <v>0</v>
      </c>
      <c r="BJ47" s="120">
        <f>IF(E47=BJ$3,AX47,0)</f>
        <v>0</v>
      </c>
      <c r="BK47" s="18">
        <f>IF(BJ47=BJ$4,BJ47-60,BJ47)</f>
        <v>0</v>
      </c>
      <c r="BL47" s="18">
        <f>IF(BK47=BK$4,BK47-60,BK47)</f>
        <v>0</v>
      </c>
      <c r="BM47" s="19">
        <f>IF(BJ47=$BJ$4,1,IF(BK47=$BK$4,1,IF(BL47=$BL$4,1,0)))</f>
        <v>0</v>
      </c>
    </row>
    <row r="48" spans="1:65" ht="15.75" outlineLevel="1" x14ac:dyDescent="0.25">
      <c r="A48" s="12" t="str">
        <f>CONCATENATE(E48,LEFT(C48,2),RIGHT(C48,2),UPPER((LEFT(D48,3))))</f>
        <v/>
      </c>
      <c r="B48" s="99"/>
      <c r="C48" s="99"/>
      <c r="D48" s="99"/>
      <c r="E48" s="99"/>
      <c r="F48" s="99"/>
      <c r="G48" s="100"/>
      <c r="H48" s="99"/>
      <c r="I48" s="106"/>
      <c r="J48" s="99"/>
      <c r="K48" s="84" t="s">
        <v>66</v>
      </c>
      <c r="L48" s="11" t="str">
        <f>VLOOKUP(K48,COMPETENCES,2)</f>
        <v>-</v>
      </c>
      <c r="M48" s="11">
        <f>IF(L48="-",0,IF(L48=0,0,1))</f>
        <v>0</v>
      </c>
      <c r="N48" s="103"/>
      <c r="O48" s="94"/>
      <c r="P48" s="107"/>
      <c r="Q48" s="94"/>
      <c r="R48" s="84" t="s">
        <v>37</v>
      </c>
      <c r="S48" s="11">
        <f>VLOOKUP(R48,EXPERTISE,2)</f>
        <v>10</v>
      </c>
      <c r="T48" s="94"/>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8"/>
      <c r="AZ48" s="120">
        <f>IF(E48=AZ$3,AX48,0)</f>
        <v>0</v>
      </c>
      <c r="BA48" s="18">
        <f>IF(AZ48=AZ$4,AZ48-60,AZ48)</f>
        <v>0</v>
      </c>
      <c r="BB48" s="18">
        <f>IF(BA48=BA$4,BA48-60,BA48)</f>
        <v>0</v>
      </c>
      <c r="BC48" s="19">
        <f>IF(AZ48=$AZ$4,1,IF(BA48=$BA$4,1,IF(BB48=$BB$4,1,0)))</f>
        <v>0</v>
      </c>
      <c r="BE48" s="120">
        <f>IF(E48=BE$3,AX48,0)</f>
        <v>0</v>
      </c>
      <c r="BF48" s="18">
        <f>IF(BE48=BE$4,BE48-60,BE48)</f>
        <v>0</v>
      </c>
      <c r="BG48" s="18">
        <f>IF(BF48=BF$4,BF48-60,BF48)</f>
        <v>0</v>
      </c>
      <c r="BH48" s="19">
        <f>IF(BE48=$BE$4,1,IF(BF48=$BF$4,1,IF(BG48=$BG$4,1,0)))</f>
        <v>0</v>
      </c>
      <c r="BJ48" s="120">
        <f>IF(E48=BJ$3,AX48,0)</f>
        <v>0</v>
      </c>
      <c r="BK48" s="18">
        <f>IF(BJ48=BJ$4,BJ48-60,BJ48)</f>
        <v>0</v>
      </c>
      <c r="BL48" s="18">
        <f>IF(BK48=BK$4,BK48-60,BK48)</f>
        <v>0</v>
      </c>
      <c r="BM48" s="19">
        <f>IF(BJ48=$BJ$4,1,IF(BK48=$BK$4,1,IF(BL48=$BL$4,1,0)))</f>
        <v>0</v>
      </c>
    </row>
    <row r="49" spans="1:65" ht="15.75" outlineLevel="1" x14ac:dyDescent="0.25">
      <c r="A49" s="12" t="str">
        <f>CONCATENATE(E49,LEFT(C49,2),RIGHT(C49,2),UPPER((LEFT(D49,3))))</f>
        <v/>
      </c>
      <c r="B49" s="99"/>
      <c r="C49" s="99"/>
      <c r="D49" s="99"/>
      <c r="E49" s="99"/>
      <c r="F49" s="99"/>
      <c r="G49" s="100"/>
      <c r="H49" s="99"/>
      <c r="I49" s="106"/>
      <c r="J49" s="99"/>
      <c r="K49" s="84" t="s">
        <v>66</v>
      </c>
      <c r="L49" s="11" t="str">
        <f>VLOOKUP(K49,COMPETENCES,2)</f>
        <v>-</v>
      </c>
      <c r="M49" s="11">
        <f>IF(L49="-",0,IF(L49=0,0,1))</f>
        <v>0</v>
      </c>
      <c r="N49" s="103"/>
      <c r="O49" s="94"/>
      <c r="P49" s="107"/>
      <c r="Q49" s="94"/>
      <c r="R49" s="94"/>
      <c r="S49" s="107"/>
      <c r="T49" s="94"/>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8"/>
      <c r="AZ49" s="120">
        <f>IF(E49=AZ$3,AX49,0)</f>
        <v>0</v>
      </c>
      <c r="BA49" s="18">
        <f>IF(AZ49=AZ$4,AZ49-60,AZ49)</f>
        <v>0</v>
      </c>
      <c r="BB49" s="18">
        <f>IF(BA49=BA$4,BA49-60,BA49)</f>
        <v>0</v>
      </c>
      <c r="BC49" s="19">
        <f>IF(AZ49=$AZ$4,1,IF(BA49=$BA$4,1,IF(BB49=$BB$4,1,0)))</f>
        <v>0</v>
      </c>
      <c r="BE49" s="120">
        <f>IF(E49=BE$3,AX49,0)</f>
        <v>0</v>
      </c>
      <c r="BF49" s="18">
        <f>IF(BE49=BE$4,BE49-60,BE49)</f>
        <v>0</v>
      </c>
      <c r="BG49" s="18">
        <f>IF(BF49=BF$4,BF49-60,BF49)</f>
        <v>0</v>
      </c>
      <c r="BH49" s="19">
        <f>IF(BE49=$BE$4,1,IF(BF49=$BF$4,1,IF(BG49=$BG$4,1,0)))</f>
        <v>0</v>
      </c>
      <c r="BJ49" s="120">
        <f>IF(E49=BJ$3,AX49,0)</f>
        <v>0</v>
      </c>
      <c r="BK49" s="18">
        <f>IF(BJ49=BJ$4,BJ49-60,BJ49)</f>
        <v>0</v>
      </c>
      <c r="BL49" s="18">
        <f>IF(BK49=BK$4,BK49-60,BK49)</f>
        <v>0</v>
      </c>
      <c r="BM49" s="19">
        <f>IF(BJ49=$BJ$4,1,IF(BK49=$BK$4,1,IF(BL49=$BL$4,1,0)))</f>
        <v>0</v>
      </c>
    </row>
    <row r="50" spans="1:65" ht="15.75" outlineLevel="1" x14ac:dyDescent="0.25">
      <c r="A50" s="12" t="str">
        <f>CONCATENATE(E50,LEFT(C50,2),RIGHT(C50,2),UPPER((LEFT(D50,3))))</f>
        <v/>
      </c>
      <c r="B50" s="99"/>
      <c r="C50" s="99"/>
      <c r="D50" s="99"/>
      <c r="E50" s="99"/>
      <c r="F50" s="99"/>
      <c r="G50" s="100"/>
      <c r="H50" s="99"/>
      <c r="I50" s="106"/>
      <c r="J50" s="99"/>
      <c r="K50" s="84" t="s">
        <v>66</v>
      </c>
      <c r="L50" s="11" t="str">
        <f>VLOOKUP(K50,COMPETENCES,2)</f>
        <v>-</v>
      </c>
      <c r="M50" s="11">
        <f>IF(L50="-",0,IF(L50=0,0,1))</f>
        <v>0</v>
      </c>
      <c r="N50" s="103"/>
      <c r="O50" s="94"/>
      <c r="P50" s="107"/>
      <c r="Q50" s="94"/>
      <c r="R50" s="94"/>
      <c r="S50" s="107"/>
      <c r="T50" s="94"/>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8"/>
      <c r="AZ50" s="120">
        <f>IF(E50=AZ$3,AX50,0)</f>
        <v>0</v>
      </c>
      <c r="BA50" s="18">
        <f>IF(AZ50=AZ$4,AZ50-60,AZ50)</f>
        <v>0</v>
      </c>
      <c r="BB50" s="18">
        <f>IF(BA50=BA$4,BA50-60,BA50)</f>
        <v>0</v>
      </c>
      <c r="BC50" s="19">
        <f>IF(AZ50=$AZ$4,1,IF(BA50=$BA$4,1,IF(BB50=$BB$4,1,0)))</f>
        <v>0</v>
      </c>
      <c r="BE50" s="120">
        <f>IF(E50=BE$3,AX50,0)</f>
        <v>0</v>
      </c>
      <c r="BF50" s="18">
        <f>IF(BE50=BE$4,BE50-60,BE50)</f>
        <v>0</v>
      </c>
      <c r="BG50" s="18">
        <f>IF(BF50=BF$4,BF50-60,BF50)</f>
        <v>0</v>
      </c>
      <c r="BH50" s="19">
        <f>IF(BE50=$BE$4,1,IF(BF50=$BF$4,1,IF(BG50=$BG$4,1,0)))</f>
        <v>0</v>
      </c>
      <c r="BJ50" s="120">
        <f>IF(E50=BJ$3,AX50,0)</f>
        <v>0</v>
      </c>
      <c r="BK50" s="18">
        <f>IF(BJ50=BJ$4,BJ50-60,BJ50)</f>
        <v>0</v>
      </c>
      <c r="BL50" s="18">
        <f>IF(BK50=BK$4,BK50-60,BK50)</f>
        <v>0</v>
      </c>
      <c r="BM50" s="19">
        <f>IF(BJ50=$BJ$4,1,IF(BK50=$BK$4,1,IF(BL50=$BL$4,1,0)))</f>
        <v>0</v>
      </c>
    </row>
    <row r="51" spans="1:65" ht="15.75" outlineLevel="1" x14ac:dyDescent="0.25">
      <c r="A51" s="12" t="str">
        <f>CONCATENATE(E51,LEFT(C51,2),RIGHT(C51,2),UPPER((LEFT(D51,3))))</f>
        <v/>
      </c>
      <c r="B51" s="99"/>
      <c r="C51" s="99"/>
      <c r="D51" s="99"/>
      <c r="E51" s="99"/>
      <c r="F51" s="99"/>
      <c r="G51" s="100"/>
      <c r="H51" s="99"/>
      <c r="I51" s="106"/>
      <c r="J51" s="99"/>
      <c r="K51" s="84" t="s">
        <v>66</v>
      </c>
      <c r="L51" s="11" t="str">
        <f>VLOOKUP(K51,COMPETENCES,2)</f>
        <v>-</v>
      </c>
      <c r="M51" s="11">
        <f>IF(L51="-",0,IF(L51=0,0,1))</f>
        <v>0</v>
      </c>
      <c r="N51" s="103"/>
      <c r="O51" s="94"/>
      <c r="P51" s="107"/>
      <c r="Q51" s="94"/>
      <c r="R51" s="94"/>
      <c r="S51" s="107"/>
      <c r="T51" s="94"/>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8"/>
      <c r="AZ51" s="120">
        <f>IF(E51=AZ$3,AX51,0)</f>
        <v>0</v>
      </c>
      <c r="BA51" s="18">
        <f>IF(AZ51=AZ$4,AZ51-60,AZ51)</f>
        <v>0</v>
      </c>
      <c r="BB51" s="18">
        <f>IF(BA51=BA$4,BA51-60,BA51)</f>
        <v>0</v>
      </c>
      <c r="BC51" s="19">
        <f>IF(AZ51=$AZ$4,1,IF(BA51=$BA$4,1,IF(BB51=$BB$4,1,0)))</f>
        <v>0</v>
      </c>
      <c r="BE51" s="120">
        <f>IF(E51=BE$3,AX51,0)</f>
        <v>0</v>
      </c>
      <c r="BF51" s="18">
        <f>IF(BE51=BE$4,BE51-60,BE51)</f>
        <v>0</v>
      </c>
      <c r="BG51" s="18">
        <f>IF(BF51=BF$4,BF51-60,BF51)</f>
        <v>0</v>
      </c>
      <c r="BH51" s="19">
        <f>IF(BE51=$BE$4,1,IF(BF51=$BF$4,1,IF(BG51=$BG$4,1,0)))</f>
        <v>0</v>
      </c>
      <c r="BJ51" s="120">
        <f>IF(E51=BJ$3,AX51,0)</f>
        <v>0</v>
      </c>
      <c r="BK51" s="18">
        <f>IF(BJ51=BJ$4,BJ51-60,BJ51)</f>
        <v>0</v>
      </c>
      <c r="BL51" s="18">
        <f>IF(BK51=BK$4,BK51-60,BK51)</f>
        <v>0</v>
      </c>
      <c r="BM51" s="19">
        <f>IF(BJ51=$BJ$4,1,IF(BK51=$BK$4,1,IF(BL51=$BL$4,1,0)))</f>
        <v>0</v>
      </c>
    </row>
    <row r="52" spans="1:65" outlineLevel="1" x14ac:dyDescent="0.25">
      <c r="A52" s="12" t="str">
        <f>CONCATENATE(E52,LEFT(C52,2),RIGHT(C52,2),UPPER((LEFT(D52,3))))</f>
        <v/>
      </c>
      <c r="B52" s="108"/>
      <c r="C52" s="99"/>
      <c r="D52" s="99"/>
      <c r="E52" s="99"/>
      <c r="F52" s="99"/>
      <c r="G52" s="100"/>
      <c r="H52" s="99"/>
      <c r="I52" s="106"/>
      <c r="J52" s="99"/>
      <c r="K52" s="94"/>
      <c r="L52" s="107"/>
      <c r="M52" s="107"/>
      <c r="N52" s="107"/>
      <c r="O52" s="94"/>
      <c r="P52" s="107"/>
      <c r="Q52" s="94"/>
      <c r="R52" s="94"/>
      <c r="S52" s="107"/>
      <c r="T52" s="94"/>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109"/>
      <c r="AZ52" s="120">
        <f>IF(E52=AZ$3,AX52,0)</f>
        <v>0</v>
      </c>
      <c r="BA52" s="18">
        <f>IF(AZ52=AZ$4,AZ52-60,AZ52)</f>
        <v>0</v>
      </c>
      <c r="BB52" s="18">
        <f>IF(BA52=BA$4,BA52-60,BA52)</f>
        <v>0</v>
      </c>
      <c r="BC52" s="19">
        <f>IF(AZ52=$AZ$4,1,IF(BA52=$BA$4,1,IF(BB52=$BB$4,1,0)))</f>
        <v>0</v>
      </c>
      <c r="BE52" s="120">
        <f>IF(E52=BE$3,AX52,0)</f>
        <v>0</v>
      </c>
      <c r="BF52" s="18">
        <f>IF(BE52=BE$4,BE52-60,BE52)</f>
        <v>0</v>
      </c>
      <c r="BG52" s="18">
        <f>IF(BF52=BF$4,BF52-60,BF52)</f>
        <v>0</v>
      </c>
      <c r="BH52" s="19">
        <f>IF(BE52=$BE$4,1,IF(BF52=$BF$4,1,IF(BG52=$BG$4,1,0)))</f>
        <v>0</v>
      </c>
      <c r="BJ52" s="120">
        <f>IF(E52=BJ$3,AX52,0)</f>
        <v>0</v>
      </c>
      <c r="BK52" s="18">
        <f>IF(BJ52=BJ$4,BJ52-60,BJ52)</f>
        <v>0</v>
      </c>
      <c r="BL52" s="18">
        <f>IF(BK52=BK$4,BK52-60,BK52)</f>
        <v>0</v>
      </c>
      <c r="BM52" s="19">
        <f>IF(BJ52=$BJ$4,1,IF(BK52=$BK$4,1,IF(BL52=$BL$4,1,0)))</f>
        <v>0</v>
      </c>
    </row>
    <row r="53" spans="1:65" ht="15.75" x14ac:dyDescent="0.25">
      <c r="A53" s="12" t="str">
        <f>CONCATENATE(E53,LEFT(C53,2),RIGHT(C53,2),UPPER((LEFT(D53,3))))</f>
        <v>BAg04MIA</v>
      </c>
      <c r="B53" s="12" t="s">
        <v>84</v>
      </c>
      <c r="C53" s="12" t="s">
        <v>143</v>
      </c>
      <c r="D53" s="12" t="s">
        <v>108</v>
      </c>
      <c r="E53" s="6" t="str">
        <f>VLOOKUP($F53,'Listes déroulantes'!$A$28:$B$46,2)</f>
        <v>B</v>
      </c>
      <c r="F53" s="70" t="s">
        <v>3</v>
      </c>
      <c r="G53" s="71"/>
      <c r="H53" s="72"/>
      <c r="I53" s="73"/>
      <c r="J53" s="73"/>
      <c r="K53" s="73"/>
      <c r="L53" s="73"/>
      <c r="M53" s="73"/>
      <c r="N53" s="73"/>
      <c r="O53" s="73"/>
      <c r="P53" s="73"/>
      <c r="Q53" s="73"/>
      <c r="R53" s="73"/>
      <c r="S53" s="73"/>
      <c r="T53" s="74"/>
      <c r="U53" s="75">
        <f>J54+N54+Q54+T54</f>
        <v>32.8125</v>
      </c>
      <c r="V53" s="72"/>
      <c r="W53" s="73"/>
      <c r="X53" s="73"/>
      <c r="Y53" s="73"/>
      <c r="Z53" s="73"/>
      <c r="AA53" s="73"/>
      <c r="AB53" s="73"/>
      <c r="AC53" s="73"/>
      <c r="AD53" s="73"/>
      <c r="AE53" s="73"/>
      <c r="AF53" s="74"/>
      <c r="AG53" s="76"/>
      <c r="AH53" s="77">
        <f>W54+Y54+AA54+AC54+AE54+AG54</f>
        <v>7.5</v>
      </c>
      <c r="AI53" s="73"/>
      <c r="AJ53" s="73"/>
      <c r="AK53" s="73"/>
      <c r="AL53" s="78" t="str">
        <f>IF(AK54&lt;5,"0",IF(AK54&lt;10,"2,5",IF(AK54&lt;15,"5",IF(AK54&lt;20,"7,5","10"))))</f>
        <v>7,5</v>
      </c>
      <c r="AM53" s="73"/>
      <c r="AN53" s="73"/>
      <c r="AO53" s="73"/>
      <c r="AP53" s="79">
        <f>IF(AO54&lt;10,5,10)</f>
        <v>10</v>
      </c>
      <c r="AQ53" s="73"/>
      <c r="AR53" s="73"/>
      <c r="AS53" s="73"/>
      <c r="AT53" s="73"/>
      <c r="AU53" s="73"/>
      <c r="AV53" s="73"/>
      <c r="AW53" s="80">
        <f>AR54+AT54+AV54</f>
        <v>4</v>
      </c>
      <c r="AX53" s="81">
        <f>U53+AP53+AL53+AH53+AW53</f>
        <v>61.8125</v>
      </c>
      <c r="AZ53" s="120">
        <f>IF(E53=AZ$3,AX53,0)</f>
        <v>0</v>
      </c>
      <c r="BA53" s="18">
        <f>IF(AZ53=AZ$4,AZ53-60,AZ53)</f>
        <v>0</v>
      </c>
      <c r="BB53" s="18">
        <f>IF(BA53=BA$4,BA53-60,BA53)</f>
        <v>0</v>
      </c>
      <c r="BC53" s="19">
        <f>IF(AZ53=$AZ$4,1,IF(BA53=$BA$4,1,IF(BB53=$BB$4,1,0)))</f>
        <v>0</v>
      </c>
      <c r="BE53" s="120">
        <f>IF(E53=BE$3,AX53,0)</f>
        <v>0</v>
      </c>
      <c r="BF53" s="18">
        <f>IF(BE53=BE$4,BE53-60,BE53)</f>
        <v>0</v>
      </c>
      <c r="BG53" s="18">
        <f>IF(BF53=BF$4,BF53-60,BF53)</f>
        <v>0</v>
      </c>
      <c r="BH53" s="19">
        <f>IF(BE53=$BE$4,1,IF(BF53=$BF$4,1,IF(BG53=$BG$4,1,0)))</f>
        <v>0</v>
      </c>
      <c r="BJ53" s="120">
        <f>IF(E53=BJ$3,AX53,0)</f>
        <v>0</v>
      </c>
      <c r="BK53" s="18">
        <f>IF(BJ53=BJ$4,BJ53-60,BJ53)</f>
        <v>0</v>
      </c>
      <c r="BL53" s="18">
        <f>IF(BK53=BK$4,BK53-60,BK53)</f>
        <v>0</v>
      </c>
      <c r="BM53" s="19">
        <f>IF(BJ53=$BJ$4,1,IF(BK53=$BK$4,1,IF(BL53=$BL$4,1,0)))</f>
        <v>0</v>
      </c>
    </row>
    <row r="54" spans="1:65" ht="15.75" customHeight="1" outlineLevel="1" x14ac:dyDescent="0.25">
      <c r="A54" s="12" t="str">
        <f>CONCATENATE(E54,LEFT(C54,2),RIGHT(C54,2),UPPER((LEFT(D54,3))))</f>
        <v/>
      </c>
      <c r="B54" s="82"/>
      <c r="C54" s="82"/>
      <c r="D54" s="82"/>
      <c r="E54" s="82"/>
      <c r="F54" s="82"/>
      <c r="G54" s="83"/>
      <c r="H54" s="87" t="s">
        <v>29</v>
      </c>
      <c r="I54" s="85">
        <f>VLOOKUP(H54,OBJECTIFS,2)</f>
        <v>10</v>
      </c>
      <c r="J54" s="86">
        <f>AVERAGE(I54:I58)</f>
        <v>5</v>
      </c>
      <c r="K54" s="87" t="s">
        <v>37</v>
      </c>
      <c r="L54" s="11">
        <f>VLOOKUP(K54,COMPETENCES,2)</f>
        <v>10</v>
      </c>
      <c r="M54" s="11">
        <f>IF(L54="-",0,IF(L54=0,0,1))</f>
        <v>1</v>
      </c>
      <c r="N54" s="88">
        <f>SUM(L54:L67)/SUM(M54:M67)</f>
        <v>9.25</v>
      </c>
      <c r="O54" s="84" t="s">
        <v>19</v>
      </c>
      <c r="P54" s="89">
        <f>VLOOKUP(O54,QUALITES,2)</f>
        <v>10</v>
      </c>
      <c r="Q54" s="90">
        <f>AVERAGE(P54:P61)</f>
        <v>9.0625</v>
      </c>
      <c r="R54" s="84" t="s">
        <v>37</v>
      </c>
      <c r="S54" s="11">
        <f>VLOOKUP(R54,EXPERTISE,2)</f>
        <v>10</v>
      </c>
      <c r="T54" s="91">
        <f>AVERAGE(S54:S64)</f>
        <v>9.5</v>
      </c>
      <c r="U54" s="92"/>
      <c r="V54" s="12" t="s">
        <v>18</v>
      </c>
      <c r="W54" s="93">
        <f>VLOOKUP(V54,PROJETS,2)</f>
        <v>2.5</v>
      </c>
      <c r="X54" s="12" t="s">
        <v>59</v>
      </c>
      <c r="Y54" s="93">
        <f>VLOOKUP(X54,PROJETS,2)</f>
        <v>0</v>
      </c>
      <c r="Z54" s="12" t="s">
        <v>59</v>
      </c>
      <c r="AA54" s="93">
        <f>VLOOKUP(Z54,PROJETS,2)</f>
        <v>0</v>
      </c>
      <c r="AB54" s="12" t="s">
        <v>59</v>
      </c>
      <c r="AC54" s="93">
        <f>VLOOKUP(AB54,PROJETS,2)</f>
        <v>0</v>
      </c>
      <c r="AD54" s="12" t="s">
        <v>19</v>
      </c>
      <c r="AE54" s="93">
        <f>VLOOKUP(AD54,PROJETS,2)</f>
        <v>5</v>
      </c>
      <c r="AF54" s="12" t="s">
        <v>59</v>
      </c>
      <c r="AG54" s="93">
        <f>VLOOKUP(AF54,PROJETS,2)</f>
        <v>0</v>
      </c>
      <c r="AH54" s="94"/>
      <c r="AI54" s="95">
        <v>38018</v>
      </c>
      <c r="AJ54" s="96">
        <f>AJ4</f>
        <v>44561</v>
      </c>
      <c r="AK54" s="97">
        <f>(AJ54-AI54)/365</f>
        <v>17.926027397260274</v>
      </c>
      <c r="AL54" s="92"/>
      <c r="AM54" s="95">
        <v>32753</v>
      </c>
      <c r="AN54" s="95">
        <f>AN4</f>
        <v>44561</v>
      </c>
      <c r="AO54" s="97">
        <f>(AN54-AM54)/365</f>
        <v>32.350684931506848</v>
      </c>
      <c r="AP54" s="92"/>
      <c r="AQ54" s="12" t="s">
        <v>59</v>
      </c>
      <c r="AR54" s="93">
        <f>VLOOKUP(AQ54,DIVERS,2)</f>
        <v>0</v>
      </c>
      <c r="AS54" s="12" t="s">
        <v>59</v>
      </c>
      <c r="AT54" s="93">
        <f>VLOOKUP(AS54,FORMAC,2)</f>
        <v>0</v>
      </c>
      <c r="AU54" s="12" t="s">
        <v>18</v>
      </c>
      <c r="AV54" s="93">
        <f>VLOOKUP(AU54,FORMAQ,2)</f>
        <v>4</v>
      </c>
      <c r="AW54" s="92"/>
      <c r="AX54" s="98"/>
      <c r="AZ54" s="120">
        <f>IF(E54=AZ$3,AX54,0)</f>
        <v>0</v>
      </c>
      <c r="BA54" s="18">
        <f>IF(AZ54=AZ$4,AZ54-60,AZ54)</f>
        <v>0</v>
      </c>
      <c r="BB54" s="18">
        <f>IF(BA54=BA$4,BA54-60,BA54)</f>
        <v>0</v>
      </c>
      <c r="BC54" s="19">
        <f>IF(AZ54=$AZ$4,1,IF(BA54=$BA$4,1,IF(BB54=$BB$4,1,0)))</f>
        <v>0</v>
      </c>
      <c r="BE54" s="120">
        <f>IF(E54=BE$3,AX54,0)</f>
        <v>0</v>
      </c>
      <c r="BF54" s="18">
        <f>IF(BE54=BE$4,BE54-60,BE54)</f>
        <v>0</v>
      </c>
      <c r="BG54" s="18">
        <f>IF(BF54=BF$4,BF54-60,BF54)</f>
        <v>0</v>
      </c>
      <c r="BH54" s="19">
        <f>IF(BE54=$BE$4,1,IF(BF54=$BF$4,1,IF(BG54=$BG$4,1,0)))</f>
        <v>0</v>
      </c>
      <c r="BJ54" s="120">
        <f>IF(E54=BJ$3,AX54,0)</f>
        <v>0</v>
      </c>
      <c r="BK54" s="18">
        <f>IF(BJ54=BJ$4,BJ54-60,BJ54)</f>
        <v>0</v>
      </c>
      <c r="BL54" s="18">
        <f>IF(BK54=BK$4,BK54-60,BK54)</f>
        <v>0</v>
      </c>
      <c r="BM54" s="19">
        <f>IF(BJ54=$BJ$4,1,IF(BK54=$BK$4,1,IF(BL54=$BL$4,1,0)))</f>
        <v>0</v>
      </c>
    </row>
    <row r="55" spans="1:65" ht="15.75" customHeight="1" outlineLevel="1" x14ac:dyDescent="0.25">
      <c r="A55" s="12" t="str">
        <f>CONCATENATE(E55,LEFT(C55,2),RIGHT(C55,2),UPPER((LEFT(D55,3))))</f>
        <v/>
      </c>
      <c r="B55" s="99"/>
      <c r="C55" s="99"/>
      <c r="D55" s="99"/>
      <c r="E55" s="99"/>
      <c r="F55" s="99"/>
      <c r="G55" s="100"/>
      <c r="H55" s="84" t="s">
        <v>31</v>
      </c>
      <c r="I55" s="101">
        <f>VLOOKUP(H55,OBJECTIFS,2)</f>
        <v>0</v>
      </c>
      <c r="J55" s="99"/>
      <c r="K55" s="87" t="s">
        <v>37</v>
      </c>
      <c r="L55" s="11">
        <f>VLOOKUP(K55,COMPETENCES,2)</f>
        <v>10</v>
      </c>
      <c r="M55" s="11">
        <f>IF(L55="-",0,IF(L55=0,0,1))</f>
        <v>1</v>
      </c>
      <c r="N55" s="103"/>
      <c r="O55" s="84" t="s">
        <v>19</v>
      </c>
      <c r="P55" s="11">
        <f>VLOOKUP(O55,QUALITES,2)</f>
        <v>10</v>
      </c>
      <c r="Q55" s="94"/>
      <c r="R55" s="84" t="s">
        <v>37</v>
      </c>
      <c r="S55" s="11">
        <f>VLOOKUP(R55,EXPERTISE,2)</f>
        <v>10</v>
      </c>
      <c r="T55" s="94"/>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8"/>
      <c r="AZ55" s="120">
        <f>IF(E55=AZ$3,AX55,0)</f>
        <v>0</v>
      </c>
      <c r="BA55" s="18">
        <f>IF(AZ55=AZ$4,AZ55-60,AZ55)</f>
        <v>0</v>
      </c>
      <c r="BB55" s="18">
        <f>IF(BA55=BA$4,BA55-60,BA55)</f>
        <v>0</v>
      </c>
      <c r="BC55" s="19">
        <f>IF(AZ55=$AZ$4,1,IF(BA55=$BA$4,1,IF(BB55=$BB$4,1,0)))</f>
        <v>0</v>
      </c>
      <c r="BE55" s="120">
        <f>IF(E55=BE$3,AX55,0)</f>
        <v>0</v>
      </c>
      <c r="BF55" s="18">
        <f>IF(BE55=BE$4,BE55-60,BE55)</f>
        <v>0</v>
      </c>
      <c r="BG55" s="18">
        <f>IF(BF55=BF$4,BF55-60,BF55)</f>
        <v>0</v>
      </c>
      <c r="BH55" s="19">
        <f>IF(BE55=$BE$4,1,IF(BF55=$BF$4,1,IF(BG55=$BG$4,1,0)))</f>
        <v>0</v>
      </c>
      <c r="BJ55" s="120">
        <f>IF(E55=BJ$3,AX55,0)</f>
        <v>0</v>
      </c>
      <c r="BK55" s="18">
        <f>IF(BJ55=BJ$4,BJ55-60,BJ55)</f>
        <v>0</v>
      </c>
      <c r="BL55" s="18">
        <f>IF(BK55=BK$4,BK55-60,BK55)</f>
        <v>0</v>
      </c>
      <c r="BM55" s="19">
        <f>IF(BJ55=$BJ$4,1,IF(BK55=$BK$4,1,IF(BL55=$BL$4,1,0)))</f>
        <v>0</v>
      </c>
    </row>
    <row r="56" spans="1:65" ht="15.75" customHeight="1" outlineLevel="1" x14ac:dyDescent="0.25">
      <c r="A56" s="12" t="str">
        <f>CONCATENATE(E56,LEFT(C56,2),RIGHT(C56,2),UPPER((LEFT(D56,3))))</f>
        <v/>
      </c>
      <c r="B56" s="99"/>
      <c r="C56" s="99"/>
      <c r="D56" s="99"/>
      <c r="E56" s="99"/>
      <c r="F56" s="99"/>
      <c r="G56" s="105"/>
      <c r="H56" s="84" t="s">
        <v>32</v>
      </c>
      <c r="I56" s="101" t="str">
        <f>VLOOKUP(H56,OBJECTIFS,2)</f>
        <v>-</v>
      </c>
      <c r="J56" s="99"/>
      <c r="K56" s="87" t="s">
        <v>37</v>
      </c>
      <c r="L56" s="11">
        <f>VLOOKUP(K56,COMPETENCES,2)</f>
        <v>10</v>
      </c>
      <c r="M56" s="11">
        <f>IF(L56="-",0,IF(L56=0,0,1))</f>
        <v>1</v>
      </c>
      <c r="N56" s="103"/>
      <c r="O56" s="84" t="s">
        <v>19</v>
      </c>
      <c r="P56" s="11">
        <f>VLOOKUP(O56,QUALITES,2)</f>
        <v>10</v>
      </c>
      <c r="Q56" s="94"/>
      <c r="R56" s="84" t="s">
        <v>36</v>
      </c>
      <c r="S56" s="11">
        <f>VLOOKUP(R56,EXPERTISE,2)</f>
        <v>7.5</v>
      </c>
      <c r="T56" s="94"/>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8"/>
      <c r="AZ56" s="120">
        <f>IF(E56=AZ$3,AX56,0)</f>
        <v>0</v>
      </c>
      <c r="BA56" s="18">
        <f>IF(AZ56=AZ$4,AZ56-60,AZ56)</f>
        <v>0</v>
      </c>
      <c r="BB56" s="18">
        <f>IF(BA56=BA$4,BA56-60,BA56)</f>
        <v>0</v>
      </c>
      <c r="BC56" s="19">
        <f>IF(AZ56=$AZ$4,1,IF(BA56=$BA$4,1,IF(BB56=$BB$4,1,0)))</f>
        <v>0</v>
      </c>
      <c r="BE56" s="120">
        <f>IF(E56=BE$3,AX56,0)</f>
        <v>0</v>
      </c>
      <c r="BF56" s="18">
        <f>IF(BE56=BE$4,BE56-60,BE56)</f>
        <v>0</v>
      </c>
      <c r="BG56" s="18">
        <f>IF(BF56=BF$4,BF56-60,BF56)</f>
        <v>0</v>
      </c>
      <c r="BH56" s="19">
        <f>IF(BE56=$BE$4,1,IF(BF56=$BF$4,1,IF(BG56=$BG$4,1,0)))</f>
        <v>0</v>
      </c>
      <c r="BJ56" s="120">
        <f>IF(E56=BJ$3,AX56,0)</f>
        <v>0</v>
      </c>
      <c r="BK56" s="18">
        <f>IF(BJ56=BJ$4,BJ56-60,BJ56)</f>
        <v>0</v>
      </c>
      <c r="BL56" s="18">
        <f>IF(BK56=BK$4,BK56-60,BK56)</f>
        <v>0</v>
      </c>
      <c r="BM56" s="19">
        <f>IF(BJ56=$BJ$4,1,IF(BK56=$BK$4,1,IF(BL56=$BL$4,1,0)))</f>
        <v>0</v>
      </c>
    </row>
    <row r="57" spans="1:65" ht="15.75" customHeight="1" outlineLevel="1" x14ac:dyDescent="0.25">
      <c r="A57" s="12" t="str">
        <f>CONCATENATE(E57,LEFT(C57,2),RIGHT(C57,2),UPPER((LEFT(D57,3))))</f>
        <v/>
      </c>
      <c r="B57" s="99"/>
      <c r="C57" s="99"/>
      <c r="D57" s="99"/>
      <c r="E57" s="99"/>
      <c r="F57" s="99"/>
      <c r="G57" s="105"/>
      <c r="H57" s="84" t="s">
        <v>30</v>
      </c>
      <c r="I57" s="101">
        <f>VLOOKUP(H57,OBJECTIFS,2)</f>
        <v>5</v>
      </c>
      <c r="J57" s="99"/>
      <c r="K57" s="87" t="s">
        <v>37</v>
      </c>
      <c r="L57" s="11">
        <f>VLOOKUP(K57,COMPETENCES,2)</f>
        <v>10</v>
      </c>
      <c r="M57" s="11">
        <f>IF(L57="-",0,IF(L57=0,0,1))</f>
        <v>1</v>
      </c>
      <c r="N57" s="103"/>
      <c r="O57" s="84" t="s">
        <v>18</v>
      </c>
      <c r="P57" s="11">
        <f>VLOOKUP(O57,QUALITES,2)</f>
        <v>7.5</v>
      </c>
      <c r="Q57" s="94"/>
      <c r="R57" s="84" t="s">
        <v>37</v>
      </c>
      <c r="S57" s="11">
        <f>VLOOKUP(R57,EXPERTISE,2)</f>
        <v>10</v>
      </c>
      <c r="T57" s="94"/>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8"/>
      <c r="AZ57" s="120">
        <f>IF(E57=AZ$3,AX57,0)</f>
        <v>0</v>
      </c>
      <c r="BA57" s="18">
        <f>IF(AZ57=AZ$4,AZ57-60,AZ57)</f>
        <v>0</v>
      </c>
      <c r="BB57" s="18">
        <f>IF(BA57=BA$4,BA57-60,BA57)</f>
        <v>0</v>
      </c>
      <c r="BC57" s="19">
        <f>IF(AZ57=$AZ$4,1,IF(BA57=$BA$4,1,IF(BB57=$BB$4,1,0)))</f>
        <v>0</v>
      </c>
      <c r="BE57" s="120">
        <f>IF(E57=BE$3,AX57,0)</f>
        <v>0</v>
      </c>
      <c r="BF57" s="18">
        <f>IF(BE57=BE$4,BE57-60,BE57)</f>
        <v>0</v>
      </c>
      <c r="BG57" s="18">
        <f>IF(BF57=BF$4,BF57-60,BF57)</f>
        <v>0</v>
      </c>
      <c r="BH57" s="19">
        <f>IF(BE57=$BE$4,1,IF(BF57=$BF$4,1,IF(BG57=$BG$4,1,0)))</f>
        <v>0</v>
      </c>
      <c r="BJ57" s="120">
        <f>IF(E57=BJ$3,AX57,0)</f>
        <v>0</v>
      </c>
      <c r="BK57" s="18">
        <f>IF(BJ57=BJ$4,BJ57-60,BJ57)</f>
        <v>0</v>
      </c>
      <c r="BL57" s="18">
        <f>IF(BK57=BK$4,BK57-60,BK57)</f>
        <v>0</v>
      </c>
      <c r="BM57" s="19">
        <f>IF(BJ57=$BJ$4,1,IF(BK57=$BK$4,1,IF(BL57=$BL$4,1,0)))</f>
        <v>0</v>
      </c>
    </row>
    <row r="58" spans="1:65" ht="15.75" customHeight="1" outlineLevel="1" x14ac:dyDescent="0.25">
      <c r="A58" s="12" t="str">
        <f>CONCATENATE(E58,LEFT(C58,2),RIGHT(C58,2),UPPER((LEFT(D58,3))))</f>
        <v/>
      </c>
      <c r="B58" s="99"/>
      <c r="C58" s="99"/>
      <c r="D58" s="99"/>
      <c r="E58" s="99"/>
      <c r="F58" s="99"/>
      <c r="G58" s="105"/>
      <c r="H58" s="84" t="s">
        <v>30</v>
      </c>
      <c r="I58" s="11">
        <f>VLOOKUP(H58,OBJECTIFS,2)</f>
        <v>5</v>
      </c>
      <c r="J58" s="99"/>
      <c r="K58" s="87" t="s">
        <v>37</v>
      </c>
      <c r="L58" s="11">
        <f>VLOOKUP(K58,COMPETENCES,2)</f>
        <v>10</v>
      </c>
      <c r="M58" s="11">
        <f>IF(L58="-",0,IF(L58=0,0,1))</f>
        <v>1</v>
      </c>
      <c r="N58" s="103"/>
      <c r="O58" s="84" t="s">
        <v>18</v>
      </c>
      <c r="P58" s="11">
        <f>VLOOKUP(O58,QUALITES,2)</f>
        <v>7.5</v>
      </c>
      <c r="Q58" s="94"/>
      <c r="R58" s="84" t="s">
        <v>37</v>
      </c>
      <c r="S58" s="11">
        <f>VLOOKUP(R58,EXPERTISE,2)</f>
        <v>10</v>
      </c>
      <c r="T58" s="94"/>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8"/>
      <c r="AZ58" s="120">
        <f>IF(E58=AZ$3,AX58,0)</f>
        <v>0</v>
      </c>
      <c r="BA58" s="18">
        <f>IF(AZ58=AZ$4,AZ58-60,AZ58)</f>
        <v>0</v>
      </c>
      <c r="BB58" s="18">
        <f>IF(BA58=BA$4,BA58-60,BA58)</f>
        <v>0</v>
      </c>
      <c r="BC58" s="19">
        <f>IF(AZ58=$AZ$4,1,IF(BA58=$BA$4,1,IF(BB58=$BB$4,1,0)))</f>
        <v>0</v>
      </c>
      <c r="BE58" s="120">
        <f>IF(E58=BE$3,AX58,0)</f>
        <v>0</v>
      </c>
      <c r="BF58" s="18">
        <f>IF(BE58=BE$4,BE58-60,BE58)</f>
        <v>0</v>
      </c>
      <c r="BG58" s="18">
        <f>IF(BF58=BF$4,BF58-60,BF58)</f>
        <v>0</v>
      </c>
      <c r="BH58" s="19">
        <f>IF(BE58=$BE$4,1,IF(BF58=$BF$4,1,IF(BG58=$BG$4,1,0)))</f>
        <v>0</v>
      </c>
      <c r="BJ58" s="120">
        <f>IF(E58=BJ$3,AX58,0)</f>
        <v>0</v>
      </c>
      <c r="BK58" s="18">
        <f>IF(BJ58=BJ$4,BJ58-60,BJ58)</f>
        <v>0</v>
      </c>
      <c r="BL58" s="18">
        <f>IF(BK58=BK$4,BK58-60,BK58)</f>
        <v>0</v>
      </c>
      <c r="BM58" s="19">
        <f>IF(BJ58=$BJ$4,1,IF(BK58=$BK$4,1,IF(BL58=$BL$4,1,0)))</f>
        <v>0</v>
      </c>
    </row>
    <row r="59" spans="1:65" ht="15.75" customHeight="1" outlineLevel="1" x14ac:dyDescent="0.25">
      <c r="A59" s="12" t="str">
        <f>CONCATENATE(E59,LEFT(C59,2),RIGHT(C59,2),UPPER((LEFT(D59,3))))</f>
        <v/>
      </c>
      <c r="B59" s="99"/>
      <c r="C59" s="99"/>
      <c r="D59" s="99"/>
      <c r="E59" s="99"/>
      <c r="F59" s="99"/>
      <c r="G59" s="100"/>
      <c r="H59" s="99"/>
      <c r="I59" s="106"/>
      <c r="J59" s="99"/>
      <c r="K59" s="84" t="s">
        <v>36</v>
      </c>
      <c r="L59" s="11">
        <f>VLOOKUP(K59,COMPETENCES,2)</f>
        <v>7.5</v>
      </c>
      <c r="M59" s="11">
        <f>IF(L59="-",0,IF(L59=0,0,1))</f>
        <v>1</v>
      </c>
      <c r="N59" s="103"/>
      <c r="O59" s="84" t="s">
        <v>18</v>
      </c>
      <c r="P59" s="11">
        <f>VLOOKUP(O59,QUALITES,2)</f>
        <v>7.5</v>
      </c>
      <c r="Q59" s="94"/>
      <c r="R59" s="84" t="s">
        <v>37</v>
      </c>
      <c r="S59" s="11">
        <f>VLOOKUP(R59,EXPERTISE,2)</f>
        <v>10</v>
      </c>
      <c r="T59" s="94"/>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8"/>
      <c r="AZ59" s="120">
        <f>IF(E59=AZ$3,AX59,0)</f>
        <v>0</v>
      </c>
      <c r="BA59" s="18">
        <f>IF(AZ59=AZ$4,AZ59-60,AZ59)</f>
        <v>0</v>
      </c>
      <c r="BB59" s="18">
        <f>IF(BA59=BA$4,BA59-60,BA59)</f>
        <v>0</v>
      </c>
      <c r="BC59" s="19">
        <f>IF(AZ59=$AZ$4,1,IF(BA59=$BA$4,1,IF(BB59=$BB$4,1,0)))</f>
        <v>0</v>
      </c>
      <c r="BE59" s="120">
        <f>IF(E59=BE$3,AX59,0)</f>
        <v>0</v>
      </c>
      <c r="BF59" s="18">
        <f>IF(BE59=BE$4,BE59-60,BE59)</f>
        <v>0</v>
      </c>
      <c r="BG59" s="18">
        <f>IF(BF59=BF$4,BF59-60,BF59)</f>
        <v>0</v>
      </c>
      <c r="BH59" s="19">
        <f>IF(BE59=$BE$4,1,IF(BF59=$BF$4,1,IF(BG59=$BG$4,1,0)))</f>
        <v>0</v>
      </c>
      <c r="BJ59" s="120">
        <f>IF(E59=BJ$3,AX59,0)</f>
        <v>0</v>
      </c>
      <c r="BK59" s="18">
        <f>IF(BJ59=BJ$4,BJ59-60,BJ59)</f>
        <v>0</v>
      </c>
      <c r="BL59" s="18">
        <f>IF(BK59=BK$4,BK59-60,BK59)</f>
        <v>0</v>
      </c>
      <c r="BM59" s="19">
        <f>IF(BJ59=$BJ$4,1,IF(BK59=$BK$4,1,IF(BL59=$BL$4,1,0)))</f>
        <v>0</v>
      </c>
    </row>
    <row r="60" spans="1:65" ht="15.75" customHeight="1" outlineLevel="1" x14ac:dyDescent="0.25">
      <c r="A60" s="12" t="str">
        <f>CONCATENATE(E60,LEFT(C60,2),RIGHT(C60,2),UPPER((LEFT(D60,3))))</f>
        <v/>
      </c>
      <c r="B60" s="99"/>
      <c r="C60" s="99"/>
      <c r="D60" s="99"/>
      <c r="E60" s="99"/>
      <c r="F60" s="99"/>
      <c r="G60" s="100"/>
      <c r="H60" s="99"/>
      <c r="I60" s="106"/>
      <c r="J60" s="99"/>
      <c r="K60" s="84" t="s">
        <v>37</v>
      </c>
      <c r="L60" s="11">
        <f>VLOOKUP(K60,COMPETENCES,2)</f>
        <v>10</v>
      </c>
      <c r="M60" s="11">
        <f>IF(L60="-",0,IF(L60=0,0,1))</f>
        <v>1</v>
      </c>
      <c r="N60" s="103"/>
      <c r="O60" s="84" t="s">
        <v>19</v>
      </c>
      <c r="P60" s="11">
        <f>VLOOKUP(O60,QUALITES,2)</f>
        <v>10</v>
      </c>
      <c r="Q60" s="94"/>
      <c r="R60" s="84" t="s">
        <v>37</v>
      </c>
      <c r="S60" s="11">
        <f>VLOOKUP(R60,EXPERTISE,2)</f>
        <v>10</v>
      </c>
      <c r="T60" s="94"/>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8"/>
      <c r="AZ60" s="120">
        <f>IF(E60=AZ$3,AX60,0)</f>
        <v>0</v>
      </c>
      <c r="BA60" s="18">
        <f>IF(AZ60=AZ$4,AZ60-60,AZ60)</f>
        <v>0</v>
      </c>
      <c r="BB60" s="18">
        <f>IF(BA60=BA$4,BA60-60,BA60)</f>
        <v>0</v>
      </c>
      <c r="BC60" s="19">
        <f>IF(AZ60=$AZ$4,1,IF(BA60=$BA$4,1,IF(BB60=$BB$4,1,0)))</f>
        <v>0</v>
      </c>
      <c r="BE60" s="120">
        <f>IF(E60=BE$3,AX60,0)</f>
        <v>0</v>
      </c>
      <c r="BF60" s="18">
        <f>IF(BE60=BE$4,BE60-60,BE60)</f>
        <v>0</v>
      </c>
      <c r="BG60" s="18">
        <f>IF(BF60=BF$4,BF60-60,BF60)</f>
        <v>0</v>
      </c>
      <c r="BH60" s="19">
        <f>IF(BE60=$BE$4,1,IF(BF60=$BF$4,1,IF(BG60=$BG$4,1,0)))</f>
        <v>0</v>
      </c>
      <c r="BJ60" s="120">
        <f>IF(E60=BJ$3,AX60,0)</f>
        <v>0</v>
      </c>
      <c r="BK60" s="18">
        <f>IF(BJ60=BJ$4,BJ60-60,BJ60)</f>
        <v>0</v>
      </c>
      <c r="BL60" s="18">
        <f>IF(BK60=BK$4,BK60-60,BK60)</f>
        <v>0</v>
      </c>
      <c r="BM60" s="19">
        <f>IF(BJ60=$BJ$4,1,IF(BK60=$BK$4,1,IF(BL60=$BL$4,1,0)))</f>
        <v>0</v>
      </c>
    </row>
    <row r="61" spans="1:65" ht="15.75" customHeight="1" outlineLevel="1" x14ac:dyDescent="0.25">
      <c r="A61" s="12" t="str">
        <f>CONCATENATE(E61,LEFT(C61,2),RIGHT(C61,2),UPPER((LEFT(D61,3))))</f>
        <v/>
      </c>
      <c r="B61" s="99"/>
      <c r="C61" s="99"/>
      <c r="D61" s="99"/>
      <c r="E61" s="99"/>
      <c r="F61" s="99"/>
      <c r="G61" s="100"/>
      <c r="H61" s="99"/>
      <c r="I61" s="106"/>
      <c r="J61" s="99"/>
      <c r="K61" s="84" t="s">
        <v>36</v>
      </c>
      <c r="L61" s="11">
        <f>VLOOKUP(K61,COMPETENCES,2)</f>
        <v>7.5</v>
      </c>
      <c r="M61" s="11">
        <f>IF(L61="-",0,IF(L61=0,0,1))</f>
        <v>1</v>
      </c>
      <c r="N61" s="103"/>
      <c r="O61" s="84" t="s">
        <v>19</v>
      </c>
      <c r="P61" s="11">
        <f>VLOOKUP(O61,QUALITES,2)</f>
        <v>10</v>
      </c>
      <c r="Q61" s="94"/>
      <c r="R61" s="84" t="s">
        <v>37</v>
      </c>
      <c r="S61" s="11">
        <f>VLOOKUP(R61,EXPERTISE,2)</f>
        <v>10</v>
      </c>
      <c r="T61" s="94"/>
      <c r="U61" s="92"/>
      <c r="V61" s="92"/>
      <c r="W61" s="92"/>
      <c r="X61" s="92"/>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8"/>
      <c r="AZ61" s="120">
        <f>IF(E61=AZ$3,AX61,0)</f>
        <v>0</v>
      </c>
      <c r="BA61" s="18">
        <f>IF(AZ61=AZ$4,AZ61-60,AZ61)</f>
        <v>0</v>
      </c>
      <c r="BB61" s="18">
        <f>IF(BA61=BA$4,BA61-60,BA61)</f>
        <v>0</v>
      </c>
      <c r="BC61" s="19">
        <f>IF(AZ61=$AZ$4,1,IF(BA61=$BA$4,1,IF(BB61=$BB$4,1,0)))</f>
        <v>0</v>
      </c>
      <c r="BE61" s="120">
        <f>IF(E61=BE$3,AX61,0)</f>
        <v>0</v>
      </c>
      <c r="BF61" s="18">
        <f>IF(BE61=BE$4,BE61-60,BE61)</f>
        <v>0</v>
      </c>
      <c r="BG61" s="18">
        <f>IF(BF61=BF$4,BF61-60,BF61)</f>
        <v>0</v>
      </c>
      <c r="BH61" s="19">
        <f>IF(BE61=$BE$4,1,IF(BF61=$BF$4,1,IF(BG61=$BG$4,1,0)))</f>
        <v>0</v>
      </c>
      <c r="BJ61" s="120">
        <f>IF(E61=BJ$3,AX61,0)</f>
        <v>0</v>
      </c>
      <c r="BK61" s="18">
        <f>IF(BJ61=BJ$4,BJ61-60,BJ61)</f>
        <v>0</v>
      </c>
      <c r="BL61" s="18">
        <f>IF(BK61=BK$4,BK61-60,BK61)</f>
        <v>0</v>
      </c>
      <c r="BM61" s="19">
        <f>IF(BJ61=$BJ$4,1,IF(BK61=$BK$4,1,IF(BL61=$BL$4,1,0)))</f>
        <v>0</v>
      </c>
    </row>
    <row r="62" spans="1:65" ht="15.75" customHeight="1" outlineLevel="1" x14ac:dyDescent="0.25">
      <c r="A62" s="12" t="str">
        <f>CONCATENATE(E62,LEFT(C62,2),RIGHT(C62,2),UPPER((LEFT(D62,3))))</f>
        <v/>
      </c>
      <c r="B62" s="99"/>
      <c r="C62" s="99"/>
      <c r="D62" s="99"/>
      <c r="E62" s="99"/>
      <c r="F62" s="99"/>
      <c r="G62" s="100"/>
      <c r="H62" s="99"/>
      <c r="I62" s="106"/>
      <c r="J62" s="99"/>
      <c r="K62" s="84" t="s">
        <v>37</v>
      </c>
      <c r="L62" s="11">
        <f>VLOOKUP(K62,COMPETENCES,2)</f>
        <v>10</v>
      </c>
      <c r="M62" s="11">
        <f>IF(L62="-",0,IF(L62=0,0,1))</f>
        <v>1</v>
      </c>
      <c r="N62" s="103"/>
      <c r="O62" s="94"/>
      <c r="P62" s="107"/>
      <c r="Q62" s="94"/>
      <c r="R62" s="84" t="s">
        <v>37</v>
      </c>
      <c r="S62" s="11">
        <f>VLOOKUP(R62,EXPERTISE,2)</f>
        <v>10</v>
      </c>
      <c r="T62" s="94"/>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8"/>
      <c r="AZ62" s="120">
        <f>IF(E62=AZ$3,AX62,0)</f>
        <v>0</v>
      </c>
      <c r="BA62" s="18">
        <f>IF(AZ62=AZ$4,AZ62-60,AZ62)</f>
        <v>0</v>
      </c>
      <c r="BB62" s="18">
        <f>IF(BA62=BA$4,BA62-60,BA62)</f>
        <v>0</v>
      </c>
      <c r="BC62" s="19">
        <f>IF(AZ62=$AZ$4,1,IF(BA62=$BA$4,1,IF(BB62=$BB$4,1,0)))</f>
        <v>0</v>
      </c>
      <c r="BE62" s="120">
        <f>IF(E62=BE$3,AX62,0)</f>
        <v>0</v>
      </c>
      <c r="BF62" s="18">
        <f>IF(BE62=BE$4,BE62-60,BE62)</f>
        <v>0</v>
      </c>
      <c r="BG62" s="18">
        <f>IF(BF62=BF$4,BF62-60,BF62)</f>
        <v>0</v>
      </c>
      <c r="BH62" s="19">
        <f>IF(BE62=$BE$4,1,IF(BF62=$BF$4,1,IF(BG62=$BG$4,1,0)))</f>
        <v>0</v>
      </c>
      <c r="BJ62" s="120">
        <f>IF(E62=BJ$3,AX62,0)</f>
        <v>0</v>
      </c>
      <c r="BK62" s="18">
        <f>IF(BJ62=BJ$4,BJ62-60,BJ62)</f>
        <v>0</v>
      </c>
      <c r="BL62" s="18">
        <f>IF(BK62=BK$4,BK62-60,BK62)</f>
        <v>0</v>
      </c>
      <c r="BM62" s="19">
        <f>IF(BJ62=$BJ$4,1,IF(BK62=$BK$4,1,IF(BL62=$BL$4,1,0)))</f>
        <v>0</v>
      </c>
    </row>
    <row r="63" spans="1:65" ht="15.75" customHeight="1" outlineLevel="1" x14ac:dyDescent="0.25">
      <c r="A63" s="12" t="str">
        <f>CONCATENATE(E63,LEFT(C63,2),RIGHT(C63,2),UPPER((LEFT(D63,3))))</f>
        <v/>
      </c>
      <c r="B63" s="99"/>
      <c r="C63" s="99"/>
      <c r="D63" s="99"/>
      <c r="E63" s="99"/>
      <c r="F63" s="99"/>
      <c r="G63" s="100"/>
      <c r="H63" s="99"/>
      <c r="I63" s="106"/>
      <c r="J63" s="99"/>
      <c r="K63" s="84" t="s">
        <v>36</v>
      </c>
      <c r="L63" s="11">
        <f>VLOOKUP(K63,COMPETENCES,2)</f>
        <v>7.5</v>
      </c>
      <c r="M63" s="11">
        <f>IF(L63="-",0,IF(L63=0,0,1))</f>
        <v>1</v>
      </c>
      <c r="N63" s="103"/>
      <c r="O63" s="94"/>
      <c r="P63" s="107"/>
      <c r="Q63" s="94"/>
      <c r="R63" s="84" t="s">
        <v>38</v>
      </c>
      <c r="S63" s="11" t="str">
        <f>VLOOKUP(R63,EXPERTISE,2)</f>
        <v>-</v>
      </c>
      <c r="T63" s="94"/>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8"/>
      <c r="AZ63" s="120">
        <f>IF(E63=AZ$3,AX63,0)</f>
        <v>0</v>
      </c>
      <c r="BA63" s="18">
        <f>IF(AZ63=AZ$4,AZ63-60,AZ63)</f>
        <v>0</v>
      </c>
      <c r="BB63" s="18">
        <f>IF(BA63=BA$4,BA63-60,BA63)</f>
        <v>0</v>
      </c>
      <c r="BC63" s="19">
        <f>IF(AZ63=$AZ$4,1,IF(BA63=$BA$4,1,IF(BB63=$BB$4,1,0)))</f>
        <v>0</v>
      </c>
      <c r="BE63" s="120">
        <f>IF(E63=BE$3,AX63,0)</f>
        <v>0</v>
      </c>
      <c r="BF63" s="18">
        <f>IF(BE63=BE$4,BE63-60,BE63)</f>
        <v>0</v>
      </c>
      <c r="BG63" s="18">
        <f>IF(BF63=BF$4,BF63-60,BF63)</f>
        <v>0</v>
      </c>
      <c r="BH63" s="19">
        <f>IF(BE63=$BE$4,1,IF(BF63=$BF$4,1,IF(BG63=$BG$4,1,0)))</f>
        <v>0</v>
      </c>
      <c r="BJ63" s="120">
        <f>IF(E63=BJ$3,AX63,0)</f>
        <v>0</v>
      </c>
      <c r="BK63" s="18">
        <f>IF(BJ63=BJ$4,BJ63-60,BJ63)</f>
        <v>0</v>
      </c>
      <c r="BL63" s="18">
        <f>IF(BK63=BK$4,BK63-60,BK63)</f>
        <v>0</v>
      </c>
      <c r="BM63" s="19">
        <f>IF(BJ63=$BJ$4,1,IF(BK63=$BK$4,1,IF(BL63=$BL$4,1,0)))</f>
        <v>0</v>
      </c>
    </row>
    <row r="64" spans="1:65" ht="15.75" customHeight="1" outlineLevel="1" x14ac:dyDescent="0.25">
      <c r="A64" s="12" t="str">
        <f>CONCATENATE(E64,LEFT(C64,2),RIGHT(C64,2),UPPER((LEFT(D64,3))))</f>
        <v/>
      </c>
      <c r="B64" s="99"/>
      <c r="C64" s="99"/>
      <c r="D64" s="99"/>
      <c r="E64" s="99"/>
      <c r="F64" s="99"/>
      <c r="G64" s="100"/>
      <c r="H64" s="99"/>
      <c r="I64" s="106"/>
      <c r="J64" s="99"/>
      <c r="K64" s="84" t="s">
        <v>66</v>
      </c>
      <c r="L64" s="11" t="str">
        <f>VLOOKUP(K64,COMPETENCES,2)</f>
        <v>-</v>
      </c>
      <c r="M64" s="11">
        <f>IF(L64="-",0,IF(L64=0,0,1))</f>
        <v>0</v>
      </c>
      <c r="N64" s="103"/>
      <c r="O64" s="94"/>
      <c r="P64" s="107"/>
      <c r="Q64" s="94"/>
      <c r="R64" s="84" t="s">
        <v>36</v>
      </c>
      <c r="S64" s="11">
        <f>VLOOKUP(R64,EXPERTISE,2)</f>
        <v>7.5</v>
      </c>
      <c r="T64" s="94"/>
      <c r="U64" s="92"/>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c r="AV64" s="92"/>
      <c r="AW64" s="92"/>
      <c r="AX64" s="98"/>
      <c r="AZ64" s="120">
        <f>IF(E64=AZ$3,AX64,0)</f>
        <v>0</v>
      </c>
      <c r="BA64" s="18">
        <f>IF(AZ64=AZ$4,AZ64-60,AZ64)</f>
        <v>0</v>
      </c>
      <c r="BB64" s="18">
        <f>IF(BA64=BA$4,BA64-60,BA64)</f>
        <v>0</v>
      </c>
      <c r="BC64" s="19">
        <f>IF(AZ64=$AZ$4,1,IF(BA64=$BA$4,1,IF(BB64=$BB$4,1,0)))</f>
        <v>0</v>
      </c>
      <c r="BE64" s="120">
        <f>IF(E64=BE$3,AX64,0)</f>
        <v>0</v>
      </c>
      <c r="BF64" s="18">
        <f>IF(BE64=BE$4,BE64-60,BE64)</f>
        <v>0</v>
      </c>
      <c r="BG64" s="18">
        <f>IF(BF64=BF$4,BF64-60,BF64)</f>
        <v>0</v>
      </c>
      <c r="BH64" s="19">
        <f>IF(BE64=$BE$4,1,IF(BF64=$BF$4,1,IF(BG64=$BG$4,1,0)))</f>
        <v>0</v>
      </c>
      <c r="BJ64" s="120">
        <f>IF(E64=BJ$3,AX64,0)</f>
        <v>0</v>
      </c>
      <c r="BK64" s="18">
        <f>IF(BJ64=BJ$4,BJ64-60,BJ64)</f>
        <v>0</v>
      </c>
      <c r="BL64" s="18">
        <f>IF(BK64=BK$4,BK64-60,BK64)</f>
        <v>0</v>
      </c>
      <c r="BM64" s="19">
        <f>IF(BJ64=$BJ$4,1,IF(BK64=$BK$4,1,IF(BL64=$BL$4,1,0)))</f>
        <v>0</v>
      </c>
    </row>
    <row r="65" spans="1:65" ht="15.75" customHeight="1" outlineLevel="1" x14ac:dyDescent="0.25">
      <c r="A65" s="12" t="str">
        <f>CONCATENATE(E65,LEFT(C65,2),RIGHT(C65,2),UPPER((LEFT(D65,3))))</f>
        <v/>
      </c>
      <c r="B65" s="99"/>
      <c r="C65" s="99"/>
      <c r="D65" s="99"/>
      <c r="E65" s="99"/>
      <c r="F65" s="99"/>
      <c r="G65" s="100"/>
      <c r="H65" s="99"/>
      <c r="I65" s="106"/>
      <c r="J65" s="99"/>
      <c r="K65" s="84" t="s">
        <v>66</v>
      </c>
      <c r="L65" s="11" t="str">
        <f>VLOOKUP(K65,COMPETENCES,2)</f>
        <v>-</v>
      </c>
      <c r="M65" s="11">
        <f>IF(L65="-",0,IF(L65=0,0,1))</f>
        <v>0</v>
      </c>
      <c r="N65" s="103"/>
      <c r="O65" s="94"/>
      <c r="P65" s="107"/>
      <c r="Q65" s="94"/>
      <c r="R65" s="94"/>
      <c r="S65" s="107"/>
      <c r="T65" s="94"/>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8"/>
      <c r="AZ65" s="120">
        <f>IF(E65=AZ$3,AX65,0)</f>
        <v>0</v>
      </c>
      <c r="BA65" s="18">
        <f>IF(AZ65=AZ$4,AZ65-60,AZ65)</f>
        <v>0</v>
      </c>
      <c r="BB65" s="18">
        <f>IF(BA65=BA$4,BA65-60,BA65)</f>
        <v>0</v>
      </c>
      <c r="BC65" s="19">
        <f>IF(AZ65=$AZ$4,1,IF(BA65=$BA$4,1,IF(BB65=$BB$4,1,0)))</f>
        <v>0</v>
      </c>
      <c r="BE65" s="120">
        <f>IF(E65=BE$3,AX65,0)</f>
        <v>0</v>
      </c>
      <c r="BF65" s="18">
        <f>IF(BE65=BE$4,BE65-60,BE65)</f>
        <v>0</v>
      </c>
      <c r="BG65" s="18">
        <f>IF(BF65=BF$4,BF65-60,BF65)</f>
        <v>0</v>
      </c>
      <c r="BH65" s="19">
        <f>IF(BE65=$BE$4,1,IF(BF65=$BF$4,1,IF(BG65=$BG$4,1,0)))</f>
        <v>0</v>
      </c>
      <c r="BJ65" s="120">
        <f>IF(E65=BJ$3,AX65,0)</f>
        <v>0</v>
      </c>
      <c r="BK65" s="18">
        <f>IF(BJ65=BJ$4,BJ65-60,BJ65)</f>
        <v>0</v>
      </c>
      <c r="BL65" s="18">
        <f>IF(BK65=BK$4,BK65-60,BK65)</f>
        <v>0</v>
      </c>
      <c r="BM65" s="19">
        <f>IF(BJ65=$BJ$4,1,IF(BK65=$BK$4,1,IF(BL65=$BL$4,1,0)))</f>
        <v>0</v>
      </c>
    </row>
    <row r="66" spans="1:65" ht="15.75" customHeight="1" outlineLevel="1" x14ac:dyDescent="0.25">
      <c r="A66" s="12" t="str">
        <f>CONCATENATE(E66,LEFT(C66,2),RIGHT(C66,2),UPPER((LEFT(D66,3))))</f>
        <v/>
      </c>
      <c r="B66" s="99"/>
      <c r="C66" s="99"/>
      <c r="D66" s="99"/>
      <c r="E66" s="99"/>
      <c r="F66" s="99"/>
      <c r="G66" s="100"/>
      <c r="H66" s="99"/>
      <c r="I66" s="106"/>
      <c r="J66" s="99"/>
      <c r="K66" s="84" t="s">
        <v>66</v>
      </c>
      <c r="L66" s="11" t="str">
        <f>VLOOKUP(K66,COMPETENCES,2)</f>
        <v>-</v>
      </c>
      <c r="M66" s="11">
        <f>IF(L66="-",0,IF(L66=0,0,1))</f>
        <v>0</v>
      </c>
      <c r="N66" s="103"/>
      <c r="O66" s="94"/>
      <c r="P66" s="107"/>
      <c r="Q66" s="94"/>
      <c r="R66" s="94"/>
      <c r="S66" s="107"/>
      <c r="T66" s="94"/>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8"/>
      <c r="AZ66" s="120">
        <f>IF(E66=AZ$3,AX66,0)</f>
        <v>0</v>
      </c>
      <c r="BA66" s="18">
        <f>IF(AZ66=AZ$4,AZ66-60,AZ66)</f>
        <v>0</v>
      </c>
      <c r="BB66" s="18">
        <f>IF(BA66=BA$4,BA66-60,BA66)</f>
        <v>0</v>
      </c>
      <c r="BC66" s="19">
        <f>IF(AZ66=$AZ$4,1,IF(BA66=$BA$4,1,IF(BB66=$BB$4,1,0)))</f>
        <v>0</v>
      </c>
      <c r="BE66" s="120">
        <f>IF(E66=BE$3,AX66,0)</f>
        <v>0</v>
      </c>
      <c r="BF66" s="18">
        <f>IF(BE66=BE$4,BE66-60,BE66)</f>
        <v>0</v>
      </c>
      <c r="BG66" s="18">
        <f>IF(BF66=BF$4,BF66-60,BF66)</f>
        <v>0</v>
      </c>
      <c r="BH66" s="19">
        <f>IF(BE66=$BE$4,1,IF(BF66=$BF$4,1,IF(BG66=$BG$4,1,0)))</f>
        <v>0</v>
      </c>
      <c r="BJ66" s="120">
        <f>IF(E66=BJ$3,AX66,0)</f>
        <v>0</v>
      </c>
      <c r="BK66" s="18">
        <f>IF(BJ66=BJ$4,BJ66-60,BJ66)</f>
        <v>0</v>
      </c>
      <c r="BL66" s="18">
        <f>IF(BK66=BK$4,BK66-60,BK66)</f>
        <v>0</v>
      </c>
      <c r="BM66" s="19">
        <f>IF(BJ66=$BJ$4,1,IF(BK66=$BK$4,1,IF(BL66=$BL$4,1,0)))</f>
        <v>0</v>
      </c>
    </row>
    <row r="67" spans="1:65" ht="15.75" customHeight="1" outlineLevel="1" x14ac:dyDescent="0.25">
      <c r="A67" s="12" t="str">
        <f>CONCATENATE(E67,LEFT(C67,2),RIGHT(C67,2),UPPER((LEFT(D67,3))))</f>
        <v/>
      </c>
      <c r="B67" s="99"/>
      <c r="C67" s="99"/>
      <c r="D67" s="99"/>
      <c r="E67" s="99"/>
      <c r="F67" s="99"/>
      <c r="G67" s="100"/>
      <c r="H67" s="99"/>
      <c r="I67" s="106"/>
      <c r="J67" s="99"/>
      <c r="K67" s="84" t="s">
        <v>66</v>
      </c>
      <c r="L67" s="11" t="str">
        <f>VLOOKUP(K67,COMPETENCES,2)</f>
        <v>-</v>
      </c>
      <c r="M67" s="11">
        <f>IF(L67="-",0,IF(L67=0,0,1))</f>
        <v>0</v>
      </c>
      <c r="N67" s="103"/>
      <c r="O67" s="94"/>
      <c r="P67" s="107"/>
      <c r="Q67" s="94"/>
      <c r="R67" s="94"/>
      <c r="S67" s="107"/>
      <c r="T67" s="94"/>
      <c r="U67" s="92"/>
      <c r="V67" s="92"/>
      <c r="W67" s="92"/>
      <c r="X67" s="92"/>
      <c r="Y67" s="92"/>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8"/>
      <c r="AZ67" s="120">
        <f>IF(E67=AZ$3,AX67,0)</f>
        <v>0</v>
      </c>
      <c r="BA67" s="18">
        <f>IF(AZ67=AZ$4,AZ67-60,AZ67)</f>
        <v>0</v>
      </c>
      <c r="BB67" s="18">
        <f>IF(BA67=BA$4,BA67-60,BA67)</f>
        <v>0</v>
      </c>
      <c r="BC67" s="19">
        <f>IF(AZ67=$AZ$4,1,IF(BA67=$BA$4,1,IF(BB67=$BB$4,1,0)))</f>
        <v>0</v>
      </c>
      <c r="BE67" s="120">
        <f>IF(E67=BE$3,AX67,0)</f>
        <v>0</v>
      </c>
      <c r="BF67" s="18">
        <f>IF(BE67=BE$4,BE67-60,BE67)</f>
        <v>0</v>
      </c>
      <c r="BG67" s="18">
        <f>IF(BF67=BF$4,BF67-60,BF67)</f>
        <v>0</v>
      </c>
      <c r="BH67" s="19">
        <f>IF(BE67=$BE$4,1,IF(BF67=$BF$4,1,IF(BG67=$BG$4,1,0)))</f>
        <v>0</v>
      </c>
      <c r="BJ67" s="120">
        <f>IF(E67=BJ$3,AX67,0)</f>
        <v>0</v>
      </c>
      <c r="BK67" s="18">
        <f>IF(BJ67=BJ$4,BJ67-60,BJ67)</f>
        <v>0</v>
      </c>
      <c r="BL67" s="18">
        <f>IF(BK67=BK$4,BK67-60,BK67)</f>
        <v>0</v>
      </c>
      <c r="BM67" s="19">
        <f>IF(BJ67=$BJ$4,1,IF(BK67=$BK$4,1,IF(BL67=$BL$4,1,0)))</f>
        <v>0</v>
      </c>
    </row>
    <row r="68" spans="1:65" ht="15" customHeight="1" outlineLevel="1" x14ac:dyDescent="0.25">
      <c r="A68" s="12" t="str">
        <f>CONCATENATE(E68,LEFT(C68,2),RIGHT(C68,2),UPPER((LEFT(D68,3))))</f>
        <v/>
      </c>
      <c r="B68" s="108"/>
      <c r="C68" s="99"/>
      <c r="D68" s="99"/>
      <c r="E68" s="99"/>
      <c r="F68" s="99"/>
      <c r="G68" s="100"/>
      <c r="H68" s="99"/>
      <c r="I68" s="106"/>
      <c r="J68" s="99"/>
      <c r="K68" s="94"/>
      <c r="L68" s="107"/>
      <c r="M68" s="107"/>
      <c r="N68" s="107"/>
      <c r="O68" s="94"/>
      <c r="P68" s="107"/>
      <c r="Q68" s="94"/>
      <c r="R68" s="94"/>
      <c r="S68" s="107"/>
      <c r="T68" s="94"/>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109"/>
      <c r="AZ68" s="120">
        <f>IF(E68=AZ$3,AX68,0)</f>
        <v>0</v>
      </c>
      <c r="BA68" s="18">
        <f>IF(AZ68=AZ$4,AZ68-60,AZ68)</f>
        <v>0</v>
      </c>
      <c r="BB68" s="18">
        <f>IF(BA68=BA$4,BA68-60,BA68)</f>
        <v>0</v>
      </c>
      <c r="BC68" s="19">
        <f>IF(AZ68=$AZ$4,1,IF(BA68=$BA$4,1,IF(BB68=$BB$4,1,0)))</f>
        <v>0</v>
      </c>
      <c r="BE68" s="120">
        <f>IF(E68=BE$3,AX68,0)</f>
        <v>0</v>
      </c>
      <c r="BF68" s="18">
        <f>IF(BE68=BE$4,BE68-60,BE68)</f>
        <v>0</v>
      </c>
      <c r="BG68" s="18">
        <f>IF(BF68=BF$4,BF68-60,BF68)</f>
        <v>0</v>
      </c>
      <c r="BH68" s="19">
        <f>IF(BE68=$BE$4,1,IF(BF68=$BF$4,1,IF(BG68=$BG$4,1,0)))</f>
        <v>0</v>
      </c>
      <c r="BJ68" s="120">
        <f>IF(E68=BJ$3,AX68,0)</f>
        <v>0</v>
      </c>
      <c r="BK68" s="18">
        <f>IF(BJ68=BJ$4,BJ68-60,BJ68)</f>
        <v>0</v>
      </c>
      <c r="BL68" s="18">
        <f>IF(BK68=BK$4,BK68-60,BK68)</f>
        <v>0</v>
      </c>
      <c r="BM68" s="19">
        <f>IF(BJ68=$BJ$4,1,IF(BK68=$BK$4,1,IF(BL68=$BL$4,1,0)))</f>
        <v>0</v>
      </c>
    </row>
    <row r="69" spans="1:65" ht="15.75" x14ac:dyDescent="0.25">
      <c r="A69" s="12" t="str">
        <f>CONCATENATE(E69,LEFT(C69,2),RIGHT(C69,2),UPPER((LEFT(D69,3))))</f>
        <v>CAg05ALI</v>
      </c>
      <c r="B69" s="12" t="s">
        <v>84</v>
      </c>
      <c r="C69" s="12" t="s">
        <v>144</v>
      </c>
      <c r="D69" s="12" t="s">
        <v>109</v>
      </c>
      <c r="E69" s="6" t="str">
        <f>VLOOKUP($F69,'Listes déroulantes'!$A$28:$B$46,2)</f>
        <v>C</v>
      </c>
      <c r="F69" s="70" t="s">
        <v>43</v>
      </c>
      <c r="G69" s="71"/>
      <c r="H69" s="72"/>
      <c r="I69" s="73"/>
      <c r="J69" s="73"/>
      <c r="K69" s="73"/>
      <c r="L69" s="73"/>
      <c r="M69" s="73"/>
      <c r="N69" s="73"/>
      <c r="O69" s="73"/>
      <c r="P69" s="73"/>
      <c r="Q69" s="73"/>
      <c r="R69" s="73"/>
      <c r="S69" s="73"/>
      <c r="T69" s="74"/>
      <c r="U69" s="75">
        <f>J70+N70+Q70+T70</f>
        <v>33.972222222222221</v>
      </c>
      <c r="V69" s="72"/>
      <c r="W69" s="73"/>
      <c r="X69" s="73"/>
      <c r="Y69" s="73"/>
      <c r="Z69" s="73"/>
      <c r="AA69" s="73"/>
      <c r="AB69" s="73"/>
      <c r="AC69" s="73"/>
      <c r="AD69" s="73"/>
      <c r="AE69" s="73"/>
      <c r="AF69" s="74"/>
      <c r="AG69" s="76"/>
      <c r="AH69" s="77">
        <f>W70+Y70+AA70+AC70+AE70+AG70</f>
        <v>5</v>
      </c>
      <c r="AI69" s="73"/>
      <c r="AJ69" s="73"/>
      <c r="AK69" s="73"/>
      <c r="AL69" s="78" t="str">
        <f>IF(AK70&lt;5,"0",IF(AK70&lt;10,"2,5",IF(AK70&lt;15,"5",IF(AK70&lt;20,"7,5","10"))))</f>
        <v>7,5</v>
      </c>
      <c r="AM69" s="73"/>
      <c r="AN69" s="73"/>
      <c r="AO69" s="73"/>
      <c r="AP69" s="79">
        <f>IF(AO70&lt;10,5,10)</f>
        <v>10</v>
      </c>
      <c r="AQ69" s="73"/>
      <c r="AR69" s="73"/>
      <c r="AS69" s="73"/>
      <c r="AT69" s="73"/>
      <c r="AU69" s="73"/>
      <c r="AV69" s="73"/>
      <c r="AW69" s="80">
        <f>AR70+AT70+AV70</f>
        <v>8</v>
      </c>
      <c r="AX69" s="81">
        <f>U69+AP69+AL69+AH69+AW69</f>
        <v>64.472222222222229</v>
      </c>
      <c r="AZ69" s="120">
        <f>IF(E69=AZ$3,AX69,0)</f>
        <v>64.472222222222229</v>
      </c>
      <c r="BA69" s="18">
        <f>IF(AZ69=AZ$4,AZ69-60,AZ69)</f>
        <v>64.472222222222229</v>
      </c>
      <c r="BB69" s="18">
        <f>IF(BA69=BA$4,BA69-60,BA69)</f>
        <v>64.472222222222229</v>
      </c>
      <c r="BC69" s="19">
        <f>IF(AZ69=$AZ$4,1,IF(BA69=$BA$4,1,IF(BB69=$BB$4,1,0)))</f>
        <v>1</v>
      </c>
      <c r="BE69" s="120">
        <f>IF(E69=BE$3,AX69,0)</f>
        <v>0</v>
      </c>
      <c r="BF69" s="18">
        <f>IF(BE69=BE$4,BE69-60,BE69)</f>
        <v>0</v>
      </c>
      <c r="BG69" s="18">
        <f>IF(BF69=BF$4,BF69-60,BF69)</f>
        <v>0</v>
      </c>
      <c r="BH69" s="19">
        <f>IF(BE69=$BE$4,1,IF(BF69=$BF$4,1,IF(BG69=$BG$4,1,0)))</f>
        <v>0</v>
      </c>
      <c r="BJ69" s="120">
        <f>IF(E69=BJ$3,AX69,0)</f>
        <v>0</v>
      </c>
      <c r="BK69" s="18">
        <f>IF(BJ69=BJ$4,BJ69-60,BJ69)</f>
        <v>0</v>
      </c>
      <c r="BL69" s="18">
        <f>IF(BK69=BK$4,BK69-60,BK69)</f>
        <v>0</v>
      </c>
      <c r="BM69" s="19">
        <f>IF(BJ69=$BJ$4,1,IF(BK69=$BK$4,1,IF(BL69=$BL$4,1,0)))</f>
        <v>0</v>
      </c>
    </row>
    <row r="70" spans="1:65" ht="15.75" customHeight="1" outlineLevel="1" x14ac:dyDescent="0.25">
      <c r="A70" s="12" t="str">
        <f>CONCATENATE(E70,LEFT(C70,2),RIGHT(C70,2),UPPER((LEFT(D70,3))))</f>
        <v/>
      </c>
      <c r="B70" s="82"/>
      <c r="C70" s="82"/>
      <c r="D70" s="82"/>
      <c r="E70" s="82"/>
      <c r="F70" s="82"/>
      <c r="G70" s="83"/>
      <c r="H70" s="87" t="s">
        <v>31</v>
      </c>
      <c r="I70" s="85">
        <f>VLOOKUP(H70,OBJECTIFS,2)</f>
        <v>0</v>
      </c>
      <c r="J70" s="86">
        <f>AVERAGE(I70:I74)</f>
        <v>5</v>
      </c>
      <c r="K70" s="87" t="s">
        <v>37</v>
      </c>
      <c r="L70" s="11">
        <f>VLOOKUP(K70,COMPETENCES,2)</f>
        <v>10</v>
      </c>
      <c r="M70" s="11">
        <f>IF(L70="-",0,IF(L70=0,0,1))</f>
        <v>1</v>
      </c>
      <c r="N70" s="88">
        <f>SUM(L70:L83)/SUM(M70:M83)</f>
        <v>9.25</v>
      </c>
      <c r="O70" s="84" t="s">
        <v>19</v>
      </c>
      <c r="P70" s="89">
        <f>VLOOKUP(O70,QUALITES,2)</f>
        <v>10</v>
      </c>
      <c r="Q70" s="90">
        <f>AVERAGE(P70:P77)</f>
        <v>10</v>
      </c>
      <c r="R70" s="84" t="s">
        <v>37</v>
      </c>
      <c r="S70" s="11">
        <f>VLOOKUP(R70,EXPERTISE,2)</f>
        <v>10</v>
      </c>
      <c r="T70" s="91">
        <f>AVERAGE(S70:S80)</f>
        <v>9.7222222222222214</v>
      </c>
      <c r="U70" s="92"/>
      <c r="V70" s="12" t="s">
        <v>18</v>
      </c>
      <c r="W70" s="93">
        <f>VLOOKUP(V70,PROJETS,2)</f>
        <v>2.5</v>
      </c>
      <c r="X70" s="12" t="s">
        <v>18</v>
      </c>
      <c r="Y70" s="93">
        <f>VLOOKUP(X70,PROJETS,2)</f>
        <v>2.5</v>
      </c>
      <c r="Z70" s="12" t="s">
        <v>59</v>
      </c>
      <c r="AA70" s="93">
        <f>VLOOKUP(Z70,PROJETS,2)</f>
        <v>0</v>
      </c>
      <c r="AB70" s="12" t="s">
        <v>59</v>
      </c>
      <c r="AC70" s="93">
        <f>VLOOKUP(AB70,PROJETS,2)</f>
        <v>0</v>
      </c>
      <c r="AD70" s="12" t="s">
        <v>59</v>
      </c>
      <c r="AE70" s="93">
        <f>VLOOKUP(AD70,PROJETS,2)</f>
        <v>0</v>
      </c>
      <c r="AF70" s="12" t="s">
        <v>59</v>
      </c>
      <c r="AG70" s="93">
        <f>VLOOKUP(AF70,PROJETS,2)</f>
        <v>0</v>
      </c>
      <c r="AH70" s="94"/>
      <c r="AI70" s="95">
        <v>37683</v>
      </c>
      <c r="AJ70" s="96">
        <f>AJ4</f>
        <v>44561</v>
      </c>
      <c r="AK70" s="97">
        <f>(AJ70-AI70)/365</f>
        <v>18.843835616438355</v>
      </c>
      <c r="AL70" s="92"/>
      <c r="AM70" s="95">
        <v>37683</v>
      </c>
      <c r="AN70" s="95">
        <f>AN4</f>
        <v>44561</v>
      </c>
      <c r="AO70" s="97">
        <f>(AN70-AM70)/365</f>
        <v>18.843835616438355</v>
      </c>
      <c r="AP70" s="92"/>
      <c r="AQ70" s="12" t="s">
        <v>18</v>
      </c>
      <c r="AR70" s="93">
        <f>VLOOKUP(AQ70,DIVERS,2)</f>
        <v>2</v>
      </c>
      <c r="AS70" s="12" t="s">
        <v>18</v>
      </c>
      <c r="AT70" s="93">
        <f>VLOOKUP(AS70,FORMAC,2)</f>
        <v>2</v>
      </c>
      <c r="AU70" s="12" t="s">
        <v>18</v>
      </c>
      <c r="AV70" s="93">
        <f>VLOOKUP(AU70,FORMAQ,2)</f>
        <v>4</v>
      </c>
      <c r="AW70" s="92"/>
      <c r="AX70" s="98"/>
      <c r="AZ70" s="120">
        <f>IF(E70=AZ$3,AX70,0)</f>
        <v>0</v>
      </c>
      <c r="BA70" s="18">
        <f>IF(AZ70=AZ$4,AZ70-60,AZ70)</f>
        <v>0</v>
      </c>
      <c r="BB70" s="18">
        <f>IF(BA70=BA$4,BA70-60,BA70)</f>
        <v>0</v>
      </c>
      <c r="BC70" s="19">
        <f>IF(AZ70=$AZ$4,1,IF(BA70=$BA$4,1,IF(BB70=$BB$4,1,0)))</f>
        <v>0</v>
      </c>
      <c r="BE70" s="120">
        <f>IF(E70=BE$3,AX70,0)</f>
        <v>0</v>
      </c>
      <c r="BF70" s="18">
        <f>IF(BE70=BE$4,BE70-60,BE70)</f>
        <v>0</v>
      </c>
      <c r="BG70" s="18">
        <f>IF(BF70=BF$4,BF70-60,BF70)</f>
        <v>0</v>
      </c>
      <c r="BH70" s="19">
        <f>IF(BE70=$BE$4,1,IF(BF70=$BF$4,1,IF(BG70=$BG$4,1,0)))</f>
        <v>0</v>
      </c>
      <c r="BJ70" s="120">
        <f>IF(E70=BJ$3,AX70,0)</f>
        <v>0</v>
      </c>
      <c r="BK70" s="18">
        <f>IF(BJ70=BJ$4,BJ70-60,BJ70)</f>
        <v>0</v>
      </c>
      <c r="BL70" s="18">
        <f>IF(BK70=BK$4,BK70-60,BK70)</f>
        <v>0</v>
      </c>
      <c r="BM70" s="19">
        <f>IF(BJ70=$BJ$4,1,IF(BK70=$BK$4,1,IF(BL70=$BL$4,1,0)))</f>
        <v>0</v>
      </c>
    </row>
    <row r="71" spans="1:65" ht="15.75" customHeight="1" outlineLevel="1" x14ac:dyDescent="0.25">
      <c r="A71" s="12" t="str">
        <f>CONCATENATE(E71,LEFT(C71,2),RIGHT(C71,2),UPPER((LEFT(D71,3))))</f>
        <v/>
      </c>
      <c r="B71" s="99"/>
      <c r="C71" s="99"/>
      <c r="D71" s="99"/>
      <c r="E71" s="99"/>
      <c r="F71" s="99"/>
      <c r="G71" s="100"/>
      <c r="H71" s="84" t="s">
        <v>29</v>
      </c>
      <c r="I71" s="101">
        <f>VLOOKUP(H71,OBJECTIFS,2)</f>
        <v>10</v>
      </c>
      <c r="J71" s="99"/>
      <c r="K71" s="87" t="s">
        <v>37</v>
      </c>
      <c r="L71" s="11">
        <f>VLOOKUP(K71,COMPETENCES,2)</f>
        <v>10</v>
      </c>
      <c r="M71" s="11">
        <f>IF(L71="-",0,IF(L71=0,0,1))</f>
        <v>1</v>
      </c>
      <c r="N71" s="103"/>
      <c r="O71" s="84" t="s">
        <v>19</v>
      </c>
      <c r="P71" s="11">
        <f>VLOOKUP(O71,QUALITES,2)</f>
        <v>10</v>
      </c>
      <c r="Q71" s="94"/>
      <c r="R71" s="84" t="s">
        <v>37</v>
      </c>
      <c r="S71" s="11">
        <f>VLOOKUP(R71,EXPERTISE,2)</f>
        <v>10</v>
      </c>
      <c r="T71" s="94"/>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8"/>
      <c r="AZ71" s="120">
        <f>IF(E71=AZ$3,AX71,0)</f>
        <v>0</v>
      </c>
      <c r="BA71" s="18">
        <f>IF(AZ71=AZ$4,AZ71-60,AZ71)</f>
        <v>0</v>
      </c>
      <c r="BB71" s="18">
        <f>IF(BA71=BA$4,BA71-60,BA71)</f>
        <v>0</v>
      </c>
      <c r="BC71" s="19">
        <f>IF(AZ71=$AZ$4,1,IF(BA71=$BA$4,1,IF(BB71=$BB$4,1,0)))</f>
        <v>0</v>
      </c>
      <c r="BE71" s="120">
        <f>IF(E71=BE$3,AX71,0)</f>
        <v>0</v>
      </c>
      <c r="BF71" s="18">
        <f>IF(BE71=BE$4,BE71-60,BE71)</f>
        <v>0</v>
      </c>
      <c r="BG71" s="18">
        <f>IF(BF71=BF$4,BF71-60,BF71)</f>
        <v>0</v>
      </c>
      <c r="BH71" s="19">
        <f>IF(BE71=$BE$4,1,IF(BF71=$BF$4,1,IF(BG71=$BG$4,1,0)))</f>
        <v>0</v>
      </c>
      <c r="BJ71" s="120">
        <f>IF(E71=BJ$3,AX71,0)</f>
        <v>0</v>
      </c>
      <c r="BK71" s="18">
        <f>IF(BJ71=BJ$4,BJ71-60,BJ71)</f>
        <v>0</v>
      </c>
      <c r="BL71" s="18">
        <f>IF(BK71=BK$4,BK71-60,BK71)</f>
        <v>0</v>
      </c>
      <c r="BM71" s="19">
        <f>IF(BJ71=$BJ$4,1,IF(BK71=$BK$4,1,IF(BL71=$BL$4,1,0)))</f>
        <v>0</v>
      </c>
    </row>
    <row r="72" spans="1:65" ht="15.75" customHeight="1" outlineLevel="1" x14ac:dyDescent="0.25">
      <c r="A72" s="12" t="str">
        <f>CONCATENATE(E72,LEFT(C72,2),RIGHT(C72,2),UPPER((LEFT(D72,3))))</f>
        <v/>
      </c>
      <c r="B72" s="99"/>
      <c r="C72" s="99"/>
      <c r="D72" s="99"/>
      <c r="E72" s="99"/>
      <c r="F72" s="99"/>
      <c r="G72" s="105"/>
      <c r="H72" s="84" t="s">
        <v>66</v>
      </c>
      <c r="I72" s="101" t="str">
        <f>VLOOKUP(H72,OBJECTIFS,2)</f>
        <v>-</v>
      </c>
      <c r="J72" s="99"/>
      <c r="K72" s="87" t="s">
        <v>37</v>
      </c>
      <c r="L72" s="11">
        <f>VLOOKUP(K72,COMPETENCES,2)</f>
        <v>10</v>
      </c>
      <c r="M72" s="11">
        <f>IF(L72="-",0,IF(L72=0,0,1))</f>
        <v>1</v>
      </c>
      <c r="N72" s="103"/>
      <c r="O72" s="84" t="s">
        <v>19</v>
      </c>
      <c r="P72" s="11">
        <f>VLOOKUP(O72,QUALITES,2)</f>
        <v>10</v>
      </c>
      <c r="Q72" s="94"/>
      <c r="R72" s="84" t="s">
        <v>37</v>
      </c>
      <c r="S72" s="11">
        <f>VLOOKUP(R72,EXPERTISE,2)</f>
        <v>10</v>
      </c>
      <c r="T72" s="94"/>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8"/>
      <c r="AZ72" s="120">
        <f>IF(E72=AZ$3,AX72,0)</f>
        <v>0</v>
      </c>
      <c r="BA72" s="18">
        <f>IF(AZ72=AZ$4,AZ72-60,AZ72)</f>
        <v>0</v>
      </c>
      <c r="BB72" s="18">
        <f>IF(BA72=BA$4,BA72-60,BA72)</f>
        <v>0</v>
      </c>
      <c r="BC72" s="19">
        <f>IF(AZ72=$AZ$4,1,IF(BA72=$BA$4,1,IF(BB72=$BB$4,1,0)))</f>
        <v>0</v>
      </c>
      <c r="BE72" s="120">
        <f>IF(E72=BE$3,AX72,0)</f>
        <v>0</v>
      </c>
      <c r="BF72" s="18">
        <f>IF(BE72=BE$4,BE72-60,BE72)</f>
        <v>0</v>
      </c>
      <c r="BG72" s="18">
        <f>IF(BF72=BF$4,BF72-60,BF72)</f>
        <v>0</v>
      </c>
      <c r="BH72" s="19">
        <f>IF(BE72=$BE$4,1,IF(BF72=$BF$4,1,IF(BG72=$BG$4,1,0)))</f>
        <v>0</v>
      </c>
      <c r="BJ72" s="120">
        <f>IF(E72=BJ$3,AX72,0)</f>
        <v>0</v>
      </c>
      <c r="BK72" s="18">
        <f>IF(BJ72=BJ$4,BJ72-60,BJ72)</f>
        <v>0</v>
      </c>
      <c r="BL72" s="18">
        <f>IF(BK72=BK$4,BK72-60,BK72)</f>
        <v>0</v>
      </c>
      <c r="BM72" s="19">
        <f>IF(BJ72=$BJ$4,1,IF(BK72=$BK$4,1,IF(BL72=$BL$4,1,0)))</f>
        <v>0</v>
      </c>
    </row>
    <row r="73" spans="1:65" ht="15.75" customHeight="1" outlineLevel="1" x14ac:dyDescent="0.25">
      <c r="A73" s="12" t="str">
        <f>CONCATENATE(E73,LEFT(C73,2),RIGHT(C73,2),UPPER((LEFT(D73,3))))</f>
        <v/>
      </c>
      <c r="B73" s="99"/>
      <c r="C73" s="99"/>
      <c r="D73" s="99"/>
      <c r="E73" s="99"/>
      <c r="F73" s="99"/>
      <c r="G73" s="105"/>
      <c r="H73" s="84" t="s">
        <v>66</v>
      </c>
      <c r="I73" s="101" t="str">
        <f>VLOOKUP(H73,OBJECTIFS,2)</f>
        <v>-</v>
      </c>
      <c r="J73" s="99"/>
      <c r="K73" s="87" t="s">
        <v>37</v>
      </c>
      <c r="L73" s="11">
        <f>VLOOKUP(K73,COMPETENCES,2)</f>
        <v>10</v>
      </c>
      <c r="M73" s="11">
        <f>IF(L73="-",0,IF(L73=0,0,1))</f>
        <v>1</v>
      </c>
      <c r="N73" s="103"/>
      <c r="O73" s="84" t="s">
        <v>19</v>
      </c>
      <c r="P73" s="11">
        <f>VLOOKUP(O73,QUALITES,2)</f>
        <v>10</v>
      </c>
      <c r="Q73" s="94"/>
      <c r="R73" s="84" t="s">
        <v>37</v>
      </c>
      <c r="S73" s="11">
        <f>VLOOKUP(R73,EXPERTISE,2)</f>
        <v>10</v>
      </c>
      <c r="T73" s="94"/>
      <c r="U73" s="92"/>
      <c r="V73" s="92"/>
      <c r="W73" s="92"/>
      <c r="X73" s="92"/>
      <c r="Y73" s="92"/>
      <c r="Z73" s="92"/>
      <c r="AA73" s="92"/>
      <c r="AB73" s="92"/>
      <c r="AC73" s="92"/>
      <c r="AD73" s="92"/>
      <c r="AE73" s="92"/>
      <c r="AF73" s="92"/>
      <c r="AG73" s="92"/>
      <c r="AH73" s="92"/>
      <c r="AI73" s="92"/>
      <c r="AJ73" s="92"/>
      <c r="AK73" s="92"/>
      <c r="AL73" s="92"/>
      <c r="AM73" s="92"/>
      <c r="AN73" s="92"/>
      <c r="AO73" s="92"/>
      <c r="AP73" s="92"/>
      <c r="AQ73" s="92"/>
      <c r="AR73" s="92"/>
      <c r="AS73" s="92"/>
      <c r="AT73" s="92"/>
      <c r="AU73" s="92"/>
      <c r="AV73" s="92"/>
      <c r="AW73" s="92"/>
      <c r="AX73" s="98"/>
      <c r="AZ73" s="120">
        <f>IF(E73=AZ$3,AX73,0)</f>
        <v>0</v>
      </c>
      <c r="BA73" s="18">
        <f>IF(AZ73=AZ$4,AZ73-60,AZ73)</f>
        <v>0</v>
      </c>
      <c r="BB73" s="18">
        <f>IF(BA73=BA$4,BA73-60,BA73)</f>
        <v>0</v>
      </c>
      <c r="BC73" s="19">
        <f>IF(AZ73=$AZ$4,1,IF(BA73=$BA$4,1,IF(BB73=$BB$4,1,0)))</f>
        <v>0</v>
      </c>
      <c r="BE73" s="120">
        <f>IF(E73=BE$3,AX73,0)</f>
        <v>0</v>
      </c>
      <c r="BF73" s="18">
        <f>IF(BE73=BE$4,BE73-60,BE73)</f>
        <v>0</v>
      </c>
      <c r="BG73" s="18">
        <f>IF(BF73=BF$4,BF73-60,BF73)</f>
        <v>0</v>
      </c>
      <c r="BH73" s="19">
        <f>IF(BE73=$BE$4,1,IF(BF73=$BF$4,1,IF(BG73=$BG$4,1,0)))</f>
        <v>0</v>
      </c>
      <c r="BJ73" s="120">
        <f>IF(E73=BJ$3,AX73,0)</f>
        <v>0</v>
      </c>
      <c r="BK73" s="18">
        <f>IF(BJ73=BJ$4,BJ73-60,BJ73)</f>
        <v>0</v>
      </c>
      <c r="BL73" s="18">
        <f>IF(BK73=BK$4,BK73-60,BK73)</f>
        <v>0</v>
      </c>
      <c r="BM73" s="19">
        <f>IF(BJ73=$BJ$4,1,IF(BK73=$BK$4,1,IF(BL73=$BL$4,1,0)))</f>
        <v>0</v>
      </c>
    </row>
    <row r="74" spans="1:65" ht="15.75" customHeight="1" outlineLevel="1" x14ac:dyDescent="0.25">
      <c r="A74" s="12" t="str">
        <f>CONCATENATE(E74,LEFT(C74,2),RIGHT(C74,2),UPPER((LEFT(D74,3))))</f>
        <v/>
      </c>
      <c r="B74" s="99"/>
      <c r="C74" s="99"/>
      <c r="D74" s="99"/>
      <c r="E74" s="99"/>
      <c r="F74" s="99"/>
      <c r="G74" s="105"/>
      <c r="H74" s="84" t="s">
        <v>66</v>
      </c>
      <c r="I74" s="11" t="str">
        <f>VLOOKUP(H74,OBJECTIFS,2)</f>
        <v>-</v>
      </c>
      <c r="J74" s="99"/>
      <c r="K74" s="87" t="s">
        <v>37</v>
      </c>
      <c r="L74" s="11">
        <f>VLOOKUP(K74,COMPETENCES,2)</f>
        <v>10</v>
      </c>
      <c r="M74" s="11">
        <f>IF(L74="-",0,IF(L74=0,0,1))</f>
        <v>1</v>
      </c>
      <c r="N74" s="103"/>
      <c r="O74" s="84" t="s">
        <v>19</v>
      </c>
      <c r="P74" s="11">
        <f>VLOOKUP(O74,QUALITES,2)</f>
        <v>10</v>
      </c>
      <c r="Q74" s="94"/>
      <c r="R74" s="84" t="s">
        <v>38</v>
      </c>
      <c r="S74" s="11" t="str">
        <f>VLOOKUP(R74,EXPERTISE,2)</f>
        <v>-</v>
      </c>
      <c r="T74" s="94"/>
      <c r="U74" s="92"/>
      <c r="V74" s="92"/>
      <c r="W74" s="92"/>
      <c r="X74" s="92"/>
      <c r="Y74" s="92"/>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8"/>
      <c r="AZ74" s="120">
        <f>IF(E74=AZ$3,AX74,0)</f>
        <v>0</v>
      </c>
      <c r="BA74" s="18">
        <f>IF(AZ74=AZ$4,AZ74-60,AZ74)</f>
        <v>0</v>
      </c>
      <c r="BB74" s="18">
        <f>IF(BA74=BA$4,BA74-60,BA74)</f>
        <v>0</v>
      </c>
      <c r="BC74" s="19">
        <f>IF(AZ74=$AZ$4,1,IF(BA74=$BA$4,1,IF(BB74=$BB$4,1,0)))</f>
        <v>0</v>
      </c>
      <c r="BE74" s="120">
        <f>IF(E74=BE$3,AX74,0)</f>
        <v>0</v>
      </c>
      <c r="BF74" s="18">
        <f>IF(BE74=BE$4,BE74-60,BE74)</f>
        <v>0</v>
      </c>
      <c r="BG74" s="18">
        <f>IF(BF74=BF$4,BF74-60,BF74)</f>
        <v>0</v>
      </c>
      <c r="BH74" s="19">
        <f>IF(BE74=$BE$4,1,IF(BF74=$BF$4,1,IF(BG74=$BG$4,1,0)))</f>
        <v>0</v>
      </c>
      <c r="BJ74" s="120">
        <f>IF(E74=BJ$3,AX74,0)</f>
        <v>0</v>
      </c>
      <c r="BK74" s="18">
        <f>IF(BJ74=BJ$4,BJ74-60,BJ74)</f>
        <v>0</v>
      </c>
      <c r="BL74" s="18">
        <f>IF(BK74=BK$4,BK74-60,BK74)</f>
        <v>0</v>
      </c>
      <c r="BM74" s="19">
        <f>IF(BJ74=$BJ$4,1,IF(BK74=$BK$4,1,IF(BL74=$BL$4,1,0)))</f>
        <v>0</v>
      </c>
    </row>
    <row r="75" spans="1:65" ht="15.75" customHeight="1" outlineLevel="1" x14ac:dyDescent="0.25">
      <c r="A75" s="12" t="str">
        <f>CONCATENATE(E75,LEFT(C75,2),RIGHT(C75,2),UPPER((LEFT(D75,3))))</f>
        <v/>
      </c>
      <c r="B75" s="99"/>
      <c r="C75" s="99"/>
      <c r="D75" s="99"/>
      <c r="E75" s="99"/>
      <c r="F75" s="99"/>
      <c r="G75" s="100"/>
      <c r="H75" s="99"/>
      <c r="I75" s="106"/>
      <c r="J75" s="99"/>
      <c r="K75" s="84" t="s">
        <v>36</v>
      </c>
      <c r="L75" s="11">
        <f>VLOOKUP(K75,COMPETENCES,2)</f>
        <v>7.5</v>
      </c>
      <c r="M75" s="11">
        <f>IF(L75="-",0,IF(L75=0,0,1))</f>
        <v>1</v>
      </c>
      <c r="N75" s="103"/>
      <c r="O75" s="84" t="s">
        <v>19</v>
      </c>
      <c r="P75" s="11">
        <f>VLOOKUP(O75,QUALITES,2)</f>
        <v>10</v>
      </c>
      <c r="Q75" s="94"/>
      <c r="R75" s="84" t="s">
        <v>37</v>
      </c>
      <c r="S75" s="11">
        <f>VLOOKUP(R75,EXPERTISE,2)</f>
        <v>10</v>
      </c>
      <c r="T75" s="94"/>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8"/>
      <c r="AZ75" s="120">
        <f>IF(E75=AZ$3,AX75,0)</f>
        <v>0</v>
      </c>
      <c r="BA75" s="18">
        <f>IF(AZ75=AZ$4,AZ75-60,AZ75)</f>
        <v>0</v>
      </c>
      <c r="BB75" s="18">
        <f>IF(BA75=BA$4,BA75-60,BA75)</f>
        <v>0</v>
      </c>
      <c r="BC75" s="19">
        <f>IF(AZ75=$AZ$4,1,IF(BA75=$BA$4,1,IF(BB75=$BB$4,1,0)))</f>
        <v>0</v>
      </c>
      <c r="BE75" s="120">
        <f>IF(E75=BE$3,AX75,0)</f>
        <v>0</v>
      </c>
      <c r="BF75" s="18">
        <f>IF(BE75=BE$4,BE75-60,BE75)</f>
        <v>0</v>
      </c>
      <c r="BG75" s="18">
        <f>IF(BF75=BF$4,BF75-60,BF75)</f>
        <v>0</v>
      </c>
      <c r="BH75" s="19">
        <f>IF(BE75=$BE$4,1,IF(BF75=$BF$4,1,IF(BG75=$BG$4,1,0)))</f>
        <v>0</v>
      </c>
      <c r="BJ75" s="120">
        <f>IF(E75=BJ$3,AX75,0)</f>
        <v>0</v>
      </c>
      <c r="BK75" s="18">
        <f>IF(BJ75=BJ$4,BJ75-60,BJ75)</f>
        <v>0</v>
      </c>
      <c r="BL75" s="18">
        <f>IF(BK75=BK$4,BK75-60,BK75)</f>
        <v>0</v>
      </c>
      <c r="BM75" s="19">
        <f>IF(BJ75=$BJ$4,1,IF(BK75=$BK$4,1,IF(BL75=$BL$4,1,0)))</f>
        <v>0</v>
      </c>
    </row>
    <row r="76" spans="1:65" ht="15.75" customHeight="1" outlineLevel="1" x14ac:dyDescent="0.25">
      <c r="A76" s="12" t="str">
        <f>CONCATENATE(E76,LEFT(C76,2),RIGHT(C76,2),UPPER((LEFT(D76,3))))</f>
        <v/>
      </c>
      <c r="B76" s="99"/>
      <c r="C76" s="99"/>
      <c r="D76" s="99"/>
      <c r="E76" s="99"/>
      <c r="F76" s="99"/>
      <c r="G76" s="100"/>
      <c r="H76" s="99"/>
      <c r="I76" s="106"/>
      <c r="J76" s="99"/>
      <c r="K76" s="84" t="s">
        <v>37</v>
      </c>
      <c r="L76" s="11">
        <f>VLOOKUP(K76,COMPETENCES,2)</f>
        <v>10</v>
      </c>
      <c r="M76" s="11">
        <f>IF(L76="-",0,IF(L76=0,0,1))</f>
        <v>1</v>
      </c>
      <c r="N76" s="103"/>
      <c r="O76" s="84" t="s">
        <v>19</v>
      </c>
      <c r="P76" s="11">
        <f>VLOOKUP(O76,QUALITES,2)</f>
        <v>10</v>
      </c>
      <c r="Q76" s="94"/>
      <c r="R76" s="84" t="s">
        <v>36</v>
      </c>
      <c r="S76" s="11">
        <f>VLOOKUP(R76,EXPERTISE,2)</f>
        <v>7.5</v>
      </c>
      <c r="T76" s="94"/>
      <c r="U76" s="92"/>
      <c r="V76" s="92"/>
      <c r="W76" s="92"/>
      <c r="X76" s="92"/>
      <c r="Y76" s="92"/>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8"/>
      <c r="AZ76" s="120">
        <f>IF(E76=AZ$3,AX76,0)</f>
        <v>0</v>
      </c>
      <c r="BA76" s="18">
        <f>IF(AZ76=AZ$4,AZ76-60,AZ76)</f>
        <v>0</v>
      </c>
      <c r="BB76" s="18">
        <f>IF(BA76=BA$4,BA76-60,BA76)</f>
        <v>0</v>
      </c>
      <c r="BC76" s="19">
        <f>IF(AZ76=$AZ$4,1,IF(BA76=$BA$4,1,IF(BB76=$BB$4,1,0)))</f>
        <v>0</v>
      </c>
      <c r="BE76" s="120">
        <f>IF(E76=BE$3,AX76,0)</f>
        <v>0</v>
      </c>
      <c r="BF76" s="18">
        <f>IF(BE76=BE$4,BE76-60,BE76)</f>
        <v>0</v>
      </c>
      <c r="BG76" s="18">
        <f>IF(BF76=BF$4,BF76-60,BF76)</f>
        <v>0</v>
      </c>
      <c r="BH76" s="19">
        <f>IF(BE76=$BE$4,1,IF(BF76=$BF$4,1,IF(BG76=$BG$4,1,0)))</f>
        <v>0</v>
      </c>
      <c r="BJ76" s="120">
        <f>IF(E76=BJ$3,AX76,0)</f>
        <v>0</v>
      </c>
      <c r="BK76" s="18">
        <f>IF(BJ76=BJ$4,BJ76-60,BJ76)</f>
        <v>0</v>
      </c>
      <c r="BL76" s="18">
        <f>IF(BK76=BK$4,BK76-60,BK76)</f>
        <v>0</v>
      </c>
      <c r="BM76" s="19">
        <f>IF(BJ76=$BJ$4,1,IF(BK76=$BK$4,1,IF(BL76=$BL$4,1,0)))</f>
        <v>0</v>
      </c>
    </row>
    <row r="77" spans="1:65" ht="15.75" customHeight="1" outlineLevel="1" x14ac:dyDescent="0.25">
      <c r="A77" s="12" t="str">
        <f>CONCATENATE(E77,LEFT(C77,2),RIGHT(C77,2),UPPER((LEFT(D77,3))))</f>
        <v/>
      </c>
      <c r="B77" s="99"/>
      <c r="C77" s="99"/>
      <c r="D77" s="99"/>
      <c r="E77" s="99"/>
      <c r="F77" s="99"/>
      <c r="G77" s="100"/>
      <c r="H77" s="99"/>
      <c r="I77" s="106"/>
      <c r="J77" s="99"/>
      <c r="K77" s="84" t="s">
        <v>36</v>
      </c>
      <c r="L77" s="11">
        <f>VLOOKUP(K77,COMPETENCES,2)</f>
        <v>7.5</v>
      </c>
      <c r="M77" s="11">
        <f>IF(L77="-",0,IF(L77=0,0,1))</f>
        <v>1</v>
      </c>
      <c r="N77" s="103"/>
      <c r="O77" s="84" t="s">
        <v>19</v>
      </c>
      <c r="P77" s="11">
        <f>VLOOKUP(O77,QUALITES,2)</f>
        <v>10</v>
      </c>
      <c r="Q77" s="94"/>
      <c r="R77" s="84" t="s">
        <v>37</v>
      </c>
      <c r="S77" s="11">
        <f>VLOOKUP(R77,EXPERTISE,2)</f>
        <v>10</v>
      </c>
      <c r="T77" s="94"/>
      <c r="U77" s="92"/>
      <c r="V77" s="92"/>
      <c r="W77" s="92"/>
      <c r="X77" s="92"/>
      <c r="Y77" s="92"/>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8"/>
      <c r="AZ77" s="120">
        <f>IF(E77=AZ$3,AX77,0)</f>
        <v>0</v>
      </c>
      <c r="BA77" s="18">
        <f>IF(AZ77=AZ$4,AZ77-60,AZ77)</f>
        <v>0</v>
      </c>
      <c r="BB77" s="18">
        <f>IF(BA77=BA$4,BA77-60,BA77)</f>
        <v>0</v>
      </c>
      <c r="BC77" s="19">
        <f>IF(AZ77=$AZ$4,1,IF(BA77=$BA$4,1,IF(BB77=$BB$4,1,0)))</f>
        <v>0</v>
      </c>
      <c r="BE77" s="120">
        <f>IF(E77=BE$3,AX77,0)</f>
        <v>0</v>
      </c>
      <c r="BF77" s="18">
        <f>IF(BE77=BE$4,BE77-60,BE77)</f>
        <v>0</v>
      </c>
      <c r="BG77" s="18">
        <f>IF(BF77=BF$4,BF77-60,BF77)</f>
        <v>0</v>
      </c>
      <c r="BH77" s="19">
        <f>IF(BE77=$BE$4,1,IF(BF77=$BF$4,1,IF(BG77=$BG$4,1,0)))</f>
        <v>0</v>
      </c>
      <c r="BJ77" s="120">
        <f>IF(E77=BJ$3,AX77,0)</f>
        <v>0</v>
      </c>
      <c r="BK77" s="18">
        <f>IF(BJ77=BJ$4,BJ77-60,BJ77)</f>
        <v>0</v>
      </c>
      <c r="BL77" s="18">
        <f>IF(BK77=BK$4,BK77-60,BK77)</f>
        <v>0</v>
      </c>
      <c r="BM77" s="19">
        <f>IF(BJ77=$BJ$4,1,IF(BK77=$BK$4,1,IF(BL77=$BL$4,1,0)))</f>
        <v>0</v>
      </c>
    </row>
    <row r="78" spans="1:65" ht="15.75" customHeight="1" outlineLevel="1" x14ac:dyDescent="0.25">
      <c r="A78" s="12" t="str">
        <f>CONCATENATE(E78,LEFT(C78,2),RIGHT(C78,2),UPPER((LEFT(D78,3))))</f>
        <v/>
      </c>
      <c r="B78" s="99"/>
      <c r="C78" s="99"/>
      <c r="D78" s="99"/>
      <c r="E78" s="99"/>
      <c r="F78" s="99"/>
      <c r="G78" s="100"/>
      <c r="H78" s="99"/>
      <c r="I78" s="106"/>
      <c r="J78" s="99"/>
      <c r="K78" s="84" t="s">
        <v>37</v>
      </c>
      <c r="L78" s="11">
        <f>VLOOKUP(K78,COMPETENCES,2)</f>
        <v>10</v>
      </c>
      <c r="M78" s="11">
        <f>IF(L78="-",0,IF(L78=0,0,1))</f>
        <v>1</v>
      </c>
      <c r="N78" s="103"/>
      <c r="O78" s="94"/>
      <c r="P78" s="107"/>
      <c r="Q78" s="94"/>
      <c r="R78" s="84" t="s">
        <v>37</v>
      </c>
      <c r="S78" s="11">
        <f>VLOOKUP(R78,EXPERTISE,2)</f>
        <v>10</v>
      </c>
      <c r="T78" s="94"/>
      <c r="U78" s="92"/>
      <c r="V78" s="92"/>
      <c r="W78" s="92"/>
      <c r="X78" s="92"/>
      <c r="Y78" s="92"/>
      <c r="Z78" s="92"/>
      <c r="AA78" s="92"/>
      <c r="AB78" s="92"/>
      <c r="AC78" s="92"/>
      <c r="AD78" s="92"/>
      <c r="AE78" s="92"/>
      <c r="AF78" s="92"/>
      <c r="AG78" s="92"/>
      <c r="AH78" s="92"/>
      <c r="AI78" s="92"/>
      <c r="AJ78" s="92"/>
      <c r="AK78" s="92"/>
      <c r="AL78" s="92"/>
      <c r="AM78" s="92"/>
      <c r="AN78" s="92"/>
      <c r="AO78" s="92"/>
      <c r="AP78" s="92"/>
      <c r="AQ78" s="92"/>
      <c r="AR78" s="92"/>
      <c r="AS78" s="92"/>
      <c r="AT78" s="92"/>
      <c r="AU78" s="92"/>
      <c r="AV78" s="92"/>
      <c r="AW78" s="92"/>
      <c r="AX78" s="98"/>
      <c r="AZ78" s="120">
        <f>IF(E78=AZ$3,AX78,0)</f>
        <v>0</v>
      </c>
      <c r="BA78" s="18">
        <f>IF(AZ78=AZ$4,AZ78-60,AZ78)</f>
        <v>0</v>
      </c>
      <c r="BB78" s="18">
        <f>IF(BA78=BA$4,BA78-60,BA78)</f>
        <v>0</v>
      </c>
      <c r="BC78" s="19">
        <f>IF(AZ78=$AZ$4,1,IF(BA78=$BA$4,1,IF(BB78=$BB$4,1,0)))</f>
        <v>0</v>
      </c>
      <c r="BE78" s="120">
        <f>IF(E78=BE$3,AX78,0)</f>
        <v>0</v>
      </c>
      <c r="BF78" s="18">
        <f>IF(BE78=BE$4,BE78-60,BE78)</f>
        <v>0</v>
      </c>
      <c r="BG78" s="18">
        <f>IF(BF78=BF$4,BF78-60,BF78)</f>
        <v>0</v>
      </c>
      <c r="BH78" s="19">
        <f>IF(BE78=$BE$4,1,IF(BF78=$BF$4,1,IF(BG78=$BG$4,1,0)))</f>
        <v>0</v>
      </c>
      <c r="BJ78" s="120">
        <f>IF(E78=BJ$3,AX78,0)</f>
        <v>0</v>
      </c>
      <c r="BK78" s="18">
        <f>IF(BJ78=BJ$4,BJ78-60,BJ78)</f>
        <v>0</v>
      </c>
      <c r="BL78" s="18">
        <f>IF(BK78=BK$4,BK78-60,BK78)</f>
        <v>0</v>
      </c>
      <c r="BM78" s="19">
        <f>IF(BJ78=$BJ$4,1,IF(BK78=$BK$4,1,IF(BL78=$BL$4,1,0)))</f>
        <v>0</v>
      </c>
    </row>
    <row r="79" spans="1:65" ht="15.75" customHeight="1" outlineLevel="1" x14ac:dyDescent="0.25">
      <c r="A79" s="12" t="str">
        <f>CONCATENATE(E79,LEFT(C79,2),RIGHT(C79,2),UPPER((LEFT(D79,3))))</f>
        <v/>
      </c>
      <c r="B79" s="99"/>
      <c r="C79" s="99"/>
      <c r="D79" s="99"/>
      <c r="E79" s="99"/>
      <c r="F79" s="99"/>
      <c r="G79" s="100"/>
      <c r="H79" s="99"/>
      <c r="I79" s="106"/>
      <c r="J79" s="99"/>
      <c r="K79" s="84" t="s">
        <v>36</v>
      </c>
      <c r="L79" s="11">
        <f>VLOOKUP(K79,COMPETENCES,2)</f>
        <v>7.5</v>
      </c>
      <c r="M79" s="11">
        <f>IF(L79="-",0,IF(L79=0,0,1))</f>
        <v>1</v>
      </c>
      <c r="N79" s="103"/>
      <c r="O79" s="94"/>
      <c r="P79" s="107"/>
      <c r="Q79" s="94"/>
      <c r="R79" s="84" t="s">
        <v>38</v>
      </c>
      <c r="S79" s="11" t="str">
        <f>VLOOKUP(R79,EXPERTISE,2)</f>
        <v>-</v>
      </c>
      <c r="T79" s="94"/>
      <c r="U79" s="92"/>
      <c r="V79" s="92"/>
      <c r="W79" s="92"/>
      <c r="X79" s="92"/>
      <c r="Y79" s="92"/>
      <c r="Z79" s="92"/>
      <c r="AA79" s="92"/>
      <c r="AB79" s="92"/>
      <c r="AC79" s="92"/>
      <c r="AD79" s="92"/>
      <c r="AE79" s="92"/>
      <c r="AF79" s="92"/>
      <c r="AG79" s="92"/>
      <c r="AH79" s="92"/>
      <c r="AI79" s="92"/>
      <c r="AJ79" s="92"/>
      <c r="AK79" s="92"/>
      <c r="AL79" s="92"/>
      <c r="AM79" s="92"/>
      <c r="AN79" s="92"/>
      <c r="AO79" s="92"/>
      <c r="AP79" s="92"/>
      <c r="AQ79" s="92"/>
      <c r="AR79" s="92"/>
      <c r="AS79" s="92"/>
      <c r="AT79" s="92"/>
      <c r="AU79" s="92"/>
      <c r="AV79" s="92"/>
      <c r="AW79" s="92"/>
      <c r="AX79" s="98"/>
      <c r="AZ79" s="120">
        <f>IF(E79=AZ$3,AX79,0)</f>
        <v>0</v>
      </c>
      <c r="BA79" s="18">
        <f>IF(AZ79=AZ$4,AZ79-60,AZ79)</f>
        <v>0</v>
      </c>
      <c r="BB79" s="18">
        <f>IF(BA79=BA$4,BA79-60,BA79)</f>
        <v>0</v>
      </c>
      <c r="BC79" s="19">
        <f>IF(AZ79=$AZ$4,1,IF(BA79=$BA$4,1,IF(BB79=$BB$4,1,0)))</f>
        <v>0</v>
      </c>
      <c r="BE79" s="120">
        <f>IF(E79=BE$3,AX79,0)</f>
        <v>0</v>
      </c>
      <c r="BF79" s="18">
        <f>IF(BE79=BE$4,BE79-60,BE79)</f>
        <v>0</v>
      </c>
      <c r="BG79" s="18">
        <f>IF(BF79=BF$4,BF79-60,BF79)</f>
        <v>0</v>
      </c>
      <c r="BH79" s="19">
        <f>IF(BE79=$BE$4,1,IF(BF79=$BF$4,1,IF(BG79=$BG$4,1,0)))</f>
        <v>0</v>
      </c>
      <c r="BJ79" s="120">
        <f>IF(E79=BJ$3,AX79,0)</f>
        <v>0</v>
      </c>
      <c r="BK79" s="18">
        <f>IF(BJ79=BJ$4,BJ79-60,BJ79)</f>
        <v>0</v>
      </c>
      <c r="BL79" s="18">
        <f>IF(BK79=BK$4,BK79-60,BK79)</f>
        <v>0</v>
      </c>
      <c r="BM79" s="19">
        <f>IF(BJ79=$BJ$4,1,IF(BK79=$BK$4,1,IF(BL79=$BL$4,1,0)))</f>
        <v>0</v>
      </c>
    </row>
    <row r="80" spans="1:65" ht="15.75" customHeight="1" outlineLevel="1" x14ac:dyDescent="0.25">
      <c r="A80" s="12" t="str">
        <f>CONCATENATE(E80,LEFT(C80,2),RIGHT(C80,2),UPPER((LEFT(D80,3))))</f>
        <v/>
      </c>
      <c r="B80" s="99"/>
      <c r="C80" s="99"/>
      <c r="D80" s="99"/>
      <c r="E80" s="99"/>
      <c r="F80" s="99"/>
      <c r="G80" s="100"/>
      <c r="H80" s="99"/>
      <c r="I80" s="106"/>
      <c r="J80" s="99"/>
      <c r="K80" s="84" t="s">
        <v>66</v>
      </c>
      <c r="L80" s="11" t="str">
        <f>VLOOKUP(K80,COMPETENCES,2)</f>
        <v>-</v>
      </c>
      <c r="M80" s="11">
        <f>IF(L80="-",0,IF(L80=0,0,1))</f>
        <v>0</v>
      </c>
      <c r="N80" s="103"/>
      <c r="O80" s="94"/>
      <c r="P80" s="107"/>
      <c r="Q80" s="94"/>
      <c r="R80" s="84" t="s">
        <v>37</v>
      </c>
      <c r="S80" s="11">
        <f>VLOOKUP(R80,EXPERTISE,2)</f>
        <v>10</v>
      </c>
      <c r="T80" s="94"/>
      <c r="U80" s="92"/>
      <c r="V80" s="92"/>
      <c r="W80" s="92"/>
      <c r="X80" s="92"/>
      <c r="Y80" s="92"/>
      <c r="Z80" s="92"/>
      <c r="AA80" s="92"/>
      <c r="AB80" s="92"/>
      <c r="AC80" s="92"/>
      <c r="AD80" s="92"/>
      <c r="AE80" s="92"/>
      <c r="AF80" s="92"/>
      <c r="AG80" s="92"/>
      <c r="AH80" s="92"/>
      <c r="AI80" s="92"/>
      <c r="AJ80" s="92"/>
      <c r="AK80" s="92"/>
      <c r="AL80" s="92"/>
      <c r="AM80" s="92"/>
      <c r="AN80" s="92"/>
      <c r="AO80" s="92"/>
      <c r="AP80" s="92"/>
      <c r="AQ80" s="92"/>
      <c r="AR80" s="92"/>
      <c r="AS80" s="92"/>
      <c r="AT80" s="92"/>
      <c r="AU80" s="92"/>
      <c r="AV80" s="92"/>
      <c r="AW80" s="92"/>
      <c r="AX80" s="98"/>
      <c r="AZ80" s="120">
        <f>IF(E80=AZ$3,AX80,0)</f>
        <v>0</v>
      </c>
      <c r="BA80" s="18">
        <f>IF(AZ80=AZ$4,AZ80-60,AZ80)</f>
        <v>0</v>
      </c>
      <c r="BB80" s="18">
        <f>IF(BA80=BA$4,BA80-60,BA80)</f>
        <v>0</v>
      </c>
      <c r="BC80" s="19">
        <f>IF(AZ80=$AZ$4,1,IF(BA80=$BA$4,1,IF(BB80=$BB$4,1,0)))</f>
        <v>0</v>
      </c>
      <c r="BE80" s="120">
        <f>IF(E80=BE$3,AX80,0)</f>
        <v>0</v>
      </c>
      <c r="BF80" s="18">
        <f>IF(BE80=BE$4,BE80-60,BE80)</f>
        <v>0</v>
      </c>
      <c r="BG80" s="18">
        <f>IF(BF80=BF$4,BF80-60,BF80)</f>
        <v>0</v>
      </c>
      <c r="BH80" s="19">
        <f>IF(BE80=$BE$4,1,IF(BF80=$BF$4,1,IF(BG80=$BG$4,1,0)))</f>
        <v>0</v>
      </c>
      <c r="BJ80" s="120">
        <f>IF(E80=BJ$3,AX80,0)</f>
        <v>0</v>
      </c>
      <c r="BK80" s="18">
        <f>IF(BJ80=BJ$4,BJ80-60,BJ80)</f>
        <v>0</v>
      </c>
      <c r="BL80" s="18">
        <f>IF(BK80=BK$4,BK80-60,BK80)</f>
        <v>0</v>
      </c>
      <c r="BM80" s="19">
        <f>IF(BJ80=$BJ$4,1,IF(BK80=$BK$4,1,IF(BL80=$BL$4,1,0)))</f>
        <v>0</v>
      </c>
    </row>
    <row r="81" spans="1:65" ht="15.75" customHeight="1" outlineLevel="1" x14ac:dyDescent="0.25">
      <c r="A81" s="12" t="str">
        <f>CONCATENATE(E81,LEFT(C81,2),RIGHT(C81,2),UPPER((LEFT(D81,3))))</f>
        <v/>
      </c>
      <c r="B81" s="99"/>
      <c r="C81" s="99"/>
      <c r="D81" s="99"/>
      <c r="E81" s="99"/>
      <c r="F81" s="99"/>
      <c r="G81" s="100"/>
      <c r="H81" s="99"/>
      <c r="I81" s="106"/>
      <c r="J81" s="99"/>
      <c r="K81" s="84" t="s">
        <v>66</v>
      </c>
      <c r="L81" s="11" t="str">
        <f>VLOOKUP(K81,COMPETENCES,2)</f>
        <v>-</v>
      </c>
      <c r="M81" s="11">
        <f>IF(L81="-",0,IF(L81=0,0,1))</f>
        <v>0</v>
      </c>
      <c r="N81" s="103"/>
      <c r="O81" s="94"/>
      <c r="P81" s="107"/>
      <c r="Q81" s="94"/>
      <c r="R81" s="94"/>
      <c r="S81" s="107"/>
      <c r="T81" s="94"/>
      <c r="U81" s="92"/>
      <c r="V81" s="92"/>
      <c r="W81" s="92"/>
      <c r="X81" s="92"/>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8"/>
      <c r="AZ81" s="120">
        <f>IF(E81=AZ$3,AX81,0)</f>
        <v>0</v>
      </c>
      <c r="BA81" s="18">
        <f>IF(AZ81=AZ$4,AZ81-60,AZ81)</f>
        <v>0</v>
      </c>
      <c r="BB81" s="18">
        <f>IF(BA81=BA$4,BA81-60,BA81)</f>
        <v>0</v>
      </c>
      <c r="BC81" s="19">
        <f>IF(AZ81=$AZ$4,1,IF(BA81=$BA$4,1,IF(BB81=$BB$4,1,0)))</f>
        <v>0</v>
      </c>
      <c r="BE81" s="120">
        <f>IF(E81=BE$3,AX81,0)</f>
        <v>0</v>
      </c>
      <c r="BF81" s="18">
        <f>IF(BE81=BE$4,BE81-60,BE81)</f>
        <v>0</v>
      </c>
      <c r="BG81" s="18">
        <f>IF(BF81=BF$4,BF81-60,BF81)</f>
        <v>0</v>
      </c>
      <c r="BH81" s="19">
        <f>IF(BE81=$BE$4,1,IF(BF81=$BF$4,1,IF(BG81=$BG$4,1,0)))</f>
        <v>0</v>
      </c>
      <c r="BJ81" s="120">
        <f>IF(E81=BJ$3,AX81,0)</f>
        <v>0</v>
      </c>
      <c r="BK81" s="18">
        <f>IF(BJ81=BJ$4,BJ81-60,BJ81)</f>
        <v>0</v>
      </c>
      <c r="BL81" s="18">
        <f>IF(BK81=BK$4,BK81-60,BK81)</f>
        <v>0</v>
      </c>
      <c r="BM81" s="19">
        <f>IF(BJ81=$BJ$4,1,IF(BK81=$BK$4,1,IF(BL81=$BL$4,1,0)))</f>
        <v>0</v>
      </c>
    </row>
    <row r="82" spans="1:65" ht="15.75" customHeight="1" outlineLevel="1" x14ac:dyDescent="0.25">
      <c r="A82" s="12" t="str">
        <f>CONCATENATE(E82,LEFT(C82,2),RIGHT(C82,2),UPPER((LEFT(D82,3))))</f>
        <v/>
      </c>
      <c r="B82" s="99"/>
      <c r="C82" s="99"/>
      <c r="D82" s="99"/>
      <c r="E82" s="99"/>
      <c r="F82" s="99"/>
      <c r="G82" s="100"/>
      <c r="H82" s="99"/>
      <c r="I82" s="106"/>
      <c r="J82" s="99"/>
      <c r="K82" s="84" t="s">
        <v>66</v>
      </c>
      <c r="L82" s="11" t="str">
        <f>VLOOKUP(K82,COMPETENCES,2)</f>
        <v>-</v>
      </c>
      <c r="M82" s="11">
        <f>IF(L82="-",0,IF(L82=0,0,1))</f>
        <v>0</v>
      </c>
      <c r="N82" s="103"/>
      <c r="O82" s="94"/>
      <c r="P82" s="107"/>
      <c r="Q82" s="94"/>
      <c r="R82" s="94"/>
      <c r="S82" s="107"/>
      <c r="T82" s="94"/>
      <c r="U82" s="92"/>
      <c r="V82" s="92"/>
      <c r="W82" s="92"/>
      <c r="X82" s="92"/>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92"/>
      <c r="AX82" s="98"/>
      <c r="AZ82" s="120">
        <f>IF(E82=AZ$3,AX82,0)</f>
        <v>0</v>
      </c>
      <c r="BA82" s="18">
        <f>IF(AZ82=AZ$4,AZ82-60,AZ82)</f>
        <v>0</v>
      </c>
      <c r="BB82" s="18">
        <f>IF(BA82=BA$4,BA82-60,BA82)</f>
        <v>0</v>
      </c>
      <c r="BC82" s="19">
        <f>IF(AZ82=$AZ$4,1,IF(BA82=$BA$4,1,IF(BB82=$BB$4,1,0)))</f>
        <v>0</v>
      </c>
      <c r="BE82" s="120">
        <f>IF(E82=BE$3,AX82,0)</f>
        <v>0</v>
      </c>
      <c r="BF82" s="18">
        <f>IF(BE82=BE$4,BE82-60,BE82)</f>
        <v>0</v>
      </c>
      <c r="BG82" s="18">
        <f>IF(BF82=BF$4,BF82-60,BF82)</f>
        <v>0</v>
      </c>
      <c r="BH82" s="19">
        <f>IF(BE82=$BE$4,1,IF(BF82=$BF$4,1,IF(BG82=$BG$4,1,0)))</f>
        <v>0</v>
      </c>
      <c r="BJ82" s="120">
        <f>IF(E82=BJ$3,AX82,0)</f>
        <v>0</v>
      </c>
      <c r="BK82" s="18">
        <f>IF(BJ82=BJ$4,BJ82-60,BJ82)</f>
        <v>0</v>
      </c>
      <c r="BL82" s="18">
        <f>IF(BK82=BK$4,BK82-60,BK82)</f>
        <v>0</v>
      </c>
      <c r="BM82" s="19">
        <f>IF(BJ82=$BJ$4,1,IF(BK82=$BK$4,1,IF(BL82=$BL$4,1,0)))</f>
        <v>0</v>
      </c>
    </row>
    <row r="83" spans="1:65" ht="15.75" customHeight="1" outlineLevel="1" x14ac:dyDescent="0.25">
      <c r="A83" s="12" t="str">
        <f>CONCATENATE(E83,LEFT(C83,2),RIGHT(C83,2),UPPER((LEFT(D83,3))))</f>
        <v/>
      </c>
      <c r="B83" s="99"/>
      <c r="C83" s="99"/>
      <c r="D83" s="99"/>
      <c r="E83" s="99"/>
      <c r="F83" s="99"/>
      <c r="G83" s="100"/>
      <c r="H83" s="99"/>
      <c r="I83" s="106"/>
      <c r="J83" s="99"/>
      <c r="K83" s="84" t="s">
        <v>66</v>
      </c>
      <c r="L83" s="11" t="str">
        <f>VLOOKUP(K83,COMPETENCES,2)</f>
        <v>-</v>
      </c>
      <c r="M83" s="11">
        <f>IF(L83="-",0,IF(L83=0,0,1))</f>
        <v>0</v>
      </c>
      <c r="N83" s="103"/>
      <c r="O83" s="94"/>
      <c r="P83" s="107"/>
      <c r="Q83" s="94"/>
      <c r="R83" s="94"/>
      <c r="S83" s="107"/>
      <c r="T83" s="94"/>
      <c r="U83" s="92"/>
      <c r="V83" s="92"/>
      <c r="W83" s="92"/>
      <c r="X83" s="92"/>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8"/>
      <c r="AZ83" s="120">
        <f>IF(E83=AZ$3,AX83,0)</f>
        <v>0</v>
      </c>
      <c r="BA83" s="18">
        <f>IF(AZ83=AZ$4,AZ83-60,AZ83)</f>
        <v>0</v>
      </c>
      <c r="BB83" s="18">
        <f>IF(BA83=BA$4,BA83-60,BA83)</f>
        <v>0</v>
      </c>
      <c r="BC83" s="19">
        <f>IF(AZ83=$AZ$4,1,IF(BA83=$BA$4,1,IF(BB83=$BB$4,1,0)))</f>
        <v>0</v>
      </c>
      <c r="BE83" s="120">
        <f>IF(E83=BE$3,AX83,0)</f>
        <v>0</v>
      </c>
      <c r="BF83" s="18">
        <f>IF(BE83=BE$4,BE83-60,BE83)</f>
        <v>0</v>
      </c>
      <c r="BG83" s="18">
        <f>IF(BF83=BF$4,BF83-60,BF83)</f>
        <v>0</v>
      </c>
      <c r="BH83" s="19">
        <f>IF(BE83=$BE$4,1,IF(BF83=$BF$4,1,IF(BG83=$BG$4,1,0)))</f>
        <v>0</v>
      </c>
      <c r="BJ83" s="120">
        <f>IF(E83=BJ$3,AX83,0)</f>
        <v>0</v>
      </c>
      <c r="BK83" s="18">
        <f>IF(BJ83=BJ$4,BJ83-60,BJ83)</f>
        <v>0</v>
      </c>
      <c r="BL83" s="18">
        <f>IF(BK83=BK$4,BK83-60,BK83)</f>
        <v>0</v>
      </c>
      <c r="BM83" s="19">
        <f>IF(BJ83=$BJ$4,1,IF(BK83=$BK$4,1,IF(BL83=$BL$4,1,0)))</f>
        <v>0</v>
      </c>
    </row>
    <row r="84" spans="1:65" ht="15" customHeight="1" outlineLevel="1" x14ac:dyDescent="0.25">
      <c r="A84" s="12" t="str">
        <f>CONCATENATE(E84,LEFT(C84,2),RIGHT(C84,2),UPPER((LEFT(D84,3))))</f>
        <v/>
      </c>
      <c r="B84" s="108"/>
      <c r="C84" s="99"/>
      <c r="D84" s="99"/>
      <c r="E84" s="99"/>
      <c r="F84" s="99"/>
      <c r="G84" s="100"/>
      <c r="H84" s="99"/>
      <c r="I84" s="106"/>
      <c r="J84" s="99"/>
      <c r="K84" s="94"/>
      <c r="L84" s="107"/>
      <c r="M84" s="107"/>
      <c r="N84" s="107"/>
      <c r="O84" s="94"/>
      <c r="P84" s="107"/>
      <c r="Q84" s="94"/>
      <c r="R84" s="94"/>
      <c r="S84" s="107"/>
      <c r="T84" s="94"/>
      <c r="U84" s="94"/>
      <c r="V84" s="94"/>
      <c r="W84" s="94"/>
      <c r="X84" s="94"/>
      <c r="Y84" s="94"/>
      <c r="Z84" s="94"/>
      <c r="AA84" s="94"/>
      <c r="AB84" s="94"/>
      <c r="AC84" s="94"/>
      <c r="AD84" s="94"/>
      <c r="AE84" s="94"/>
      <c r="AF84" s="94"/>
      <c r="AG84" s="94"/>
      <c r="AH84" s="94"/>
      <c r="AI84" s="94"/>
      <c r="AJ84" s="94"/>
      <c r="AK84" s="94"/>
      <c r="AL84" s="94"/>
      <c r="AM84" s="94"/>
      <c r="AN84" s="94"/>
      <c r="AO84" s="94"/>
      <c r="AP84" s="94"/>
      <c r="AQ84" s="94"/>
      <c r="AR84" s="94"/>
      <c r="AS84" s="94"/>
      <c r="AT84" s="94"/>
      <c r="AU84" s="94"/>
      <c r="AV84" s="94"/>
      <c r="AW84" s="94"/>
      <c r="AX84" s="109"/>
      <c r="AZ84" s="120">
        <f>IF(E84=AZ$3,AX84,0)</f>
        <v>0</v>
      </c>
      <c r="BA84" s="18">
        <f>IF(AZ84=AZ$4,AZ84-60,AZ84)</f>
        <v>0</v>
      </c>
      <c r="BB84" s="18">
        <f>IF(BA84=BA$4,BA84-60,BA84)</f>
        <v>0</v>
      </c>
      <c r="BC84" s="19">
        <f>IF(AZ84=$AZ$4,1,IF(BA84=$BA$4,1,IF(BB84=$BB$4,1,0)))</f>
        <v>0</v>
      </c>
      <c r="BE84" s="120">
        <f>IF(E84=BE$3,AX84,0)</f>
        <v>0</v>
      </c>
      <c r="BF84" s="18">
        <f>IF(BE84=BE$4,BE84-60,BE84)</f>
        <v>0</v>
      </c>
      <c r="BG84" s="18">
        <f>IF(BF84=BF$4,BF84-60,BF84)</f>
        <v>0</v>
      </c>
      <c r="BH84" s="19">
        <f>IF(BE84=$BE$4,1,IF(BF84=$BF$4,1,IF(BG84=$BG$4,1,0)))</f>
        <v>0</v>
      </c>
      <c r="BJ84" s="120">
        <f>IF(E84=BJ$3,AX84,0)</f>
        <v>0</v>
      </c>
      <c r="BK84" s="18">
        <f>IF(BJ84=BJ$4,BJ84-60,BJ84)</f>
        <v>0</v>
      </c>
      <c r="BL84" s="18">
        <f>IF(BK84=BK$4,BK84-60,BK84)</f>
        <v>0</v>
      </c>
      <c r="BM84" s="19">
        <f>IF(BJ84=$BJ$4,1,IF(BK84=$BK$4,1,IF(BL84=$BL$4,1,0)))</f>
        <v>0</v>
      </c>
    </row>
    <row r="85" spans="1:65" ht="15.75" x14ac:dyDescent="0.25">
      <c r="A85" s="12" t="str">
        <f>CONCATENATE(E85,LEFT(C85,2),RIGHT(C85,2),UPPER((LEFT(D85,3))))</f>
        <v>CAg06ROS</v>
      </c>
      <c r="B85" s="12" t="s">
        <v>84</v>
      </c>
      <c r="C85" s="12" t="s">
        <v>145</v>
      </c>
      <c r="D85" s="12" t="s">
        <v>110</v>
      </c>
      <c r="E85" s="6" t="str">
        <f>VLOOKUP($F85,'Listes déroulantes'!$A$28:$B$46,2)</f>
        <v>C</v>
      </c>
      <c r="F85" s="70" t="s">
        <v>43</v>
      </c>
      <c r="G85" s="71"/>
      <c r="H85" s="72"/>
      <c r="I85" s="73"/>
      <c r="J85" s="73"/>
      <c r="K85" s="73"/>
      <c r="L85" s="73"/>
      <c r="M85" s="73"/>
      <c r="N85" s="73"/>
      <c r="O85" s="73"/>
      <c r="P85" s="73"/>
      <c r="Q85" s="73"/>
      <c r="R85" s="73"/>
      <c r="S85" s="73"/>
      <c r="T85" s="74"/>
      <c r="U85" s="75">
        <f>J86+N86+Q86+T86</f>
        <v>35.4375</v>
      </c>
      <c r="V85" s="72"/>
      <c r="W85" s="73"/>
      <c r="X85" s="73"/>
      <c r="Y85" s="73"/>
      <c r="Z85" s="73"/>
      <c r="AA85" s="73"/>
      <c r="AB85" s="73"/>
      <c r="AC85" s="73"/>
      <c r="AD85" s="73"/>
      <c r="AE85" s="73"/>
      <c r="AF85" s="74"/>
      <c r="AG85" s="76"/>
      <c r="AH85" s="77">
        <f>W86+Y86+AA86+AC86+AE86+AG86</f>
        <v>7.5</v>
      </c>
      <c r="AI85" s="73"/>
      <c r="AJ85" s="73"/>
      <c r="AK85" s="73"/>
      <c r="AL85" s="78" t="str">
        <f>IF(AK86&lt;5,"0",IF(AK86&lt;10,"2,5",IF(AK86&lt;15,"5",IF(AK86&lt;20,"7,5","10"))))</f>
        <v>7,5</v>
      </c>
      <c r="AM85" s="73"/>
      <c r="AN85" s="73"/>
      <c r="AO85" s="73"/>
      <c r="AP85" s="79">
        <f>IF(AO86&lt;10,5,10)</f>
        <v>10</v>
      </c>
      <c r="AQ85" s="73"/>
      <c r="AR85" s="73"/>
      <c r="AS85" s="73"/>
      <c r="AT85" s="73"/>
      <c r="AU85" s="73"/>
      <c r="AV85" s="73"/>
      <c r="AW85" s="80">
        <f>AR86+AT86+AV86</f>
        <v>6</v>
      </c>
      <c r="AX85" s="81">
        <f>U85+AP85+AL85+AH85+AW85</f>
        <v>66.4375</v>
      </c>
      <c r="AZ85" s="120">
        <f>IF(E85=AZ$3,AX85,0)</f>
        <v>66.4375</v>
      </c>
      <c r="BA85" s="18">
        <f>IF(AZ85=AZ$4,AZ85-60,AZ85)</f>
        <v>6.4375</v>
      </c>
      <c r="BB85" s="18">
        <f>IF(BA85=BA$4,BA85-60,BA85)</f>
        <v>6.4375</v>
      </c>
      <c r="BC85" s="19">
        <f>IF(AZ85=$AZ$4,1,IF(BA85=$BA$4,1,IF(BB85=$BB$4,1,0)))</f>
        <v>1</v>
      </c>
      <c r="BE85" s="120">
        <f>IF(E85=BE$3,AX85,0)</f>
        <v>0</v>
      </c>
      <c r="BF85" s="18">
        <f>IF(BE85=BE$4,BE85-60,BE85)</f>
        <v>0</v>
      </c>
      <c r="BG85" s="18">
        <f>IF(BF85=BF$4,BF85-60,BF85)</f>
        <v>0</v>
      </c>
      <c r="BH85" s="19">
        <f>IF(BE85=$BE$4,1,IF(BF85=$BF$4,1,IF(BG85=$BG$4,1,0)))</f>
        <v>0</v>
      </c>
      <c r="BJ85" s="120">
        <f>IF(E85=BJ$3,AX85,0)</f>
        <v>0</v>
      </c>
      <c r="BK85" s="18">
        <f>IF(BJ85=BJ$4,BJ85-60,BJ85)</f>
        <v>0</v>
      </c>
      <c r="BL85" s="18">
        <f>IF(BK85=BK$4,BK85-60,BK85)</f>
        <v>0</v>
      </c>
      <c r="BM85" s="19">
        <f>IF(BJ85=$BJ$4,1,IF(BK85=$BK$4,1,IF(BL85=$BL$4,1,0)))</f>
        <v>0</v>
      </c>
    </row>
    <row r="86" spans="1:65" ht="15.75" customHeight="1" outlineLevel="1" x14ac:dyDescent="0.25">
      <c r="A86" s="12" t="str">
        <f>CONCATENATE(E86,LEFT(C86,2),RIGHT(C86,2),UPPER((LEFT(D86,3))))</f>
        <v/>
      </c>
      <c r="B86" s="82"/>
      <c r="C86" s="82"/>
      <c r="D86" s="82"/>
      <c r="E86" s="82"/>
      <c r="F86" s="82"/>
      <c r="G86" s="83"/>
      <c r="H86" s="87" t="s">
        <v>30</v>
      </c>
      <c r="I86" s="85">
        <f>VLOOKUP(H86,OBJECTIFS,2)</f>
        <v>5</v>
      </c>
      <c r="J86" s="86">
        <f>AVERAGE(I86:I90)</f>
        <v>7.5</v>
      </c>
      <c r="K86" s="87" t="s">
        <v>37</v>
      </c>
      <c r="L86" s="11">
        <f>VLOOKUP(K86,COMPETENCES,2)</f>
        <v>10</v>
      </c>
      <c r="M86" s="11">
        <f>IF(L86="-",0,IF(L86=0,0,1))</f>
        <v>1</v>
      </c>
      <c r="N86" s="88">
        <f>SUM(L86:L99)/SUM(M86:M99)</f>
        <v>9.25</v>
      </c>
      <c r="O86" s="84" t="s">
        <v>19</v>
      </c>
      <c r="P86" s="89">
        <f>VLOOKUP(O86,QUALITES,2)</f>
        <v>10</v>
      </c>
      <c r="Q86" s="90">
        <f>AVERAGE(P86:P93)</f>
        <v>9.6875</v>
      </c>
      <c r="R86" s="84" t="s">
        <v>37</v>
      </c>
      <c r="S86" s="11">
        <f>VLOOKUP(R86,EXPERTISE,2)</f>
        <v>10</v>
      </c>
      <c r="T86" s="91">
        <f>AVERAGE(S86:S96)</f>
        <v>9</v>
      </c>
      <c r="U86" s="92"/>
      <c r="V86" s="12" t="s">
        <v>18</v>
      </c>
      <c r="W86" s="93">
        <f>VLOOKUP(V86,PROJETS,2)</f>
        <v>2.5</v>
      </c>
      <c r="X86" s="12" t="s">
        <v>18</v>
      </c>
      <c r="Y86" s="93">
        <f>VLOOKUP(X86,PROJETS,2)</f>
        <v>2.5</v>
      </c>
      <c r="Z86" s="12" t="s">
        <v>59</v>
      </c>
      <c r="AA86" s="93">
        <f>VLOOKUP(Z86,PROJETS,2)</f>
        <v>0</v>
      </c>
      <c r="AB86" s="12" t="s">
        <v>59</v>
      </c>
      <c r="AC86" s="93">
        <f>VLOOKUP(AB86,PROJETS,2)</f>
        <v>0</v>
      </c>
      <c r="AD86" s="12" t="s">
        <v>18</v>
      </c>
      <c r="AE86" s="93">
        <f>VLOOKUP(AD86,PROJETS,2)</f>
        <v>2.5</v>
      </c>
      <c r="AF86" s="12" t="s">
        <v>59</v>
      </c>
      <c r="AG86" s="93">
        <f>VLOOKUP(AF86,PROJETS,2)</f>
        <v>0</v>
      </c>
      <c r="AH86" s="94"/>
      <c r="AI86" s="95">
        <v>37500</v>
      </c>
      <c r="AJ86" s="96">
        <f>AJ4</f>
        <v>44561</v>
      </c>
      <c r="AK86" s="97">
        <f>(AJ86-AI86)/365</f>
        <v>19.345205479452055</v>
      </c>
      <c r="AL86" s="92"/>
      <c r="AM86" s="95">
        <v>35521</v>
      </c>
      <c r="AN86" s="95">
        <f>AN4</f>
        <v>44561</v>
      </c>
      <c r="AO86" s="97">
        <f>(AN86-AM86)/365</f>
        <v>24.767123287671232</v>
      </c>
      <c r="AP86" s="92"/>
      <c r="AQ86" s="12" t="s">
        <v>59</v>
      </c>
      <c r="AR86" s="93">
        <f>VLOOKUP(AQ86,DIVERS,2)</f>
        <v>0</v>
      </c>
      <c r="AS86" s="12" t="s">
        <v>18</v>
      </c>
      <c r="AT86" s="93">
        <f>VLOOKUP(AS86,FORMAC,2)</f>
        <v>2</v>
      </c>
      <c r="AU86" s="12" t="s">
        <v>18</v>
      </c>
      <c r="AV86" s="93">
        <f>VLOOKUP(AU86,FORMAQ,2)</f>
        <v>4</v>
      </c>
      <c r="AW86" s="92"/>
      <c r="AX86" s="98"/>
      <c r="AZ86" s="120">
        <f>IF(E86=AZ$3,AX86,0)</f>
        <v>0</v>
      </c>
      <c r="BA86" s="18">
        <f>IF(AZ86=AZ$4,AZ86-60,AZ86)</f>
        <v>0</v>
      </c>
      <c r="BB86" s="18">
        <f>IF(BA86=BA$4,BA86-60,BA86)</f>
        <v>0</v>
      </c>
      <c r="BC86" s="19">
        <f>IF(AZ86=$AZ$4,1,IF(BA86=$BA$4,1,IF(BB86=$BB$4,1,0)))</f>
        <v>0</v>
      </c>
      <c r="BE86" s="120">
        <f>IF(E86=BE$3,AX86,0)</f>
        <v>0</v>
      </c>
      <c r="BF86" s="18">
        <f>IF(BE86=BE$4,BE86-60,BE86)</f>
        <v>0</v>
      </c>
      <c r="BG86" s="18">
        <f>IF(BF86=BF$4,BF86-60,BF86)</f>
        <v>0</v>
      </c>
      <c r="BH86" s="19">
        <f>IF(BE86=$BE$4,1,IF(BF86=$BF$4,1,IF(BG86=$BG$4,1,0)))</f>
        <v>0</v>
      </c>
      <c r="BJ86" s="120">
        <f>IF(E86=BJ$3,AX86,0)</f>
        <v>0</v>
      </c>
      <c r="BK86" s="18">
        <f>IF(BJ86=BJ$4,BJ86-60,BJ86)</f>
        <v>0</v>
      </c>
      <c r="BL86" s="18">
        <f>IF(BK86=BK$4,BK86-60,BK86)</f>
        <v>0</v>
      </c>
      <c r="BM86" s="19">
        <f>IF(BJ86=$BJ$4,1,IF(BK86=$BK$4,1,IF(BL86=$BL$4,1,0)))</f>
        <v>0</v>
      </c>
    </row>
    <row r="87" spans="1:65" ht="15.75" customHeight="1" outlineLevel="1" x14ac:dyDescent="0.25">
      <c r="A87" s="12" t="str">
        <f>CONCATENATE(E87,LEFT(C87,2),RIGHT(C87,2),UPPER((LEFT(D87,3))))</f>
        <v/>
      </c>
      <c r="B87" s="99"/>
      <c r="C87" s="99"/>
      <c r="D87" s="99"/>
      <c r="E87" s="99"/>
      <c r="F87" s="99"/>
      <c r="G87" s="100"/>
      <c r="H87" s="84" t="s">
        <v>29</v>
      </c>
      <c r="I87" s="101">
        <f>VLOOKUP(H87,OBJECTIFS,2)</f>
        <v>10</v>
      </c>
      <c r="J87" s="99"/>
      <c r="K87" s="87" t="s">
        <v>37</v>
      </c>
      <c r="L87" s="11">
        <f>VLOOKUP(K87,COMPETENCES,2)</f>
        <v>10</v>
      </c>
      <c r="M87" s="11">
        <f>IF(L87="-",0,IF(L87=0,0,1))</f>
        <v>1</v>
      </c>
      <c r="N87" s="103"/>
      <c r="O87" s="84" t="s">
        <v>19</v>
      </c>
      <c r="P87" s="11">
        <f>VLOOKUP(O87,QUALITES,2)</f>
        <v>10</v>
      </c>
      <c r="Q87" s="94"/>
      <c r="R87" s="84" t="s">
        <v>36</v>
      </c>
      <c r="S87" s="11">
        <f>VLOOKUP(R87,EXPERTISE,2)</f>
        <v>7.5</v>
      </c>
      <c r="T87" s="94"/>
      <c r="U87" s="92"/>
      <c r="V87" s="92"/>
      <c r="W87" s="92"/>
      <c r="X87" s="92"/>
      <c r="Y87" s="92"/>
      <c r="Z87" s="92"/>
      <c r="AA87" s="92"/>
      <c r="AB87" s="92"/>
      <c r="AC87" s="92"/>
      <c r="AD87" s="92"/>
      <c r="AE87" s="92"/>
      <c r="AF87" s="92"/>
      <c r="AG87" s="92"/>
      <c r="AH87" s="92"/>
      <c r="AI87" s="92"/>
      <c r="AJ87" s="92"/>
      <c r="AK87" s="92"/>
      <c r="AL87" s="92"/>
      <c r="AM87" s="92"/>
      <c r="AN87" s="92"/>
      <c r="AO87" s="92"/>
      <c r="AP87" s="92"/>
      <c r="AQ87" s="92"/>
      <c r="AR87" s="92"/>
      <c r="AS87" s="92"/>
      <c r="AT87" s="92"/>
      <c r="AU87" s="92"/>
      <c r="AV87" s="92"/>
      <c r="AW87" s="92"/>
      <c r="AX87" s="98"/>
      <c r="AZ87" s="120">
        <f>IF(E87=AZ$3,AX87,0)</f>
        <v>0</v>
      </c>
      <c r="BA87" s="18">
        <f>IF(AZ87=AZ$4,AZ87-60,AZ87)</f>
        <v>0</v>
      </c>
      <c r="BB87" s="18">
        <f>IF(BA87=BA$4,BA87-60,BA87)</f>
        <v>0</v>
      </c>
      <c r="BC87" s="19">
        <f>IF(AZ87=$AZ$4,1,IF(BA87=$BA$4,1,IF(BB87=$BB$4,1,0)))</f>
        <v>0</v>
      </c>
      <c r="BE87" s="120">
        <f>IF(E87=BE$3,AX87,0)</f>
        <v>0</v>
      </c>
      <c r="BF87" s="18">
        <f>IF(BE87=BE$4,BE87-60,BE87)</f>
        <v>0</v>
      </c>
      <c r="BG87" s="18">
        <f>IF(BF87=BF$4,BF87-60,BF87)</f>
        <v>0</v>
      </c>
      <c r="BH87" s="19">
        <f>IF(BE87=$BE$4,1,IF(BF87=$BF$4,1,IF(BG87=$BG$4,1,0)))</f>
        <v>0</v>
      </c>
      <c r="BJ87" s="120">
        <f>IF(E87=BJ$3,AX87,0)</f>
        <v>0</v>
      </c>
      <c r="BK87" s="18">
        <f>IF(BJ87=BJ$4,BJ87-60,BJ87)</f>
        <v>0</v>
      </c>
      <c r="BL87" s="18">
        <f>IF(BK87=BK$4,BK87-60,BK87)</f>
        <v>0</v>
      </c>
      <c r="BM87" s="19">
        <f>IF(BJ87=$BJ$4,1,IF(BK87=$BK$4,1,IF(BL87=$BL$4,1,0)))</f>
        <v>0</v>
      </c>
    </row>
    <row r="88" spans="1:65" ht="15.75" customHeight="1" outlineLevel="1" x14ac:dyDescent="0.25">
      <c r="A88" s="12" t="str">
        <f>CONCATENATE(E88,LEFT(C88,2),RIGHT(C88,2),UPPER((LEFT(D88,3))))</f>
        <v/>
      </c>
      <c r="B88" s="99"/>
      <c r="C88" s="99"/>
      <c r="D88" s="99"/>
      <c r="E88" s="99"/>
      <c r="F88" s="99"/>
      <c r="G88" s="105"/>
      <c r="H88" s="84" t="s">
        <v>66</v>
      </c>
      <c r="I88" s="101" t="str">
        <f>VLOOKUP(H88,OBJECTIFS,2)</f>
        <v>-</v>
      </c>
      <c r="J88" s="99"/>
      <c r="K88" s="87" t="s">
        <v>37</v>
      </c>
      <c r="L88" s="11">
        <f>VLOOKUP(K88,COMPETENCES,2)</f>
        <v>10</v>
      </c>
      <c r="M88" s="11">
        <f>IF(L88="-",0,IF(L88=0,0,1))</f>
        <v>1</v>
      </c>
      <c r="N88" s="103"/>
      <c r="O88" s="84" t="s">
        <v>19</v>
      </c>
      <c r="P88" s="11">
        <f>VLOOKUP(O88,QUALITES,2)</f>
        <v>10</v>
      </c>
      <c r="Q88" s="94"/>
      <c r="R88" s="84" t="s">
        <v>37</v>
      </c>
      <c r="S88" s="11">
        <f>VLOOKUP(R88,EXPERTISE,2)</f>
        <v>10</v>
      </c>
      <c r="T88" s="94"/>
      <c r="U88" s="92"/>
      <c r="V88" s="92"/>
      <c r="W88" s="92"/>
      <c r="X88" s="92"/>
      <c r="Y88" s="92"/>
      <c r="Z88" s="92"/>
      <c r="AA88" s="92"/>
      <c r="AB88" s="92"/>
      <c r="AC88" s="92"/>
      <c r="AD88" s="92"/>
      <c r="AE88" s="92"/>
      <c r="AF88" s="92"/>
      <c r="AG88" s="92"/>
      <c r="AH88" s="92"/>
      <c r="AI88" s="92"/>
      <c r="AJ88" s="92"/>
      <c r="AK88" s="92"/>
      <c r="AL88" s="92"/>
      <c r="AM88" s="92"/>
      <c r="AN88" s="92"/>
      <c r="AO88" s="92"/>
      <c r="AP88" s="92"/>
      <c r="AQ88" s="92"/>
      <c r="AR88" s="92"/>
      <c r="AS88" s="92"/>
      <c r="AT88" s="92"/>
      <c r="AU88" s="92"/>
      <c r="AV88" s="92"/>
      <c r="AW88" s="92"/>
      <c r="AX88" s="98"/>
      <c r="AZ88" s="120">
        <f>IF(E88=AZ$3,AX88,0)</f>
        <v>0</v>
      </c>
      <c r="BA88" s="18">
        <f>IF(AZ88=AZ$4,AZ88-60,AZ88)</f>
        <v>0</v>
      </c>
      <c r="BB88" s="18">
        <f>IF(BA88=BA$4,BA88-60,BA88)</f>
        <v>0</v>
      </c>
      <c r="BC88" s="19">
        <f>IF(AZ88=$AZ$4,1,IF(BA88=$BA$4,1,IF(BB88=$BB$4,1,0)))</f>
        <v>0</v>
      </c>
      <c r="BE88" s="120">
        <f>IF(E88=BE$3,AX88,0)</f>
        <v>0</v>
      </c>
      <c r="BF88" s="18">
        <f>IF(BE88=BE$4,BE88-60,BE88)</f>
        <v>0</v>
      </c>
      <c r="BG88" s="18">
        <f>IF(BF88=BF$4,BF88-60,BF88)</f>
        <v>0</v>
      </c>
      <c r="BH88" s="19">
        <f>IF(BE88=$BE$4,1,IF(BF88=$BF$4,1,IF(BG88=$BG$4,1,0)))</f>
        <v>0</v>
      </c>
      <c r="BJ88" s="120">
        <f>IF(E88=BJ$3,AX88,0)</f>
        <v>0</v>
      </c>
      <c r="BK88" s="18">
        <f>IF(BJ88=BJ$4,BJ88-60,BJ88)</f>
        <v>0</v>
      </c>
      <c r="BL88" s="18">
        <f>IF(BK88=BK$4,BK88-60,BK88)</f>
        <v>0</v>
      </c>
      <c r="BM88" s="19">
        <f>IF(BJ88=$BJ$4,1,IF(BK88=$BK$4,1,IF(BL88=$BL$4,1,0)))</f>
        <v>0</v>
      </c>
    </row>
    <row r="89" spans="1:65" ht="15.75" customHeight="1" outlineLevel="1" x14ac:dyDescent="0.25">
      <c r="A89" s="12" t="str">
        <f>CONCATENATE(E89,LEFT(C89,2),RIGHT(C89,2),UPPER((LEFT(D89,3))))</f>
        <v/>
      </c>
      <c r="B89" s="99"/>
      <c r="C89" s="99"/>
      <c r="D89" s="99"/>
      <c r="E89" s="99"/>
      <c r="F89" s="99"/>
      <c r="G89" s="105"/>
      <c r="H89" s="84" t="s">
        <v>66</v>
      </c>
      <c r="I89" s="101" t="str">
        <f>VLOOKUP(H89,OBJECTIFS,2)</f>
        <v>-</v>
      </c>
      <c r="J89" s="99"/>
      <c r="K89" s="87" t="s">
        <v>37</v>
      </c>
      <c r="L89" s="11">
        <f>VLOOKUP(K89,COMPETENCES,2)</f>
        <v>10</v>
      </c>
      <c r="M89" s="11">
        <f>IF(L89="-",0,IF(L89=0,0,1))</f>
        <v>1</v>
      </c>
      <c r="N89" s="103"/>
      <c r="O89" s="84" t="s">
        <v>19</v>
      </c>
      <c r="P89" s="11">
        <f>VLOOKUP(O89,QUALITES,2)</f>
        <v>10</v>
      </c>
      <c r="Q89" s="94"/>
      <c r="R89" s="84" t="s">
        <v>37</v>
      </c>
      <c r="S89" s="11">
        <f>VLOOKUP(R89,EXPERTISE,2)</f>
        <v>10</v>
      </c>
      <c r="T89" s="94"/>
      <c r="U89" s="92"/>
      <c r="V89" s="92"/>
      <c r="W89" s="92"/>
      <c r="X89" s="92"/>
      <c r="Y89" s="92"/>
      <c r="Z89" s="92"/>
      <c r="AA89" s="92"/>
      <c r="AB89" s="92"/>
      <c r="AC89" s="92"/>
      <c r="AD89" s="92"/>
      <c r="AE89" s="92"/>
      <c r="AF89" s="92"/>
      <c r="AG89" s="92"/>
      <c r="AH89" s="92"/>
      <c r="AI89" s="92"/>
      <c r="AJ89" s="92"/>
      <c r="AK89" s="92"/>
      <c r="AL89" s="92"/>
      <c r="AM89" s="92"/>
      <c r="AN89" s="92"/>
      <c r="AO89" s="92"/>
      <c r="AP89" s="92"/>
      <c r="AQ89" s="92"/>
      <c r="AR89" s="92"/>
      <c r="AS89" s="92"/>
      <c r="AT89" s="92"/>
      <c r="AU89" s="92"/>
      <c r="AV89" s="92"/>
      <c r="AW89" s="92"/>
      <c r="AX89" s="98"/>
      <c r="AZ89" s="120">
        <f>IF(E89=AZ$3,AX89,0)</f>
        <v>0</v>
      </c>
      <c r="BA89" s="18">
        <f>IF(AZ89=AZ$4,AZ89-60,AZ89)</f>
        <v>0</v>
      </c>
      <c r="BB89" s="18">
        <f>IF(BA89=BA$4,BA89-60,BA89)</f>
        <v>0</v>
      </c>
      <c r="BC89" s="19">
        <f>IF(AZ89=$AZ$4,1,IF(BA89=$BA$4,1,IF(BB89=$BB$4,1,0)))</f>
        <v>0</v>
      </c>
      <c r="BE89" s="120">
        <f>IF(E89=BE$3,AX89,0)</f>
        <v>0</v>
      </c>
      <c r="BF89" s="18">
        <f>IF(BE89=BE$4,BE89-60,BE89)</f>
        <v>0</v>
      </c>
      <c r="BG89" s="18">
        <f>IF(BF89=BF$4,BF89-60,BF89)</f>
        <v>0</v>
      </c>
      <c r="BH89" s="19">
        <f>IF(BE89=$BE$4,1,IF(BF89=$BF$4,1,IF(BG89=$BG$4,1,0)))</f>
        <v>0</v>
      </c>
      <c r="BJ89" s="120">
        <f>IF(E89=BJ$3,AX89,0)</f>
        <v>0</v>
      </c>
      <c r="BK89" s="18">
        <f>IF(BJ89=BJ$4,BJ89-60,BJ89)</f>
        <v>0</v>
      </c>
      <c r="BL89" s="18">
        <f>IF(BK89=BK$4,BK89-60,BK89)</f>
        <v>0</v>
      </c>
      <c r="BM89" s="19">
        <f>IF(BJ89=$BJ$4,1,IF(BK89=$BK$4,1,IF(BL89=$BL$4,1,0)))</f>
        <v>0</v>
      </c>
    </row>
    <row r="90" spans="1:65" ht="15.75" customHeight="1" outlineLevel="1" x14ac:dyDescent="0.25">
      <c r="A90" s="12" t="str">
        <f>CONCATENATE(E90,LEFT(C90,2),RIGHT(C90,2),UPPER((LEFT(D90,3))))</f>
        <v/>
      </c>
      <c r="B90" s="99"/>
      <c r="C90" s="99"/>
      <c r="D90" s="99"/>
      <c r="E90" s="99"/>
      <c r="F90" s="99"/>
      <c r="G90" s="105"/>
      <c r="H90" s="84" t="s">
        <v>66</v>
      </c>
      <c r="I90" s="11" t="str">
        <f>VLOOKUP(H90,OBJECTIFS,2)</f>
        <v>-</v>
      </c>
      <c r="J90" s="99"/>
      <c r="K90" s="87" t="s">
        <v>37</v>
      </c>
      <c r="L90" s="11">
        <f>VLOOKUP(K90,COMPETENCES,2)</f>
        <v>10</v>
      </c>
      <c r="M90" s="11">
        <f>IF(L90="-",0,IF(L90=0,0,1))</f>
        <v>1</v>
      </c>
      <c r="N90" s="103"/>
      <c r="O90" s="84" t="s">
        <v>18</v>
      </c>
      <c r="P90" s="11">
        <f>VLOOKUP(O90,QUALITES,2)</f>
        <v>7.5</v>
      </c>
      <c r="Q90" s="94"/>
      <c r="R90" s="84" t="s">
        <v>37</v>
      </c>
      <c r="S90" s="11">
        <f>VLOOKUP(R90,EXPERTISE,2)</f>
        <v>10</v>
      </c>
      <c r="T90" s="94"/>
      <c r="U90" s="92"/>
      <c r="V90" s="92"/>
      <c r="W90" s="92"/>
      <c r="X90" s="92"/>
      <c r="Y90" s="92"/>
      <c r="Z90" s="92"/>
      <c r="AA90" s="92"/>
      <c r="AB90" s="92"/>
      <c r="AC90" s="92"/>
      <c r="AD90" s="92"/>
      <c r="AE90" s="92"/>
      <c r="AF90" s="92"/>
      <c r="AG90" s="92"/>
      <c r="AH90" s="92"/>
      <c r="AI90" s="92"/>
      <c r="AJ90" s="92"/>
      <c r="AK90" s="92"/>
      <c r="AL90" s="92"/>
      <c r="AM90" s="92"/>
      <c r="AN90" s="92"/>
      <c r="AO90" s="92"/>
      <c r="AP90" s="92"/>
      <c r="AQ90" s="92"/>
      <c r="AR90" s="92"/>
      <c r="AS90" s="92"/>
      <c r="AT90" s="92"/>
      <c r="AU90" s="92"/>
      <c r="AV90" s="92"/>
      <c r="AW90" s="92"/>
      <c r="AX90" s="98"/>
      <c r="AZ90" s="120">
        <f>IF(E90=AZ$3,AX90,0)</f>
        <v>0</v>
      </c>
      <c r="BA90" s="18">
        <f>IF(AZ90=AZ$4,AZ90-60,AZ90)</f>
        <v>0</v>
      </c>
      <c r="BB90" s="18">
        <f>IF(BA90=BA$4,BA90-60,BA90)</f>
        <v>0</v>
      </c>
      <c r="BC90" s="19">
        <f>IF(AZ90=$AZ$4,1,IF(BA90=$BA$4,1,IF(BB90=$BB$4,1,0)))</f>
        <v>0</v>
      </c>
      <c r="BE90" s="120">
        <f>IF(E90=BE$3,AX90,0)</f>
        <v>0</v>
      </c>
      <c r="BF90" s="18">
        <f>IF(BE90=BE$4,BE90-60,BE90)</f>
        <v>0</v>
      </c>
      <c r="BG90" s="18">
        <f>IF(BF90=BF$4,BF90-60,BF90)</f>
        <v>0</v>
      </c>
      <c r="BH90" s="19">
        <f>IF(BE90=$BE$4,1,IF(BF90=$BF$4,1,IF(BG90=$BG$4,1,0)))</f>
        <v>0</v>
      </c>
      <c r="BJ90" s="120">
        <f>IF(E90=BJ$3,AX90,0)</f>
        <v>0</v>
      </c>
      <c r="BK90" s="18">
        <f>IF(BJ90=BJ$4,BJ90-60,BJ90)</f>
        <v>0</v>
      </c>
      <c r="BL90" s="18">
        <f>IF(BK90=BK$4,BK90-60,BK90)</f>
        <v>0</v>
      </c>
      <c r="BM90" s="19">
        <f>IF(BJ90=$BJ$4,1,IF(BK90=$BK$4,1,IF(BL90=$BL$4,1,0)))</f>
        <v>0</v>
      </c>
    </row>
    <row r="91" spans="1:65" ht="15.75" customHeight="1" outlineLevel="1" x14ac:dyDescent="0.25">
      <c r="A91" s="12" t="str">
        <f>CONCATENATE(E91,LEFT(C91,2),RIGHT(C91,2),UPPER((LEFT(D91,3))))</f>
        <v/>
      </c>
      <c r="B91" s="99"/>
      <c r="C91" s="99"/>
      <c r="D91" s="99"/>
      <c r="E91" s="99"/>
      <c r="F91" s="99"/>
      <c r="G91" s="100"/>
      <c r="H91" s="99"/>
      <c r="I91" s="106"/>
      <c r="J91" s="99"/>
      <c r="K91" s="84" t="s">
        <v>36</v>
      </c>
      <c r="L91" s="11">
        <f>VLOOKUP(K91,COMPETENCES,2)</f>
        <v>7.5</v>
      </c>
      <c r="M91" s="11">
        <f>IF(L91="-",0,IF(L91=0,0,1))</f>
        <v>1</v>
      </c>
      <c r="N91" s="103"/>
      <c r="O91" s="84" t="s">
        <v>19</v>
      </c>
      <c r="P91" s="11">
        <f>VLOOKUP(O91,QUALITES,2)</f>
        <v>10</v>
      </c>
      <c r="Q91" s="94"/>
      <c r="R91" s="84" t="s">
        <v>36</v>
      </c>
      <c r="S91" s="11">
        <f>VLOOKUP(R91,EXPERTISE,2)</f>
        <v>7.5</v>
      </c>
      <c r="T91" s="94"/>
      <c r="U91" s="92"/>
      <c r="V91" s="92"/>
      <c r="W91" s="92"/>
      <c r="X91" s="92"/>
      <c r="Y91" s="92"/>
      <c r="Z91" s="92"/>
      <c r="AA91" s="92"/>
      <c r="AB91" s="92"/>
      <c r="AC91" s="92"/>
      <c r="AD91" s="92"/>
      <c r="AE91" s="92"/>
      <c r="AF91" s="92"/>
      <c r="AG91" s="92"/>
      <c r="AH91" s="92"/>
      <c r="AI91" s="92"/>
      <c r="AJ91" s="92"/>
      <c r="AK91" s="92"/>
      <c r="AL91" s="92"/>
      <c r="AM91" s="92"/>
      <c r="AN91" s="92"/>
      <c r="AO91" s="92"/>
      <c r="AP91" s="92"/>
      <c r="AQ91" s="92"/>
      <c r="AR91" s="92"/>
      <c r="AS91" s="92"/>
      <c r="AT91" s="92"/>
      <c r="AU91" s="92"/>
      <c r="AV91" s="92"/>
      <c r="AW91" s="92"/>
      <c r="AX91" s="98"/>
      <c r="AZ91" s="120">
        <f>IF(E91=AZ$3,AX91,0)</f>
        <v>0</v>
      </c>
      <c r="BA91" s="18">
        <f>IF(AZ91=AZ$4,AZ91-60,AZ91)</f>
        <v>0</v>
      </c>
      <c r="BB91" s="18">
        <f>IF(BA91=BA$4,BA91-60,BA91)</f>
        <v>0</v>
      </c>
      <c r="BC91" s="19">
        <f>IF(AZ91=$AZ$4,1,IF(BA91=$BA$4,1,IF(BB91=$BB$4,1,0)))</f>
        <v>0</v>
      </c>
      <c r="BE91" s="120">
        <f>IF(E91=BE$3,AX91,0)</f>
        <v>0</v>
      </c>
      <c r="BF91" s="18">
        <f>IF(BE91=BE$4,BE91-60,BE91)</f>
        <v>0</v>
      </c>
      <c r="BG91" s="18">
        <f>IF(BF91=BF$4,BF91-60,BF91)</f>
        <v>0</v>
      </c>
      <c r="BH91" s="19">
        <f>IF(BE91=$BE$4,1,IF(BF91=$BF$4,1,IF(BG91=$BG$4,1,0)))</f>
        <v>0</v>
      </c>
      <c r="BJ91" s="120">
        <f>IF(E91=BJ$3,AX91,0)</f>
        <v>0</v>
      </c>
      <c r="BK91" s="18">
        <f>IF(BJ91=BJ$4,BJ91-60,BJ91)</f>
        <v>0</v>
      </c>
      <c r="BL91" s="18">
        <f>IF(BK91=BK$4,BK91-60,BK91)</f>
        <v>0</v>
      </c>
      <c r="BM91" s="19">
        <f>IF(BJ91=$BJ$4,1,IF(BK91=$BK$4,1,IF(BL91=$BL$4,1,0)))</f>
        <v>0</v>
      </c>
    </row>
    <row r="92" spans="1:65" ht="15.75" customHeight="1" outlineLevel="1" x14ac:dyDescent="0.25">
      <c r="A92" s="12" t="str">
        <f>CONCATENATE(E92,LEFT(C92,2),RIGHT(C92,2),UPPER((LEFT(D92,3))))</f>
        <v/>
      </c>
      <c r="B92" s="99"/>
      <c r="C92" s="99"/>
      <c r="D92" s="99"/>
      <c r="E92" s="99"/>
      <c r="F92" s="99"/>
      <c r="G92" s="100"/>
      <c r="H92" s="99"/>
      <c r="I92" s="106"/>
      <c r="J92" s="99"/>
      <c r="K92" s="84" t="s">
        <v>36</v>
      </c>
      <c r="L92" s="11">
        <f>VLOOKUP(K92,COMPETENCES,2)</f>
        <v>7.5</v>
      </c>
      <c r="M92" s="11">
        <f>IF(L92="-",0,IF(L92=0,0,1))</f>
        <v>1</v>
      </c>
      <c r="N92" s="103"/>
      <c r="O92" s="84" t="s">
        <v>19</v>
      </c>
      <c r="P92" s="11">
        <f>VLOOKUP(O92,QUALITES,2)</f>
        <v>10</v>
      </c>
      <c r="Q92" s="94"/>
      <c r="R92" s="84" t="s">
        <v>37</v>
      </c>
      <c r="S92" s="11">
        <f>VLOOKUP(R92,EXPERTISE,2)</f>
        <v>10</v>
      </c>
      <c r="T92" s="94"/>
      <c r="U92" s="92"/>
      <c r="V92" s="92"/>
      <c r="W92" s="92"/>
      <c r="X92" s="92"/>
      <c r="Y92" s="92"/>
      <c r="Z92" s="92"/>
      <c r="AA92" s="92"/>
      <c r="AB92" s="92"/>
      <c r="AC92" s="92"/>
      <c r="AD92" s="92"/>
      <c r="AE92" s="92"/>
      <c r="AF92" s="92"/>
      <c r="AG92" s="92"/>
      <c r="AH92" s="92"/>
      <c r="AI92" s="92"/>
      <c r="AJ92" s="92"/>
      <c r="AK92" s="92"/>
      <c r="AL92" s="92"/>
      <c r="AM92" s="92"/>
      <c r="AN92" s="92"/>
      <c r="AO92" s="92"/>
      <c r="AP92" s="92"/>
      <c r="AQ92" s="92"/>
      <c r="AR92" s="92"/>
      <c r="AS92" s="92"/>
      <c r="AT92" s="92"/>
      <c r="AU92" s="92"/>
      <c r="AV92" s="92"/>
      <c r="AW92" s="92"/>
      <c r="AX92" s="98"/>
      <c r="AZ92" s="120">
        <f>IF(E92=AZ$3,AX92,0)</f>
        <v>0</v>
      </c>
      <c r="BA92" s="18">
        <f>IF(AZ92=AZ$4,AZ92-60,AZ92)</f>
        <v>0</v>
      </c>
      <c r="BB92" s="18">
        <f>IF(BA92=BA$4,BA92-60,BA92)</f>
        <v>0</v>
      </c>
      <c r="BC92" s="19">
        <f>IF(AZ92=$AZ$4,1,IF(BA92=$BA$4,1,IF(BB92=$BB$4,1,0)))</f>
        <v>0</v>
      </c>
      <c r="BE92" s="120">
        <f>IF(E92=BE$3,AX92,0)</f>
        <v>0</v>
      </c>
      <c r="BF92" s="18">
        <f>IF(BE92=BE$4,BE92-60,BE92)</f>
        <v>0</v>
      </c>
      <c r="BG92" s="18">
        <f>IF(BF92=BF$4,BF92-60,BF92)</f>
        <v>0</v>
      </c>
      <c r="BH92" s="19">
        <f>IF(BE92=$BE$4,1,IF(BF92=$BF$4,1,IF(BG92=$BG$4,1,0)))</f>
        <v>0</v>
      </c>
      <c r="BJ92" s="120">
        <f>IF(E92=BJ$3,AX92,0)</f>
        <v>0</v>
      </c>
      <c r="BK92" s="18">
        <f>IF(BJ92=BJ$4,BJ92-60,BJ92)</f>
        <v>0</v>
      </c>
      <c r="BL92" s="18">
        <f>IF(BK92=BK$4,BK92-60,BK92)</f>
        <v>0</v>
      </c>
      <c r="BM92" s="19">
        <f>IF(BJ92=$BJ$4,1,IF(BK92=$BK$4,1,IF(BL92=$BL$4,1,0)))</f>
        <v>0</v>
      </c>
    </row>
    <row r="93" spans="1:65" ht="15.75" customHeight="1" outlineLevel="1" x14ac:dyDescent="0.25">
      <c r="A93" s="12" t="str">
        <f>CONCATENATE(E93,LEFT(C93,2),RIGHT(C93,2),UPPER((LEFT(D93,3))))</f>
        <v/>
      </c>
      <c r="B93" s="99"/>
      <c r="C93" s="99"/>
      <c r="D93" s="99"/>
      <c r="E93" s="99"/>
      <c r="F93" s="99"/>
      <c r="G93" s="100"/>
      <c r="H93" s="99"/>
      <c r="I93" s="106"/>
      <c r="J93" s="99"/>
      <c r="K93" s="84" t="s">
        <v>37</v>
      </c>
      <c r="L93" s="11">
        <f>VLOOKUP(K93,COMPETENCES,2)</f>
        <v>10</v>
      </c>
      <c r="M93" s="11">
        <f>IF(L93="-",0,IF(L93=0,0,1))</f>
        <v>1</v>
      </c>
      <c r="N93" s="103"/>
      <c r="O93" s="84" t="s">
        <v>19</v>
      </c>
      <c r="P93" s="11">
        <f>VLOOKUP(O93,QUALITES,2)</f>
        <v>10</v>
      </c>
      <c r="Q93" s="94"/>
      <c r="R93" s="84" t="s">
        <v>36</v>
      </c>
      <c r="S93" s="11">
        <f>VLOOKUP(R93,EXPERTISE,2)</f>
        <v>7.5</v>
      </c>
      <c r="T93" s="94"/>
      <c r="U93" s="92"/>
      <c r="V93" s="92"/>
      <c r="W93" s="92"/>
      <c r="X93" s="92"/>
      <c r="Y93" s="92"/>
      <c r="Z93" s="92"/>
      <c r="AA93" s="92"/>
      <c r="AB93" s="92"/>
      <c r="AC93" s="92"/>
      <c r="AD93" s="92"/>
      <c r="AE93" s="92"/>
      <c r="AF93" s="92"/>
      <c r="AG93" s="92"/>
      <c r="AH93" s="92"/>
      <c r="AI93" s="92"/>
      <c r="AJ93" s="92"/>
      <c r="AK93" s="92"/>
      <c r="AL93" s="92"/>
      <c r="AM93" s="92"/>
      <c r="AN93" s="92"/>
      <c r="AO93" s="92"/>
      <c r="AP93" s="92"/>
      <c r="AQ93" s="92"/>
      <c r="AR93" s="92"/>
      <c r="AS93" s="92"/>
      <c r="AT93" s="92"/>
      <c r="AU93" s="92"/>
      <c r="AV93" s="92"/>
      <c r="AW93" s="92"/>
      <c r="AX93" s="98"/>
      <c r="AZ93" s="120">
        <f>IF(E93=AZ$3,AX93,0)</f>
        <v>0</v>
      </c>
      <c r="BA93" s="18">
        <f>IF(AZ93=AZ$4,AZ93-60,AZ93)</f>
        <v>0</v>
      </c>
      <c r="BB93" s="18">
        <f>IF(BA93=BA$4,BA93-60,BA93)</f>
        <v>0</v>
      </c>
      <c r="BC93" s="19">
        <f>IF(AZ93=$AZ$4,1,IF(BA93=$BA$4,1,IF(BB93=$BB$4,1,0)))</f>
        <v>0</v>
      </c>
      <c r="BE93" s="120">
        <f>IF(E93=BE$3,AX93,0)</f>
        <v>0</v>
      </c>
      <c r="BF93" s="18">
        <f>IF(BE93=BE$4,BE93-60,BE93)</f>
        <v>0</v>
      </c>
      <c r="BG93" s="18">
        <f>IF(BF93=BF$4,BF93-60,BF93)</f>
        <v>0</v>
      </c>
      <c r="BH93" s="19">
        <f>IF(BE93=$BE$4,1,IF(BF93=$BF$4,1,IF(BG93=$BG$4,1,0)))</f>
        <v>0</v>
      </c>
      <c r="BJ93" s="120">
        <f>IF(E93=BJ$3,AX93,0)</f>
        <v>0</v>
      </c>
      <c r="BK93" s="18">
        <f>IF(BJ93=BJ$4,BJ93-60,BJ93)</f>
        <v>0</v>
      </c>
      <c r="BL93" s="18">
        <f>IF(BK93=BK$4,BK93-60,BK93)</f>
        <v>0</v>
      </c>
      <c r="BM93" s="19">
        <f>IF(BJ93=$BJ$4,1,IF(BK93=$BK$4,1,IF(BL93=$BL$4,1,0)))</f>
        <v>0</v>
      </c>
    </row>
    <row r="94" spans="1:65" ht="15.75" customHeight="1" outlineLevel="1" x14ac:dyDescent="0.25">
      <c r="A94" s="12" t="str">
        <f>CONCATENATE(E94,LEFT(C94,2),RIGHT(C94,2),UPPER((LEFT(D94,3))))</f>
        <v/>
      </c>
      <c r="B94" s="99"/>
      <c r="C94" s="99"/>
      <c r="D94" s="99"/>
      <c r="E94" s="99"/>
      <c r="F94" s="99"/>
      <c r="G94" s="100"/>
      <c r="H94" s="99"/>
      <c r="I94" s="106"/>
      <c r="J94" s="99"/>
      <c r="K94" s="84" t="s">
        <v>37</v>
      </c>
      <c r="L94" s="11">
        <f>VLOOKUP(K94,COMPETENCES,2)</f>
        <v>10</v>
      </c>
      <c r="M94" s="11">
        <f>IF(L94="-",0,IF(L94=0,0,1))</f>
        <v>1</v>
      </c>
      <c r="N94" s="103"/>
      <c r="O94" s="94"/>
      <c r="P94" s="107"/>
      <c r="Q94" s="94"/>
      <c r="R94" s="84" t="s">
        <v>36</v>
      </c>
      <c r="S94" s="11">
        <f>VLOOKUP(R94,EXPERTISE,2)</f>
        <v>7.5</v>
      </c>
      <c r="T94" s="94"/>
      <c r="U94" s="92"/>
      <c r="V94" s="92"/>
      <c r="W94" s="92"/>
      <c r="X94" s="92"/>
      <c r="Y94" s="92"/>
      <c r="Z94" s="92"/>
      <c r="AA94" s="92"/>
      <c r="AB94" s="92"/>
      <c r="AC94" s="92"/>
      <c r="AD94" s="92"/>
      <c r="AE94" s="92"/>
      <c r="AF94" s="92"/>
      <c r="AG94" s="92"/>
      <c r="AH94" s="92"/>
      <c r="AI94" s="92"/>
      <c r="AJ94" s="92"/>
      <c r="AK94" s="92"/>
      <c r="AL94" s="92"/>
      <c r="AM94" s="92"/>
      <c r="AN94" s="92"/>
      <c r="AO94" s="92"/>
      <c r="AP94" s="92"/>
      <c r="AQ94" s="92"/>
      <c r="AR94" s="92"/>
      <c r="AS94" s="92"/>
      <c r="AT94" s="92"/>
      <c r="AU94" s="92"/>
      <c r="AV94" s="92"/>
      <c r="AW94" s="92"/>
      <c r="AX94" s="98"/>
      <c r="AZ94" s="120">
        <f>IF(E94=AZ$3,AX94,0)</f>
        <v>0</v>
      </c>
      <c r="BA94" s="18">
        <f>IF(AZ94=AZ$4,AZ94-60,AZ94)</f>
        <v>0</v>
      </c>
      <c r="BB94" s="18">
        <f>IF(BA94=BA$4,BA94-60,BA94)</f>
        <v>0</v>
      </c>
      <c r="BC94" s="19">
        <f>IF(AZ94=$AZ$4,1,IF(BA94=$BA$4,1,IF(BB94=$BB$4,1,0)))</f>
        <v>0</v>
      </c>
      <c r="BE94" s="120">
        <f>IF(E94=BE$3,AX94,0)</f>
        <v>0</v>
      </c>
      <c r="BF94" s="18">
        <f>IF(BE94=BE$4,BE94-60,BE94)</f>
        <v>0</v>
      </c>
      <c r="BG94" s="18">
        <f>IF(BF94=BF$4,BF94-60,BF94)</f>
        <v>0</v>
      </c>
      <c r="BH94" s="19">
        <f>IF(BE94=$BE$4,1,IF(BF94=$BF$4,1,IF(BG94=$BG$4,1,0)))</f>
        <v>0</v>
      </c>
      <c r="BJ94" s="120">
        <f>IF(E94=BJ$3,AX94,0)</f>
        <v>0</v>
      </c>
      <c r="BK94" s="18">
        <f>IF(BJ94=BJ$4,BJ94-60,BJ94)</f>
        <v>0</v>
      </c>
      <c r="BL94" s="18">
        <f>IF(BK94=BK$4,BK94-60,BK94)</f>
        <v>0</v>
      </c>
      <c r="BM94" s="19">
        <f>IF(BJ94=$BJ$4,1,IF(BK94=$BK$4,1,IF(BL94=$BL$4,1,0)))</f>
        <v>0</v>
      </c>
    </row>
    <row r="95" spans="1:65" ht="15.75" customHeight="1" outlineLevel="1" x14ac:dyDescent="0.25">
      <c r="A95" s="12" t="str">
        <f>CONCATENATE(E95,LEFT(C95,2),RIGHT(C95,2),UPPER((LEFT(D95,3))))</f>
        <v/>
      </c>
      <c r="B95" s="99"/>
      <c r="C95" s="99"/>
      <c r="D95" s="99"/>
      <c r="E95" s="99"/>
      <c r="F95" s="99"/>
      <c r="G95" s="100"/>
      <c r="H95" s="99"/>
      <c r="I95" s="106"/>
      <c r="J95" s="99"/>
      <c r="K95" s="84" t="s">
        <v>36</v>
      </c>
      <c r="L95" s="11">
        <f>VLOOKUP(K95,COMPETENCES,2)</f>
        <v>7.5</v>
      </c>
      <c r="M95" s="11">
        <f>IF(L95="-",0,IF(L95=0,0,1))</f>
        <v>1</v>
      </c>
      <c r="N95" s="103"/>
      <c r="O95" s="94"/>
      <c r="P95" s="107"/>
      <c r="Q95" s="94"/>
      <c r="R95" s="84" t="s">
        <v>38</v>
      </c>
      <c r="S95" s="11" t="str">
        <f>VLOOKUP(R95,EXPERTISE,2)</f>
        <v>-</v>
      </c>
      <c r="T95" s="94"/>
      <c r="U95" s="92"/>
      <c r="V95" s="92"/>
      <c r="W95" s="92"/>
      <c r="X95" s="92"/>
      <c r="Y95" s="92"/>
      <c r="Z95" s="92"/>
      <c r="AA95" s="92"/>
      <c r="AB95" s="92"/>
      <c r="AC95" s="92"/>
      <c r="AD95" s="92"/>
      <c r="AE95" s="92"/>
      <c r="AF95" s="92"/>
      <c r="AG95" s="92"/>
      <c r="AH95" s="92"/>
      <c r="AI95" s="92"/>
      <c r="AJ95" s="92"/>
      <c r="AK95" s="92"/>
      <c r="AL95" s="92"/>
      <c r="AM95" s="92"/>
      <c r="AN95" s="92"/>
      <c r="AO95" s="92"/>
      <c r="AP95" s="92"/>
      <c r="AQ95" s="92"/>
      <c r="AR95" s="92"/>
      <c r="AS95" s="92"/>
      <c r="AT95" s="92"/>
      <c r="AU95" s="92"/>
      <c r="AV95" s="92"/>
      <c r="AW95" s="92"/>
      <c r="AX95" s="98"/>
      <c r="AZ95" s="120">
        <f>IF(E95=AZ$3,AX95,0)</f>
        <v>0</v>
      </c>
      <c r="BA95" s="18">
        <f>IF(AZ95=AZ$4,AZ95-60,AZ95)</f>
        <v>0</v>
      </c>
      <c r="BB95" s="18">
        <f>IF(BA95=BA$4,BA95-60,BA95)</f>
        <v>0</v>
      </c>
      <c r="BC95" s="19">
        <f>IF(AZ95=$AZ$4,1,IF(BA95=$BA$4,1,IF(BB95=$BB$4,1,0)))</f>
        <v>0</v>
      </c>
      <c r="BE95" s="120">
        <f>IF(E95=BE$3,AX95,0)</f>
        <v>0</v>
      </c>
      <c r="BF95" s="18">
        <f>IF(BE95=BE$4,BE95-60,BE95)</f>
        <v>0</v>
      </c>
      <c r="BG95" s="18">
        <f>IF(BF95=BF$4,BF95-60,BF95)</f>
        <v>0</v>
      </c>
      <c r="BH95" s="19">
        <f>IF(BE95=$BE$4,1,IF(BF95=$BF$4,1,IF(BG95=$BG$4,1,0)))</f>
        <v>0</v>
      </c>
      <c r="BJ95" s="120">
        <f>IF(E95=BJ$3,AX95,0)</f>
        <v>0</v>
      </c>
      <c r="BK95" s="18">
        <f>IF(BJ95=BJ$4,BJ95-60,BJ95)</f>
        <v>0</v>
      </c>
      <c r="BL95" s="18">
        <f>IF(BK95=BK$4,BK95-60,BK95)</f>
        <v>0</v>
      </c>
      <c r="BM95" s="19">
        <f>IF(BJ95=$BJ$4,1,IF(BK95=$BK$4,1,IF(BL95=$BL$4,1,0)))</f>
        <v>0</v>
      </c>
    </row>
    <row r="96" spans="1:65" ht="15.75" customHeight="1" outlineLevel="1" x14ac:dyDescent="0.25">
      <c r="A96" s="12" t="str">
        <f>CONCATENATE(E96,LEFT(C96,2),RIGHT(C96,2),UPPER((LEFT(D96,3))))</f>
        <v/>
      </c>
      <c r="B96" s="99"/>
      <c r="C96" s="99"/>
      <c r="D96" s="99"/>
      <c r="E96" s="99"/>
      <c r="F96" s="99"/>
      <c r="G96" s="100"/>
      <c r="H96" s="99"/>
      <c r="I96" s="106"/>
      <c r="J96" s="99"/>
      <c r="K96" s="84" t="s">
        <v>66</v>
      </c>
      <c r="L96" s="11" t="str">
        <f>VLOOKUP(K96,COMPETENCES,2)</f>
        <v>-</v>
      </c>
      <c r="M96" s="11">
        <f>IF(L96="-",0,IF(L96=0,0,1))</f>
        <v>0</v>
      </c>
      <c r="N96" s="103"/>
      <c r="O96" s="94"/>
      <c r="P96" s="107"/>
      <c r="Q96" s="94"/>
      <c r="R96" s="84" t="s">
        <v>37</v>
      </c>
      <c r="S96" s="11">
        <f>VLOOKUP(R96,EXPERTISE,2)</f>
        <v>10</v>
      </c>
      <c r="T96" s="94"/>
      <c r="U96" s="92"/>
      <c r="V96" s="92"/>
      <c r="W96" s="92"/>
      <c r="X96" s="92"/>
      <c r="Y96" s="92"/>
      <c r="Z96" s="92"/>
      <c r="AA96" s="92"/>
      <c r="AB96" s="92"/>
      <c r="AC96" s="92"/>
      <c r="AD96" s="92"/>
      <c r="AE96" s="92"/>
      <c r="AF96" s="92"/>
      <c r="AG96" s="92"/>
      <c r="AH96" s="92"/>
      <c r="AI96" s="92"/>
      <c r="AJ96" s="92"/>
      <c r="AK96" s="92"/>
      <c r="AL96" s="92"/>
      <c r="AM96" s="92"/>
      <c r="AN96" s="92"/>
      <c r="AO96" s="92"/>
      <c r="AP96" s="92"/>
      <c r="AQ96" s="92"/>
      <c r="AR96" s="92"/>
      <c r="AS96" s="92"/>
      <c r="AT96" s="92"/>
      <c r="AU96" s="92"/>
      <c r="AV96" s="92"/>
      <c r="AW96" s="92"/>
      <c r="AX96" s="98"/>
      <c r="AZ96" s="120">
        <f>IF(E96=AZ$3,AX96,0)</f>
        <v>0</v>
      </c>
      <c r="BA96" s="18">
        <f>IF(AZ96=AZ$4,AZ96-60,AZ96)</f>
        <v>0</v>
      </c>
      <c r="BB96" s="18">
        <f>IF(BA96=BA$4,BA96-60,BA96)</f>
        <v>0</v>
      </c>
      <c r="BC96" s="19">
        <f>IF(AZ96=$AZ$4,1,IF(BA96=$BA$4,1,IF(BB96=$BB$4,1,0)))</f>
        <v>0</v>
      </c>
      <c r="BE96" s="120">
        <f>IF(E96=BE$3,AX96,0)</f>
        <v>0</v>
      </c>
      <c r="BF96" s="18">
        <f>IF(BE96=BE$4,BE96-60,BE96)</f>
        <v>0</v>
      </c>
      <c r="BG96" s="18">
        <f>IF(BF96=BF$4,BF96-60,BF96)</f>
        <v>0</v>
      </c>
      <c r="BH96" s="19">
        <f>IF(BE96=$BE$4,1,IF(BF96=$BF$4,1,IF(BG96=$BG$4,1,0)))</f>
        <v>0</v>
      </c>
      <c r="BJ96" s="120">
        <f>IF(E96=BJ$3,AX96,0)</f>
        <v>0</v>
      </c>
      <c r="BK96" s="18">
        <f>IF(BJ96=BJ$4,BJ96-60,BJ96)</f>
        <v>0</v>
      </c>
      <c r="BL96" s="18">
        <f>IF(BK96=BK$4,BK96-60,BK96)</f>
        <v>0</v>
      </c>
      <c r="BM96" s="19">
        <f>IF(BJ96=$BJ$4,1,IF(BK96=$BK$4,1,IF(BL96=$BL$4,1,0)))</f>
        <v>0</v>
      </c>
    </row>
    <row r="97" spans="1:65" ht="15.75" customHeight="1" outlineLevel="1" x14ac:dyDescent="0.25">
      <c r="A97" s="12" t="str">
        <f>CONCATENATE(E97,LEFT(C97,2),RIGHT(C97,2),UPPER((LEFT(D97,3))))</f>
        <v/>
      </c>
      <c r="B97" s="99"/>
      <c r="C97" s="99"/>
      <c r="D97" s="99"/>
      <c r="E97" s="99"/>
      <c r="F97" s="99"/>
      <c r="G97" s="100"/>
      <c r="H97" s="99"/>
      <c r="I97" s="106"/>
      <c r="J97" s="99"/>
      <c r="K97" s="84" t="s">
        <v>66</v>
      </c>
      <c r="L97" s="11" t="str">
        <f>VLOOKUP(K97,COMPETENCES,2)</f>
        <v>-</v>
      </c>
      <c r="M97" s="11">
        <f>IF(L97="-",0,IF(L97=0,0,1))</f>
        <v>0</v>
      </c>
      <c r="N97" s="103"/>
      <c r="O97" s="94"/>
      <c r="P97" s="107"/>
      <c r="Q97" s="94"/>
      <c r="R97" s="94"/>
      <c r="S97" s="107"/>
      <c r="T97" s="94"/>
      <c r="U97" s="92"/>
      <c r="V97" s="92"/>
      <c r="W97" s="92"/>
      <c r="X97" s="92"/>
      <c r="Y97" s="92"/>
      <c r="Z97" s="92"/>
      <c r="AA97" s="92"/>
      <c r="AB97" s="92"/>
      <c r="AC97" s="92"/>
      <c r="AD97" s="92"/>
      <c r="AE97" s="92"/>
      <c r="AF97" s="92"/>
      <c r="AG97" s="92"/>
      <c r="AH97" s="92"/>
      <c r="AI97" s="92"/>
      <c r="AJ97" s="92"/>
      <c r="AK97" s="92"/>
      <c r="AL97" s="92"/>
      <c r="AM97" s="92"/>
      <c r="AN97" s="92"/>
      <c r="AO97" s="92"/>
      <c r="AP97" s="92"/>
      <c r="AQ97" s="92"/>
      <c r="AR97" s="92"/>
      <c r="AS97" s="92"/>
      <c r="AT97" s="92"/>
      <c r="AU97" s="92"/>
      <c r="AV97" s="92"/>
      <c r="AW97" s="92"/>
      <c r="AX97" s="98"/>
      <c r="AZ97" s="120">
        <f>IF(E97=AZ$3,AX97,0)</f>
        <v>0</v>
      </c>
      <c r="BA97" s="18">
        <f>IF(AZ97=AZ$4,AZ97-60,AZ97)</f>
        <v>0</v>
      </c>
      <c r="BB97" s="18">
        <f>IF(BA97=BA$4,BA97-60,BA97)</f>
        <v>0</v>
      </c>
      <c r="BC97" s="19">
        <f>IF(AZ97=$AZ$4,1,IF(BA97=$BA$4,1,IF(BB97=$BB$4,1,0)))</f>
        <v>0</v>
      </c>
      <c r="BE97" s="120">
        <f>IF(E97=BE$3,AX97,0)</f>
        <v>0</v>
      </c>
      <c r="BF97" s="18">
        <f>IF(BE97=BE$4,BE97-60,BE97)</f>
        <v>0</v>
      </c>
      <c r="BG97" s="18">
        <f>IF(BF97=BF$4,BF97-60,BF97)</f>
        <v>0</v>
      </c>
      <c r="BH97" s="19">
        <f>IF(BE97=$BE$4,1,IF(BF97=$BF$4,1,IF(BG97=$BG$4,1,0)))</f>
        <v>0</v>
      </c>
      <c r="BJ97" s="120">
        <f>IF(E97=BJ$3,AX97,0)</f>
        <v>0</v>
      </c>
      <c r="BK97" s="18">
        <f>IF(BJ97=BJ$4,BJ97-60,BJ97)</f>
        <v>0</v>
      </c>
      <c r="BL97" s="18">
        <f>IF(BK97=BK$4,BK97-60,BK97)</f>
        <v>0</v>
      </c>
      <c r="BM97" s="19">
        <f>IF(BJ97=$BJ$4,1,IF(BK97=$BK$4,1,IF(BL97=$BL$4,1,0)))</f>
        <v>0</v>
      </c>
    </row>
    <row r="98" spans="1:65" ht="15.75" customHeight="1" outlineLevel="1" x14ac:dyDescent="0.25">
      <c r="A98" s="12" t="str">
        <f>CONCATENATE(E98,LEFT(C98,2),RIGHT(C98,2),UPPER((LEFT(D98,3))))</f>
        <v/>
      </c>
      <c r="B98" s="99"/>
      <c r="C98" s="99"/>
      <c r="D98" s="99"/>
      <c r="E98" s="99"/>
      <c r="F98" s="99"/>
      <c r="G98" s="100"/>
      <c r="H98" s="99"/>
      <c r="I98" s="106"/>
      <c r="J98" s="99"/>
      <c r="K98" s="84" t="s">
        <v>66</v>
      </c>
      <c r="L98" s="11" t="str">
        <f>VLOOKUP(K98,COMPETENCES,2)</f>
        <v>-</v>
      </c>
      <c r="M98" s="11">
        <f>IF(L98="-",0,IF(L98=0,0,1))</f>
        <v>0</v>
      </c>
      <c r="N98" s="103"/>
      <c r="O98" s="94"/>
      <c r="P98" s="107"/>
      <c r="Q98" s="94"/>
      <c r="R98" s="94"/>
      <c r="S98" s="107"/>
      <c r="T98" s="94"/>
      <c r="U98" s="92"/>
      <c r="V98" s="92"/>
      <c r="W98" s="92"/>
      <c r="X98" s="92"/>
      <c r="Y98" s="92"/>
      <c r="Z98" s="92"/>
      <c r="AA98" s="92"/>
      <c r="AB98" s="92"/>
      <c r="AC98" s="92"/>
      <c r="AD98" s="92"/>
      <c r="AE98" s="92"/>
      <c r="AF98" s="92"/>
      <c r="AG98" s="92"/>
      <c r="AH98" s="92"/>
      <c r="AI98" s="92"/>
      <c r="AJ98" s="92"/>
      <c r="AK98" s="92"/>
      <c r="AL98" s="92"/>
      <c r="AM98" s="92"/>
      <c r="AN98" s="92"/>
      <c r="AO98" s="92"/>
      <c r="AP98" s="92"/>
      <c r="AQ98" s="92"/>
      <c r="AR98" s="92"/>
      <c r="AS98" s="92"/>
      <c r="AT98" s="92"/>
      <c r="AU98" s="92"/>
      <c r="AV98" s="92"/>
      <c r="AW98" s="92"/>
      <c r="AX98" s="98"/>
      <c r="AZ98" s="120">
        <f>IF(E98=AZ$3,AX98,0)</f>
        <v>0</v>
      </c>
      <c r="BA98" s="18">
        <f>IF(AZ98=AZ$4,AZ98-60,AZ98)</f>
        <v>0</v>
      </c>
      <c r="BB98" s="18">
        <f>IF(BA98=BA$4,BA98-60,BA98)</f>
        <v>0</v>
      </c>
      <c r="BC98" s="19">
        <f>IF(AZ98=$AZ$4,1,IF(BA98=$BA$4,1,IF(BB98=$BB$4,1,0)))</f>
        <v>0</v>
      </c>
      <c r="BE98" s="120">
        <f>IF(E98=BE$3,AX98,0)</f>
        <v>0</v>
      </c>
      <c r="BF98" s="18">
        <f>IF(BE98=BE$4,BE98-60,BE98)</f>
        <v>0</v>
      </c>
      <c r="BG98" s="18">
        <f>IF(BF98=BF$4,BF98-60,BF98)</f>
        <v>0</v>
      </c>
      <c r="BH98" s="19">
        <f>IF(BE98=$BE$4,1,IF(BF98=$BF$4,1,IF(BG98=$BG$4,1,0)))</f>
        <v>0</v>
      </c>
      <c r="BJ98" s="120">
        <f>IF(E98=BJ$3,AX98,0)</f>
        <v>0</v>
      </c>
      <c r="BK98" s="18">
        <f>IF(BJ98=BJ$4,BJ98-60,BJ98)</f>
        <v>0</v>
      </c>
      <c r="BL98" s="18">
        <f>IF(BK98=BK$4,BK98-60,BK98)</f>
        <v>0</v>
      </c>
      <c r="BM98" s="19">
        <f>IF(BJ98=$BJ$4,1,IF(BK98=$BK$4,1,IF(BL98=$BL$4,1,0)))</f>
        <v>0</v>
      </c>
    </row>
    <row r="99" spans="1:65" ht="15.75" customHeight="1" outlineLevel="1" x14ac:dyDescent="0.25">
      <c r="A99" s="12" t="str">
        <f>CONCATENATE(E99,LEFT(C99,2),RIGHT(C99,2),UPPER((LEFT(D99,3))))</f>
        <v/>
      </c>
      <c r="B99" s="99"/>
      <c r="C99" s="99"/>
      <c r="D99" s="99"/>
      <c r="E99" s="99"/>
      <c r="F99" s="99"/>
      <c r="G99" s="100"/>
      <c r="H99" s="99"/>
      <c r="I99" s="106"/>
      <c r="J99" s="99"/>
      <c r="K99" s="84" t="s">
        <v>66</v>
      </c>
      <c r="L99" s="11" t="str">
        <f>VLOOKUP(K99,COMPETENCES,2)</f>
        <v>-</v>
      </c>
      <c r="M99" s="11">
        <f>IF(L99="-",0,IF(L99=0,0,1))</f>
        <v>0</v>
      </c>
      <c r="N99" s="103"/>
      <c r="O99" s="94"/>
      <c r="P99" s="107"/>
      <c r="Q99" s="94"/>
      <c r="R99" s="94"/>
      <c r="S99" s="107"/>
      <c r="T99" s="94"/>
      <c r="U99" s="92"/>
      <c r="V99" s="92"/>
      <c r="W99" s="92"/>
      <c r="X99" s="92"/>
      <c r="Y99" s="92"/>
      <c r="Z99" s="92"/>
      <c r="AA99" s="92"/>
      <c r="AB99" s="92"/>
      <c r="AC99" s="92"/>
      <c r="AD99" s="92"/>
      <c r="AE99" s="92"/>
      <c r="AF99" s="92"/>
      <c r="AG99" s="92"/>
      <c r="AH99" s="92"/>
      <c r="AI99" s="92"/>
      <c r="AJ99" s="92"/>
      <c r="AK99" s="92"/>
      <c r="AL99" s="92"/>
      <c r="AM99" s="92"/>
      <c r="AN99" s="92"/>
      <c r="AO99" s="92"/>
      <c r="AP99" s="92"/>
      <c r="AQ99" s="92"/>
      <c r="AR99" s="92"/>
      <c r="AS99" s="92"/>
      <c r="AT99" s="92"/>
      <c r="AU99" s="92"/>
      <c r="AV99" s="92"/>
      <c r="AW99" s="92"/>
      <c r="AX99" s="98"/>
      <c r="AZ99" s="120">
        <f>IF(E99=AZ$3,AX99,0)</f>
        <v>0</v>
      </c>
      <c r="BA99" s="18">
        <f>IF(AZ99=AZ$4,AZ99-60,AZ99)</f>
        <v>0</v>
      </c>
      <c r="BB99" s="18">
        <f>IF(BA99=BA$4,BA99-60,BA99)</f>
        <v>0</v>
      </c>
      <c r="BC99" s="19">
        <f>IF(AZ99=$AZ$4,1,IF(BA99=$BA$4,1,IF(BB99=$BB$4,1,0)))</f>
        <v>0</v>
      </c>
      <c r="BE99" s="120">
        <f>IF(E99=BE$3,AX99,0)</f>
        <v>0</v>
      </c>
      <c r="BF99" s="18">
        <f>IF(BE99=BE$4,BE99-60,BE99)</f>
        <v>0</v>
      </c>
      <c r="BG99" s="18">
        <f>IF(BF99=BF$4,BF99-60,BF99)</f>
        <v>0</v>
      </c>
      <c r="BH99" s="19">
        <f>IF(BE99=$BE$4,1,IF(BF99=$BF$4,1,IF(BG99=$BG$4,1,0)))</f>
        <v>0</v>
      </c>
      <c r="BJ99" s="120">
        <f>IF(E99=BJ$3,AX99,0)</f>
        <v>0</v>
      </c>
      <c r="BK99" s="18">
        <f>IF(BJ99=BJ$4,BJ99-60,BJ99)</f>
        <v>0</v>
      </c>
      <c r="BL99" s="18">
        <f>IF(BK99=BK$4,BK99-60,BK99)</f>
        <v>0</v>
      </c>
      <c r="BM99" s="19">
        <f>IF(BJ99=$BJ$4,1,IF(BK99=$BK$4,1,IF(BL99=$BL$4,1,0)))</f>
        <v>0</v>
      </c>
    </row>
    <row r="100" spans="1:65" ht="15" customHeight="1" outlineLevel="1" x14ac:dyDescent="0.25">
      <c r="A100" s="12" t="str">
        <f>CONCATENATE(E100,LEFT(C100,2),RIGHT(C100,2),UPPER((LEFT(D100,3))))</f>
        <v/>
      </c>
      <c r="B100" s="108"/>
      <c r="C100" s="99"/>
      <c r="D100" s="99"/>
      <c r="E100" s="99"/>
      <c r="F100" s="99"/>
      <c r="G100" s="100"/>
      <c r="H100" s="99"/>
      <c r="I100" s="106"/>
      <c r="J100" s="99"/>
      <c r="K100" s="94"/>
      <c r="L100" s="107"/>
      <c r="M100" s="107"/>
      <c r="N100" s="107"/>
      <c r="O100" s="94"/>
      <c r="P100" s="107"/>
      <c r="Q100" s="94"/>
      <c r="R100" s="94"/>
      <c r="S100" s="107"/>
      <c r="T100" s="94"/>
      <c r="U100" s="94"/>
      <c r="V100" s="94"/>
      <c r="W100" s="94"/>
      <c r="X100" s="94"/>
      <c r="Y100" s="94"/>
      <c r="Z100" s="94"/>
      <c r="AA100" s="94"/>
      <c r="AB100" s="94"/>
      <c r="AC100" s="94"/>
      <c r="AD100" s="94"/>
      <c r="AE100" s="94"/>
      <c r="AF100" s="94"/>
      <c r="AG100" s="94"/>
      <c r="AH100" s="94"/>
      <c r="AI100" s="94"/>
      <c r="AJ100" s="94"/>
      <c r="AK100" s="94"/>
      <c r="AL100" s="94"/>
      <c r="AM100" s="94"/>
      <c r="AN100" s="94"/>
      <c r="AO100" s="94"/>
      <c r="AP100" s="94"/>
      <c r="AQ100" s="94"/>
      <c r="AR100" s="94"/>
      <c r="AS100" s="94"/>
      <c r="AT100" s="94"/>
      <c r="AU100" s="94"/>
      <c r="AV100" s="94"/>
      <c r="AW100" s="94"/>
      <c r="AX100" s="109"/>
      <c r="AZ100" s="120">
        <f>IF(E100=AZ$3,AX100,0)</f>
        <v>0</v>
      </c>
      <c r="BA100" s="18">
        <f>IF(AZ100=AZ$4,AZ100-60,AZ100)</f>
        <v>0</v>
      </c>
      <c r="BB100" s="18">
        <f>IF(BA100=BA$4,BA100-60,BA100)</f>
        <v>0</v>
      </c>
      <c r="BC100" s="19">
        <f>IF(AZ100=$AZ$4,1,IF(BA100=$BA$4,1,IF(BB100=$BB$4,1,0)))</f>
        <v>0</v>
      </c>
      <c r="BE100" s="120">
        <f>IF(E100=BE$3,AX100,0)</f>
        <v>0</v>
      </c>
      <c r="BF100" s="18">
        <f>IF(BE100=BE$4,BE100-60,BE100)</f>
        <v>0</v>
      </c>
      <c r="BG100" s="18">
        <f>IF(BF100=BF$4,BF100-60,BF100)</f>
        <v>0</v>
      </c>
      <c r="BH100" s="19">
        <f>IF(BE100=$BE$4,1,IF(BF100=$BF$4,1,IF(BG100=$BG$4,1,0)))</f>
        <v>0</v>
      </c>
      <c r="BJ100" s="120">
        <f>IF(E100=BJ$3,AX100,0)</f>
        <v>0</v>
      </c>
      <c r="BK100" s="18">
        <f>IF(BJ100=BJ$4,BJ100-60,BJ100)</f>
        <v>0</v>
      </c>
      <c r="BL100" s="18">
        <f>IF(BK100=BK$4,BK100-60,BK100)</f>
        <v>0</v>
      </c>
      <c r="BM100" s="19">
        <f>IF(BJ100=$BJ$4,1,IF(BK100=$BK$4,1,IF(BL100=$BL$4,1,0)))</f>
        <v>0</v>
      </c>
    </row>
    <row r="101" spans="1:65" ht="15.75" x14ac:dyDescent="0.25">
      <c r="A101" s="12" t="str">
        <f>CONCATENATE(E101,LEFT(C101,2),RIGHT(C101,2),UPPER((LEFT(D101,3))))</f>
        <v>CAg07ANN</v>
      </c>
      <c r="B101" s="12" t="s">
        <v>84</v>
      </c>
      <c r="C101" s="12" t="s">
        <v>146</v>
      </c>
      <c r="D101" s="12" t="s">
        <v>111</v>
      </c>
      <c r="E101" s="6" t="str">
        <f>VLOOKUP($F101,'Listes déroulantes'!$A$28:$B$46,2)</f>
        <v>C</v>
      </c>
      <c r="F101" s="70" t="s">
        <v>43</v>
      </c>
      <c r="G101" s="71"/>
      <c r="H101" s="72"/>
      <c r="I101" s="73"/>
      <c r="J101" s="73"/>
      <c r="K101" s="73"/>
      <c r="L101" s="73"/>
      <c r="M101" s="73"/>
      <c r="N101" s="73"/>
      <c r="O101" s="73"/>
      <c r="P101" s="73"/>
      <c r="Q101" s="73"/>
      <c r="R101" s="73"/>
      <c r="S101" s="73"/>
      <c r="T101" s="74"/>
      <c r="U101" s="75">
        <f>J102+N102+Q102+T102</f>
        <v>23.125</v>
      </c>
      <c r="V101" s="72"/>
      <c r="W101" s="73"/>
      <c r="X101" s="73"/>
      <c r="Y101" s="73"/>
      <c r="Z101" s="73"/>
      <c r="AA101" s="73"/>
      <c r="AB101" s="73"/>
      <c r="AC101" s="73"/>
      <c r="AD101" s="73"/>
      <c r="AE101" s="73"/>
      <c r="AF101" s="74"/>
      <c r="AG101" s="76"/>
      <c r="AH101" s="77">
        <f>W102+Y102+AA102+AC102+AE102+AG102</f>
        <v>10</v>
      </c>
      <c r="AI101" s="73"/>
      <c r="AJ101" s="73"/>
      <c r="AK101" s="73"/>
      <c r="AL101" s="78" t="str">
        <f>IF(AK102&lt;5,"0",IF(AK102&lt;10,"2,5",IF(AK102&lt;15,"5",IF(AK102&lt;20,"7,5","10"))))</f>
        <v>5</v>
      </c>
      <c r="AM101" s="73"/>
      <c r="AN101" s="73"/>
      <c r="AO101" s="73"/>
      <c r="AP101" s="79">
        <f>IF(AO102&lt;10,5,10)</f>
        <v>10</v>
      </c>
      <c r="AQ101" s="73"/>
      <c r="AR101" s="73"/>
      <c r="AS101" s="73"/>
      <c r="AT101" s="73"/>
      <c r="AU101" s="73"/>
      <c r="AV101" s="73"/>
      <c r="AW101" s="80">
        <f>AR102+AT102+AV102</f>
        <v>6</v>
      </c>
      <c r="AX101" s="81">
        <f>U101+AP101+AL101+AH101+AW101</f>
        <v>54.125</v>
      </c>
      <c r="AZ101" s="120">
        <f>IF(E101=AZ$3,AX101,0)</f>
        <v>54.125</v>
      </c>
      <c r="BA101" s="18">
        <f>IF(AZ101=AZ$4,AZ101-60,AZ101)</f>
        <v>54.125</v>
      </c>
      <c r="BB101" s="18">
        <f>IF(BA101=BA$4,BA101-60,BA101)</f>
        <v>54.125</v>
      </c>
      <c r="BC101" s="19">
        <f>IF(AZ101=$AZ$4,1,IF(BA101=$BA$4,1,IF(BB101=$BB$4,1,0)))</f>
        <v>0</v>
      </c>
      <c r="BE101" s="120">
        <f>IF(E101=BE$3,AX101,0)</f>
        <v>0</v>
      </c>
      <c r="BF101" s="18">
        <f>IF(BE101=BE$4,BE101-60,BE101)</f>
        <v>0</v>
      </c>
      <c r="BG101" s="18">
        <f>IF(BF101=BF$4,BF101-60,BF101)</f>
        <v>0</v>
      </c>
      <c r="BH101" s="19">
        <f>IF(BE101=$BE$4,1,IF(BF101=$BF$4,1,IF(BG101=$BG$4,1,0)))</f>
        <v>0</v>
      </c>
      <c r="BJ101" s="120">
        <f>IF(E101=BJ$3,AX101,0)</f>
        <v>0</v>
      </c>
      <c r="BK101" s="18">
        <f>IF(BJ101=BJ$4,BJ101-60,BJ101)</f>
        <v>0</v>
      </c>
      <c r="BL101" s="18">
        <f>IF(BK101=BK$4,BK101-60,BK101)</f>
        <v>0</v>
      </c>
      <c r="BM101" s="19">
        <f>IF(BJ101=$BJ$4,1,IF(BK101=$BK$4,1,IF(BL101=$BL$4,1,0)))</f>
        <v>0</v>
      </c>
    </row>
    <row r="102" spans="1:65" ht="15.75" customHeight="1" outlineLevel="1" x14ac:dyDescent="0.25">
      <c r="A102" s="12" t="str">
        <f>CONCATENATE(E102,LEFT(C102,2),RIGHT(C102,2),UPPER((LEFT(D102,3))))</f>
        <v/>
      </c>
      <c r="B102" s="82"/>
      <c r="C102" s="82"/>
      <c r="D102" s="82"/>
      <c r="E102" s="82"/>
      <c r="F102" s="82"/>
      <c r="G102" s="83"/>
      <c r="H102" s="87" t="s">
        <v>31</v>
      </c>
      <c r="I102" s="85">
        <f>VLOOKUP(H102,OBJECTIFS,2)</f>
        <v>0</v>
      </c>
      <c r="J102" s="86">
        <f>AVERAGE(I102:I106)</f>
        <v>0</v>
      </c>
      <c r="K102" s="87" t="s">
        <v>36</v>
      </c>
      <c r="L102" s="11">
        <f>VLOOKUP(K102,COMPETENCES,2)</f>
        <v>7.5</v>
      </c>
      <c r="M102" s="11">
        <f>IF(L102="-",0,IF(L102=0,0,1))</f>
        <v>1</v>
      </c>
      <c r="N102" s="88">
        <f>SUM(L102:L115)/SUM(M102:M115)</f>
        <v>7.5</v>
      </c>
      <c r="O102" s="84" t="s">
        <v>19</v>
      </c>
      <c r="P102" s="89">
        <f>VLOOKUP(O102,QUALITES,2)</f>
        <v>10</v>
      </c>
      <c r="Q102" s="90">
        <f>AVERAGE(P102:P109)</f>
        <v>8.125</v>
      </c>
      <c r="R102" s="84" t="s">
        <v>36</v>
      </c>
      <c r="S102" s="11">
        <f>VLOOKUP(R102,EXPERTISE,2)</f>
        <v>7.5</v>
      </c>
      <c r="T102" s="91">
        <f>AVERAGE(S102:S112)</f>
        <v>7.5</v>
      </c>
      <c r="U102" s="92"/>
      <c r="V102" s="12" t="s">
        <v>18</v>
      </c>
      <c r="W102" s="93">
        <f>VLOOKUP(V102,PROJETS,2)</f>
        <v>2.5</v>
      </c>
      <c r="X102" s="12" t="s">
        <v>59</v>
      </c>
      <c r="Y102" s="93">
        <f>VLOOKUP(X102,PROJETS,2)</f>
        <v>0</v>
      </c>
      <c r="Z102" s="12" t="s">
        <v>59</v>
      </c>
      <c r="AA102" s="93">
        <f>VLOOKUP(Z102,PROJETS,2)</f>
        <v>0</v>
      </c>
      <c r="AB102" s="12" t="s">
        <v>18</v>
      </c>
      <c r="AC102" s="93">
        <f>VLOOKUP(AB102,PROJETS,2)</f>
        <v>2.5</v>
      </c>
      <c r="AD102" s="12" t="s">
        <v>19</v>
      </c>
      <c r="AE102" s="93">
        <f>VLOOKUP(AD102,PROJETS,2)</f>
        <v>5</v>
      </c>
      <c r="AF102" s="12" t="s">
        <v>59</v>
      </c>
      <c r="AG102" s="93">
        <f>VLOOKUP(AF102,PROJETS,2)</f>
        <v>0</v>
      </c>
      <c r="AH102" s="94"/>
      <c r="AI102" s="95">
        <v>39722</v>
      </c>
      <c r="AJ102" s="96">
        <f>AJ4</f>
        <v>44561</v>
      </c>
      <c r="AK102" s="97">
        <f>(AJ102-AI102)/365</f>
        <v>13.257534246575343</v>
      </c>
      <c r="AL102" s="92"/>
      <c r="AM102" s="95">
        <v>39722</v>
      </c>
      <c r="AN102" s="95">
        <f>AN4</f>
        <v>44561</v>
      </c>
      <c r="AO102" s="97">
        <f>(AN102-AM102)/365</f>
        <v>13.257534246575343</v>
      </c>
      <c r="AP102" s="92"/>
      <c r="AQ102" s="12" t="s">
        <v>18</v>
      </c>
      <c r="AR102" s="93">
        <f>VLOOKUP(AQ102,DIVERS,2)</f>
        <v>2</v>
      </c>
      <c r="AS102" s="12" t="s">
        <v>59</v>
      </c>
      <c r="AT102" s="93">
        <f>VLOOKUP(AS102,FORMAC,2)</f>
        <v>0</v>
      </c>
      <c r="AU102" s="12" t="s">
        <v>18</v>
      </c>
      <c r="AV102" s="93">
        <f>VLOOKUP(AU102,FORMAQ,2)</f>
        <v>4</v>
      </c>
      <c r="AW102" s="92"/>
      <c r="AX102" s="98"/>
      <c r="AZ102" s="120">
        <f>IF(E102=AZ$3,AX102,0)</f>
        <v>0</v>
      </c>
      <c r="BA102" s="18">
        <f>IF(AZ102=AZ$4,AZ102-60,AZ102)</f>
        <v>0</v>
      </c>
      <c r="BB102" s="18">
        <f>IF(BA102=BA$4,BA102-60,BA102)</f>
        <v>0</v>
      </c>
      <c r="BC102" s="19">
        <f>IF(AZ102=$AZ$4,1,IF(BA102=$BA$4,1,IF(BB102=$BB$4,1,0)))</f>
        <v>0</v>
      </c>
      <c r="BE102" s="120">
        <f>IF(E102=BE$3,AX102,0)</f>
        <v>0</v>
      </c>
      <c r="BF102" s="18">
        <f>IF(BE102=BE$4,BE102-60,BE102)</f>
        <v>0</v>
      </c>
      <c r="BG102" s="18">
        <f>IF(BF102=BF$4,BF102-60,BF102)</f>
        <v>0</v>
      </c>
      <c r="BH102" s="19">
        <f>IF(BE102=$BE$4,1,IF(BF102=$BF$4,1,IF(BG102=$BG$4,1,0)))</f>
        <v>0</v>
      </c>
      <c r="BJ102" s="120">
        <f>IF(E102=BJ$3,AX102,0)</f>
        <v>0</v>
      </c>
      <c r="BK102" s="18">
        <f>IF(BJ102=BJ$4,BJ102-60,BJ102)</f>
        <v>0</v>
      </c>
      <c r="BL102" s="18">
        <f>IF(BK102=BK$4,BK102-60,BK102)</f>
        <v>0</v>
      </c>
      <c r="BM102" s="19">
        <f>IF(BJ102=$BJ$4,1,IF(BK102=$BK$4,1,IF(BL102=$BL$4,1,0)))</f>
        <v>0</v>
      </c>
    </row>
    <row r="103" spans="1:65" ht="15.75" customHeight="1" outlineLevel="1" x14ac:dyDescent="0.25">
      <c r="A103" s="12" t="str">
        <f>CONCATENATE(E103,LEFT(C103,2),RIGHT(C103,2),UPPER((LEFT(D103,3))))</f>
        <v/>
      </c>
      <c r="B103" s="99"/>
      <c r="C103" s="99"/>
      <c r="D103" s="99"/>
      <c r="E103" s="99"/>
      <c r="F103" s="99"/>
      <c r="G103" s="100"/>
      <c r="H103" s="84" t="s">
        <v>66</v>
      </c>
      <c r="I103" s="101" t="str">
        <f>VLOOKUP(H103,OBJECTIFS,2)</f>
        <v>-</v>
      </c>
      <c r="J103" s="99"/>
      <c r="K103" s="87" t="s">
        <v>36</v>
      </c>
      <c r="L103" s="11">
        <f>VLOOKUP(K103,COMPETENCES,2)</f>
        <v>7.5</v>
      </c>
      <c r="M103" s="11">
        <f>IF(L103="-",0,IF(L103=0,0,1))</f>
        <v>1</v>
      </c>
      <c r="N103" s="103"/>
      <c r="O103" s="84" t="s">
        <v>19</v>
      </c>
      <c r="P103" s="11">
        <f>VLOOKUP(O103,QUALITES,2)</f>
        <v>10</v>
      </c>
      <c r="Q103" s="94"/>
      <c r="R103" s="84" t="s">
        <v>36</v>
      </c>
      <c r="S103" s="11">
        <f>VLOOKUP(R103,EXPERTISE,2)</f>
        <v>7.5</v>
      </c>
      <c r="T103" s="94"/>
      <c r="U103" s="92"/>
      <c r="V103" s="92"/>
      <c r="W103" s="92"/>
      <c r="X103" s="92"/>
      <c r="Y103" s="92"/>
      <c r="Z103" s="92"/>
      <c r="AA103" s="92"/>
      <c r="AB103" s="92"/>
      <c r="AC103" s="92"/>
      <c r="AD103" s="92"/>
      <c r="AE103" s="92"/>
      <c r="AF103" s="92"/>
      <c r="AG103" s="92"/>
      <c r="AH103" s="92"/>
      <c r="AI103" s="92"/>
      <c r="AJ103" s="92"/>
      <c r="AK103" s="92"/>
      <c r="AL103" s="92"/>
      <c r="AM103" s="92"/>
      <c r="AN103" s="92"/>
      <c r="AO103" s="92"/>
      <c r="AP103" s="92"/>
      <c r="AQ103" s="92"/>
      <c r="AR103" s="92"/>
      <c r="AS103" s="92"/>
      <c r="AT103" s="92"/>
      <c r="AU103" s="92"/>
      <c r="AV103" s="92"/>
      <c r="AW103" s="92"/>
      <c r="AX103" s="98"/>
      <c r="AZ103" s="120">
        <f>IF(E103=AZ$3,AX103,0)</f>
        <v>0</v>
      </c>
      <c r="BA103" s="18">
        <f>IF(AZ103=AZ$4,AZ103-60,AZ103)</f>
        <v>0</v>
      </c>
      <c r="BB103" s="18">
        <f>IF(BA103=BA$4,BA103-60,BA103)</f>
        <v>0</v>
      </c>
      <c r="BC103" s="19">
        <f>IF(AZ103=$AZ$4,1,IF(BA103=$BA$4,1,IF(BB103=$BB$4,1,0)))</f>
        <v>0</v>
      </c>
      <c r="BE103" s="120">
        <f>IF(E103=BE$3,AX103,0)</f>
        <v>0</v>
      </c>
      <c r="BF103" s="18">
        <f>IF(BE103=BE$4,BE103-60,BE103)</f>
        <v>0</v>
      </c>
      <c r="BG103" s="18">
        <f>IF(BF103=BF$4,BF103-60,BF103)</f>
        <v>0</v>
      </c>
      <c r="BH103" s="19">
        <f>IF(BE103=$BE$4,1,IF(BF103=$BF$4,1,IF(BG103=$BG$4,1,0)))</f>
        <v>0</v>
      </c>
      <c r="BJ103" s="120">
        <f>IF(E103=BJ$3,AX103,0)</f>
        <v>0</v>
      </c>
      <c r="BK103" s="18">
        <f>IF(BJ103=BJ$4,BJ103-60,BJ103)</f>
        <v>0</v>
      </c>
      <c r="BL103" s="18">
        <f>IF(BK103=BK$4,BK103-60,BK103)</f>
        <v>0</v>
      </c>
      <c r="BM103" s="19">
        <f>IF(BJ103=$BJ$4,1,IF(BK103=$BK$4,1,IF(BL103=$BL$4,1,0)))</f>
        <v>0</v>
      </c>
    </row>
    <row r="104" spans="1:65" ht="15.75" customHeight="1" outlineLevel="1" x14ac:dyDescent="0.25">
      <c r="A104" s="12" t="str">
        <f>CONCATENATE(E104,LEFT(C104,2),RIGHT(C104,2),UPPER((LEFT(D104,3))))</f>
        <v/>
      </c>
      <c r="B104" s="99"/>
      <c r="C104" s="99"/>
      <c r="D104" s="99"/>
      <c r="E104" s="99"/>
      <c r="F104" s="99"/>
      <c r="G104" s="105"/>
      <c r="H104" s="84" t="s">
        <v>66</v>
      </c>
      <c r="I104" s="101" t="str">
        <f>VLOOKUP(H104,OBJECTIFS,2)</f>
        <v>-</v>
      </c>
      <c r="J104" s="99"/>
      <c r="K104" s="87" t="s">
        <v>36</v>
      </c>
      <c r="L104" s="11">
        <f>VLOOKUP(K104,COMPETENCES,2)</f>
        <v>7.5</v>
      </c>
      <c r="M104" s="11">
        <f>IF(L104="-",0,IF(L104=0,0,1))</f>
        <v>1</v>
      </c>
      <c r="N104" s="103"/>
      <c r="O104" s="84" t="s">
        <v>18</v>
      </c>
      <c r="P104" s="11">
        <f>VLOOKUP(O104,QUALITES,2)</f>
        <v>7.5</v>
      </c>
      <c r="Q104" s="94"/>
      <c r="R104" s="84" t="s">
        <v>36</v>
      </c>
      <c r="S104" s="11">
        <f>VLOOKUP(R104,EXPERTISE,2)</f>
        <v>7.5</v>
      </c>
      <c r="T104" s="94"/>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92"/>
      <c r="AU104" s="92"/>
      <c r="AV104" s="92"/>
      <c r="AW104" s="92"/>
      <c r="AX104" s="98"/>
      <c r="AZ104" s="120">
        <f>IF(E104=AZ$3,AX104,0)</f>
        <v>0</v>
      </c>
      <c r="BA104" s="18">
        <f>IF(AZ104=AZ$4,AZ104-60,AZ104)</f>
        <v>0</v>
      </c>
      <c r="BB104" s="18">
        <f>IF(BA104=BA$4,BA104-60,BA104)</f>
        <v>0</v>
      </c>
      <c r="BC104" s="19">
        <f>IF(AZ104=$AZ$4,1,IF(BA104=$BA$4,1,IF(BB104=$BB$4,1,0)))</f>
        <v>0</v>
      </c>
      <c r="BE104" s="120">
        <f>IF(E104=BE$3,AX104,0)</f>
        <v>0</v>
      </c>
      <c r="BF104" s="18">
        <f>IF(BE104=BE$4,BE104-60,BE104)</f>
        <v>0</v>
      </c>
      <c r="BG104" s="18">
        <f>IF(BF104=BF$4,BF104-60,BF104)</f>
        <v>0</v>
      </c>
      <c r="BH104" s="19">
        <f>IF(BE104=$BE$4,1,IF(BF104=$BF$4,1,IF(BG104=$BG$4,1,0)))</f>
        <v>0</v>
      </c>
      <c r="BJ104" s="120">
        <f>IF(E104=BJ$3,AX104,0)</f>
        <v>0</v>
      </c>
      <c r="BK104" s="18">
        <f>IF(BJ104=BJ$4,BJ104-60,BJ104)</f>
        <v>0</v>
      </c>
      <c r="BL104" s="18">
        <f>IF(BK104=BK$4,BK104-60,BK104)</f>
        <v>0</v>
      </c>
      <c r="BM104" s="19">
        <f>IF(BJ104=$BJ$4,1,IF(BK104=$BK$4,1,IF(BL104=$BL$4,1,0)))</f>
        <v>0</v>
      </c>
    </row>
    <row r="105" spans="1:65" ht="15.75" customHeight="1" outlineLevel="1" x14ac:dyDescent="0.25">
      <c r="A105" s="12" t="str">
        <f>CONCATENATE(E105,LEFT(C105,2),RIGHT(C105,2),UPPER((LEFT(D105,3))))</f>
        <v/>
      </c>
      <c r="B105" s="99"/>
      <c r="C105" s="99"/>
      <c r="D105" s="99"/>
      <c r="E105" s="99"/>
      <c r="F105" s="99"/>
      <c r="G105" s="105"/>
      <c r="H105" s="84" t="s">
        <v>66</v>
      </c>
      <c r="I105" s="101" t="str">
        <f>VLOOKUP(H105,OBJECTIFS,2)</f>
        <v>-</v>
      </c>
      <c r="J105" s="99"/>
      <c r="K105" s="87" t="s">
        <v>36</v>
      </c>
      <c r="L105" s="11">
        <f>VLOOKUP(K105,COMPETENCES,2)</f>
        <v>7.5</v>
      </c>
      <c r="M105" s="11">
        <f>IF(L105="-",0,IF(L105=0,0,1))</f>
        <v>1</v>
      </c>
      <c r="N105" s="103"/>
      <c r="O105" s="84" t="s">
        <v>18</v>
      </c>
      <c r="P105" s="11">
        <f>VLOOKUP(O105,QUALITES,2)</f>
        <v>7.5</v>
      </c>
      <c r="Q105" s="94"/>
      <c r="R105" s="84" t="s">
        <v>36</v>
      </c>
      <c r="S105" s="11">
        <f>VLOOKUP(R105,EXPERTISE,2)</f>
        <v>7.5</v>
      </c>
      <c r="T105" s="94"/>
      <c r="U105" s="92"/>
      <c r="V105" s="92"/>
      <c r="W105" s="92"/>
      <c r="X105" s="92"/>
      <c r="Y105" s="92"/>
      <c r="Z105" s="92"/>
      <c r="AA105" s="92"/>
      <c r="AB105" s="92"/>
      <c r="AC105" s="92"/>
      <c r="AD105" s="92"/>
      <c r="AE105" s="92"/>
      <c r="AF105" s="92"/>
      <c r="AG105" s="92"/>
      <c r="AH105" s="92"/>
      <c r="AI105" s="92"/>
      <c r="AJ105" s="92"/>
      <c r="AK105" s="92"/>
      <c r="AL105" s="92"/>
      <c r="AM105" s="92"/>
      <c r="AN105" s="92"/>
      <c r="AO105" s="92"/>
      <c r="AP105" s="92"/>
      <c r="AQ105" s="92"/>
      <c r="AR105" s="92"/>
      <c r="AS105" s="92"/>
      <c r="AT105" s="92"/>
      <c r="AU105" s="92"/>
      <c r="AV105" s="92"/>
      <c r="AW105" s="92"/>
      <c r="AX105" s="98"/>
      <c r="AZ105" s="120">
        <f>IF(E105=AZ$3,AX105,0)</f>
        <v>0</v>
      </c>
      <c r="BA105" s="18">
        <f>IF(AZ105=AZ$4,AZ105-60,AZ105)</f>
        <v>0</v>
      </c>
      <c r="BB105" s="18">
        <f>IF(BA105=BA$4,BA105-60,BA105)</f>
        <v>0</v>
      </c>
      <c r="BC105" s="19">
        <f>IF(AZ105=$AZ$4,1,IF(BA105=$BA$4,1,IF(BB105=$BB$4,1,0)))</f>
        <v>0</v>
      </c>
      <c r="BE105" s="120">
        <f>IF(E105=BE$3,AX105,0)</f>
        <v>0</v>
      </c>
      <c r="BF105" s="18">
        <f>IF(BE105=BE$4,BE105-60,BE105)</f>
        <v>0</v>
      </c>
      <c r="BG105" s="18">
        <f>IF(BF105=BF$4,BF105-60,BF105)</f>
        <v>0</v>
      </c>
      <c r="BH105" s="19">
        <f>IF(BE105=$BE$4,1,IF(BF105=$BF$4,1,IF(BG105=$BG$4,1,0)))</f>
        <v>0</v>
      </c>
      <c r="BJ105" s="120">
        <f>IF(E105=BJ$3,AX105,0)</f>
        <v>0</v>
      </c>
      <c r="BK105" s="18">
        <f>IF(BJ105=BJ$4,BJ105-60,BJ105)</f>
        <v>0</v>
      </c>
      <c r="BL105" s="18">
        <f>IF(BK105=BK$4,BK105-60,BK105)</f>
        <v>0</v>
      </c>
      <c r="BM105" s="19">
        <f>IF(BJ105=$BJ$4,1,IF(BK105=$BK$4,1,IF(BL105=$BL$4,1,0)))</f>
        <v>0</v>
      </c>
    </row>
    <row r="106" spans="1:65" ht="15.75" customHeight="1" outlineLevel="1" x14ac:dyDescent="0.25">
      <c r="A106" s="12" t="str">
        <f>CONCATENATE(E106,LEFT(C106,2),RIGHT(C106,2),UPPER((LEFT(D106,3))))</f>
        <v/>
      </c>
      <c r="B106" s="99"/>
      <c r="C106" s="99"/>
      <c r="D106" s="99"/>
      <c r="E106" s="99"/>
      <c r="F106" s="99"/>
      <c r="G106" s="105"/>
      <c r="H106" s="84" t="s">
        <v>66</v>
      </c>
      <c r="I106" s="11" t="str">
        <f>VLOOKUP(H106,OBJECTIFS,2)</f>
        <v>-</v>
      </c>
      <c r="J106" s="99"/>
      <c r="K106" s="87" t="s">
        <v>36</v>
      </c>
      <c r="L106" s="11">
        <f>VLOOKUP(K106,COMPETENCES,2)</f>
        <v>7.5</v>
      </c>
      <c r="M106" s="11">
        <f>IF(L106="-",0,IF(L106=0,0,1))</f>
        <v>1</v>
      </c>
      <c r="N106" s="103"/>
      <c r="O106" s="84" t="s">
        <v>18</v>
      </c>
      <c r="P106" s="11">
        <f>VLOOKUP(O106,QUALITES,2)</f>
        <v>7.5</v>
      </c>
      <c r="Q106" s="94"/>
      <c r="R106" s="84" t="s">
        <v>38</v>
      </c>
      <c r="S106" s="11" t="str">
        <f>VLOOKUP(R106,EXPERTISE,2)</f>
        <v>-</v>
      </c>
      <c r="T106" s="94"/>
      <c r="U106" s="92"/>
      <c r="V106" s="92"/>
      <c r="W106" s="92"/>
      <c r="X106" s="92"/>
      <c r="Y106" s="92"/>
      <c r="Z106" s="92"/>
      <c r="AA106" s="92"/>
      <c r="AB106" s="92"/>
      <c r="AC106" s="92"/>
      <c r="AD106" s="92"/>
      <c r="AE106" s="92"/>
      <c r="AF106" s="92"/>
      <c r="AG106" s="92"/>
      <c r="AH106" s="92"/>
      <c r="AI106" s="92"/>
      <c r="AJ106" s="92"/>
      <c r="AK106" s="92"/>
      <c r="AL106" s="92"/>
      <c r="AM106" s="92"/>
      <c r="AN106" s="92"/>
      <c r="AO106" s="92"/>
      <c r="AP106" s="92"/>
      <c r="AQ106" s="92"/>
      <c r="AR106" s="92"/>
      <c r="AS106" s="92"/>
      <c r="AT106" s="92"/>
      <c r="AU106" s="92"/>
      <c r="AV106" s="92"/>
      <c r="AW106" s="92"/>
      <c r="AX106" s="98"/>
      <c r="AZ106" s="120">
        <f>IF(E106=AZ$3,AX106,0)</f>
        <v>0</v>
      </c>
      <c r="BA106" s="18">
        <f>IF(AZ106=AZ$4,AZ106-60,AZ106)</f>
        <v>0</v>
      </c>
      <c r="BB106" s="18">
        <f>IF(BA106=BA$4,BA106-60,BA106)</f>
        <v>0</v>
      </c>
      <c r="BC106" s="19">
        <f>IF(AZ106=$AZ$4,1,IF(BA106=$BA$4,1,IF(BB106=$BB$4,1,0)))</f>
        <v>0</v>
      </c>
      <c r="BE106" s="120">
        <f>IF(E106=BE$3,AX106,0)</f>
        <v>0</v>
      </c>
      <c r="BF106" s="18">
        <f>IF(BE106=BE$4,BE106-60,BE106)</f>
        <v>0</v>
      </c>
      <c r="BG106" s="18">
        <f>IF(BF106=BF$4,BF106-60,BF106)</f>
        <v>0</v>
      </c>
      <c r="BH106" s="19">
        <f>IF(BE106=$BE$4,1,IF(BF106=$BF$4,1,IF(BG106=$BG$4,1,0)))</f>
        <v>0</v>
      </c>
      <c r="BJ106" s="120">
        <f>IF(E106=BJ$3,AX106,0)</f>
        <v>0</v>
      </c>
      <c r="BK106" s="18">
        <f>IF(BJ106=BJ$4,BJ106-60,BJ106)</f>
        <v>0</v>
      </c>
      <c r="BL106" s="18">
        <f>IF(BK106=BK$4,BK106-60,BK106)</f>
        <v>0</v>
      </c>
      <c r="BM106" s="19">
        <f>IF(BJ106=$BJ$4,1,IF(BK106=$BK$4,1,IF(BL106=$BL$4,1,0)))</f>
        <v>0</v>
      </c>
    </row>
    <row r="107" spans="1:65" ht="15.75" customHeight="1" outlineLevel="1" x14ac:dyDescent="0.25">
      <c r="A107" s="12" t="str">
        <f>CONCATENATE(E107,LEFT(C107,2),RIGHT(C107,2),UPPER((LEFT(D107,3))))</f>
        <v/>
      </c>
      <c r="B107" s="99"/>
      <c r="C107" s="99"/>
      <c r="D107" s="99"/>
      <c r="E107" s="99"/>
      <c r="F107" s="99"/>
      <c r="G107" s="100"/>
      <c r="H107" s="99"/>
      <c r="I107" s="106"/>
      <c r="J107" s="99"/>
      <c r="K107" s="87" t="s">
        <v>36</v>
      </c>
      <c r="L107" s="11">
        <f>VLOOKUP(K107,COMPETENCES,2)</f>
        <v>7.5</v>
      </c>
      <c r="M107" s="11">
        <f>IF(L107="-",0,IF(L107=0,0,1))</f>
        <v>1</v>
      </c>
      <c r="N107" s="103"/>
      <c r="O107" s="84" t="s">
        <v>18</v>
      </c>
      <c r="P107" s="11">
        <f>VLOOKUP(O107,QUALITES,2)</f>
        <v>7.5</v>
      </c>
      <c r="Q107" s="94"/>
      <c r="R107" s="84" t="s">
        <v>38</v>
      </c>
      <c r="S107" s="11" t="str">
        <f>VLOOKUP(R107,EXPERTISE,2)</f>
        <v>-</v>
      </c>
      <c r="T107" s="94"/>
      <c r="U107" s="92"/>
      <c r="V107" s="92"/>
      <c r="W107" s="92"/>
      <c r="X107" s="92"/>
      <c r="Y107" s="92"/>
      <c r="Z107" s="92"/>
      <c r="AA107" s="92"/>
      <c r="AB107" s="92"/>
      <c r="AC107" s="92"/>
      <c r="AD107" s="92"/>
      <c r="AE107" s="92"/>
      <c r="AF107" s="92"/>
      <c r="AG107" s="92"/>
      <c r="AH107" s="92"/>
      <c r="AI107" s="92"/>
      <c r="AJ107" s="92"/>
      <c r="AK107" s="92"/>
      <c r="AL107" s="92"/>
      <c r="AM107" s="92"/>
      <c r="AN107" s="92"/>
      <c r="AO107" s="92"/>
      <c r="AP107" s="92"/>
      <c r="AQ107" s="92"/>
      <c r="AR107" s="92"/>
      <c r="AS107" s="92"/>
      <c r="AT107" s="92"/>
      <c r="AU107" s="92"/>
      <c r="AV107" s="92"/>
      <c r="AW107" s="92"/>
      <c r="AX107" s="98"/>
      <c r="AZ107" s="120">
        <f>IF(E107=AZ$3,AX107,0)</f>
        <v>0</v>
      </c>
      <c r="BA107" s="18">
        <f>IF(AZ107=AZ$4,AZ107-60,AZ107)</f>
        <v>0</v>
      </c>
      <c r="BB107" s="18">
        <f>IF(BA107=BA$4,BA107-60,BA107)</f>
        <v>0</v>
      </c>
      <c r="BC107" s="19">
        <f>IF(AZ107=$AZ$4,1,IF(BA107=$BA$4,1,IF(BB107=$BB$4,1,0)))</f>
        <v>0</v>
      </c>
      <c r="BE107" s="120">
        <f>IF(E107=BE$3,AX107,0)</f>
        <v>0</v>
      </c>
      <c r="BF107" s="18">
        <f>IF(BE107=BE$4,BE107-60,BE107)</f>
        <v>0</v>
      </c>
      <c r="BG107" s="18">
        <f>IF(BF107=BF$4,BF107-60,BF107)</f>
        <v>0</v>
      </c>
      <c r="BH107" s="19">
        <f>IF(BE107=$BE$4,1,IF(BF107=$BF$4,1,IF(BG107=$BG$4,1,0)))</f>
        <v>0</v>
      </c>
      <c r="BJ107" s="120">
        <f>IF(E107=BJ$3,AX107,0)</f>
        <v>0</v>
      </c>
      <c r="BK107" s="18">
        <f>IF(BJ107=BJ$4,BJ107-60,BJ107)</f>
        <v>0</v>
      </c>
      <c r="BL107" s="18">
        <f>IF(BK107=BK$4,BK107-60,BK107)</f>
        <v>0</v>
      </c>
      <c r="BM107" s="19">
        <f>IF(BJ107=$BJ$4,1,IF(BK107=$BK$4,1,IF(BL107=$BL$4,1,0)))</f>
        <v>0</v>
      </c>
    </row>
    <row r="108" spans="1:65" ht="15.75" customHeight="1" outlineLevel="1" x14ac:dyDescent="0.25">
      <c r="A108" s="12" t="str">
        <f>CONCATENATE(E108,LEFT(C108,2),RIGHT(C108,2),UPPER((LEFT(D108,3))))</f>
        <v/>
      </c>
      <c r="B108" s="99"/>
      <c r="C108" s="99"/>
      <c r="D108" s="99"/>
      <c r="E108" s="99"/>
      <c r="F108" s="99"/>
      <c r="G108" s="100"/>
      <c r="H108" s="99"/>
      <c r="I108" s="106"/>
      <c r="J108" s="99"/>
      <c r="K108" s="87" t="s">
        <v>36</v>
      </c>
      <c r="L108" s="11">
        <f>VLOOKUP(K108,COMPETENCES,2)</f>
        <v>7.5</v>
      </c>
      <c r="M108" s="11">
        <f>IF(L108="-",0,IF(L108=0,0,1))</f>
        <v>1</v>
      </c>
      <c r="N108" s="103"/>
      <c r="O108" s="84" t="s">
        <v>18</v>
      </c>
      <c r="P108" s="11">
        <f>VLOOKUP(O108,QUALITES,2)</f>
        <v>7.5</v>
      </c>
      <c r="Q108" s="94"/>
      <c r="R108" s="84" t="s">
        <v>38</v>
      </c>
      <c r="S108" s="11" t="str">
        <f>VLOOKUP(R108,EXPERTISE,2)</f>
        <v>-</v>
      </c>
      <c r="T108" s="94"/>
      <c r="U108" s="92"/>
      <c r="V108" s="92"/>
      <c r="W108" s="92"/>
      <c r="X108" s="92"/>
      <c r="Y108" s="92"/>
      <c r="Z108" s="92"/>
      <c r="AA108" s="92"/>
      <c r="AB108" s="92"/>
      <c r="AC108" s="92"/>
      <c r="AD108" s="92"/>
      <c r="AE108" s="92"/>
      <c r="AF108" s="92"/>
      <c r="AG108" s="92"/>
      <c r="AH108" s="92"/>
      <c r="AI108" s="92"/>
      <c r="AJ108" s="92"/>
      <c r="AK108" s="92"/>
      <c r="AL108" s="92"/>
      <c r="AM108" s="92"/>
      <c r="AN108" s="92"/>
      <c r="AO108" s="92"/>
      <c r="AP108" s="92"/>
      <c r="AQ108" s="92"/>
      <c r="AR108" s="92"/>
      <c r="AS108" s="92"/>
      <c r="AT108" s="92"/>
      <c r="AU108" s="92"/>
      <c r="AV108" s="92"/>
      <c r="AW108" s="92"/>
      <c r="AX108" s="98"/>
      <c r="AZ108" s="120">
        <f>IF(E108=AZ$3,AX108,0)</f>
        <v>0</v>
      </c>
      <c r="BA108" s="18">
        <f>IF(AZ108=AZ$4,AZ108-60,AZ108)</f>
        <v>0</v>
      </c>
      <c r="BB108" s="18">
        <f>IF(BA108=BA$4,BA108-60,BA108)</f>
        <v>0</v>
      </c>
      <c r="BC108" s="19">
        <f>IF(AZ108=$AZ$4,1,IF(BA108=$BA$4,1,IF(BB108=$BB$4,1,0)))</f>
        <v>0</v>
      </c>
      <c r="BE108" s="120">
        <f>IF(E108=BE$3,AX108,0)</f>
        <v>0</v>
      </c>
      <c r="BF108" s="18">
        <f>IF(BE108=BE$4,BE108-60,BE108)</f>
        <v>0</v>
      </c>
      <c r="BG108" s="18">
        <f>IF(BF108=BF$4,BF108-60,BF108)</f>
        <v>0</v>
      </c>
      <c r="BH108" s="19">
        <f>IF(BE108=$BE$4,1,IF(BF108=$BF$4,1,IF(BG108=$BG$4,1,0)))</f>
        <v>0</v>
      </c>
      <c r="BJ108" s="120">
        <f>IF(E108=BJ$3,AX108,0)</f>
        <v>0</v>
      </c>
      <c r="BK108" s="18">
        <f>IF(BJ108=BJ$4,BJ108-60,BJ108)</f>
        <v>0</v>
      </c>
      <c r="BL108" s="18">
        <f>IF(BK108=BK$4,BK108-60,BK108)</f>
        <v>0</v>
      </c>
      <c r="BM108" s="19">
        <f>IF(BJ108=$BJ$4,1,IF(BK108=$BK$4,1,IF(BL108=$BL$4,1,0)))</f>
        <v>0</v>
      </c>
    </row>
    <row r="109" spans="1:65" ht="15.75" customHeight="1" outlineLevel="1" x14ac:dyDescent="0.25">
      <c r="A109" s="12" t="str">
        <f>CONCATENATE(E109,LEFT(C109,2),RIGHT(C109,2),UPPER((LEFT(D109,3))))</f>
        <v/>
      </c>
      <c r="B109" s="99"/>
      <c r="C109" s="99"/>
      <c r="D109" s="99"/>
      <c r="E109" s="99"/>
      <c r="F109" s="99"/>
      <c r="G109" s="100"/>
      <c r="H109" s="99"/>
      <c r="I109" s="106"/>
      <c r="J109" s="99"/>
      <c r="K109" s="87" t="s">
        <v>36</v>
      </c>
      <c r="L109" s="11">
        <f>VLOOKUP(K109,COMPETENCES,2)</f>
        <v>7.5</v>
      </c>
      <c r="M109" s="11">
        <f>IF(L109="-",0,IF(L109=0,0,1))</f>
        <v>1</v>
      </c>
      <c r="N109" s="103"/>
      <c r="O109" s="84" t="s">
        <v>18</v>
      </c>
      <c r="P109" s="11">
        <f>VLOOKUP(O109,QUALITES,2)</f>
        <v>7.5</v>
      </c>
      <c r="Q109" s="94"/>
      <c r="R109" s="84" t="s">
        <v>38</v>
      </c>
      <c r="S109" s="11" t="str">
        <f>VLOOKUP(R109,EXPERTISE,2)</f>
        <v>-</v>
      </c>
      <c r="T109" s="94"/>
      <c r="U109" s="92"/>
      <c r="V109" s="92"/>
      <c r="W109" s="92"/>
      <c r="X109" s="92"/>
      <c r="Y109" s="92"/>
      <c r="Z109" s="92"/>
      <c r="AA109" s="92"/>
      <c r="AB109" s="92"/>
      <c r="AC109" s="92"/>
      <c r="AD109" s="92"/>
      <c r="AE109" s="92"/>
      <c r="AF109" s="92"/>
      <c r="AG109" s="92"/>
      <c r="AH109" s="92"/>
      <c r="AI109" s="92"/>
      <c r="AJ109" s="92"/>
      <c r="AK109" s="92"/>
      <c r="AL109" s="92"/>
      <c r="AM109" s="92"/>
      <c r="AN109" s="92"/>
      <c r="AO109" s="92"/>
      <c r="AP109" s="92"/>
      <c r="AQ109" s="92"/>
      <c r="AR109" s="92"/>
      <c r="AS109" s="92"/>
      <c r="AT109" s="92"/>
      <c r="AU109" s="92"/>
      <c r="AV109" s="92"/>
      <c r="AW109" s="92"/>
      <c r="AX109" s="98"/>
      <c r="AZ109" s="120">
        <f>IF(E109=AZ$3,AX109,0)</f>
        <v>0</v>
      </c>
      <c r="BA109" s="18">
        <f>IF(AZ109=AZ$4,AZ109-60,AZ109)</f>
        <v>0</v>
      </c>
      <c r="BB109" s="18">
        <f>IF(BA109=BA$4,BA109-60,BA109)</f>
        <v>0</v>
      </c>
      <c r="BC109" s="19">
        <f>IF(AZ109=$AZ$4,1,IF(BA109=$BA$4,1,IF(BB109=$BB$4,1,0)))</f>
        <v>0</v>
      </c>
      <c r="BE109" s="120">
        <f>IF(E109=BE$3,AX109,0)</f>
        <v>0</v>
      </c>
      <c r="BF109" s="18">
        <f>IF(BE109=BE$4,BE109-60,BE109)</f>
        <v>0</v>
      </c>
      <c r="BG109" s="18">
        <f>IF(BF109=BF$4,BF109-60,BF109)</f>
        <v>0</v>
      </c>
      <c r="BH109" s="19">
        <f>IF(BE109=$BE$4,1,IF(BF109=$BF$4,1,IF(BG109=$BG$4,1,0)))</f>
        <v>0</v>
      </c>
      <c r="BJ109" s="120">
        <f>IF(E109=BJ$3,AX109,0)</f>
        <v>0</v>
      </c>
      <c r="BK109" s="18">
        <f>IF(BJ109=BJ$4,BJ109-60,BJ109)</f>
        <v>0</v>
      </c>
      <c r="BL109" s="18">
        <f>IF(BK109=BK$4,BK109-60,BK109)</f>
        <v>0</v>
      </c>
      <c r="BM109" s="19">
        <f>IF(BJ109=$BJ$4,1,IF(BK109=$BK$4,1,IF(BL109=$BL$4,1,0)))</f>
        <v>0</v>
      </c>
    </row>
    <row r="110" spans="1:65" ht="15.75" customHeight="1" outlineLevel="1" x14ac:dyDescent="0.25">
      <c r="A110" s="12" t="str">
        <f>CONCATENATE(E110,LEFT(C110,2),RIGHT(C110,2),UPPER((LEFT(D110,3))))</f>
        <v/>
      </c>
      <c r="B110" s="99"/>
      <c r="C110" s="99"/>
      <c r="D110" s="99"/>
      <c r="E110" s="99"/>
      <c r="F110" s="99"/>
      <c r="G110" s="100"/>
      <c r="H110" s="99"/>
      <c r="I110" s="106"/>
      <c r="J110" s="99"/>
      <c r="K110" s="87" t="s">
        <v>36</v>
      </c>
      <c r="L110" s="11">
        <f>VLOOKUP(K110,COMPETENCES,2)</f>
        <v>7.5</v>
      </c>
      <c r="M110" s="11">
        <f>IF(L110="-",0,IF(L110=0,0,1))</f>
        <v>1</v>
      </c>
      <c r="N110" s="103"/>
      <c r="O110" s="94"/>
      <c r="P110" s="107"/>
      <c r="Q110" s="94"/>
      <c r="R110" s="84" t="s">
        <v>36</v>
      </c>
      <c r="S110" s="11">
        <f>VLOOKUP(R110,EXPERTISE,2)</f>
        <v>7.5</v>
      </c>
      <c r="T110" s="94"/>
      <c r="U110" s="92"/>
      <c r="V110" s="92"/>
      <c r="W110" s="92"/>
      <c r="X110" s="92"/>
      <c r="Y110" s="92"/>
      <c r="Z110" s="92"/>
      <c r="AA110" s="92"/>
      <c r="AB110" s="92"/>
      <c r="AC110" s="92"/>
      <c r="AD110" s="92"/>
      <c r="AE110" s="92"/>
      <c r="AF110" s="92"/>
      <c r="AG110" s="92"/>
      <c r="AH110" s="92"/>
      <c r="AI110" s="92"/>
      <c r="AJ110" s="92"/>
      <c r="AK110" s="92"/>
      <c r="AL110" s="92"/>
      <c r="AM110" s="92"/>
      <c r="AN110" s="92"/>
      <c r="AO110" s="92"/>
      <c r="AP110" s="92"/>
      <c r="AQ110" s="92"/>
      <c r="AR110" s="92"/>
      <c r="AS110" s="92"/>
      <c r="AT110" s="92"/>
      <c r="AU110" s="92"/>
      <c r="AV110" s="92"/>
      <c r="AW110" s="92"/>
      <c r="AX110" s="98"/>
      <c r="AZ110" s="120">
        <f>IF(E110=AZ$3,AX110,0)</f>
        <v>0</v>
      </c>
      <c r="BA110" s="18">
        <f>IF(AZ110=AZ$4,AZ110-60,AZ110)</f>
        <v>0</v>
      </c>
      <c r="BB110" s="18">
        <f>IF(BA110=BA$4,BA110-60,BA110)</f>
        <v>0</v>
      </c>
      <c r="BC110" s="19">
        <f>IF(AZ110=$AZ$4,1,IF(BA110=$BA$4,1,IF(BB110=$BB$4,1,0)))</f>
        <v>0</v>
      </c>
      <c r="BE110" s="120">
        <f>IF(E110=BE$3,AX110,0)</f>
        <v>0</v>
      </c>
      <c r="BF110" s="18">
        <f>IF(BE110=BE$4,BE110-60,BE110)</f>
        <v>0</v>
      </c>
      <c r="BG110" s="18">
        <f>IF(BF110=BF$4,BF110-60,BF110)</f>
        <v>0</v>
      </c>
      <c r="BH110" s="19">
        <f>IF(BE110=$BE$4,1,IF(BF110=$BF$4,1,IF(BG110=$BG$4,1,0)))</f>
        <v>0</v>
      </c>
      <c r="BJ110" s="120">
        <f>IF(E110=BJ$3,AX110,0)</f>
        <v>0</v>
      </c>
      <c r="BK110" s="18">
        <f>IF(BJ110=BJ$4,BJ110-60,BJ110)</f>
        <v>0</v>
      </c>
      <c r="BL110" s="18">
        <f>IF(BK110=BK$4,BK110-60,BK110)</f>
        <v>0</v>
      </c>
      <c r="BM110" s="19">
        <f>IF(BJ110=$BJ$4,1,IF(BK110=$BK$4,1,IF(BL110=$BL$4,1,0)))</f>
        <v>0</v>
      </c>
    </row>
    <row r="111" spans="1:65" ht="15.75" customHeight="1" outlineLevel="1" x14ac:dyDescent="0.25">
      <c r="A111" s="12" t="str">
        <f>CONCATENATE(E111,LEFT(C111,2),RIGHT(C111,2),UPPER((LEFT(D111,3))))</f>
        <v/>
      </c>
      <c r="B111" s="99"/>
      <c r="C111" s="99"/>
      <c r="D111" s="99"/>
      <c r="E111" s="99"/>
      <c r="F111" s="99"/>
      <c r="G111" s="100"/>
      <c r="H111" s="99"/>
      <c r="I111" s="106"/>
      <c r="J111" s="99"/>
      <c r="K111" s="87" t="s">
        <v>36</v>
      </c>
      <c r="L111" s="11">
        <f>VLOOKUP(K111,COMPETENCES,2)</f>
        <v>7.5</v>
      </c>
      <c r="M111" s="11">
        <f>IF(L111="-",0,IF(L111=0,0,1))</f>
        <v>1</v>
      </c>
      <c r="N111" s="103"/>
      <c r="O111" s="94"/>
      <c r="P111" s="107"/>
      <c r="Q111" s="94"/>
      <c r="R111" s="84" t="s">
        <v>38</v>
      </c>
      <c r="S111" s="11" t="str">
        <f>VLOOKUP(R111,EXPERTISE,2)</f>
        <v>-</v>
      </c>
      <c r="T111" s="94"/>
      <c r="U111" s="92"/>
      <c r="V111" s="92"/>
      <c r="W111" s="92"/>
      <c r="X111" s="92"/>
      <c r="Y111" s="92"/>
      <c r="Z111" s="92"/>
      <c r="AA111" s="92"/>
      <c r="AB111" s="92"/>
      <c r="AC111" s="92"/>
      <c r="AD111" s="92"/>
      <c r="AE111" s="92"/>
      <c r="AF111" s="92"/>
      <c r="AG111" s="92"/>
      <c r="AH111" s="92"/>
      <c r="AI111" s="92"/>
      <c r="AJ111" s="92"/>
      <c r="AK111" s="92"/>
      <c r="AL111" s="92"/>
      <c r="AM111" s="92"/>
      <c r="AN111" s="92"/>
      <c r="AO111" s="92"/>
      <c r="AP111" s="92"/>
      <c r="AQ111" s="92"/>
      <c r="AR111" s="92"/>
      <c r="AS111" s="92"/>
      <c r="AT111" s="92"/>
      <c r="AU111" s="92"/>
      <c r="AV111" s="92"/>
      <c r="AW111" s="92"/>
      <c r="AX111" s="98"/>
      <c r="AZ111" s="120">
        <f>IF(E111=AZ$3,AX111,0)</f>
        <v>0</v>
      </c>
      <c r="BA111" s="18">
        <f>IF(AZ111=AZ$4,AZ111-60,AZ111)</f>
        <v>0</v>
      </c>
      <c r="BB111" s="18">
        <f>IF(BA111=BA$4,BA111-60,BA111)</f>
        <v>0</v>
      </c>
      <c r="BC111" s="19">
        <f>IF(AZ111=$AZ$4,1,IF(BA111=$BA$4,1,IF(BB111=$BB$4,1,0)))</f>
        <v>0</v>
      </c>
      <c r="BE111" s="120">
        <f>IF(E111=BE$3,AX111,0)</f>
        <v>0</v>
      </c>
      <c r="BF111" s="18">
        <f>IF(BE111=BE$4,BE111-60,BE111)</f>
        <v>0</v>
      </c>
      <c r="BG111" s="18">
        <f>IF(BF111=BF$4,BF111-60,BF111)</f>
        <v>0</v>
      </c>
      <c r="BH111" s="19">
        <f>IF(BE111=$BE$4,1,IF(BF111=$BF$4,1,IF(BG111=$BG$4,1,0)))</f>
        <v>0</v>
      </c>
      <c r="BJ111" s="120">
        <f>IF(E111=BJ$3,AX111,0)</f>
        <v>0</v>
      </c>
      <c r="BK111" s="18">
        <f>IF(BJ111=BJ$4,BJ111-60,BJ111)</f>
        <v>0</v>
      </c>
      <c r="BL111" s="18">
        <f>IF(BK111=BK$4,BK111-60,BK111)</f>
        <v>0</v>
      </c>
      <c r="BM111" s="19">
        <f>IF(BJ111=$BJ$4,1,IF(BK111=$BK$4,1,IF(BL111=$BL$4,1,0)))</f>
        <v>0</v>
      </c>
    </row>
    <row r="112" spans="1:65" ht="15.75" customHeight="1" outlineLevel="1" x14ac:dyDescent="0.25">
      <c r="A112" s="12" t="str">
        <f>CONCATENATE(E112,LEFT(C112,2),RIGHT(C112,2),UPPER((LEFT(D112,3))))</f>
        <v/>
      </c>
      <c r="B112" s="99"/>
      <c r="C112" s="99"/>
      <c r="D112" s="99"/>
      <c r="E112" s="99"/>
      <c r="F112" s="99"/>
      <c r="G112" s="100"/>
      <c r="H112" s="99"/>
      <c r="I112" s="106"/>
      <c r="J112" s="99"/>
      <c r="K112" s="84" t="s">
        <v>66</v>
      </c>
      <c r="L112" s="11" t="str">
        <f>VLOOKUP(K112,COMPETENCES,2)</f>
        <v>-</v>
      </c>
      <c r="M112" s="11">
        <f>IF(L112="-",0,IF(L112=0,0,1))</f>
        <v>0</v>
      </c>
      <c r="N112" s="103"/>
      <c r="O112" s="94"/>
      <c r="P112" s="107"/>
      <c r="Q112" s="94"/>
      <c r="R112" s="84" t="s">
        <v>36</v>
      </c>
      <c r="S112" s="11">
        <f>VLOOKUP(R112,EXPERTISE,2)</f>
        <v>7.5</v>
      </c>
      <c r="T112" s="94"/>
      <c r="U112" s="92"/>
      <c r="V112" s="92"/>
      <c r="W112" s="92"/>
      <c r="X112" s="92"/>
      <c r="Y112" s="92"/>
      <c r="Z112" s="92"/>
      <c r="AA112" s="92"/>
      <c r="AB112" s="92"/>
      <c r="AC112" s="92"/>
      <c r="AD112" s="92"/>
      <c r="AE112" s="92"/>
      <c r="AF112" s="92"/>
      <c r="AG112" s="92"/>
      <c r="AH112" s="92"/>
      <c r="AI112" s="92"/>
      <c r="AJ112" s="92"/>
      <c r="AK112" s="92"/>
      <c r="AL112" s="92"/>
      <c r="AM112" s="92"/>
      <c r="AN112" s="92"/>
      <c r="AO112" s="92"/>
      <c r="AP112" s="92"/>
      <c r="AQ112" s="92"/>
      <c r="AR112" s="92"/>
      <c r="AS112" s="92"/>
      <c r="AT112" s="92"/>
      <c r="AU112" s="92"/>
      <c r="AV112" s="92"/>
      <c r="AW112" s="92"/>
      <c r="AX112" s="98"/>
      <c r="AZ112" s="120">
        <f>IF(E112=AZ$3,AX112,0)</f>
        <v>0</v>
      </c>
      <c r="BA112" s="18">
        <f>IF(AZ112=AZ$4,AZ112-60,AZ112)</f>
        <v>0</v>
      </c>
      <c r="BB112" s="18">
        <f>IF(BA112=BA$4,BA112-60,BA112)</f>
        <v>0</v>
      </c>
      <c r="BC112" s="19">
        <f>IF(AZ112=$AZ$4,1,IF(BA112=$BA$4,1,IF(BB112=$BB$4,1,0)))</f>
        <v>0</v>
      </c>
      <c r="BE112" s="120">
        <f>IF(E112=BE$3,AX112,0)</f>
        <v>0</v>
      </c>
      <c r="BF112" s="18">
        <f>IF(BE112=BE$4,BE112-60,BE112)</f>
        <v>0</v>
      </c>
      <c r="BG112" s="18">
        <f>IF(BF112=BF$4,BF112-60,BF112)</f>
        <v>0</v>
      </c>
      <c r="BH112" s="19">
        <f>IF(BE112=$BE$4,1,IF(BF112=$BF$4,1,IF(BG112=$BG$4,1,0)))</f>
        <v>0</v>
      </c>
      <c r="BJ112" s="120">
        <f>IF(E112=BJ$3,AX112,0)</f>
        <v>0</v>
      </c>
      <c r="BK112" s="18">
        <f>IF(BJ112=BJ$4,BJ112-60,BJ112)</f>
        <v>0</v>
      </c>
      <c r="BL112" s="18">
        <f>IF(BK112=BK$4,BK112-60,BK112)</f>
        <v>0</v>
      </c>
      <c r="BM112" s="19">
        <f>IF(BJ112=$BJ$4,1,IF(BK112=$BK$4,1,IF(BL112=$BL$4,1,0)))</f>
        <v>0</v>
      </c>
    </row>
    <row r="113" spans="1:65" ht="15.75" customHeight="1" outlineLevel="1" x14ac:dyDescent="0.25">
      <c r="A113" s="12" t="str">
        <f>CONCATENATE(E113,LEFT(C113,2),RIGHT(C113,2),UPPER((LEFT(D113,3))))</f>
        <v/>
      </c>
      <c r="B113" s="99"/>
      <c r="C113" s="99"/>
      <c r="D113" s="99"/>
      <c r="E113" s="99"/>
      <c r="F113" s="99"/>
      <c r="G113" s="100"/>
      <c r="H113" s="99"/>
      <c r="I113" s="106"/>
      <c r="J113" s="99"/>
      <c r="K113" s="84" t="s">
        <v>66</v>
      </c>
      <c r="L113" s="11" t="str">
        <f>VLOOKUP(K113,COMPETENCES,2)</f>
        <v>-</v>
      </c>
      <c r="M113" s="11">
        <f>IF(L113="-",0,IF(L113=0,0,1))</f>
        <v>0</v>
      </c>
      <c r="N113" s="103"/>
      <c r="O113" s="94"/>
      <c r="P113" s="107"/>
      <c r="Q113" s="94"/>
      <c r="R113" s="94"/>
      <c r="S113" s="107"/>
      <c r="T113" s="94"/>
      <c r="U113" s="92"/>
      <c r="V113" s="92"/>
      <c r="W113" s="92"/>
      <c r="X113" s="92"/>
      <c r="Y113" s="92"/>
      <c r="Z113" s="92"/>
      <c r="AA113" s="92"/>
      <c r="AB113" s="92"/>
      <c r="AC113" s="92"/>
      <c r="AD113" s="92"/>
      <c r="AE113" s="92"/>
      <c r="AF113" s="92"/>
      <c r="AG113" s="92"/>
      <c r="AH113" s="92"/>
      <c r="AI113" s="92"/>
      <c r="AJ113" s="92"/>
      <c r="AK113" s="92"/>
      <c r="AL113" s="92"/>
      <c r="AM113" s="92"/>
      <c r="AN113" s="92"/>
      <c r="AO113" s="92"/>
      <c r="AP113" s="92"/>
      <c r="AQ113" s="92"/>
      <c r="AR113" s="92"/>
      <c r="AS113" s="92"/>
      <c r="AT113" s="92"/>
      <c r="AU113" s="92"/>
      <c r="AV113" s="92"/>
      <c r="AW113" s="92"/>
      <c r="AX113" s="98"/>
      <c r="AZ113" s="120">
        <f>IF(E113=AZ$3,AX113,0)</f>
        <v>0</v>
      </c>
      <c r="BA113" s="18">
        <f>IF(AZ113=AZ$4,AZ113-60,AZ113)</f>
        <v>0</v>
      </c>
      <c r="BB113" s="18">
        <f>IF(BA113=BA$4,BA113-60,BA113)</f>
        <v>0</v>
      </c>
      <c r="BC113" s="19">
        <f>IF(AZ113=$AZ$4,1,IF(BA113=$BA$4,1,IF(BB113=$BB$4,1,0)))</f>
        <v>0</v>
      </c>
      <c r="BE113" s="120">
        <f>IF(E113=BE$3,AX113,0)</f>
        <v>0</v>
      </c>
      <c r="BF113" s="18">
        <f>IF(BE113=BE$4,BE113-60,BE113)</f>
        <v>0</v>
      </c>
      <c r="BG113" s="18">
        <f>IF(BF113=BF$4,BF113-60,BF113)</f>
        <v>0</v>
      </c>
      <c r="BH113" s="19">
        <f>IF(BE113=$BE$4,1,IF(BF113=$BF$4,1,IF(BG113=$BG$4,1,0)))</f>
        <v>0</v>
      </c>
      <c r="BJ113" s="120">
        <f>IF(E113=BJ$3,AX113,0)</f>
        <v>0</v>
      </c>
      <c r="BK113" s="18">
        <f>IF(BJ113=BJ$4,BJ113-60,BJ113)</f>
        <v>0</v>
      </c>
      <c r="BL113" s="18">
        <f>IF(BK113=BK$4,BK113-60,BK113)</f>
        <v>0</v>
      </c>
      <c r="BM113" s="19">
        <f>IF(BJ113=$BJ$4,1,IF(BK113=$BK$4,1,IF(BL113=$BL$4,1,0)))</f>
        <v>0</v>
      </c>
    </row>
    <row r="114" spans="1:65" ht="15.75" customHeight="1" outlineLevel="1" x14ac:dyDescent="0.25">
      <c r="A114" s="12" t="str">
        <f>CONCATENATE(E114,LEFT(C114,2),RIGHT(C114,2),UPPER((LEFT(D114,3))))</f>
        <v/>
      </c>
      <c r="B114" s="99"/>
      <c r="C114" s="99"/>
      <c r="D114" s="99"/>
      <c r="E114" s="99"/>
      <c r="F114" s="99"/>
      <c r="G114" s="100"/>
      <c r="H114" s="99"/>
      <c r="I114" s="106"/>
      <c r="J114" s="99"/>
      <c r="K114" s="84" t="s">
        <v>66</v>
      </c>
      <c r="L114" s="11" t="str">
        <f>VLOOKUP(K114,COMPETENCES,2)</f>
        <v>-</v>
      </c>
      <c r="M114" s="11">
        <f>IF(L114="-",0,IF(L114=0,0,1))</f>
        <v>0</v>
      </c>
      <c r="N114" s="103"/>
      <c r="O114" s="94"/>
      <c r="P114" s="107"/>
      <c r="Q114" s="94"/>
      <c r="R114" s="94"/>
      <c r="S114" s="107"/>
      <c r="T114" s="94"/>
      <c r="U114" s="92"/>
      <c r="V114" s="92"/>
      <c r="W114" s="92"/>
      <c r="X114" s="92"/>
      <c r="Y114" s="92"/>
      <c r="Z114" s="92"/>
      <c r="AA114" s="92"/>
      <c r="AB114" s="92"/>
      <c r="AC114" s="92"/>
      <c r="AD114" s="92"/>
      <c r="AE114" s="92"/>
      <c r="AF114" s="92"/>
      <c r="AG114" s="92"/>
      <c r="AH114" s="92"/>
      <c r="AI114" s="92"/>
      <c r="AJ114" s="92"/>
      <c r="AK114" s="92"/>
      <c r="AL114" s="92"/>
      <c r="AM114" s="92"/>
      <c r="AN114" s="92"/>
      <c r="AO114" s="92"/>
      <c r="AP114" s="92"/>
      <c r="AQ114" s="92"/>
      <c r="AR114" s="92"/>
      <c r="AS114" s="92"/>
      <c r="AT114" s="92"/>
      <c r="AU114" s="92"/>
      <c r="AV114" s="92"/>
      <c r="AW114" s="92"/>
      <c r="AX114" s="98"/>
      <c r="AZ114" s="120">
        <f>IF(E114=AZ$3,AX114,0)</f>
        <v>0</v>
      </c>
      <c r="BA114" s="18">
        <f>IF(AZ114=AZ$4,AZ114-60,AZ114)</f>
        <v>0</v>
      </c>
      <c r="BB114" s="18">
        <f>IF(BA114=BA$4,BA114-60,BA114)</f>
        <v>0</v>
      </c>
      <c r="BC114" s="19">
        <f>IF(AZ114=$AZ$4,1,IF(BA114=$BA$4,1,IF(BB114=$BB$4,1,0)))</f>
        <v>0</v>
      </c>
      <c r="BE114" s="120">
        <f>IF(E114=BE$3,AX114,0)</f>
        <v>0</v>
      </c>
      <c r="BF114" s="18">
        <f>IF(BE114=BE$4,BE114-60,BE114)</f>
        <v>0</v>
      </c>
      <c r="BG114" s="18">
        <f>IF(BF114=BF$4,BF114-60,BF114)</f>
        <v>0</v>
      </c>
      <c r="BH114" s="19">
        <f>IF(BE114=$BE$4,1,IF(BF114=$BF$4,1,IF(BG114=$BG$4,1,0)))</f>
        <v>0</v>
      </c>
      <c r="BJ114" s="120">
        <f>IF(E114=BJ$3,AX114,0)</f>
        <v>0</v>
      </c>
      <c r="BK114" s="18">
        <f>IF(BJ114=BJ$4,BJ114-60,BJ114)</f>
        <v>0</v>
      </c>
      <c r="BL114" s="18">
        <f>IF(BK114=BK$4,BK114-60,BK114)</f>
        <v>0</v>
      </c>
      <c r="BM114" s="19">
        <f>IF(BJ114=$BJ$4,1,IF(BK114=$BK$4,1,IF(BL114=$BL$4,1,0)))</f>
        <v>0</v>
      </c>
    </row>
    <row r="115" spans="1:65" ht="15.75" customHeight="1" outlineLevel="1" x14ac:dyDescent="0.25">
      <c r="A115" s="12" t="str">
        <f>CONCATENATE(E115,LEFT(C115,2),RIGHT(C115,2),UPPER((LEFT(D115,3))))</f>
        <v/>
      </c>
      <c r="B115" s="99"/>
      <c r="C115" s="99"/>
      <c r="D115" s="99"/>
      <c r="E115" s="99"/>
      <c r="F115" s="99"/>
      <c r="G115" s="100"/>
      <c r="H115" s="99"/>
      <c r="I115" s="106"/>
      <c r="J115" s="99"/>
      <c r="K115" s="84" t="s">
        <v>66</v>
      </c>
      <c r="L115" s="11" t="str">
        <f>VLOOKUP(K115,COMPETENCES,2)</f>
        <v>-</v>
      </c>
      <c r="M115" s="11">
        <f>IF(L115="-",0,IF(L115=0,0,1))</f>
        <v>0</v>
      </c>
      <c r="N115" s="103"/>
      <c r="O115" s="94"/>
      <c r="P115" s="107"/>
      <c r="Q115" s="94"/>
      <c r="R115" s="94"/>
      <c r="S115" s="107"/>
      <c r="T115" s="94"/>
      <c r="U115" s="92"/>
      <c r="V115" s="92"/>
      <c r="W115" s="92"/>
      <c r="X115" s="92"/>
      <c r="Y115" s="92"/>
      <c r="Z115" s="92"/>
      <c r="AA115" s="92"/>
      <c r="AB115" s="92"/>
      <c r="AC115" s="92"/>
      <c r="AD115" s="92"/>
      <c r="AE115" s="92"/>
      <c r="AF115" s="92"/>
      <c r="AG115" s="92"/>
      <c r="AH115" s="92"/>
      <c r="AI115" s="92"/>
      <c r="AJ115" s="92"/>
      <c r="AK115" s="92"/>
      <c r="AL115" s="92"/>
      <c r="AM115" s="92"/>
      <c r="AN115" s="92"/>
      <c r="AO115" s="92"/>
      <c r="AP115" s="92"/>
      <c r="AQ115" s="92"/>
      <c r="AR115" s="92"/>
      <c r="AS115" s="92"/>
      <c r="AT115" s="92"/>
      <c r="AU115" s="92"/>
      <c r="AV115" s="92"/>
      <c r="AW115" s="92"/>
      <c r="AX115" s="98"/>
      <c r="AZ115" s="120">
        <f>IF(E115=AZ$3,AX115,0)</f>
        <v>0</v>
      </c>
      <c r="BA115" s="18">
        <f>IF(AZ115=AZ$4,AZ115-60,AZ115)</f>
        <v>0</v>
      </c>
      <c r="BB115" s="18">
        <f>IF(BA115=BA$4,BA115-60,BA115)</f>
        <v>0</v>
      </c>
      <c r="BC115" s="19">
        <f>IF(AZ115=$AZ$4,1,IF(BA115=$BA$4,1,IF(BB115=$BB$4,1,0)))</f>
        <v>0</v>
      </c>
      <c r="BE115" s="120">
        <f>IF(E115=BE$3,AX115,0)</f>
        <v>0</v>
      </c>
      <c r="BF115" s="18">
        <f>IF(BE115=BE$4,BE115-60,BE115)</f>
        <v>0</v>
      </c>
      <c r="BG115" s="18">
        <f>IF(BF115=BF$4,BF115-60,BF115)</f>
        <v>0</v>
      </c>
      <c r="BH115" s="19">
        <f>IF(BE115=$BE$4,1,IF(BF115=$BF$4,1,IF(BG115=$BG$4,1,0)))</f>
        <v>0</v>
      </c>
      <c r="BJ115" s="120">
        <f>IF(E115=BJ$3,AX115,0)</f>
        <v>0</v>
      </c>
      <c r="BK115" s="18">
        <f>IF(BJ115=BJ$4,BJ115-60,BJ115)</f>
        <v>0</v>
      </c>
      <c r="BL115" s="18">
        <f>IF(BK115=BK$4,BK115-60,BK115)</f>
        <v>0</v>
      </c>
      <c r="BM115" s="19">
        <f>IF(BJ115=$BJ$4,1,IF(BK115=$BK$4,1,IF(BL115=$BL$4,1,0)))</f>
        <v>0</v>
      </c>
    </row>
    <row r="116" spans="1:65" ht="15" customHeight="1" outlineLevel="1" x14ac:dyDescent="0.25">
      <c r="A116" s="12" t="str">
        <f>CONCATENATE(E116,LEFT(C116,2),RIGHT(C116,2),UPPER((LEFT(D116,3))))</f>
        <v/>
      </c>
      <c r="B116" s="108"/>
      <c r="C116" s="99"/>
      <c r="D116" s="99"/>
      <c r="E116" s="99"/>
      <c r="F116" s="99"/>
      <c r="G116" s="100"/>
      <c r="H116" s="99"/>
      <c r="I116" s="106"/>
      <c r="J116" s="99"/>
      <c r="K116" s="94"/>
      <c r="L116" s="107"/>
      <c r="M116" s="107"/>
      <c r="N116" s="107"/>
      <c r="O116" s="94"/>
      <c r="P116" s="107"/>
      <c r="Q116" s="94"/>
      <c r="R116" s="94"/>
      <c r="S116" s="107"/>
      <c r="T116" s="94"/>
      <c r="U116" s="94"/>
      <c r="V116" s="94"/>
      <c r="W116" s="94"/>
      <c r="X116" s="94"/>
      <c r="Y116" s="94"/>
      <c r="Z116" s="94"/>
      <c r="AA116" s="94"/>
      <c r="AB116" s="94"/>
      <c r="AC116" s="94"/>
      <c r="AD116" s="94"/>
      <c r="AE116" s="94"/>
      <c r="AF116" s="94"/>
      <c r="AG116" s="94"/>
      <c r="AH116" s="94"/>
      <c r="AI116" s="94"/>
      <c r="AJ116" s="94"/>
      <c r="AK116" s="94"/>
      <c r="AL116" s="94"/>
      <c r="AM116" s="94"/>
      <c r="AN116" s="94"/>
      <c r="AO116" s="94"/>
      <c r="AP116" s="94"/>
      <c r="AQ116" s="94"/>
      <c r="AR116" s="94"/>
      <c r="AS116" s="94"/>
      <c r="AT116" s="94"/>
      <c r="AU116" s="94"/>
      <c r="AV116" s="94"/>
      <c r="AW116" s="94"/>
      <c r="AX116" s="109"/>
      <c r="AZ116" s="120">
        <f>IF(E116=AZ$3,AX116,0)</f>
        <v>0</v>
      </c>
      <c r="BA116" s="18">
        <f>IF(AZ116=AZ$4,AZ116-60,AZ116)</f>
        <v>0</v>
      </c>
      <c r="BB116" s="18">
        <f>IF(BA116=BA$4,BA116-60,BA116)</f>
        <v>0</v>
      </c>
      <c r="BC116" s="19">
        <f>IF(AZ116=$AZ$4,1,IF(BA116=$BA$4,1,IF(BB116=$BB$4,1,0)))</f>
        <v>0</v>
      </c>
      <c r="BE116" s="120">
        <f>IF(E116=BE$3,AX116,0)</f>
        <v>0</v>
      </c>
      <c r="BF116" s="18">
        <f>IF(BE116=BE$4,BE116-60,BE116)</f>
        <v>0</v>
      </c>
      <c r="BG116" s="18">
        <f>IF(BF116=BF$4,BF116-60,BF116)</f>
        <v>0</v>
      </c>
      <c r="BH116" s="19">
        <f>IF(BE116=$BE$4,1,IF(BF116=$BF$4,1,IF(BG116=$BG$4,1,0)))</f>
        <v>0</v>
      </c>
      <c r="BJ116" s="120">
        <f>IF(E116=BJ$3,AX116,0)</f>
        <v>0</v>
      </c>
      <c r="BK116" s="18">
        <f>IF(BJ116=BJ$4,BJ116-60,BJ116)</f>
        <v>0</v>
      </c>
      <c r="BL116" s="18">
        <f>IF(BK116=BK$4,BK116-60,BK116)</f>
        <v>0</v>
      </c>
      <c r="BM116" s="19">
        <f>IF(BJ116=$BJ$4,1,IF(BK116=$BK$4,1,IF(BL116=$BL$4,1,0)))</f>
        <v>0</v>
      </c>
    </row>
    <row r="117" spans="1:65" ht="15.75" x14ac:dyDescent="0.25">
      <c r="A117" s="12" t="str">
        <f>CONCATENATE(E117,LEFT(C117,2),RIGHT(C117,2),UPPER((LEFT(D117,3))))</f>
        <v>CAg08LIN</v>
      </c>
      <c r="B117" s="12" t="s">
        <v>84</v>
      </c>
      <c r="C117" s="12" t="s">
        <v>147</v>
      </c>
      <c r="D117" s="12" t="s">
        <v>112</v>
      </c>
      <c r="E117" s="6" t="str">
        <f>VLOOKUP($F117,'Listes déroulantes'!$A$28:$B$46,2)</f>
        <v>C</v>
      </c>
      <c r="F117" s="70" t="s">
        <v>43</v>
      </c>
      <c r="G117" s="71"/>
      <c r="H117" s="72"/>
      <c r="I117" s="73"/>
      <c r="J117" s="73"/>
      <c r="K117" s="73"/>
      <c r="L117" s="73"/>
      <c r="M117" s="73"/>
      <c r="N117" s="73"/>
      <c r="O117" s="73"/>
      <c r="P117" s="73"/>
      <c r="Q117" s="73"/>
      <c r="R117" s="73"/>
      <c r="S117" s="73"/>
      <c r="T117" s="74"/>
      <c r="U117" s="75">
        <f>J118+N118+Q118+T118</f>
        <v>39.444444444444443</v>
      </c>
      <c r="V117" s="72"/>
      <c r="W117" s="73"/>
      <c r="X117" s="73"/>
      <c r="Y117" s="73"/>
      <c r="Z117" s="73"/>
      <c r="AA117" s="73"/>
      <c r="AB117" s="73"/>
      <c r="AC117" s="73"/>
      <c r="AD117" s="73"/>
      <c r="AE117" s="73"/>
      <c r="AF117" s="74"/>
      <c r="AG117" s="76"/>
      <c r="AH117" s="77">
        <f>W118+Y118+AA118+AC118+AE118+AG118</f>
        <v>12.5</v>
      </c>
      <c r="AI117" s="73"/>
      <c r="AJ117" s="73"/>
      <c r="AK117" s="73"/>
      <c r="AL117" s="78" t="str">
        <f>IF(AK118&lt;5,"0",IF(AK118&lt;10,"2,5",IF(AK118&lt;15,"5",IF(AK118&lt;20,"7,5","10"))))</f>
        <v>2,5</v>
      </c>
      <c r="AM117" s="73"/>
      <c r="AN117" s="73"/>
      <c r="AO117" s="73"/>
      <c r="AP117" s="79">
        <f>IF(AO118&lt;10,5,10)</f>
        <v>5</v>
      </c>
      <c r="AQ117" s="73"/>
      <c r="AR117" s="73"/>
      <c r="AS117" s="73"/>
      <c r="AT117" s="73"/>
      <c r="AU117" s="73"/>
      <c r="AV117" s="73"/>
      <c r="AW117" s="80">
        <f>AR118+AT118+AV118</f>
        <v>2</v>
      </c>
      <c r="AX117" s="81">
        <f>U117+AP117+AL117+AH117+AW117</f>
        <v>61.444444444444443</v>
      </c>
      <c r="AZ117" s="120">
        <f>IF(E117=AZ$3,AX117,0)</f>
        <v>61.444444444444443</v>
      </c>
      <c r="BA117" s="18">
        <f>IF(AZ117=AZ$4,AZ117-60,AZ117)</f>
        <v>61.444444444444443</v>
      </c>
      <c r="BB117" s="18">
        <f>IF(BA117=BA$4,BA117-60,BA117)</f>
        <v>61.444444444444443</v>
      </c>
      <c r="BC117" s="19">
        <f>IF(AZ117=$AZ$4,1,IF(BA117=$BA$4,1,IF(BB117=$BB$4,1,0)))</f>
        <v>0</v>
      </c>
      <c r="BE117" s="120">
        <f>IF(E117=BE$3,AX117,0)</f>
        <v>0</v>
      </c>
      <c r="BF117" s="18">
        <f>IF(BE117=BE$4,BE117-60,BE117)</f>
        <v>0</v>
      </c>
      <c r="BG117" s="18">
        <f>IF(BF117=BF$4,BF117-60,BF117)</f>
        <v>0</v>
      </c>
      <c r="BH117" s="19">
        <f>IF(BE117=$BE$4,1,IF(BF117=$BF$4,1,IF(BG117=$BG$4,1,0)))</f>
        <v>0</v>
      </c>
      <c r="BJ117" s="120">
        <f>IF(E117=BJ$3,AX117,0)</f>
        <v>0</v>
      </c>
      <c r="BK117" s="18">
        <f>IF(BJ117=BJ$4,BJ117-60,BJ117)</f>
        <v>0</v>
      </c>
      <c r="BL117" s="18">
        <f>IF(BK117=BK$4,BK117-60,BK117)</f>
        <v>0</v>
      </c>
      <c r="BM117" s="19">
        <f>IF(BJ117=$BJ$4,1,IF(BK117=$BK$4,1,IF(BL117=$BL$4,1,0)))</f>
        <v>0</v>
      </c>
    </row>
    <row r="118" spans="1:65" ht="15.75" customHeight="1" outlineLevel="1" x14ac:dyDescent="0.25">
      <c r="A118" s="12" t="str">
        <f>CONCATENATE(E118,LEFT(C118,2),RIGHT(C118,2),UPPER((LEFT(D118,3))))</f>
        <v/>
      </c>
      <c r="B118" s="82"/>
      <c r="C118" s="82"/>
      <c r="D118" s="82"/>
      <c r="E118" s="82"/>
      <c r="F118" s="82"/>
      <c r="G118" s="83"/>
      <c r="H118" s="87" t="s">
        <v>29</v>
      </c>
      <c r="I118" s="85">
        <f>VLOOKUP(H118,OBJECTIFS,2)</f>
        <v>10</v>
      </c>
      <c r="J118" s="86">
        <f>AVERAGE(I118:I122)</f>
        <v>10</v>
      </c>
      <c r="K118" s="87" t="s">
        <v>37</v>
      </c>
      <c r="L118" s="11">
        <f>VLOOKUP(K118,COMPETENCES,2)</f>
        <v>10</v>
      </c>
      <c r="M118" s="11">
        <f>IF(L118="-",0,IF(L118=0,0,1))</f>
        <v>1</v>
      </c>
      <c r="N118" s="88">
        <f>SUM(L118:L131)/SUM(M118:M131)</f>
        <v>9.4444444444444446</v>
      </c>
      <c r="O118" s="84" t="s">
        <v>19</v>
      </c>
      <c r="P118" s="89">
        <f>VLOOKUP(O118,QUALITES,2)</f>
        <v>10</v>
      </c>
      <c r="Q118" s="90">
        <f>AVERAGE(P118:P125)</f>
        <v>10</v>
      </c>
      <c r="R118" s="84" t="s">
        <v>37</v>
      </c>
      <c r="S118" s="11">
        <f>VLOOKUP(R118,EXPERTISE,2)</f>
        <v>10</v>
      </c>
      <c r="T118" s="91">
        <f>AVERAGE(S118:S128)</f>
        <v>10</v>
      </c>
      <c r="U118" s="92"/>
      <c r="V118" s="12" t="s">
        <v>18</v>
      </c>
      <c r="W118" s="93">
        <f>VLOOKUP(V118,PROJETS,2)</f>
        <v>2.5</v>
      </c>
      <c r="X118" s="12" t="s">
        <v>18</v>
      </c>
      <c r="Y118" s="93">
        <f>VLOOKUP(X118,PROJETS,2)</f>
        <v>2.5</v>
      </c>
      <c r="Z118" s="12" t="s">
        <v>59</v>
      </c>
      <c r="AA118" s="93">
        <f>VLOOKUP(Z118,PROJETS,2)</f>
        <v>0</v>
      </c>
      <c r="AB118" s="12" t="s">
        <v>18</v>
      </c>
      <c r="AC118" s="93">
        <f>VLOOKUP(AB118,PROJETS,2)</f>
        <v>2.5</v>
      </c>
      <c r="AD118" s="12" t="s">
        <v>19</v>
      </c>
      <c r="AE118" s="93">
        <f>VLOOKUP(AD118,PROJETS,2)</f>
        <v>5</v>
      </c>
      <c r="AF118" s="12" t="s">
        <v>59</v>
      </c>
      <c r="AG118" s="93">
        <f>VLOOKUP(AF118,PROJETS,2)</f>
        <v>0</v>
      </c>
      <c r="AH118" s="94"/>
      <c r="AI118" s="95">
        <v>42569</v>
      </c>
      <c r="AJ118" s="96">
        <f>AJ4</f>
        <v>44561</v>
      </c>
      <c r="AK118" s="97">
        <f>(AJ118-AI118)/365</f>
        <v>5.4575342465753423</v>
      </c>
      <c r="AL118" s="92"/>
      <c r="AM118" s="95">
        <v>41586</v>
      </c>
      <c r="AN118" s="95">
        <f>AN4</f>
        <v>44561</v>
      </c>
      <c r="AO118" s="97">
        <f>(AN118-AM118)/365</f>
        <v>8.1506849315068486</v>
      </c>
      <c r="AP118" s="92"/>
      <c r="AQ118" s="12" t="s">
        <v>59</v>
      </c>
      <c r="AR118" s="93">
        <f>VLOOKUP(AQ118,DIVERS,2)</f>
        <v>0</v>
      </c>
      <c r="AS118" s="12" t="s">
        <v>18</v>
      </c>
      <c r="AT118" s="93">
        <f>VLOOKUP(AS118,FORMAC,2)</f>
        <v>2</v>
      </c>
      <c r="AU118" s="12" t="s">
        <v>59</v>
      </c>
      <c r="AV118" s="93">
        <f>VLOOKUP(AU118,FORMAQ,2)</f>
        <v>0</v>
      </c>
      <c r="AW118" s="92"/>
      <c r="AX118" s="98"/>
      <c r="AZ118" s="120">
        <f>IF(E118=AZ$3,AX118,0)</f>
        <v>0</v>
      </c>
      <c r="BA118" s="18">
        <f>IF(AZ118=AZ$4,AZ118-60,AZ118)</f>
        <v>0</v>
      </c>
      <c r="BB118" s="18">
        <f>IF(BA118=BA$4,BA118-60,BA118)</f>
        <v>0</v>
      </c>
      <c r="BC118" s="19">
        <f>IF(AZ118=$AZ$4,1,IF(BA118=$BA$4,1,IF(BB118=$BB$4,1,0)))</f>
        <v>0</v>
      </c>
      <c r="BE118" s="120">
        <f>IF(E118=BE$3,AX118,0)</f>
        <v>0</v>
      </c>
      <c r="BF118" s="18">
        <f>IF(BE118=BE$4,BE118-60,BE118)</f>
        <v>0</v>
      </c>
      <c r="BG118" s="18">
        <f>IF(BF118=BF$4,BF118-60,BF118)</f>
        <v>0</v>
      </c>
      <c r="BH118" s="19">
        <f>IF(BE118=$BE$4,1,IF(BF118=$BF$4,1,IF(BG118=$BG$4,1,0)))</f>
        <v>0</v>
      </c>
      <c r="BJ118" s="120">
        <f>IF(E118=BJ$3,AX118,0)</f>
        <v>0</v>
      </c>
      <c r="BK118" s="18">
        <f>IF(BJ118=BJ$4,BJ118-60,BJ118)</f>
        <v>0</v>
      </c>
      <c r="BL118" s="18">
        <f>IF(BK118=BK$4,BK118-60,BK118)</f>
        <v>0</v>
      </c>
      <c r="BM118" s="19">
        <f>IF(BJ118=$BJ$4,1,IF(BK118=$BK$4,1,IF(BL118=$BL$4,1,0)))</f>
        <v>0</v>
      </c>
    </row>
    <row r="119" spans="1:65" ht="15.75" customHeight="1" outlineLevel="1" x14ac:dyDescent="0.25">
      <c r="A119" s="12" t="str">
        <f>CONCATENATE(E119,LEFT(C119,2),RIGHT(C119,2),UPPER((LEFT(D119,3))))</f>
        <v/>
      </c>
      <c r="B119" s="99"/>
      <c r="C119" s="99"/>
      <c r="D119" s="99"/>
      <c r="E119" s="99"/>
      <c r="F119" s="99"/>
      <c r="G119" s="100"/>
      <c r="H119" s="84" t="s">
        <v>66</v>
      </c>
      <c r="I119" s="101" t="str">
        <f>VLOOKUP(H119,OBJECTIFS,2)</f>
        <v>-</v>
      </c>
      <c r="J119" s="99"/>
      <c r="K119" s="102" t="s">
        <v>37</v>
      </c>
      <c r="L119" s="11">
        <f>VLOOKUP(K119,COMPETENCES,2)</f>
        <v>10</v>
      </c>
      <c r="M119" s="11">
        <f>IF(L119="-",0,IF(L119=0,0,1))</f>
        <v>1</v>
      </c>
      <c r="N119" s="103"/>
      <c r="O119" s="84" t="s">
        <v>19</v>
      </c>
      <c r="P119" s="11">
        <f>VLOOKUP(O119,QUALITES,2)</f>
        <v>10</v>
      </c>
      <c r="Q119" s="94"/>
      <c r="R119" s="84" t="s">
        <v>37</v>
      </c>
      <c r="S119" s="11">
        <f>VLOOKUP(R119,EXPERTISE,2)</f>
        <v>10</v>
      </c>
      <c r="T119" s="94"/>
      <c r="U119" s="92"/>
      <c r="V119" s="92"/>
      <c r="W119" s="92"/>
      <c r="X119" s="92"/>
      <c r="Y119" s="92"/>
      <c r="Z119" s="92"/>
      <c r="AA119" s="92"/>
      <c r="AB119" s="92"/>
      <c r="AC119" s="92"/>
      <c r="AD119" s="92"/>
      <c r="AE119" s="92"/>
      <c r="AF119" s="92"/>
      <c r="AG119" s="92"/>
      <c r="AH119" s="92"/>
      <c r="AI119" s="92"/>
      <c r="AJ119" s="92"/>
      <c r="AK119" s="92"/>
      <c r="AL119" s="92"/>
      <c r="AM119" s="92"/>
      <c r="AN119" s="92"/>
      <c r="AO119" s="92"/>
      <c r="AP119" s="92"/>
      <c r="AQ119" s="92"/>
      <c r="AR119" s="92"/>
      <c r="AS119" s="92"/>
      <c r="AT119" s="92"/>
      <c r="AU119" s="92"/>
      <c r="AV119" s="92"/>
      <c r="AW119" s="92"/>
      <c r="AX119" s="98"/>
      <c r="AZ119" s="120">
        <f>IF(E119=AZ$3,AX119,0)</f>
        <v>0</v>
      </c>
      <c r="BA119" s="18">
        <f>IF(AZ119=AZ$4,AZ119-60,AZ119)</f>
        <v>0</v>
      </c>
      <c r="BB119" s="18">
        <f>IF(BA119=BA$4,BA119-60,BA119)</f>
        <v>0</v>
      </c>
      <c r="BC119" s="19">
        <f>IF(AZ119=$AZ$4,1,IF(BA119=$BA$4,1,IF(BB119=$BB$4,1,0)))</f>
        <v>0</v>
      </c>
      <c r="BE119" s="120">
        <f>IF(E119=BE$3,AX119,0)</f>
        <v>0</v>
      </c>
      <c r="BF119" s="18">
        <f>IF(BE119=BE$4,BE119-60,BE119)</f>
        <v>0</v>
      </c>
      <c r="BG119" s="18">
        <f>IF(BF119=BF$4,BF119-60,BF119)</f>
        <v>0</v>
      </c>
      <c r="BH119" s="19">
        <f>IF(BE119=$BE$4,1,IF(BF119=$BF$4,1,IF(BG119=$BG$4,1,0)))</f>
        <v>0</v>
      </c>
      <c r="BJ119" s="120">
        <f>IF(E119=BJ$3,AX119,0)</f>
        <v>0</v>
      </c>
      <c r="BK119" s="18">
        <f>IF(BJ119=BJ$4,BJ119-60,BJ119)</f>
        <v>0</v>
      </c>
      <c r="BL119" s="18">
        <f>IF(BK119=BK$4,BK119-60,BK119)</f>
        <v>0</v>
      </c>
      <c r="BM119" s="19">
        <f>IF(BJ119=$BJ$4,1,IF(BK119=$BK$4,1,IF(BL119=$BL$4,1,0)))</f>
        <v>0</v>
      </c>
    </row>
    <row r="120" spans="1:65" ht="15.75" customHeight="1" outlineLevel="1" x14ac:dyDescent="0.25">
      <c r="A120" s="12" t="str">
        <f>CONCATENATE(E120,LEFT(C120,2),RIGHT(C120,2),UPPER((LEFT(D120,3))))</f>
        <v/>
      </c>
      <c r="B120" s="99"/>
      <c r="C120" s="99"/>
      <c r="D120" s="99"/>
      <c r="E120" s="99"/>
      <c r="F120" s="99"/>
      <c r="G120" s="105"/>
      <c r="H120" s="84" t="s">
        <v>66</v>
      </c>
      <c r="I120" s="101" t="str">
        <f>VLOOKUP(H120,OBJECTIFS,2)</f>
        <v>-</v>
      </c>
      <c r="J120" s="99"/>
      <c r="K120" s="84" t="s">
        <v>36</v>
      </c>
      <c r="L120" s="11">
        <f>VLOOKUP(K120,COMPETENCES,2)</f>
        <v>7.5</v>
      </c>
      <c r="M120" s="11">
        <f>IF(L120="-",0,IF(L120=0,0,1))</f>
        <v>1</v>
      </c>
      <c r="N120" s="103"/>
      <c r="O120" s="84" t="s">
        <v>19</v>
      </c>
      <c r="P120" s="11">
        <f>VLOOKUP(O120,QUALITES,2)</f>
        <v>10</v>
      </c>
      <c r="Q120" s="94"/>
      <c r="R120" s="84" t="s">
        <v>37</v>
      </c>
      <c r="S120" s="11">
        <f>VLOOKUP(R120,EXPERTISE,2)</f>
        <v>10</v>
      </c>
      <c r="T120" s="94"/>
      <c r="U120" s="92"/>
      <c r="V120" s="92"/>
      <c r="W120" s="92"/>
      <c r="X120" s="92"/>
      <c r="Y120" s="92"/>
      <c r="Z120" s="92"/>
      <c r="AA120" s="92"/>
      <c r="AB120" s="92"/>
      <c r="AC120" s="92"/>
      <c r="AD120" s="92"/>
      <c r="AE120" s="92"/>
      <c r="AF120" s="92"/>
      <c r="AG120" s="92"/>
      <c r="AH120" s="92"/>
      <c r="AI120" s="92"/>
      <c r="AJ120" s="92"/>
      <c r="AK120" s="92"/>
      <c r="AL120" s="92"/>
      <c r="AM120" s="92"/>
      <c r="AN120" s="92"/>
      <c r="AO120" s="92"/>
      <c r="AP120" s="92"/>
      <c r="AQ120" s="92"/>
      <c r="AR120" s="92"/>
      <c r="AS120" s="92"/>
      <c r="AT120" s="92"/>
      <c r="AU120" s="92"/>
      <c r="AV120" s="92"/>
      <c r="AW120" s="92"/>
      <c r="AX120" s="98"/>
      <c r="AZ120" s="120">
        <f>IF(E120=AZ$3,AX120,0)</f>
        <v>0</v>
      </c>
      <c r="BA120" s="18">
        <f>IF(AZ120=AZ$4,AZ120-60,AZ120)</f>
        <v>0</v>
      </c>
      <c r="BB120" s="18">
        <f>IF(BA120=BA$4,BA120-60,BA120)</f>
        <v>0</v>
      </c>
      <c r="BC120" s="19">
        <f>IF(AZ120=$AZ$4,1,IF(BA120=$BA$4,1,IF(BB120=$BB$4,1,0)))</f>
        <v>0</v>
      </c>
      <c r="BE120" s="120">
        <f>IF(E120=BE$3,AX120,0)</f>
        <v>0</v>
      </c>
      <c r="BF120" s="18">
        <f>IF(BE120=BE$4,BE120-60,BE120)</f>
        <v>0</v>
      </c>
      <c r="BG120" s="18">
        <f>IF(BF120=BF$4,BF120-60,BF120)</f>
        <v>0</v>
      </c>
      <c r="BH120" s="19">
        <f>IF(BE120=$BE$4,1,IF(BF120=$BF$4,1,IF(BG120=$BG$4,1,0)))</f>
        <v>0</v>
      </c>
      <c r="BJ120" s="120">
        <f>IF(E120=BJ$3,AX120,0)</f>
        <v>0</v>
      </c>
      <c r="BK120" s="18">
        <f>IF(BJ120=BJ$4,BJ120-60,BJ120)</f>
        <v>0</v>
      </c>
      <c r="BL120" s="18">
        <f>IF(BK120=BK$4,BK120-60,BK120)</f>
        <v>0</v>
      </c>
      <c r="BM120" s="19">
        <f>IF(BJ120=$BJ$4,1,IF(BK120=$BK$4,1,IF(BL120=$BL$4,1,0)))</f>
        <v>0</v>
      </c>
    </row>
    <row r="121" spans="1:65" ht="15.75" customHeight="1" outlineLevel="1" x14ac:dyDescent="0.25">
      <c r="A121" s="12" t="str">
        <f>CONCATENATE(E121,LEFT(C121,2),RIGHT(C121,2),UPPER((LEFT(D121,3))))</f>
        <v/>
      </c>
      <c r="B121" s="99"/>
      <c r="C121" s="99"/>
      <c r="D121" s="99"/>
      <c r="E121" s="99"/>
      <c r="F121" s="99"/>
      <c r="G121" s="105"/>
      <c r="H121" s="84" t="s">
        <v>66</v>
      </c>
      <c r="I121" s="101" t="str">
        <f>VLOOKUP(H121,OBJECTIFS,2)</f>
        <v>-</v>
      </c>
      <c r="J121" s="99"/>
      <c r="K121" s="84" t="s">
        <v>37</v>
      </c>
      <c r="L121" s="11">
        <f>VLOOKUP(K121,COMPETENCES,2)</f>
        <v>10</v>
      </c>
      <c r="M121" s="11">
        <f>IF(L121="-",0,IF(L121=0,0,1))</f>
        <v>1</v>
      </c>
      <c r="N121" s="103"/>
      <c r="O121" s="84" t="s">
        <v>19</v>
      </c>
      <c r="P121" s="11">
        <f>VLOOKUP(O121,QUALITES,2)</f>
        <v>10</v>
      </c>
      <c r="Q121" s="94"/>
      <c r="R121" s="84" t="s">
        <v>37</v>
      </c>
      <c r="S121" s="11">
        <f>VLOOKUP(R121,EXPERTISE,2)</f>
        <v>10</v>
      </c>
      <c r="T121" s="94"/>
      <c r="U121" s="92"/>
      <c r="V121" s="92"/>
      <c r="W121" s="92"/>
      <c r="X121" s="92"/>
      <c r="Y121" s="92"/>
      <c r="Z121" s="92"/>
      <c r="AA121" s="92"/>
      <c r="AB121" s="92"/>
      <c r="AC121" s="92"/>
      <c r="AD121" s="92"/>
      <c r="AE121" s="92"/>
      <c r="AF121" s="92"/>
      <c r="AG121" s="92"/>
      <c r="AH121" s="92"/>
      <c r="AI121" s="92"/>
      <c r="AJ121" s="92"/>
      <c r="AK121" s="92"/>
      <c r="AL121" s="92"/>
      <c r="AM121" s="92"/>
      <c r="AN121" s="92"/>
      <c r="AO121" s="92"/>
      <c r="AP121" s="92"/>
      <c r="AQ121" s="92"/>
      <c r="AR121" s="92"/>
      <c r="AS121" s="92"/>
      <c r="AT121" s="92"/>
      <c r="AU121" s="92"/>
      <c r="AV121" s="92"/>
      <c r="AW121" s="92"/>
      <c r="AX121" s="98"/>
      <c r="AZ121" s="120">
        <f>IF(E121=AZ$3,AX121,0)</f>
        <v>0</v>
      </c>
      <c r="BA121" s="18">
        <f>IF(AZ121=AZ$4,AZ121-60,AZ121)</f>
        <v>0</v>
      </c>
      <c r="BB121" s="18">
        <f>IF(BA121=BA$4,BA121-60,BA121)</f>
        <v>0</v>
      </c>
      <c r="BC121" s="19">
        <f>IF(AZ121=$AZ$4,1,IF(BA121=$BA$4,1,IF(BB121=$BB$4,1,0)))</f>
        <v>0</v>
      </c>
      <c r="BE121" s="120">
        <f>IF(E121=BE$3,AX121,0)</f>
        <v>0</v>
      </c>
      <c r="BF121" s="18">
        <f>IF(BE121=BE$4,BE121-60,BE121)</f>
        <v>0</v>
      </c>
      <c r="BG121" s="18">
        <f>IF(BF121=BF$4,BF121-60,BF121)</f>
        <v>0</v>
      </c>
      <c r="BH121" s="19">
        <f>IF(BE121=$BE$4,1,IF(BF121=$BF$4,1,IF(BG121=$BG$4,1,0)))</f>
        <v>0</v>
      </c>
      <c r="BJ121" s="120">
        <f>IF(E121=BJ$3,AX121,0)</f>
        <v>0</v>
      </c>
      <c r="BK121" s="18">
        <f>IF(BJ121=BJ$4,BJ121-60,BJ121)</f>
        <v>0</v>
      </c>
      <c r="BL121" s="18">
        <f>IF(BK121=BK$4,BK121-60,BK121)</f>
        <v>0</v>
      </c>
      <c r="BM121" s="19">
        <f>IF(BJ121=$BJ$4,1,IF(BK121=$BK$4,1,IF(BL121=$BL$4,1,0)))</f>
        <v>0</v>
      </c>
    </row>
    <row r="122" spans="1:65" ht="15.75" customHeight="1" outlineLevel="1" x14ac:dyDescent="0.25">
      <c r="A122" s="12" t="str">
        <f>CONCATENATE(E122,LEFT(C122,2),RIGHT(C122,2),UPPER((LEFT(D122,3))))</f>
        <v/>
      </c>
      <c r="B122" s="99"/>
      <c r="C122" s="99"/>
      <c r="D122" s="99"/>
      <c r="E122" s="99"/>
      <c r="F122" s="99"/>
      <c r="G122" s="105"/>
      <c r="H122" s="84" t="s">
        <v>66</v>
      </c>
      <c r="I122" s="11" t="str">
        <f>VLOOKUP(H122,OBJECTIFS,2)</f>
        <v>-</v>
      </c>
      <c r="J122" s="99"/>
      <c r="K122" s="84" t="s">
        <v>38</v>
      </c>
      <c r="L122" s="11" t="str">
        <f>VLOOKUP(K122,COMPETENCES,2)</f>
        <v>-</v>
      </c>
      <c r="M122" s="11">
        <f>IF(L122="-",0,IF(L122=0,0,1))</f>
        <v>0</v>
      </c>
      <c r="N122" s="103"/>
      <c r="O122" s="84" t="s">
        <v>19</v>
      </c>
      <c r="P122" s="11">
        <f>VLOOKUP(O122,QUALITES,2)</f>
        <v>10</v>
      </c>
      <c r="Q122" s="94"/>
      <c r="R122" s="84" t="s">
        <v>38</v>
      </c>
      <c r="S122" s="11" t="str">
        <f>VLOOKUP(R122,EXPERTISE,2)</f>
        <v>-</v>
      </c>
      <c r="T122" s="94"/>
      <c r="U122" s="92"/>
      <c r="V122" s="92"/>
      <c r="W122" s="92"/>
      <c r="X122" s="92"/>
      <c r="Y122" s="92"/>
      <c r="Z122" s="92"/>
      <c r="AA122" s="92"/>
      <c r="AB122" s="92"/>
      <c r="AC122" s="92"/>
      <c r="AD122" s="92"/>
      <c r="AE122" s="92"/>
      <c r="AF122" s="92"/>
      <c r="AG122" s="92"/>
      <c r="AH122" s="92"/>
      <c r="AI122" s="92"/>
      <c r="AJ122" s="92"/>
      <c r="AK122" s="92"/>
      <c r="AL122" s="92"/>
      <c r="AM122" s="92"/>
      <c r="AN122" s="92"/>
      <c r="AO122" s="92"/>
      <c r="AP122" s="92"/>
      <c r="AQ122" s="92"/>
      <c r="AR122" s="92"/>
      <c r="AS122" s="92"/>
      <c r="AT122" s="92"/>
      <c r="AU122" s="92"/>
      <c r="AV122" s="92"/>
      <c r="AW122" s="92"/>
      <c r="AX122" s="98"/>
      <c r="AZ122" s="120">
        <f>IF(E122=AZ$3,AX122,0)</f>
        <v>0</v>
      </c>
      <c r="BA122" s="18">
        <f>IF(AZ122=AZ$4,AZ122-60,AZ122)</f>
        <v>0</v>
      </c>
      <c r="BB122" s="18">
        <f>IF(BA122=BA$4,BA122-60,BA122)</f>
        <v>0</v>
      </c>
      <c r="BC122" s="19">
        <f>IF(AZ122=$AZ$4,1,IF(BA122=$BA$4,1,IF(BB122=$BB$4,1,0)))</f>
        <v>0</v>
      </c>
      <c r="BE122" s="120">
        <f>IF(E122=BE$3,AX122,0)</f>
        <v>0</v>
      </c>
      <c r="BF122" s="18">
        <f>IF(BE122=BE$4,BE122-60,BE122)</f>
        <v>0</v>
      </c>
      <c r="BG122" s="18">
        <f>IF(BF122=BF$4,BF122-60,BF122)</f>
        <v>0</v>
      </c>
      <c r="BH122" s="19">
        <f>IF(BE122=$BE$4,1,IF(BF122=$BF$4,1,IF(BG122=$BG$4,1,0)))</f>
        <v>0</v>
      </c>
      <c r="BJ122" s="120">
        <f>IF(E122=BJ$3,AX122,0)</f>
        <v>0</v>
      </c>
      <c r="BK122" s="18">
        <f>IF(BJ122=BJ$4,BJ122-60,BJ122)</f>
        <v>0</v>
      </c>
      <c r="BL122" s="18">
        <f>IF(BK122=BK$4,BK122-60,BK122)</f>
        <v>0</v>
      </c>
      <c r="BM122" s="19">
        <f>IF(BJ122=$BJ$4,1,IF(BK122=$BK$4,1,IF(BL122=$BL$4,1,0)))</f>
        <v>0</v>
      </c>
    </row>
    <row r="123" spans="1:65" ht="15.75" customHeight="1" outlineLevel="1" x14ac:dyDescent="0.25">
      <c r="A123" s="12" t="str">
        <f>CONCATENATE(E123,LEFT(C123,2),RIGHT(C123,2),UPPER((LEFT(D123,3))))</f>
        <v/>
      </c>
      <c r="B123" s="99"/>
      <c r="C123" s="99"/>
      <c r="D123" s="99"/>
      <c r="E123" s="99"/>
      <c r="F123" s="99"/>
      <c r="G123" s="100"/>
      <c r="H123" s="99"/>
      <c r="I123" s="106"/>
      <c r="J123" s="99"/>
      <c r="K123" s="84" t="s">
        <v>37</v>
      </c>
      <c r="L123" s="11">
        <f>VLOOKUP(K123,COMPETENCES,2)</f>
        <v>10</v>
      </c>
      <c r="M123" s="11">
        <f>IF(L123="-",0,IF(L123=0,0,1))</f>
        <v>1</v>
      </c>
      <c r="N123" s="103"/>
      <c r="O123" s="84" t="s">
        <v>19</v>
      </c>
      <c r="P123" s="11">
        <f>VLOOKUP(O123,QUALITES,2)</f>
        <v>10</v>
      </c>
      <c r="Q123" s="94"/>
      <c r="R123" s="84" t="s">
        <v>37</v>
      </c>
      <c r="S123" s="11">
        <f>VLOOKUP(R123,EXPERTISE,2)</f>
        <v>10</v>
      </c>
      <c r="T123" s="94"/>
      <c r="U123" s="92"/>
      <c r="V123" s="92"/>
      <c r="W123" s="92"/>
      <c r="X123" s="92"/>
      <c r="Y123" s="92"/>
      <c r="Z123" s="92"/>
      <c r="AA123" s="92"/>
      <c r="AB123" s="92"/>
      <c r="AC123" s="92"/>
      <c r="AD123" s="92"/>
      <c r="AE123" s="92"/>
      <c r="AF123" s="92"/>
      <c r="AG123" s="92"/>
      <c r="AH123" s="92"/>
      <c r="AI123" s="92"/>
      <c r="AJ123" s="92"/>
      <c r="AK123" s="92"/>
      <c r="AL123" s="92"/>
      <c r="AM123" s="92"/>
      <c r="AN123" s="92"/>
      <c r="AO123" s="92"/>
      <c r="AP123" s="92"/>
      <c r="AQ123" s="92"/>
      <c r="AR123" s="92"/>
      <c r="AS123" s="92"/>
      <c r="AT123" s="92"/>
      <c r="AU123" s="92"/>
      <c r="AV123" s="92"/>
      <c r="AW123" s="92"/>
      <c r="AX123" s="98"/>
      <c r="AZ123" s="120">
        <f>IF(E123=AZ$3,AX123,0)</f>
        <v>0</v>
      </c>
      <c r="BA123" s="18">
        <f>IF(AZ123=AZ$4,AZ123-60,AZ123)</f>
        <v>0</v>
      </c>
      <c r="BB123" s="18">
        <f>IF(BA123=BA$4,BA123-60,BA123)</f>
        <v>0</v>
      </c>
      <c r="BC123" s="19">
        <f>IF(AZ123=$AZ$4,1,IF(BA123=$BA$4,1,IF(BB123=$BB$4,1,0)))</f>
        <v>0</v>
      </c>
      <c r="BE123" s="120">
        <f>IF(E123=BE$3,AX123,0)</f>
        <v>0</v>
      </c>
      <c r="BF123" s="18">
        <f>IF(BE123=BE$4,BE123-60,BE123)</f>
        <v>0</v>
      </c>
      <c r="BG123" s="18">
        <f>IF(BF123=BF$4,BF123-60,BF123)</f>
        <v>0</v>
      </c>
      <c r="BH123" s="19">
        <f>IF(BE123=$BE$4,1,IF(BF123=$BF$4,1,IF(BG123=$BG$4,1,0)))</f>
        <v>0</v>
      </c>
      <c r="BJ123" s="120">
        <f>IF(E123=BJ$3,AX123,0)</f>
        <v>0</v>
      </c>
      <c r="BK123" s="18">
        <f>IF(BJ123=BJ$4,BJ123-60,BJ123)</f>
        <v>0</v>
      </c>
      <c r="BL123" s="18">
        <f>IF(BK123=BK$4,BK123-60,BK123)</f>
        <v>0</v>
      </c>
      <c r="BM123" s="19">
        <f>IF(BJ123=$BJ$4,1,IF(BK123=$BK$4,1,IF(BL123=$BL$4,1,0)))</f>
        <v>0</v>
      </c>
    </row>
    <row r="124" spans="1:65" ht="15.75" customHeight="1" outlineLevel="1" x14ac:dyDescent="0.25">
      <c r="A124" s="12" t="str">
        <f>CONCATENATE(E124,LEFT(C124,2),RIGHT(C124,2),UPPER((LEFT(D124,3))))</f>
        <v/>
      </c>
      <c r="B124" s="99"/>
      <c r="C124" s="99"/>
      <c r="D124" s="99"/>
      <c r="E124" s="99"/>
      <c r="F124" s="99"/>
      <c r="G124" s="100"/>
      <c r="H124" s="99"/>
      <c r="I124" s="106"/>
      <c r="J124" s="99"/>
      <c r="K124" s="84" t="s">
        <v>37</v>
      </c>
      <c r="L124" s="11">
        <f>VLOOKUP(K124,COMPETENCES,2)</f>
        <v>10</v>
      </c>
      <c r="M124" s="11">
        <f>IF(L124="-",0,IF(L124=0,0,1))</f>
        <v>1</v>
      </c>
      <c r="N124" s="103"/>
      <c r="O124" s="84" t="s">
        <v>19</v>
      </c>
      <c r="P124" s="11">
        <f>VLOOKUP(O124,QUALITES,2)</f>
        <v>10</v>
      </c>
      <c r="Q124" s="94"/>
      <c r="R124" s="84" t="s">
        <v>37</v>
      </c>
      <c r="S124" s="11">
        <f>VLOOKUP(R124,EXPERTISE,2)</f>
        <v>10</v>
      </c>
      <c r="T124" s="94"/>
      <c r="U124" s="92"/>
      <c r="V124" s="92"/>
      <c r="W124" s="92"/>
      <c r="X124" s="92"/>
      <c r="Y124" s="92"/>
      <c r="Z124" s="92"/>
      <c r="AA124" s="92"/>
      <c r="AB124" s="92"/>
      <c r="AC124" s="92"/>
      <c r="AD124" s="92"/>
      <c r="AE124" s="92"/>
      <c r="AF124" s="92"/>
      <c r="AG124" s="92"/>
      <c r="AH124" s="92"/>
      <c r="AI124" s="92"/>
      <c r="AJ124" s="92"/>
      <c r="AK124" s="92"/>
      <c r="AL124" s="92"/>
      <c r="AM124" s="92"/>
      <c r="AN124" s="92"/>
      <c r="AO124" s="92"/>
      <c r="AP124" s="92"/>
      <c r="AQ124" s="92"/>
      <c r="AR124" s="92"/>
      <c r="AS124" s="92"/>
      <c r="AT124" s="92"/>
      <c r="AU124" s="92"/>
      <c r="AV124" s="92"/>
      <c r="AW124" s="92"/>
      <c r="AX124" s="98"/>
      <c r="AZ124" s="120">
        <f>IF(E124=AZ$3,AX124,0)</f>
        <v>0</v>
      </c>
      <c r="BA124" s="18">
        <f>IF(AZ124=AZ$4,AZ124-60,AZ124)</f>
        <v>0</v>
      </c>
      <c r="BB124" s="18">
        <f>IF(BA124=BA$4,BA124-60,BA124)</f>
        <v>0</v>
      </c>
      <c r="BC124" s="19">
        <f>IF(AZ124=$AZ$4,1,IF(BA124=$BA$4,1,IF(BB124=$BB$4,1,0)))</f>
        <v>0</v>
      </c>
      <c r="BE124" s="120">
        <f>IF(E124=BE$3,AX124,0)</f>
        <v>0</v>
      </c>
      <c r="BF124" s="18">
        <f>IF(BE124=BE$4,BE124-60,BE124)</f>
        <v>0</v>
      </c>
      <c r="BG124" s="18">
        <f>IF(BF124=BF$4,BF124-60,BF124)</f>
        <v>0</v>
      </c>
      <c r="BH124" s="19">
        <f>IF(BE124=$BE$4,1,IF(BF124=$BF$4,1,IF(BG124=$BG$4,1,0)))</f>
        <v>0</v>
      </c>
      <c r="BJ124" s="120">
        <f>IF(E124=BJ$3,AX124,0)</f>
        <v>0</v>
      </c>
      <c r="BK124" s="18">
        <f>IF(BJ124=BJ$4,BJ124-60,BJ124)</f>
        <v>0</v>
      </c>
      <c r="BL124" s="18">
        <f>IF(BK124=BK$4,BK124-60,BK124)</f>
        <v>0</v>
      </c>
      <c r="BM124" s="19">
        <f>IF(BJ124=$BJ$4,1,IF(BK124=$BK$4,1,IF(BL124=$BL$4,1,0)))</f>
        <v>0</v>
      </c>
    </row>
    <row r="125" spans="1:65" ht="15.75" customHeight="1" outlineLevel="1" x14ac:dyDescent="0.25">
      <c r="A125" s="12" t="str">
        <f>CONCATENATE(E125,LEFT(C125,2),RIGHT(C125,2),UPPER((LEFT(D125,3))))</f>
        <v/>
      </c>
      <c r="B125" s="99"/>
      <c r="C125" s="99"/>
      <c r="D125" s="99"/>
      <c r="E125" s="99"/>
      <c r="F125" s="99"/>
      <c r="G125" s="100"/>
      <c r="H125" s="99"/>
      <c r="I125" s="106"/>
      <c r="J125" s="99"/>
      <c r="K125" s="84" t="s">
        <v>37</v>
      </c>
      <c r="L125" s="11">
        <f>VLOOKUP(K125,COMPETENCES,2)</f>
        <v>10</v>
      </c>
      <c r="M125" s="11">
        <f>IF(L125="-",0,IF(L125=0,0,1))</f>
        <v>1</v>
      </c>
      <c r="N125" s="103"/>
      <c r="O125" s="84" t="s">
        <v>19</v>
      </c>
      <c r="P125" s="11">
        <f>VLOOKUP(O125,QUALITES,2)</f>
        <v>10</v>
      </c>
      <c r="Q125" s="94"/>
      <c r="R125" s="84" t="s">
        <v>37</v>
      </c>
      <c r="S125" s="11">
        <f>VLOOKUP(R125,EXPERTISE,2)</f>
        <v>10</v>
      </c>
      <c r="T125" s="94"/>
      <c r="U125" s="92"/>
      <c r="V125" s="92"/>
      <c r="W125" s="92"/>
      <c r="X125" s="92"/>
      <c r="Y125" s="92"/>
      <c r="Z125" s="92"/>
      <c r="AA125" s="92"/>
      <c r="AB125" s="92"/>
      <c r="AC125" s="92"/>
      <c r="AD125" s="92"/>
      <c r="AE125" s="92"/>
      <c r="AF125" s="92"/>
      <c r="AG125" s="92"/>
      <c r="AH125" s="92"/>
      <c r="AI125" s="92"/>
      <c r="AJ125" s="92"/>
      <c r="AK125" s="92"/>
      <c r="AL125" s="92"/>
      <c r="AM125" s="92"/>
      <c r="AN125" s="92"/>
      <c r="AO125" s="92"/>
      <c r="AP125" s="92"/>
      <c r="AQ125" s="92"/>
      <c r="AR125" s="92"/>
      <c r="AS125" s="92"/>
      <c r="AT125" s="92"/>
      <c r="AU125" s="92"/>
      <c r="AV125" s="92"/>
      <c r="AW125" s="92"/>
      <c r="AX125" s="98"/>
      <c r="AZ125" s="120">
        <f>IF(E125=AZ$3,AX125,0)</f>
        <v>0</v>
      </c>
      <c r="BA125" s="18">
        <f>IF(AZ125=AZ$4,AZ125-60,AZ125)</f>
        <v>0</v>
      </c>
      <c r="BB125" s="18">
        <f>IF(BA125=BA$4,BA125-60,BA125)</f>
        <v>0</v>
      </c>
      <c r="BC125" s="19">
        <f>IF(AZ125=$AZ$4,1,IF(BA125=$BA$4,1,IF(BB125=$BB$4,1,0)))</f>
        <v>0</v>
      </c>
      <c r="BE125" s="120">
        <f>IF(E125=BE$3,AX125,0)</f>
        <v>0</v>
      </c>
      <c r="BF125" s="18">
        <f>IF(BE125=BE$4,BE125-60,BE125)</f>
        <v>0</v>
      </c>
      <c r="BG125" s="18">
        <f>IF(BF125=BF$4,BF125-60,BF125)</f>
        <v>0</v>
      </c>
      <c r="BH125" s="19">
        <f>IF(BE125=$BE$4,1,IF(BF125=$BF$4,1,IF(BG125=$BG$4,1,0)))</f>
        <v>0</v>
      </c>
      <c r="BJ125" s="120">
        <f>IF(E125=BJ$3,AX125,0)</f>
        <v>0</v>
      </c>
      <c r="BK125" s="18">
        <f>IF(BJ125=BJ$4,BJ125-60,BJ125)</f>
        <v>0</v>
      </c>
      <c r="BL125" s="18">
        <f>IF(BK125=BK$4,BK125-60,BK125)</f>
        <v>0</v>
      </c>
      <c r="BM125" s="19">
        <f>IF(BJ125=$BJ$4,1,IF(BK125=$BK$4,1,IF(BL125=$BL$4,1,0)))</f>
        <v>0</v>
      </c>
    </row>
    <row r="126" spans="1:65" ht="15.75" customHeight="1" outlineLevel="1" x14ac:dyDescent="0.25">
      <c r="A126" s="12" t="str">
        <f>CONCATENATE(E126,LEFT(C126,2),RIGHT(C126,2),UPPER((LEFT(D126,3))))</f>
        <v/>
      </c>
      <c r="B126" s="99"/>
      <c r="C126" s="99"/>
      <c r="D126" s="99"/>
      <c r="E126" s="99"/>
      <c r="F126" s="99"/>
      <c r="G126" s="100"/>
      <c r="H126" s="99"/>
      <c r="I126" s="106"/>
      <c r="J126" s="99"/>
      <c r="K126" s="84" t="s">
        <v>36</v>
      </c>
      <c r="L126" s="11">
        <f>VLOOKUP(K126,COMPETENCES,2)</f>
        <v>7.5</v>
      </c>
      <c r="M126" s="11">
        <f>IF(L126="-",0,IF(L126=0,0,1))</f>
        <v>1</v>
      </c>
      <c r="N126" s="103"/>
      <c r="O126" s="94"/>
      <c r="P126" s="107"/>
      <c r="Q126" s="94"/>
      <c r="R126" s="84" t="s">
        <v>37</v>
      </c>
      <c r="S126" s="11">
        <f>VLOOKUP(R126,EXPERTISE,2)</f>
        <v>10</v>
      </c>
      <c r="T126" s="94"/>
      <c r="U126" s="92"/>
      <c r="V126" s="92"/>
      <c r="W126" s="92"/>
      <c r="X126" s="92"/>
      <c r="Y126" s="92"/>
      <c r="Z126" s="92"/>
      <c r="AA126" s="92"/>
      <c r="AB126" s="92"/>
      <c r="AC126" s="92"/>
      <c r="AD126" s="92"/>
      <c r="AE126" s="92"/>
      <c r="AF126" s="92"/>
      <c r="AG126" s="92"/>
      <c r="AH126" s="92"/>
      <c r="AI126" s="92"/>
      <c r="AJ126" s="92"/>
      <c r="AK126" s="92"/>
      <c r="AL126" s="92"/>
      <c r="AM126" s="92"/>
      <c r="AN126" s="92"/>
      <c r="AO126" s="92"/>
      <c r="AP126" s="92"/>
      <c r="AQ126" s="92"/>
      <c r="AR126" s="92"/>
      <c r="AS126" s="92"/>
      <c r="AT126" s="92"/>
      <c r="AU126" s="92"/>
      <c r="AV126" s="92"/>
      <c r="AW126" s="92"/>
      <c r="AX126" s="98"/>
      <c r="AZ126" s="120">
        <f>IF(E126=AZ$3,AX126,0)</f>
        <v>0</v>
      </c>
      <c r="BA126" s="18">
        <f>IF(AZ126=AZ$4,AZ126-60,AZ126)</f>
        <v>0</v>
      </c>
      <c r="BB126" s="18">
        <f>IF(BA126=BA$4,BA126-60,BA126)</f>
        <v>0</v>
      </c>
      <c r="BC126" s="19">
        <f>IF(AZ126=$AZ$4,1,IF(BA126=$BA$4,1,IF(BB126=$BB$4,1,0)))</f>
        <v>0</v>
      </c>
      <c r="BE126" s="120">
        <f>IF(E126=BE$3,AX126,0)</f>
        <v>0</v>
      </c>
      <c r="BF126" s="18">
        <f>IF(BE126=BE$4,BE126-60,BE126)</f>
        <v>0</v>
      </c>
      <c r="BG126" s="18">
        <f>IF(BF126=BF$4,BF126-60,BF126)</f>
        <v>0</v>
      </c>
      <c r="BH126" s="19">
        <f>IF(BE126=$BE$4,1,IF(BF126=$BF$4,1,IF(BG126=$BG$4,1,0)))</f>
        <v>0</v>
      </c>
      <c r="BJ126" s="120">
        <f>IF(E126=BJ$3,AX126,0)</f>
        <v>0</v>
      </c>
      <c r="BK126" s="18">
        <f>IF(BJ126=BJ$4,BJ126-60,BJ126)</f>
        <v>0</v>
      </c>
      <c r="BL126" s="18">
        <f>IF(BK126=BK$4,BK126-60,BK126)</f>
        <v>0</v>
      </c>
      <c r="BM126" s="19">
        <f>IF(BJ126=$BJ$4,1,IF(BK126=$BK$4,1,IF(BL126=$BL$4,1,0)))</f>
        <v>0</v>
      </c>
    </row>
    <row r="127" spans="1:65" ht="15.75" customHeight="1" outlineLevel="1" x14ac:dyDescent="0.25">
      <c r="A127" s="12" t="str">
        <f>CONCATENATE(E127,LEFT(C127,2),RIGHT(C127,2),UPPER((LEFT(D127,3))))</f>
        <v/>
      </c>
      <c r="B127" s="99"/>
      <c r="C127" s="99"/>
      <c r="D127" s="99"/>
      <c r="E127" s="99"/>
      <c r="F127" s="99"/>
      <c r="G127" s="100"/>
      <c r="H127" s="99"/>
      <c r="I127" s="106"/>
      <c r="J127" s="99"/>
      <c r="K127" s="84" t="s">
        <v>37</v>
      </c>
      <c r="L127" s="11">
        <f>VLOOKUP(K127,COMPETENCES,2)</f>
        <v>10</v>
      </c>
      <c r="M127" s="11">
        <f>IF(L127="-",0,IF(L127=0,0,1))</f>
        <v>1</v>
      </c>
      <c r="N127" s="103"/>
      <c r="O127" s="94"/>
      <c r="P127" s="107"/>
      <c r="Q127" s="94"/>
      <c r="R127" s="84" t="s">
        <v>38</v>
      </c>
      <c r="S127" s="11" t="str">
        <f>VLOOKUP(R127,EXPERTISE,2)</f>
        <v>-</v>
      </c>
      <c r="T127" s="94"/>
      <c r="U127" s="92"/>
      <c r="V127" s="92"/>
      <c r="W127" s="92"/>
      <c r="X127" s="92"/>
      <c r="Y127" s="92"/>
      <c r="Z127" s="92"/>
      <c r="AA127" s="92"/>
      <c r="AB127" s="92"/>
      <c r="AC127" s="92"/>
      <c r="AD127" s="92"/>
      <c r="AE127" s="92"/>
      <c r="AF127" s="92"/>
      <c r="AG127" s="92"/>
      <c r="AH127" s="92"/>
      <c r="AI127" s="92"/>
      <c r="AJ127" s="92"/>
      <c r="AK127" s="92"/>
      <c r="AL127" s="92"/>
      <c r="AM127" s="92"/>
      <c r="AN127" s="92"/>
      <c r="AO127" s="92"/>
      <c r="AP127" s="92"/>
      <c r="AQ127" s="92"/>
      <c r="AR127" s="92"/>
      <c r="AS127" s="92"/>
      <c r="AT127" s="92"/>
      <c r="AU127" s="92"/>
      <c r="AV127" s="92"/>
      <c r="AW127" s="92"/>
      <c r="AX127" s="98"/>
      <c r="AZ127" s="120">
        <f>IF(E127=AZ$3,AX127,0)</f>
        <v>0</v>
      </c>
      <c r="BA127" s="18">
        <f>IF(AZ127=AZ$4,AZ127-60,AZ127)</f>
        <v>0</v>
      </c>
      <c r="BB127" s="18">
        <f>IF(BA127=BA$4,BA127-60,BA127)</f>
        <v>0</v>
      </c>
      <c r="BC127" s="19">
        <f>IF(AZ127=$AZ$4,1,IF(BA127=$BA$4,1,IF(BB127=$BB$4,1,0)))</f>
        <v>0</v>
      </c>
      <c r="BE127" s="120">
        <f>IF(E127=BE$3,AX127,0)</f>
        <v>0</v>
      </c>
      <c r="BF127" s="18">
        <f>IF(BE127=BE$4,BE127-60,BE127)</f>
        <v>0</v>
      </c>
      <c r="BG127" s="18">
        <f>IF(BF127=BF$4,BF127-60,BF127)</f>
        <v>0</v>
      </c>
      <c r="BH127" s="19">
        <f>IF(BE127=$BE$4,1,IF(BF127=$BF$4,1,IF(BG127=$BG$4,1,0)))</f>
        <v>0</v>
      </c>
      <c r="BJ127" s="120">
        <f>IF(E127=BJ$3,AX127,0)</f>
        <v>0</v>
      </c>
      <c r="BK127" s="18">
        <f>IF(BJ127=BJ$4,BJ127-60,BJ127)</f>
        <v>0</v>
      </c>
      <c r="BL127" s="18">
        <f>IF(BK127=BK$4,BK127-60,BK127)</f>
        <v>0</v>
      </c>
      <c r="BM127" s="19">
        <f>IF(BJ127=$BJ$4,1,IF(BK127=$BK$4,1,IF(BL127=$BL$4,1,0)))</f>
        <v>0</v>
      </c>
    </row>
    <row r="128" spans="1:65" ht="15.75" customHeight="1" outlineLevel="1" x14ac:dyDescent="0.25">
      <c r="A128" s="12" t="str">
        <f>CONCATENATE(E128,LEFT(C128,2),RIGHT(C128,2),UPPER((LEFT(D128,3))))</f>
        <v/>
      </c>
      <c r="B128" s="99"/>
      <c r="C128" s="99"/>
      <c r="D128" s="99"/>
      <c r="E128" s="99"/>
      <c r="F128" s="99"/>
      <c r="G128" s="100"/>
      <c r="H128" s="99"/>
      <c r="I128" s="106"/>
      <c r="J128" s="99"/>
      <c r="K128" s="84" t="s">
        <v>66</v>
      </c>
      <c r="L128" s="11" t="str">
        <f>VLOOKUP(K128,COMPETENCES,2)</f>
        <v>-</v>
      </c>
      <c r="M128" s="11">
        <f>IF(L128="-",0,IF(L128=0,0,1))</f>
        <v>0</v>
      </c>
      <c r="N128" s="103"/>
      <c r="O128" s="94"/>
      <c r="P128" s="107"/>
      <c r="Q128" s="94"/>
      <c r="R128" s="84" t="s">
        <v>37</v>
      </c>
      <c r="S128" s="11">
        <f>VLOOKUP(R128,EXPERTISE,2)</f>
        <v>10</v>
      </c>
      <c r="T128" s="94"/>
      <c r="U128" s="92"/>
      <c r="V128" s="92"/>
      <c r="W128" s="92"/>
      <c r="X128" s="92"/>
      <c r="Y128" s="92"/>
      <c r="Z128" s="92"/>
      <c r="AA128" s="92"/>
      <c r="AB128" s="92"/>
      <c r="AC128" s="92"/>
      <c r="AD128" s="92"/>
      <c r="AE128" s="92"/>
      <c r="AF128" s="92"/>
      <c r="AG128" s="92"/>
      <c r="AH128" s="92"/>
      <c r="AI128" s="92"/>
      <c r="AJ128" s="92"/>
      <c r="AK128" s="92"/>
      <c r="AL128" s="92"/>
      <c r="AM128" s="92"/>
      <c r="AN128" s="92"/>
      <c r="AO128" s="92"/>
      <c r="AP128" s="92"/>
      <c r="AQ128" s="92"/>
      <c r="AR128" s="92"/>
      <c r="AS128" s="92"/>
      <c r="AT128" s="92"/>
      <c r="AU128" s="92"/>
      <c r="AV128" s="92"/>
      <c r="AW128" s="92"/>
      <c r="AX128" s="98"/>
      <c r="AZ128" s="120">
        <f>IF(E128=AZ$3,AX128,0)</f>
        <v>0</v>
      </c>
      <c r="BA128" s="18">
        <f>IF(AZ128=AZ$4,AZ128-60,AZ128)</f>
        <v>0</v>
      </c>
      <c r="BB128" s="18">
        <f>IF(BA128=BA$4,BA128-60,BA128)</f>
        <v>0</v>
      </c>
      <c r="BC128" s="19">
        <f>IF(AZ128=$AZ$4,1,IF(BA128=$BA$4,1,IF(BB128=$BB$4,1,0)))</f>
        <v>0</v>
      </c>
      <c r="BE128" s="120">
        <f>IF(E128=BE$3,AX128,0)</f>
        <v>0</v>
      </c>
      <c r="BF128" s="18">
        <f>IF(BE128=BE$4,BE128-60,BE128)</f>
        <v>0</v>
      </c>
      <c r="BG128" s="18">
        <f>IF(BF128=BF$4,BF128-60,BF128)</f>
        <v>0</v>
      </c>
      <c r="BH128" s="19">
        <f>IF(BE128=$BE$4,1,IF(BF128=$BF$4,1,IF(BG128=$BG$4,1,0)))</f>
        <v>0</v>
      </c>
      <c r="BJ128" s="120">
        <f>IF(E128=BJ$3,AX128,0)</f>
        <v>0</v>
      </c>
      <c r="BK128" s="18">
        <f>IF(BJ128=BJ$4,BJ128-60,BJ128)</f>
        <v>0</v>
      </c>
      <c r="BL128" s="18">
        <f>IF(BK128=BK$4,BK128-60,BK128)</f>
        <v>0</v>
      </c>
      <c r="BM128" s="19">
        <f>IF(BJ128=$BJ$4,1,IF(BK128=$BK$4,1,IF(BL128=$BL$4,1,0)))</f>
        <v>0</v>
      </c>
    </row>
    <row r="129" spans="1:65" ht="15.75" customHeight="1" outlineLevel="1" x14ac:dyDescent="0.25">
      <c r="A129" s="12" t="str">
        <f>CONCATENATE(E129,LEFT(C129,2),RIGHT(C129,2),UPPER((LEFT(D129,3))))</f>
        <v/>
      </c>
      <c r="B129" s="99"/>
      <c r="C129" s="99"/>
      <c r="D129" s="99"/>
      <c r="E129" s="99"/>
      <c r="F129" s="99"/>
      <c r="G129" s="100"/>
      <c r="H129" s="99"/>
      <c r="I129" s="106"/>
      <c r="J129" s="99"/>
      <c r="K129" s="84" t="s">
        <v>66</v>
      </c>
      <c r="L129" s="11" t="str">
        <f>VLOOKUP(K129,COMPETENCES,2)</f>
        <v>-</v>
      </c>
      <c r="M129" s="11">
        <f>IF(L129="-",0,IF(L129=0,0,1))</f>
        <v>0</v>
      </c>
      <c r="N129" s="103"/>
      <c r="O129" s="94"/>
      <c r="P129" s="107"/>
      <c r="Q129" s="94"/>
      <c r="R129" s="94"/>
      <c r="S129" s="107"/>
      <c r="T129" s="94"/>
      <c r="U129" s="92"/>
      <c r="V129" s="92"/>
      <c r="W129" s="92"/>
      <c r="X129" s="92"/>
      <c r="Y129" s="92"/>
      <c r="Z129" s="92"/>
      <c r="AA129" s="92"/>
      <c r="AB129" s="92"/>
      <c r="AC129" s="92"/>
      <c r="AD129" s="92"/>
      <c r="AE129" s="92"/>
      <c r="AF129" s="92"/>
      <c r="AG129" s="92"/>
      <c r="AH129" s="92"/>
      <c r="AI129" s="92"/>
      <c r="AJ129" s="92"/>
      <c r="AK129" s="92"/>
      <c r="AL129" s="92"/>
      <c r="AM129" s="92"/>
      <c r="AN129" s="92"/>
      <c r="AO129" s="92"/>
      <c r="AP129" s="92"/>
      <c r="AQ129" s="92"/>
      <c r="AR129" s="92"/>
      <c r="AS129" s="92"/>
      <c r="AT129" s="92"/>
      <c r="AU129" s="92"/>
      <c r="AV129" s="92"/>
      <c r="AW129" s="92"/>
      <c r="AX129" s="98"/>
      <c r="AZ129" s="120">
        <f>IF(E129=AZ$3,AX129,0)</f>
        <v>0</v>
      </c>
      <c r="BA129" s="18">
        <f>IF(AZ129=AZ$4,AZ129-60,AZ129)</f>
        <v>0</v>
      </c>
      <c r="BB129" s="18">
        <f>IF(BA129=BA$4,BA129-60,BA129)</f>
        <v>0</v>
      </c>
      <c r="BC129" s="19">
        <f>IF(AZ129=$AZ$4,1,IF(BA129=$BA$4,1,IF(BB129=$BB$4,1,0)))</f>
        <v>0</v>
      </c>
      <c r="BE129" s="120">
        <f>IF(E129=BE$3,AX129,0)</f>
        <v>0</v>
      </c>
      <c r="BF129" s="18">
        <f>IF(BE129=BE$4,BE129-60,BE129)</f>
        <v>0</v>
      </c>
      <c r="BG129" s="18">
        <f>IF(BF129=BF$4,BF129-60,BF129)</f>
        <v>0</v>
      </c>
      <c r="BH129" s="19">
        <f>IF(BE129=$BE$4,1,IF(BF129=$BF$4,1,IF(BG129=$BG$4,1,0)))</f>
        <v>0</v>
      </c>
      <c r="BJ129" s="120">
        <f>IF(E129=BJ$3,AX129,0)</f>
        <v>0</v>
      </c>
      <c r="BK129" s="18">
        <f>IF(BJ129=BJ$4,BJ129-60,BJ129)</f>
        <v>0</v>
      </c>
      <c r="BL129" s="18">
        <f>IF(BK129=BK$4,BK129-60,BK129)</f>
        <v>0</v>
      </c>
      <c r="BM129" s="19">
        <f>IF(BJ129=$BJ$4,1,IF(BK129=$BK$4,1,IF(BL129=$BL$4,1,0)))</f>
        <v>0</v>
      </c>
    </row>
    <row r="130" spans="1:65" ht="15.75" customHeight="1" outlineLevel="1" x14ac:dyDescent="0.25">
      <c r="A130" s="12" t="str">
        <f>CONCATENATE(E130,LEFT(C130,2),RIGHT(C130,2),UPPER((LEFT(D130,3))))</f>
        <v/>
      </c>
      <c r="B130" s="99"/>
      <c r="C130" s="99"/>
      <c r="D130" s="99"/>
      <c r="E130" s="99"/>
      <c r="F130" s="99"/>
      <c r="G130" s="100"/>
      <c r="H130" s="99"/>
      <c r="I130" s="106"/>
      <c r="J130" s="99"/>
      <c r="K130" s="84" t="s">
        <v>66</v>
      </c>
      <c r="L130" s="11" t="str">
        <f>VLOOKUP(K130,COMPETENCES,2)</f>
        <v>-</v>
      </c>
      <c r="M130" s="11">
        <f>IF(L130="-",0,IF(L130=0,0,1))</f>
        <v>0</v>
      </c>
      <c r="N130" s="103"/>
      <c r="O130" s="94"/>
      <c r="P130" s="107"/>
      <c r="Q130" s="94"/>
      <c r="R130" s="94"/>
      <c r="S130" s="107"/>
      <c r="T130" s="94"/>
      <c r="U130" s="92"/>
      <c r="V130" s="92"/>
      <c r="W130" s="92"/>
      <c r="X130" s="92"/>
      <c r="Y130" s="92"/>
      <c r="Z130" s="92"/>
      <c r="AA130" s="92"/>
      <c r="AB130" s="92"/>
      <c r="AC130" s="92"/>
      <c r="AD130" s="92"/>
      <c r="AE130" s="92"/>
      <c r="AF130" s="92"/>
      <c r="AG130" s="92"/>
      <c r="AH130" s="92"/>
      <c r="AI130" s="92"/>
      <c r="AJ130" s="92"/>
      <c r="AK130" s="92"/>
      <c r="AL130" s="92"/>
      <c r="AM130" s="92"/>
      <c r="AN130" s="92"/>
      <c r="AO130" s="92"/>
      <c r="AP130" s="92"/>
      <c r="AQ130" s="92"/>
      <c r="AR130" s="92"/>
      <c r="AS130" s="92"/>
      <c r="AT130" s="92"/>
      <c r="AU130" s="92"/>
      <c r="AV130" s="92"/>
      <c r="AW130" s="92"/>
      <c r="AX130" s="98"/>
      <c r="AZ130" s="120">
        <f>IF(E130=AZ$3,AX130,0)</f>
        <v>0</v>
      </c>
      <c r="BA130" s="18">
        <f>IF(AZ130=AZ$4,AZ130-60,AZ130)</f>
        <v>0</v>
      </c>
      <c r="BB130" s="18">
        <f>IF(BA130=BA$4,BA130-60,BA130)</f>
        <v>0</v>
      </c>
      <c r="BC130" s="19">
        <f>IF(AZ130=$AZ$4,1,IF(BA130=$BA$4,1,IF(BB130=$BB$4,1,0)))</f>
        <v>0</v>
      </c>
      <c r="BE130" s="120">
        <f>IF(E130=BE$3,AX130,0)</f>
        <v>0</v>
      </c>
      <c r="BF130" s="18">
        <f>IF(BE130=BE$4,BE130-60,BE130)</f>
        <v>0</v>
      </c>
      <c r="BG130" s="18">
        <f>IF(BF130=BF$4,BF130-60,BF130)</f>
        <v>0</v>
      </c>
      <c r="BH130" s="19">
        <f>IF(BE130=$BE$4,1,IF(BF130=$BF$4,1,IF(BG130=$BG$4,1,0)))</f>
        <v>0</v>
      </c>
      <c r="BJ130" s="120">
        <f>IF(E130=BJ$3,AX130,0)</f>
        <v>0</v>
      </c>
      <c r="BK130" s="18">
        <f>IF(BJ130=BJ$4,BJ130-60,BJ130)</f>
        <v>0</v>
      </c>
      <c r="BL130" s="18">
        <f>IF(BK130=BK$4,BK130-60,BK130)</f>
        <v>0</v>
      </c>
      <c r="BM130" s="19">
        <f>IF(BJ130=$BJ$4,1,IF(BK130=$BK$4,1,IF(BL130=$BL$4,1,0)))</f>
        <v>0</v>
      </c>
    </row>
    <row r="131" spans="1:65" ht="15.75" customHeight="1" outlineLevel="1" x14ac:dyDescent="0.25">
      <c r="A131" s="12" t="str">
        <f>CONCATENATE(E131,LEFT(C131,2),RIGHT(C131,2),UPPER((LEFT(D131,3))))</f>
        <v/>
      </c>
      <c r="B131" s="99"/>
      <c r="C131" s="99"/>
      <c r="D131" s="99"/>
      <c r="E131" s="99"/>
      <c r="F131" s="99"/>
      <c r="G131" s="100"/>
      <c r="H131" s="99"/>
      <c r="I131" s="106"/>
      <c r="J131" s="99"/>
      <c r="K131" s="84" t="s">
        <v>66</v>
      </c>
      <c r="L131" s="11" t="str">
        <f>VLOOKUP(K131,COMPETENCES,2)</f>
        <v>-</v>
      </c>
      <c r="M131" s="11">
        <f>IF(L131="-",0,IF(L131=0,0,1))</f>
        <v>0</v>
      </c>
      <c r="N131" s="103"/>
      <c r="O131" s="94"/>
      <c r="P131" s="107"/>
      <c r="Q131" s="94"/>
      <c r="R131" s="94"/>
      <c r="S131" s="107"/>
      <c r="T131" s="94"/>
      <c r="U131" s="92"/>
      <c r="V131" s="92"/>
      <c r="W131" s="92"/>
      <c r="X131" s="92"/>
      <c r="Y131" s="92"/>
      <c r="Z131" s="92"/>
      <c r="AA131" s="92"/>
      <c r="AB131" s="92"/>
      <c r="AC131" s="92"/>
      <c r="AD131" s="92"/>
      <c r="AE131" s="92"/>
      <c r="AF131" s="92"/>
      <c r="AG131" s="92"/>
      <c r="AH131" s="92"/>
      <c r="AI131" s="92"/>
      <c r="AJ131" s="92"/>
      <c r="AK131" s="92"/>
      <c r="AL131" s="92"/>
      <c r="AM131" s="92"/>
      <c r="AN131" s="92"/>
      <c r="AO131" s="92"/>
      <c r="AP131" s="92"/>
      <c r="AQ131" s="92"/>
      <c r="AR131" s="92"/>
      <c r="AS131" s="92"/>
      <c r="AT131" s="92"/>
      <c r="AU131" s="92"/>
      <c r="AV131" s="92"/>
      <c r="AW131" s="92"/>
      <c r="AX131" s="98"/>
      <c r="AZ131" s="120">
        <f>IF(E131=AZ$3,AX131,0)</f>
        <v>0</v>
      </c>
      <c r="BA131" s="18">
        <f>IF(AZ131=AZ$4,AZ131-60,AZ131)</f>
        <v>0</v>
      </c>
      <c r="BB131" s="18">
        <f>IF(BA131=BA$4,BA131-60,BA131)</f>
        <v>0</v>
      </c>
      <c r="BC131" s="19">
        <f>IF(AZ131=$AZ$4,1,IF(BA131=$BA$4,1,IF(BB131=$BB$4,1,0)))</f>
        <v>0</v>
      </c>
      <c r="BE131" s="120">
        <f>IF(E131=BE$3,AX131,0)</f>
        <v>0</v>
      </c>
      <c r="BF131" s="18">
        <f>IF(BE131=BE$4,BE131-60,BE131)</f>
        <v>0</v>
      </c>
      <c r="BG131" s="18">
        <f>IF(BF131=BF$4,BF131-60,BF131)</f>
        <v>0</v>
      </c>
      <c r="BH131" s="19">
        <f>IF(BE131=$BE$4,1,IF(BF131=$BF$4,1,IF(BG131=$BG$4,1,0)))</f>
        <v>0</v>
      </c>
      <c r="BJ131" s="120">
        <f>IF(E131=BJ$3,AX131,0)</f>
        <v>0</v>
      </c>
      <c r="BK131" s="18">
        <f>IF(BJ131=BJ$4,BJ131-60,BJ131)</f>
        <v>0</v>
      </c>
      <c r="BL131" s="18">
        <f>IF(BK131=BK$4,BK131-60,BK131)</f>
        <v>0</v>
      </c>
      <c r="BM131" s="19">
        <f>IF(BJ131=$BJ$4,1,IF(BK131=$BK$4,1,IF(BL131=$BL$4,1,0)))</f>
        <v>0</v>
      </c>
    </row>
    <row r="132" spans="1:65" ht="15" customHeight="1" outlineLevel="1" x14ac:dyDescent="0.25">
      <c r="A132" s="12" t="str">
        <f>CONCATENATE(E132,LEFT(C132,2),RIGHT(C132,2),UPPER((LEFT(D132,3))))</f>
        <v/>
      </c>
      <c r="B132" s="108"/>
      <c r="C132" s="99"/>
      <c r="D132" s="99"/>
      <c r="E132" s="99"/>
      <c r="F132" s="99"/>
      <c r="G132" s="100"/>
      <c r="H132" s="99"/>
      <c r="I132" s="106"/>
      <c r="J132" s="99"/>
      <c r="K132" s="94"/>
      <c r="L132" s="107"/>
      <c r="M132" s="107"/>
      <c r="N132" s="107"/>
      <c r="O132" s="94"/>
      <c r="P132" s="107"/>
      <c r="Q132" s="94"/>
      <c r="R132" s="94"/>
      <c r="S132" s="107"/>
      <c r="T132" s="94"/>
      <c r="U132" s="94"/>
      <c r="V132" s="94"/>
      <c r="W132" s="94"/>
      <c r="X132" s="94"/>
      <c r="Y132" s="94"/>
      <c r="Z132" s="94"/>
      <c r="AA132" s="94"/>
      <c r="AB132" s="94"/>
      <c r="AC132" s="94"/>
      <c r="AD132" s="94"/>
      <c r="AE132" s="94"/>
      <c r="AF132" s="94"/>
      <c r="AG132" s="94"/>
      <c r="AH132" s="94"/>
      <c r="AI132" s="94"/>
      <c r="AJ132" s="94"/>
      <c r="AK132" s="94"/>
      <c r="AL132" s="94"/>
      <c r="AM132" s="94"/>
      <c r="AN132" s="94"/>
      <c r="AO132" s="94"/>
      <c r="AP132" s="94"/>
      <c r="AQ132" s="94"/>
      <c r="AR132" s="94"/>
      <c r="AS132" s="94"/>
      <c r="AT132" s="94"/>
      <c r="AU132" s="94"/>
      <c r="AV132" s="94"/>
      <c r="AW132" s="94"/>
      <c r="AX132" s="109"/>
      <c r="AZ132" s="120">
        <f>IF(E132=AZ$3,AX132,0)</f>
        <v>0</v>
      </c>
      <c r="BA132" s="18">
        <f>IF(AZ132=AZ$4,AZ132-60,AZ132)</f>
        <v>0</v>
      </c>
      <c r="BB132" s="18">
        <f>IF(BA132=BA$4,BA132-60,BA132)</f>
        <v>0</v>
      </c>
      <c r="BC132" s="19">
        <f>IF(AZ132=$AZ$4,1,IF(BA132=$BA$4,1,IF(BB132=$BB$4,1,0)))</f>
        <v>0</v>
      </c>
      <c r="BE132" s="120">
        <f>IF(E132=BE$3,AX132,0)</f>
        <v>0</v>
      </c>
      <c r="BF132" s="18">
        <f>IF(BE132=BE$4,BE132-60,BE132)</f>
        <v>0</v>
      </c>
      <c r="BG132" s="18">
        <f>IF(BF132=BF$4,BF132-60,BF132)</f>
        <v>0</v>
      </c>
      <c r="BH132" s="19">
        <f>IF(BE132=$BE$4,1,IF(BF132=$BF$4,1,IF(BG132=$BG$4,1,0)))</f>
        <v>0</v>
      </c>
      <c r="BJ132" s="120">
        <f>IF(E132=BJ$3,AX132,0)</f>
        <v>0</v>
      </c>
      <c r="BK132" s="18">
        <f>IF(BJ132=BJ$4,BJ132-60,BJ132)</f>
        <v>0</v>
      </c>
      <c r="BL132" s="18">
        <f>IF(BK132=BK$4,BK132-60,BK132)</f>
        <v>0</v>
      </c>
      <c r="BM132" s="19">
        <f>IF(BJ132=$BJ$4,1,IF(BK132=$BK$4,1,IF(BL132=$BL$4,1,0)))</f>
        <v>0</v>
      </c>
    </row>
    <row r="133" spans="1:65" ht="15.75" x14ac:dyDescent="0.25">
      <c r="A133" s="12" t="str">
        <f>CONCATENATE(E133,LEFT(C133,2),RIGHT(C133,2),UPPER((LEFT(D133,3))))</f>
        <v>CAg09AMB</v>
      </c>
      <c r="B133" s="12" t="s">
        <v>84</v>
      </c>
      <c r="C133" s="12" t="s">
        <v>148</v>
      </c>
      <c r="D133" s="12" t="s">
        <v>113</v>
      </c>
      <c r="E133" s="6" t="str">
        <f>VLOOKUP($F133,'Listes déroulantes'!$A$28:$B$46,2)</f>
        <v>C</v>
      </c>
      <c r="F133" s="70" t="s">
        <v>43</v>
      </c>
      <c r="G133" s="71"/>
      <c r="H133" s="72"/>
      <c r="I133" s="73"/>
      <c r="J133" s="73"/>
      <c r="K133" s="73"/>
      <c r="L133" s="73"/>
      <c r="M133" s="73"/>
      <c r="N133" s="73"/>
      <c r="O133" s="73"/>
      <c r="P133" s="73"/>
      <c r="Q133" s="73"/>
      <c r="R133" s="73"/>
      <c r="S133" s="73"/>
      <c r="T133" s="74"/>
      <c r="U133" s="75">
        <f>J134+N134+Q134+T134</f>
        <v>34.729166666666671</v>
      </c>
      <c r="V133" s="72"/>
      <c r="W133" s="73"/>
      <c r="X133" s="73"/>
      <c r="Y133" s="73"/>
      <c r="Z133" s="73"/>
      <c r="AA133" s="73"/>
      <c r="AB133" s="73"/>
      <c r="AC133" s="73"/>
      <c r="AD133" s="73"/>
      <c r="AE133" s="73"/>
      <c r="AF133" s="74"/>
      <c r="AG133" s="76"/>
      <c r="AH133" s="77">
        <f>W134+Y134+AA134+AC134+AE134+AG134</f>
        <v>2.5</v>
      </c>
      <c r="AI133" s="73"/>
      <c r="AJ133" s="73"/>
      <c r="AK133" s="73"/>
      <c r="AL133" s="78" t="str">
        <f>IF(AK134&lt;5,"0",IF(AK134&lt;10,"2,5",IF(AK134&lt;15,"5",IF(AK134&lt;20,"7,5","10"))))</f>
        <v>2,5</v>
      </c>
      <c r="AM133" s="73"/>
      <c r="AN133" s="73"/>
      <c r="AO133" s="73"/>
      <c r="AP133" s="79">
        <f>IF(AO134&lt;10,5,10)</f>
        <v>10</v>
      </c>
      <c r="AQ133" s="73"/>
      <c r="AR133" s="73"/>
      <c r="AS133" s="73"/>
      <c r="AT133" s="73"/>
      <c r="AU133" s="73"/>
      <c r="AV133" s="73"/>
      <c r="AW133" s="80">
        <f>AR134+AT134+AV134</f>
        <v>2</v>
      </c>
      <c r="AX133" s="81">
        <f>U133+AP133+AL133+AH133+AW133</f>
        <v>51.729166666666671</v>
      </c>
      <c r="AZ133" s="120">
        <f>IF(E133=AZ$3,AX133,0)</f>
        <v>51.729166666666671</v>
      </c>
      <c r="BA133" s="18">
        <f>IF(AZ133=AZ$4,AZ133-60,AZ133)</f>
        <v>51.729166666666671</v>
      </c>
      <c r="BB133" s="18">
        <f>IF(BA133=BA$4,BA133-60,BA133)</f>
        <v>51.729166666666671</v>
      </c>
      <c r="BC133" s="19">
        <f>IF(AZ133=$AZ$4,1,IF(BA133=$BA$4,1,IF(BB133=$BB$4,1,0)))</f>
        <v>0</v>
      </c>
      <c r="BE133" s="120">
        <f>IF(E133=BE$3,AX133,0)</f>
        <v>0</v>
      </c>
      <c r="BF133" s="18">
        <f>IF(BE133=BE$4,BE133-60,BE133)</f>
        <v>0</v>
      </c>
      <c r="BG133" s="18">
        <f>IF(BF133=BF$4,BF133-60,BF133)</f>
        <v>0</v>
      </c>
      <c r="BH133" s="19">
        <f>IF(BE133=$BE$4,1,IF(BF133=$BF$4,1,IF(BG133=$BG$4,1,0)))</f>
        <v>0</v>
      </c>
      <c r="BJ133" s="120">
        <f>IF(E133=BJ$3,AX133,0)</f>
        <v>0</v>
      </c>
      <c r="BK133" s="18">
        <f>IF(BJ133=BJ$4,BJ133-60,BJ133)</f>
        <v>0</v>
      </c>
      <c r="BL133" s="18">
        <f>IF(BK133=BK$4,BK133-60,BK133)</f>
        <v>0</v>
      </c>
      <c r="BM133" s="19">
        <f>IF(BJ133=$BJ$4,1,IF(BK133=$BK$4,1,IF(BL133=$BL$4,1,0)))</f>
        <v>0</v>
      </c>
    </row>
    <row r="134" spans="1:65" ht="15.75" customHeight="1" outlineLevel="1" x14ac:dyDescent="0.25">
      <c r="A134" s="12" t="str">
        <f>CONCATENATE(E134,LEFT(C134,2),RIGHT(C134,2),UPPER((LEFT(D134,3))))</f>
        <v/>
      </c>
      <c r="B134" s="82"/>
      <c r="C134" s="82"/>
      <c r="D134" s="82"/>
      <c r="E134" s="82"/>
      <c r="F134" s="82"/>
      <c r="G134" s="83"/>
      <c r="H134" s="87" t="s">
        <v>29</v>
      </c>
      <c r="I134" s="85">
        <f>VLOOKUP(H134,OBJECTIFS,2)</f>
        <v>10</v>
      </c>
      <c r="J134" s="86">
        <f>AVERAGE(I134:I138)</f>
        <v>8.3333333333333339</v>
      </c>
      <c r="K134" s="87" t="s">
        <v>37</v>
      </c>
      <c r="L134" s="11">
        <f>VLOOKUP(K134,COMPETENCES,2)</f>
        <v>10</v>
      </c>
      <c r="M134" s="11">
        <f>IF(L134="-",0,IF(L134=0,0,1))</f>
        <v>1</v>
      </c>
      <c r="N134" s="88">
        <f>SUM(L134:L147)/SUM(M134:M147)</f>
        <v>8.3333333333333339</v>
      </c>
      <c r="O134" s="84" t="s">
        <v>18</v>
      </c>
      <c r="P134" s="89">
        <f>VLOOKUP(O134,QUALITES,2)</f>
        <v>7.5</v>
      </c>
      <c r="Q134" s="90">
        <f>AVERAGE(P134:P141)</f>
        <v>9.0625</v>
      </c>
      <c r="R134" s="84" t="s">
        <v>37</v>
      </c>
      <c r="S134" s="11">
        <f>VLOOKUP(R134,EXPERTISE,2)</f>
        <v>10</v>
      </c>
      <c r="T134" s="91">
        <f>AVERAGE(S134:S144)</f>
        <v>9</v>
      </c>
      <c r="U134" s="92"/>
      <c r="V134" s="12" t="s">
        <v>18</v>
      </c>
      <c r="W134" s="93">
        <f>VLOOKUP(V134,PROJETS,2)</f>
        <v>2.5</v>
      </c>
      <c r="X134" s="12" t="s">
        <v>59</v>
      </c>
      <c r="Y134" s="93">
        <f>VLOOKUP(X134,PROJETS,2)</f>
        <v>0</v>
      </c>
      <c r="Z134" s="12" t="s">
        <v>59</v>
      </c>
      <c r="AA134" s="93">
        <f>VLOOKUP(Z134,PROJETS,2)</f>
        <v>0</v>
      </c>
      <c r="AB134" s="12" t="s">
        <v>59</v>
      </c>
      <c r="AC134" s="93">
        <f>VLOOKUP(AB134,PROJETS,2)</f>
        <v>0</v>
      </c>
      <c r="AD134" s="12" t="s">
        <v>59</v>
      </c>
      <c r="AE134" s="93">
        <f>VLOOKUP(AD134,PROJETS,2)</f>
        <v>0</v>
      </c>
      <c r="AF134" s="12" t="s">
        <v>59</v>
      </c>
      <c r="AG134" s="93">
        <f>VLOOKUP(AF134,PROJETS,2)</f>
        <v>0</v>
      </c>
      <c r="AH134" s="94"/>
      <c r="AI134" s="95">
        <v>42191</v>
      </c>
      <c r="AJ134" s="96">
        <f>AJ4</f>
        <v>44561</v>
      </c>
      <c r="AK134" s="97">
        <f>(AJ134-AI134)/365</f>
        <v>6.493150684931507</v>
      </c>
      <c r="AL134" s="92"/>
      <c r="AM134" s="95">
        <v>38043</v>
      </c>
      <c r="AN134" s="95">
        <f>AN4</f>
        <v>44561</v>
      </c>
      <c r="AO134" s="97">
        <f>(AN134-AM134)/365</f>
        <v>17.857534246575341</v>
      </c>
      <c r="AP134" s="92"/>
      <c r="AQ134" s="12" t="s">
        <v>59</v>
      </c>
      <c r="AR134" s="93">
        <f>VLOOKUP(AQ134,DIVERS,2)</f>
        <v>0</v>
      </c>
      <c r="AS134" s="12" t="s">
        <v>18</v>
      </c>
      <c r="AT134" s="93">
        <f>VLOOKUP(AS134,FORMAC,2)</f>
        <v>2</v>
      </c>
      <c r="AU134" s="12" t="s">
        <v>59</v>
      </c>
      <c r="AV134" s="93">
        <f>VLOOKUP(AU134,FORMAQ,2)</f>
        <v>0</v>
      </c>
      <c r="AW134" s="92"/>
      <c r="AX134" s="98"/>
      <c r="AZ134" s="120">
        <f>IF(E134=AZ$3,AX134,0)</f>
        <v>0</v>
      </c>
      <c r="BA134" s="18">
        <f>IF(AZ134=AZ$4,AZ134-60,AZ134)</f>
        <v>0</v>
      </c>
      <c r="BB134" s="18">
        <f>IF(BA134=BA$4,BA134-60,BA134)</f>
        <v>0</v>
      </c>
      <c r="BC134" s="19">
        <f>IF(AZ134=$AZ$4,1,IF(BA134=$BA$4,1,IF(BB134=$BB$4,1,0)))</f>
        <v>0</v>
      </c>
      <c r="BE134" s="120">
        <f>IF(E134=BE$3,AX134,0)</f>
        <v>0</v>
      </c>
      <c r="BF134" s="18">
        <f>IF(BE134=BE$4,BE134-60,BE134)</f>
        <v>0</v>
      </c>
      <c r="BG134" s="18">
        <f>IF(BF134=BF$4,BF134-60,BF134)</f>
        <v>0</v>
      </c>
      <c r="BH134" s="19">
        <f>IF(BE134=$BE$4,1,IF(BF134=$BF$4,1,IF(BG134=$BG$4,1,0)))</f>
        <v>0</v>
      </c>
      <c r="BJ134" s="120">
        <f>IF(E134=BJ$3,AX134,0)</f>
        <v>0</v>
      </c>
      <c r="BK134" s="18">
        <f>IF(BJ134=BJ$4,BJ134-60,BJ134)</f>
        <v>0</v>
      </c>
      <c r="BL134" s="18">
        <f>IF(BK134=BK$4,BK134-60,BK134)</f>
        <v>0</v>
      </c>
      <c r="BM134" s="19">
        <f>IF(BJ134=$BJ$4,1,IF(BK134=$BK$4,1,IF(BL134=$BL$4,1,0)))</f>
        <v>0</v>
      </c>
    </row>
    <row r="135" spans="1:65" ht="15.75" customHeight="1" outlineLevel="1" x14ac:dyDescent="0.25">
      <c r="A135" s="12" t="str">
        <f>CONCATENATE(E135,LEFT(C135,2),RIGHT(C135,2),UPPER((LEFT(D135,3))))</f>
        <v/>
      </c>
      <c r="B135" s="99"/>
      <c r="C135" s="99"/>
      <c r="D135" s="99"/>
      <c r="E135" s="99"/>
      <c r="F135" s="99"/>
      <c r="G135" s="100"/>
      <c r="H135" s="84" t="s">
        <v>30</v>
      </c>
      <c r="I135" s="101">
        <f>VLOOKUP(H135,OBJECTIFS,2)</f>
        <v>5</v>
      </c>
      <c r="J135" s="99"/>
      <c r="K135" s="102" t="s">
        <v>36</v>
      </c>
      <c r="L135" s="11">
        <f>VLOOKUP(K135,COMPETENCES,2)</f>
        <v>7.5</v>
      </c>
      <c r="M135" s="11">
        <f>IF(L135="-",0,IF(L135=0,0,1))</f>
        <v>1</v>
      </c>
      <c r="N135" s="103"/>
      <c r="O135" s="84" t="s">
        <v>19</v>
      </c>
      <c r="P135" s="11">
        <f>VLOOKUP(O135,QUALITES,2)</f>
        <v>10</v>
      </c>
      <c r="Q135" s="94"/>
      <c r="R135" s="84" t="s">
        <v>37</v>
      </c>
      <c r="S135" s="11">
        <f>VLOOKUP(R135,EXPERTISE,2)</f>
        <v>10</v>
      </c>
      <c r="T135" s="94"/>
      <c r="U135" s="92"/>
      <c r="V135" s="92"/>
      <c r="W135" s="92"/>
      <c r="X135" s="92"/>
      <c r="Y135" s="92"/>
      <c r="Z135" s="92"/>
      <c r="AA135" s="92"/>
      <c r="AB135" s="92"/>
      <c r="AC135" s="92"/>
      <c r="AD135" s="92"/>
      <c r="AE135" s="92"/>
      <c r="AF135" s="92"/>
      <c r="AG135" s="92"/>
      <c r="AH135" s="92"/>
      <c r="AI135" s="92"/>
      <c r="AJ135" s="92"/>
      <c r="AK135" s="92"/>
      <c r="AL135" s="92"/>
      <c r="AM135" s="92"/>
      <c r="AN135" s="92"/>
      <c r="AO135" s="92"/>
      <c r="AP135" s="92"/>
      <c r="AQ135" s="92"/>
      <c r="AR135" s="92"/>
      <c r="AS135" s="92"/>
      <c r="AT135" s="92"/>
      <c r="AU135" s="92"/>
      <c r="AV135" s="92"/>
      <c r="AW135" s="92"/>
      <c r="AX135" s="98"/>
      <c r="AZ135" s="120">
        <f>IF(E135=AZ$3,AX135,0)</f>
        <v>0</v>
      </c>
      <c r="BA135" s="18">
        <f>IF(AZ135=AZ$4,AZ135-60,AZ135)</f>
        <v>0</v>
      </c>
      <c r="BB135" s="18">
        <f>IF(BA135=BA$4,BA135-60,BA135)</f>
        <v>0</v>
      </c>
      <c r="BC135" s="19">
        <f>IF(AZ135=$AZ$4,1,IF(BA135=$BA$4,1,IF(BB135=$BB$4,1,0)))</f>
        <v>0</v>
      </c>
      <c r="BE135" s="120">
        <f>IF(E135=BE$3,AX135,0)</f>
        <v>0</v>
      </c>
      <c r="BF135" s="18">
        <f>IF(BE135=BE$4,BE135-60,BE135)</f>
        <v>0</v>
      </c>
      <c r="BG135" s="18">
        <f>IF(BF135=BF$4,BF135-60,BF135)</f>
        <v>0</v>
      </c>
      <c r="BH135" s="19">
        <f>IF(BE135=$BE$4,1,IF(BF135=$BF$4,1,IF(BG135=$BG$4,1,0)))</f>
        <v>0</v>
      </c>
      <c r="BJ135" s="120">
        <f>IF(E135=BJ$3,AX135,0)</f>
        <v>0</v>
      </c>
      <c r="BK135" s="18">
        <f>IF(BJ135=BJ$4,BJ135-60,BJ135)</f>
        <v>0</v>
      </c>
      <c r="BL135" s="18">
        <f>IF(BK135=BK$4,BK135-60,BK135)</f>
        <v>0</v>
      </c>
      <c r="BM135" s="19">
        <f>IF(BJ135=$BJ$4,1,IF(BK135=$BK$4,1,IF(BL135=$BL$4,1,0)))</f>
        <v>0</v>
      </c>
    </row>
    <row r="136" spans="1:65" ht="15.75" customHeight="1" outlineLevel="1" x14ac:dyDescent="0.25">
      <c r="A136" s="12" t="str">
        <f>CONCATENATE(E136,LEFT(C136,2),RIGHT(C136,2),UPPER((LEFT(D136,3))))</f>
        <v/>
      </c>
      <c r="B136" s="99"/>
      <c r="C136" s="99"/>
      <c r="D136" s="99"/>
      <c r="E136" s="99"/>
      <c r="F136" s="99"/>
      <c r="G136" s="105"/>
      <c r="H136" s="84" t="s">
        <v>29</v>
      </c>
      <c r="I136" s="101">
        <f>VLOOKUP(H136,OBJECTIFS,2)</f>
        <v>10</v>
      </c>
      <c r="J136" s="99"/>
      <c r="K136" s="102" t="s">
        <v>36</v>
      </c>
      <c r="L136" s="11">
        <f>VLOOKUP(K136,COMPETENCES,2)</f>
        <v>7.5</v>
      </c>
      <c r="M136" s="11">
        <f>IF(L136="-",0,IF(L136=0,0,1))</f>
        <v>1</v>
      </c>
      <c r="N136" s="103"/>
      <c r="O136" s="84" t="s">
        <v>19</v>
      </c>
      <c r="P136" s="11">
        <f>VLOOKUP(O136,QUALITES,2)</f>
        <v>10</v>
      </c>
      <c r="Q136" s="94"/>
      <c r="R136" s="84" t="s">
        <v>37</v>
      </c>
      <c r="S136" s="11">
        <f>VLOOKUP(R136,EXPERTISE,2)</f>
        <v>10</v>
      </c>
      <c r="T136" s="94"/>
      <c r="U136" s="92"/>
      <c r="V136" s="92"/>
      <c r="W136" s="92"/>
      <c r="X136" s="92"/>
      <c r="Y136" s="92"/>
      <c r="Z136" s="92"/>
      <c r="AA136" s="92"/>
      <c r="AB136" s="92"/>
      <c r="AC136" s="92"/>
      <c r="AD136" s="92"/>
      <c r="AE136" s="92"/>
      <c r="AF136" s="92"/>
      <c r="AG136" s="92"/>
      <c r="AH136" s="92"/>
      <c r="AI136" s="92"/>
      <c r="AJ136" s="92"/>
      <c r="AK136" s="92"/>
      <c r="AL136" s="92"/>
      <c r="AM136" s="92"/>
      <c r="AN136" s="92"/>
      <c r="AO136" s="92"/>
      <c r="AP136" s="92"/>
      <c r="AQ136" s="92"/>
      <c r="AR136" s="92"/>
      <c r="AS136" s="92"/>
      <c r="AT136" s="92"/>
      <c r="AU136" s="92"/>
      <c r="AV136" s="92"/>
      <c r="AW136" s="92"/>
      <c r="AX136" s="98"/>
      <c r="AZ136" s="120">
        <f>IF(E136=AZ$3,AX136,0)</f>
        <v>0</v>
      </c>
      <c r="BA136" s="18">
        <f>IF(AZ136=AZ$4,AZ136-60,AZ136)</f>
        <v>0</v>
      </c>
      <c r="BB136" s="18">
        <f>IF(BA136=BA$4,BA136-60,BA136)</f>
        <v>0</v>
      </c>
      <c r="BC136" s="19">
        <f>IF(AZ136=$AZ$4,1,IF(BA136=$BA$4,1,IF(BB136=$BB$4,1,0)))</f>
        <v>0</v>
      </c>
      <c r="BE136" s="120">
        <f>IF(E136=BE$3,AX136,0)</f>
        <v>0</v>
      </c>
      <c r="BF136" s="18">
        <f>IF(BE136=BE$4,BE136-60,BE136)</f>
        <v>0</v>
      </c>
      <c r="BG136" s="18">
        <f>IF(BF136=BF$4,BF136-60,BF136)</f>
        <v>0</v>
      </c>
      <c r="BH136" s="19">
        <f>IF(BE136=$BE$4,1,IF(BF136=$BF$4,1,IF(BG136=$BG$4,1,0)))</f>
        <v>0</v>
      </c>
      <c r="BJ136" s="120">
        <f>IF(E136=BJ$3,AX136,0)</f>
        <v>0</v>
      </c>
      <c r="BK136" s="18">
        <f>IF(BJ136=BJ$4,BJ136-60,BJ136)</f>
        <v>0</v>
      </c>
      <c r="BL136" s="18">
        <f>IF(BK136=BK$4,BK136-60,BK136)</f>
        <v>0</v>
      </c>
      <c r="BM136" s="19">
        <f>IF(BJ136=$BJ$4,1,IF(BK136=$BK$4,1,IF(BL136=$BL$4,1,0)))</f>
        <v>0</v>
      </c>
    </row>
    <row r="137" spans="1:65" ht="15.75" customHeight="1" outlineLevel="1" x14ac:dyDescent="0.25">
      <c r="A137" s="12" t="str">
        <f>CONCATENATE(E137,LEFT(C137,2),RIGHT(C137,2),UPPER((LEFT(D137,3))))</f>
        <v/>
      </c>
      <c r="B137" s="99"/>
      <c r="C137" s="99"/>
      <c r="D137" s="99"/>
      <c r="E137" s="99"/>
      <c r="F137" s="99"/>
      <c r="G137" s="105"/>
      <c r="H137" s="84" t="s">
        <v>66</v>
      </c>
      <c r="I137" s="101" t="str">
        <f>VLOOKUP(H137,OBJECTIFS,2)</f>
        <v>-</v>
      </c>
      <c r="J137" s="99"/>
      <c r="K137" s="102" t="s">
        <v>36</v>
      </c>
      <c r="L137" s="11">
        <f>VLOOKUP(K137,COMPETENCES,2)</f>
        <v>7.5</v>
      </c>
      <c r="M137" s="11">
        <f>IF(L137="-",0,IF(L137=0,0,1))</f>
        <v>1</v>
      </c>
      <c r="N137" s="103"/>
      <c r="O137" s="84" t="s">
        <v>19</v>
      </c>
      <c r="P137" s="11">
        <f>VLOOKUP(O137,QUALITES,2)</f>
        <v>10</v>
      </c>
      <c r="Q137" s="94"/>
      <c r="R137" s="84" t="s">
        <v>37</v>
      </c>
      <c r="S137" s="11">
        <f>VLOOKUP(R137,EXPERTISE,2)</f>
        <v>10</v>
      </c>
      <c r="T137" s="94"/>
      <c r="U137" s="92"/>
      <c r="V137" s="92"/>
      <c r="W137" s="92"/>
      <c r="X137" s="92"/>
      <c r="Y137" s="92"/>
      <c r="Z137" s="92"/>
      <c r="AA137" s="92"/>
      <c r="AB137" s="92"/>
      <c r="AC137" s="92"/>
      <c r="AD137" s="92"/>
      <c r="AE137" s="92"/>
      <c r="AF137" s="92"/>
      <c r="AG137" s="92"/>
      <c r="AH137" s="92"/>
      <c r="AI137" s="92"/>
      <c r="AJ137" s="92"/>
      <c r="AK137" s="92"/>
      <c r="AL137" s="92"/>
      <c r="AM137" s="92"/>
      <c r="AN137" s="92"/>
      <c r="AO137" s="92"/>
      <c r="AP137" s="92"/>
      <c r="AQ137" s="92"/>
      <c r="AR137" s="92"/>
      <c r="AS137" s="92"/>
      <c r="AT137" s="92"/>
      <c r="AU137" s="92"/>
      <c r="AV137" s="92"/>
      <c r="AW137" s="92"/>
      <c r="AX137" s="98"/>
      <c r="AZ137" s="120">
        <f>IF(E137=AZ$3,AX137,0)</f>
        <v>0</v>
      </c>
      <c r="BA137" s="18">
        <f>IF(AZ137=AZ$4,AZ137-60,AZ137)</f>
        <v>0</v>
      </c>
      <c r="BB137" s="18">
        <f>IF(BA137=BA$4,BA137-60,BA137)</f>
        <v>0</v>
      </c>
      <c r="BC137" s="19">
        <f>IF(AZ137=$AZ$4,1,IF(BA137=$BA$4,1,IF(BB137=$BB$4,1,0)))</f>
        <v>0</v>
      </c>
      <c r="BE137" s="120">
        <f>IF(E137=BE$3,AX137,0)</f>
        <v>0</v>
      </c>
      <c r="BF137" s="18">
        <f>IF(BE137=BE$4,BE137-60,BE137)</f>
        <v>0</v>
      </c>
      <c r="BG137" s="18">
        <f>IF(BF137=BF$4,BF137-60,BF137)</f>
        <v>0</v>
      </c>
      <c r="BH137" s="19">
        <f>IF(BE137=$BE$4,1,IF(BF137=$BF$4,1,IF(BG137=$BG$4,1,0)))</f>
        <v>0</v>
      </c>
      <c r="BJ137" s="120">
        <f>IF(E137=BJ$3,AX137,0)</f>
        <v>0</v>
      </c>
      <c r="BK137" s="18">
        <f>IF(BJ137=BJ$4,BJ137-60,BJ137)</f>
        <v>0</v>
      </c>
      <c r="BL137" s="18">
        <f>IF(BK137=BK$4,BK137-60,BK137)</f>
        <v>0</v>
      </c>
      <c r="BM137" s="19">
        <f>IF(BJ137=$BJ$4,1,IF(BK137=$BK$4,1,IF(BL137=$BL$4,1,0)))</f>
        <v>0</v>
      </c>
    </row>
    <row r="138" spans="1:65" ht="15.75" customHeight="1" outlineLevel="1" x14ac:dyDescent="0.25">
      <c r="A138" s="12" t="str">
        <f>CONCATENATE(E138,LEFT(C138,2),RIGHT(C138,2),UPPER((LEFT(D138,3))))</f>
        <v/>
      </c>
      <c r="B138" s="99"/>
      <c r="C138" s="99"/>
      <c r="D138" s="99"/>
      <c r="E138" s="99"/>
      <c r="F138" s="99"/>
      <c r="G138" s="105"/>
      <c r="H138" s="84" t="s">
        <v>66</v>
      </c>
      <c r="I138" s="11" t="str">
        <f>VLOOKUP(H138,OBJECTIFS,2)</f>
        <v>-</v>
      </c>
      <c r="J138" s="99"/>
      <c r="K138" s="84" t="s">
        <v>38</v>
      </c>
      <c r="L138" s="11" t="str">
        <f>VLOOKUP(K138,COMPETENCES,2)</f>
        <v>-</v>
      </c>
      <c r="M138" s="11">
        <f>IF(L138="-",0,IF(L138=0,0,1))</f>
        <v>0</v>
      </c>
      <c r="N138" s="103"/>
      <c r="O138" s="84" t="s">
        <v>19</v>
      </c>
      <c r="P138" s="11">
        <f>VLOOKUP(O138,QUALITES,2)</f>
        <v>10</v>
      </c>
      <c r="Q138" s="94"/>
      <c r="R138" s="84" t="s">
        <v>36</v>
      </c>
      <c r="S138" s="11">
        <f>VLOOKUP(R138,EXPERTISE,2)</f>
        <v>7.5</v>
      </c>
      <c r="T138" s="94"/>
      <c r="U138" s="92"/>
      <c r="V138" s="92"/>
      <c r="W138" s="92"/>
      <c r="X138" s="92"/>
      <c r="Y138" s="92"/>
      <c r="Z138" s="92"/>
      <c r="AA138" s="92"/>
      <c r="AB138" s="92"/>
      <c r="AC138" s="92"/>
      <c r="AD138" s="92"/>
      <c r="AE138" s="92"/>
      <c r="AF138" s="92"/>
      <c r="AG138" s="92"/>
      <c r="AH138" s="92"/>
      <c r="AI138" s="92"/>
      <c r="AJ138" s="92"/>
      <c r="AK138" s="92"/>
      <c r="AL138" s="92"/>
      <c r="AM138" s="92"/>
      <c r="AN138" s="92"/>
      <c r="AO138" s="92"/>
      <c r="AP138" s="92"/>
      <c r="AQ138" s="92"/>
      <c r="AR138" s="92"/>
      <c r="AS138" s="92"/>
      <c r="AT138" s="92"/>
      <c r="AU138" s="92"/>
      <c r="AV138" s="92"/>
      <c r="AW138" s="92"/>
      <c r="AX138" s="98"/>
      <c r="AZ138" s="120">
        <f>IF(E138=AZ$3,AX138,0)</f>
        <v>0</v>
      </c>
      <c r="BA138" s="18">
        <f>IF(AZ138=AZ$4,AZ138-60,AZ138)</f>
        <v>0</v>
      </c>
      <c r="BB138" s="18">
        <f>IF(BA138=BA$4,BA138-60,BA138)</f>
        <v>0</v>
      </c>
      <c r="BC138" s="19">
        <f>IF(AZ138=$AZ$4,1,IF(BA138=$BA$4,1,IF(BB138=$BB$4,1,0)))</f>
        <v>0</v>
      </c>
      <c r="BE138" s="120">
        <f>IF(E138=BE$3,AX138,0)</f>
        <v>0</v>
      </c>
      <c r="BF138" s="18">
        <f>IF(BE138=BE$4,BE138-60,BE138)</f>
        <v>0</v>
      </c>
      <c r="BG138" s="18">
        <f>IF(BF138=BF$4,BF138-60,BF138)</f>
        <v>0</v>
      </c>
      <c r="BH138" s="19">
        <f>IF(BE138=$BE$4,1,IF(BF138=$BF$4,1,IF(BG138=$BG$4,1,0)))</f>
        <v>0</v>
      </c>
      <c r="BJ138" s="120">
        <f>IF(E138=BJ$3,AX138,0)</f>
        <v>0</v>
      </c>
      <c r="BK138" s="18">
        <f>IF(BJ138=BJ$4,BJ138-60,BJ138)</f>
        <v>0</v>
      </c>
      <c r="BL138" s="18">
        <f>IF(BK138=BK$4,BK138-60,BK138)</f>
        <v>0</v>
      </c>
      <c r="BM138" s="19">
        <f>IF(BJ138=$BJ$4,1,IF(BK138=$BK$4,1,IF(BL138=$BL$4,1,0)))</f>
        <v>0</v>
      </c>
    </row>
    <row r="139" spans="1:65" ht="15.75" customHeight="1" outlineLevel="1" x14ac:dyDescent="0.25">
      <c r="A139" s="12" t="str">
        <f>CONCATENATE(E139,LEFT(C139,2),RIGHT(C139,2),UPPER((LEFT(D139,3))))</f>
        <v/>
      </c>
      <c r="B139" s="99"/>
      <c r="C139" s="99"/>
      <c r="D139" s="99"/>
      <c r="E139" s="99"/>
      <c r="F139" s="99"/>
      <c r="G139" s="100"/>
      <c r="H139" s="99"/>
      <c r="I139" s="106"/>
      <c r="J139" s="99"/>
      <c r="K139" s="84" t="s">
        <v>37</v>
      </c>
      <c r="L139" s="11">
        <f>VLOOKUP(K139,COMPETENCES,2)</f>
        <v>10</v>
      </c>
      <c r="M139" s="11">
        <f>IF(L139="-",0,IF(L139=0,0,1))</f>
        <v>1</v>
      </c>
      <c r="N139" s="103"/>
      <c r="O139" s="84" t="s">
        <v>18</v>
      </c>
      <c r="P139" s="11">
        <f>VLOOKUP(O139,QUALITES,2)</f>
        <v>7.5</v>
      </c>
      <c r="Q139" s="94"/>
      <c r="R139" s="84" t="s">
        <v>37</v>
      </c>
      <c r="S139" s="11">
        <f>VLOOKUP(R139,EXPERTISE,2)</f>
        <v>10</v>
      </c>
      <c r="T139" s="94"/>
      <c r="U139" s="92"/>
      <c r="V139" s="92"/>
      <c r="W139" s="92"/>
      <c r="X139" s="92"/>
      <c r="Y139" s="92"/>
      <c r="Z139" s="92"/>
      <c r="AA139" s="92"/>
      <c r="AB139" s="92"/>
      <c r="AC139" s="92"/>
      <c r="AD139" s="92"/>
      <c r="AE139" s="92"/>
      <c r="AF139" s="92"/>
      <c r="AG139" s="92"/>
      <c r="AH139" s="92"/>
      <c r="AI139" s="92"/>
      <c r="AJ139" s="92"/>
      <c r="AK139" s="92"/>
      <c r="AL139" s="92"/>
      <c r="AM139" s="92"/>
      <c r="AN139" s="92"/>
      <c r="AO139" s="92"/>
      <c r="AP139" s="92"/>
      <c r="AQ139" s="92"/>
      <c r="AR139" s="92"/>
      <c r="AS139" s="92"/>
      <c r="AT139" s="92"/>
      <c r="AU139" s="92"/>
      <c r="AV139" s="92"/>
      <c r="AW139" s="92"/>
      <c r="AX139" s="98"/>
      <c r="AZ139" s="120">
        <f>IF(E139=AZ$3,AX139,0)</f>
        <v>0</v>
      </c>
      <c r="BA139" s="18">
        <f>IF(AZ139=AZ$4,AZ139-60,AZ139)</f>
        <v>0</v>
      </c>
      <c r="BB139" s="18">
        <f>IF(BA139=BA$4,BA139-60,BA139)</f>
        <v>0</v>
      </c>
      <c r="BC139" s="19">
        <f>IF(AZ139=$AZ$4,1,IF(BA139=$BA$4,1,IF(BB139=$BB$4,1,0)))</f>
        <v>0</v>
      </c>
      <c r="BE139" s="120">
        <f>IF(E139=BE$3,AX139,0)</f>
        <v>0</v>
      </c>
      <c r="BF139" s="18">
        <f>IF(BE139=BE$4,BE139-60,BE139)</f>
        <v>0</v>
      </c>
      <c r="BG139" s="18">
        <f>IF(BF139=BF$4,BF139-60,BF139)</f>
        <v>0</v>
      </c>
      <c r="BH139" s="19">
        <f>IF(BE139=$BE$4,1,IF(BF139=$BF$4,1,IF(BG139=$BG$4,1,0)))</f>
        <v>0</v>
      </c>
      <c r="BJ139" s="120">
        <f>IF(E139=BJ$3,AX139,0)</f>
        <v>0</v>
      </c>
      <c r="BK139" s="18">
        <f>IF(BJ139=BJ$4,BJ139-60,BJ139)</f>
        <v>0</v>
      </c>
      <c r="BL139" s="18">
        <f>IF(BK139=BK$4,BK139-60,BK139)</f>
        <v>0</v>
      </c>
      <c r="BM139" s="19">
        <f>IF(BJ139=$BJ$4,1,IF(BK139=$BK$4,1,IF(BL139=$BL$4,1,0)))</f>
        <v>0</v>
      </c>
    </row>
    <row r="140" spans="1:65" ht="15.75" customHeight="1" outlineLevel="1" x14ac:dyDescent="0.25">
      <c r="A140" s="12" t="str">
        <f>CONCATENATE(E140,LEFT(C140,2),RIGHT(C140,2),UPPER((LEFT(D140,3))))</f>
        <v/>
      </c>
      <c r="B140" s="99"/>
      <c r="C140" s="99"/>
      <c r="D140" s="99"/>
      <c r="E140" s="99"/>
      <c r="F140" s="99"/>
      <c r="G140" s="100"/>
      <c r="H140" s="99"/>
      <c r="I140" s="106"/>
      <c r="J140" s="99"/>
      <c r="K140" s="84" t="s">
        <v>37</v>
      </c>
      <c r="L140" s="11">
        <f>VLOOKUP(K140,COMPETENCES,2)</f>
        <v>10</v>
      </c>
      <c r="M140" s="11">
        <f>IF(L140="-",0,IF(L140=0,0,1))</f>
        <v>1</v>
      </c>
      <c r="N140" s="103"/>
      <c r="O140" s="84" t="s">
        <v>18</v>
      </c>
      <c r="P140" s="11">
        <f>VLOOKUP(O140,QUALITES,2)</f>
        <v>7.5</v>
      </c>
      <c r="Q140" s="94"/>
      <c r="R140" s="84" t="s">
        <v>36</v>
      </c>
      <c r="S140" s="11">
        <f>VLOOKUP(R140,EXPERTISE,2)</f>
        <v>7.5</v>
      </c>
      <c r="T140" s="94"/>
      <c r="U140" s="92"/>
      <c r="V140" s="92"/>
      <c r="W140" s="92"/>
      <c r="X140" s="92"/>
      <c r="Y140" s="92"/>
      <c r="Z140" s="92"/>
      <c r="AA140" s="92"/>
      <c r="AB140" s="92"/>
      <c r="AC140" s="92"/>
      <c r="AD140" s="92"/>
      <c r="AE140" s="92"/>
      <c r="AF140" s="92"/>
      <c r="AG140" s="92"/>
      <c r="AH140" s="92"/>
      <c r="AI140" s="92"/>
      <c r="AJ140" s="92"/>
      <c r="AK140" s="92"/>
      <c r="AL140" s="92"/>
      <c r="AM140" s="92"/>
      <c r="AN140" s="92"/>
      <c r="AO140" s="92"/>
      <c r="AP140" s="92"/>
      <c r="AQ140" s="92"/>
      <c r="AR140" s="92"/>
      <c r="AS140" s="92"/>
      <c r="AT140" s="92"/>
      <c r="AU140" s="92"/>
      <c r="AV140" s="92"/>
      <c r="AW140" s="92"/>
      <c r="AX140" s="98"/>
      <c r="AZ140" s="120">
        <f>IF(E140=AZ$3,AX140,0)</f>
        <v>0</v>
      </c>
      <c r="BA140" s="18">
        <f>IF(AZ140=AZ$4,AZ140-60,AZ140)</f>
        <v>0</v>
      </c>
      <c r="BB140" s="18">
        <f>IF(BA140=BA$4,BA140-60,BA140)</f>
        <v>0</v>
      </c>
      <c r="BC140" s="19">
        <f>IF(AZ140=$AZ$4,1,IF(BA140=$BA$4,1,IF(BB140=$BB$4,1,0)))</f>
        <v>0</v>
      </c>
      <c r="BE140" s="120">
        <f>IF(E140=BE$3,AX140,0)</f>
        <v>0</v>
      </c>
      <c r="BF140" s="18">
        <f>IF(BE140=BE$4,BE140-60,BE140)</f>
        <v>0</v>
      </c>
      <c r="BG140" s="18">
        <f>IF(BF140=BF$4,BF140-60,BF140)</f>
        <v>0</v>
      </c>
      <c r="BH140" s="19">
        <f>IF(BE140=$BE$4,1,IF(BF140=$BF$4,1,IF(BG140=$BG$4,1,0)))</f>
        <v>0</v>
      </c>
      <c r="BJ140" s="120">
        <f>IF(E140=BJ$3,AX140,0)</f>
        <v>0</v>
      </c>
      <c r="BK140" s="18">
        <f>IF(BJ140=BJ$4,BJ140-60,BJ140)</f>
        <v>0</v>
      </c>
      <c r="BL140" s="18">
        <f>IF(BK140=BK$4,BK140-60,BK140)</f>
        <v>0</v>
      </c>
      <c r="BM140" s="19">
        <f>IF(BJ140=$BJ$4,1,IF(BK140=$BK$4,1,IF(BL140=$BL$4,1,0)))</f>
        <v>0</v>
      </c>
    </row>
    <row r="141" spans="1:65" ht="15.75" customHeight="1" outlineLevel="1" x14ac:dyDescent="0.25">
      <c r="A141" s="12" t="str">
        <f>CONCATENATE(E141,LEFT(C141,2),RIGHT(C141,2),UPPER((LEFT(D141,3))))</f>
        <v/>
      </c>
      <c r="B141" s="99"/>
      <c r="C141" s="99"/>
      <c r="D141" s="99"/>
      <c r="E141" s="99"/>
      <c r="F141" s="99"/>
      <c r="G141" s="100"/>
      <c r="H141" s="99"/>
      <c r="I141" s="106"/>
      <c r="J141" s="99"/>
      <c r="K141" s="84" t="s">
        <v>36</v>
      </c>
      <c r="L141" s="11">
        <f>VLOOKUP(K141,COMPETENCES,2)</f>
        <v>7.5</v>
      </c>
      <c r="M141" s="11">
        <f>IF(L141="-",0,IF(L141=0,0,1))</f>
        <v>1</v>
      </c>
      <c r="N141" s="103"/>
      <c r="O141" s="84" t="s">
        <v>19</v>
      </c>
      <c r="P141" s="11">
        <f>VLOOKUP(O141,QUALITES,2)</f>
        <v>10</v>
      </c>
      <c r="Q141" s="94"/>
      <c r="R141" s="84" t="s">
        <v>36</v>
      </c>
      <c r="S141" s="11">
        <f>VLOOKUP(R141,EXPERTISE,2)</f>
        <v>7.5</v>
      </c>
      <c r="T141" s="94"/>
      <c r="U141" s="92"/>
      <c r="V141" s="92"/>
      <c r="W141" s="92"/>
      <c r="X141" s="92"/>
      <c r="Y141" s="92"/>
      <c r="Z141" s="92"/>
      <c r="AA141" s="92"/>
      <c r="AB141" s="92"/>
      <c r="AC141" s="92"/>
      <c r="AD141" s="92"/>
      <c r="AE141" s="92"/>
      <c r="AF141" s="92"/>
      <c r="AG141" s="92"/>
      <c r="AH141" s="92"/>
      <c r="AI141" s="92"/>
      <c r="AJ141" s="92"/>
      <c r="AK141" s="92"/>
      <c r="AL141" s="92"/>
      <c r="AM141" s="92"/>
      <c r="AN141" s="92"/>
      <c r="AO141" s="92"/>
      <c r="AP141" s="92"/>
      <c r="AQ141" s="92"/>
      <c r="AR141" s="92"/>
      <c r="AS141" s="92"/>
      <c r="AT141" s="92"/>
      <c r="AU141" s="92"/>
      <c r="AV141" s="92"/>
      <c r="AW141" s="92"/>
      <c r="AX141" s="98"/>
      <c r="AZ141" s="120">
        <f>IF(E141=AZ$3,AX141,0)</f>
        <v>0</v>
      </c>
      <c r="BA141" s="18">
        <f>IF(AZ141=AZ$4,AZ141-60,AZ141)</f>
        <v>0</v>
      </c>
      <c r="BB141" s="18">
        <f>IF(BA141=BA$4,BA141-60,BA141)</f>
        <v>0</v>
      </c>
      <c r="BC141" s="19">
        <f>IF(AZ141=$AZ$4,1,IF(BA141=$BA$4,1,IF(BB141=$BB$4,1,0)))</f>
        <v>0</v>
      </c>
      <c r="BE141" s="120">
        <f>IF(E141=BE$3,AX141,0)</f>
        <v>0</v>
      </c>
      <c r="BF141" s="18">
        <f>IF(BE141=BE$4,BE141-60,BE141)</f>
        <v>0</v>
      </c>
      <c r="BG141" s="18">
        <f>IF(BF141=BF$4,BF141-60,BF141)</f>
        <v>0</v>
      </c>
      <c r="BH141" s="19">
        <f>IF(BE141=$BE$4,1,IF(BF141=$BF$4,1,IF(BG141=$BG$4,1,0)))</f>
        <v>0</v>
      </c>
      <c r="BJ141" s="120">
        <f>IF(E141=BJ$3,AX141,0)</f>
        <v>0</v>
      </c>
      <c r="BK141" s="18">
        <f>IF(BJ141=BJ$4,BJ141-60,BJ141)</f>
        <v>0</v>
      </c>
      <c r="BL141" s="18">
        <f>IF(BK141=BK$4,BK141-60,BK141)</f>
        <v>0</v>
      </c>
      <c r="BM141" s="19">
        <f>IF(BJ141=$BJ$4,1,IF(BK141=$BK$4,1,IF(BL141=$BL$4,1,0)))</f>
        <v>0</v>
      </c>
    </row>
    <row r="142" spans="1:65" ht="15.75" customHeight="1" outlineLevel="1" x14ac:dyDescent="0.25">
      <c r="A142" s="12" t="str">
        <f>CONCATENATE(E142,LEFT(C142,2),RIGHT(C142,2),UPPER((LEFT(D142,3))))</f>
        <v/>
      </c>
      <c r="B142" s="99"/>
      <c r="C142" s="99"/>
      <c r="D142" s="99"/>
      <c r="E142" s="99"/>
      <c r="F142" s="99"/>
      <c r="G142" s="100"/>
      <c r="H142" s="99"/>
      <c r="I142" s="106"/>
      <c r="J142" s="99"/>
      <c r="K142" s="84" t="s">
        <v>36</v>
      </c>
      <c r="L142" s="11">
        <f>VLOOKUP(K142,COMPETENCES,2)</f>
        <v>7.5</v>
      </c>
      <c r="M142" s="11">
        <f>IF(L142="-",0,IF(L142=0,0,1))</f>
        <v>1</v>
      </c>
      <c r="N142" s="103"/>
      <c r="O142" s="94"/>
      <c r="P142" s="107"/>
      <c r="Q142" s="94"/>
      <c r="R142" s="84" t="s">
        <v>36</v>
      </c>
      <c r="S142" s="11">
        <f>VLOOKUP(R142,EXPERTISE,2)</f>
        <v>7.5</v>
      </c>
      <c r="T142" s="94"/>
      <c r="U142" s="92"/>
      <c r="V142" s="92"/>
      <c r="W142" s="92"/>
      <c r="X142" s="92"/>
      <c r="Y142" s="92"/>
      <c r="Z142" s="92"/>
      <c r="AA142" s="92"/>
      <c r="AB142" s="92"/>
      <c r="AC142" s="92"/>
      <c r="AD142" s="92"/>
      <c r="AE142" s="92"/>
      <c r="AF142" s="92"/>
      <c r="AG142" s="92"/>
      <c r="AH142" s="92"/>
      <c r="AI142" s="92"/>
      <c r="AJ142" s="92"/>
      <c r="AK142" s="92"/>
      <c r="AL142" s="92"/>
      <c r="AM142" s="92"/>
      <c r="AN142" s="92"/>
      <c r="AO142" s="92"/>
      <c r="AP142" s="92"/>
      <c r="AQ142" s="92"/>
      <c r="AR142" s="92"/>
      <c r="AS142" s="92"/>
      <c r="AT142" s="92"/>
      <c r="AU142" s="92"/>
      <c r="AV142" s="92"/>
      <c r="AW142" s="92"/>
      <c r="AX142" s="98"/>
      <c r="AZ142" s="120">
        <f>IF(E142=AZ$3,AX142,0)</f>
        <v>0</v>
      </c>
      <c r="BA142" s="18">
        <f>IF(AZ142=AZ$4,AZ142-60,AZ142)</f>
        <v>0</v>
      </c>
      <c r="BB142" s="18">
        <f>IF(BA142=BA$4,BA142-60,BA142)</f>
        <v>0</v>
      </c>
      <c r="BC142" s="19">
        <f>IF(AZ142=$AZ$4,1,IF(BA142=$BA$4,1,IF(BB142=$BB$4,1,0)))</f>
        <v>0</v>
      </c>
      <c r="BE142" s="120">
        <f>IF(E142=BE$3,AX142,0)</f>
        <v>0</v>
      </c>
      <c r="BF142" s="18">
        <f>IF(BE142=BE$4,BE142-60,BE142)</f>
        <v>0</v>
      </c>
      <c r="BG142" s="18">
        <f>IF(BF142=BF$4,BF142-60,BF142)</f>
        <v>0</v>
      </c>
      <c r="BH142" s="19">
        <f>IF(BE142=$BE$4,1,IF(BF142=$BF$4,1,IF(BG142=$BG$4,1,0)))</f>
        <v>0</v>
      </c>
      <c r="BJ142" s="120">
        <f>IF(E142=BJ$3,AX142,0)</f>
        <v>0</v>
      </c>
      <c r="BK142" s="18">
        <f>IF(BJ142=BJ$4,BJ142-60,BJ142)</f>
        <v>0</v>
      </c>
      <c r="BL142" s="18">
        <f>IF(BK142=BK$4,BK142-60,BK142)</f>
        <v>0</v>
      </c>
      <c r="BM142" s="19">
        <f>IF(BJ142=$BJ$4,1,IF(BK142=$BK$4,1,IF(BL142=$BL$4,1,0)))</f>
        <v>0</v>
      </c>
    </row>
    <row r="143" spans="1:65" ht="15.75" customHeight="1" outlineLevel="1" x14ac:dyDescent="0.25">
      <c r="A143" s="12" t="str">
        <f>CONCATENATE(E143,LEFT(C143,2),RIGHT(C143,2),UPPER((LEFT(D143,3))))</f>
        <v/>
      </c>
      <c r="B143" s="99"/>
      <c r="C143" s="99"/>
      <c r="D143" s="99"/>
      <c r="E143" s="99"/>
      <c r="F143" s="99"/>
      <c r="G143" s="100"/>
      <c r="H143" s="99"/>
      <c r="I143" s="106"/>
      <c r="J143" s="99"/>
      <c r="K143" s="84" t="s">
        <v>36</v>
      </c>
      <c r="L143" s="11">
        <f>VLOOKUP(K143,COMPETENCES,2)</f>
        <v>7.5</v>
      </c>
      <c r="M143" s="11">
        <f>IF(L143="-",0,IF(L143=0,0,1))</f>
        <v>1</v>
      </c>
      <c r="N143" s="103"/>
      <c r="O143" s="94"/>
      <c r="P143" s="107"/>
      <c r="Q143" s="94"/>
      <c r="R143" s="84" t="s">
        <v>38</v>
      </c>
      <c r="S143" s="11" t="str">
        <f>VLOOKUP(R143,EXPERTISE,2)</f>
        <v>-</v>
      </c>
      <c r="T143" s="94"/>
      <c r="U143" s="92"/>
      <c r="V143" s="92"/>
      <c r="W143" s="92"/>
      <c r="X143" s="92"/>
      <c r="Y143" s="92"/>
      <c r="Z143" s="92"/>
      <c r="AA143" s="92"/>
      <c r="AB143" s="92"/>
      <c r="AC143" s="92"/>
      <c r="AD143" s="92"/>
      <c r="AE143" s="92"/>
      <c r="AF143" s="92"/>
      <c r="AG143" s="92"/>
      <c r="AH143" s="92"/>
      <c r="AI143" s="92"/>
      <c r="AJ143" s="92"/>
      <c r="AK143" s="92"/>
      <c r="AL143" s="92"/>
      <c r="AM143" s="92"/>
      <c r="AN143" s="92"/>
      <c r="AO143" s="92"/>
      <c r="AP143" s="92"/>
      <c r="AQ143" s="92"/>
      <c r="AR143" s="92"/>
      <c r="AS143" s="92"/>
      <c r="AT143" s="92"/>
      <c r="AU143" s="92"/>
      <c r="AV143" s="92"/>
      <c r="AW143" s="92"/>
      <c r="AX143" s="98"/>
      <c r="AZ143" s="120">
        <f>IF(E143=AZ$3,AX143,0)</f>
        <v>0</v>
      </c>
      <c r="BA143" s="18">
        <f>IF(AZ143=AZ$4,AZ143-60,AZ143)</f>
        <v>0</v>
      </c>
      <c r="BB143" s="18">
        <f>IF(BA143=BA$4,BA143-60,BA143)</f>
        <v>0</v>
      </c>
      <c r="BC143" s="19">
        <f>IF(AZ143=$AZ$4,1,IF(BA143=$BA$4,1,IF(BB143=$BB$4,1,0)))</f>
        <v>0</v>
      </c>
      <c r="BE143" s="120">
        <f>IF(E143=BE$3,AX143,0)</f>
        <v>0</v>
      </c>
      <c r="BF143" s="18">
        <f>IF(BE143=BE$4,BE143-60,BE143)</f>
        <v>0</v>
      </c>
      <c r="BG143" s="18">
        <f>IF(BF143=BF$4,BF143-60,BF143)</f>
        <v>0</v>
      </c>
      <c r="BH143" s="19">
        <f>IF(BE143=$BE$4,1,IF(BF143=$BF$4,1,IF(BG143=$BG$4,1,0)))</f>
        <v>0</v>
      </c>
      <c r="BJ143" s="120">
        <f>IF(E143=BJ$3,AX143,0)</f>
        <v>0</v>
      </c>
      <c r="BK143" s="18">
        <f>IF(BJ143=BJ$4,BJ143-60,BJ143)</f>
        <v>0</v>
      </c>
      <c r="BL143" s="18">
        <f>IF(BK143=BK$4,BK143-60,BK143)</f>
        <v>0</v>
      </c>
      <c r="BM143" s="19">
        <f>IF(BJ143=$BJ$4,1,IF(BK143=$BK$4,1,IF(BL143=$BL$4,1,0)))</f>
        <v>0</v>
      </c>
    </row>
    <row r="144" spans="1:65" ht="15.75" customHeight="1" outlineLevel="1" x14ac:dyDescent="0.25">
      <c r="A144" s="12" t="str">
        <f>CONCATENATE(E144,LEFT(C144,2),RIGHT(C144,2),UPPER((LEFT(D144,3))))</f>
        <v/>
      </c>
      <c r="B144" s="99"/>
      <c r="C144" s="99"/>
      <c r="D144" s="99"/>
      <c r="E144" s="99"/>
      <c r="F144" s="99"/>
      <c r="G144" s="100"/>
      <c r="H144" s="99"/>
      <c r="I144" s="106"/>
      <c r="J144" s="99"/>
      <c r="K144" s="84" t="s">
        <v>66</v>
      </c>
      <c r="L144" s="11" t="str">
        <f>VLOOKUP(K144,COMPETENCES,2)</f>
        <v>-</v>
      </c>
      <c r="M144" s="11">
        <f>IF(L144="-",0,IF(L144=0,0,1))</f>
        <v>0</v>
      </c>
      <c r="N144" s="103"/>
      <c r="O144" s="94"/>
      <c r="P144" s="107"/>
      <c r="Q144" s="94"/>
      <c r="R144" s="84" t="s">
        <v>37</v>
      </c>
      <c r="S144" s="11">
        <f>VLOOKUP(R144,EXPERTISE,2)</f>
        <v>10</v>
      </c>
      <c r="T144" s="94"/>
      <c r="U144" s="92"/>
      <c r="V144" s="92"/>
      <c r="W144" s="92"/>
      <c r="X144" s="92"/>
      <c r="Y144" s="92"/>
      <c r="Z144" s="92"/>
      <c r="AA144" s="92"/>
      <c r="AB144" s="92"/>
      <c r="AC144" s="92"/>
      <c r="AD144" s="92"/>
      <c r="AE144" s="92"/>
      <c r="AF144" s="92"/>
      <c r="AG144" s="92"/>
      <c r="AH144" s="92"/>
      <c r="AI144" s="92"/>
      <c r="AJ144" s="92"/>
      <c r="AK144" s="92"/>
      <c r="AL144" s="92"/>
      <c r="AM144" s="92"/>
      <c r="AN144" s="92"/>
      <c r="AO144" s="92"/>
      <c r="AP144" s="92"/>
      <c r="AQ144" s="92"/>
      <c r="AR144" s="92"/>
      <c r="AS144" s="92"/>
      <c r="AT144" s="92"/>
      <c r="AU144" s="92"/>
      <c r="AV144" s="92"/>
      <c r="AW144" s="92"/>
      <c r="AX144" s="98"/>
      <c r="AZ144" s="120">
        <f>IF(E144=AZ$3,AX144,0)</f>
        <v>0</v>
      </c>
      <c r="BA144" s="18">
        <f>IF(AZ144=AZ$4,AZ144-60,AZ144)</f>
        <v>0</v>
      </c>
      <c r="BB144" s="18">
        <f>IF(BA144=BA$4,BA144-60,BA144)</f>
        <v>0</v>
      </c>
      <c r="BC144" s="19">
        <f>IF(AZ144=$AZ$4,1,IF(BA144=$BA$4,1,IF(BB144=$BB$4,1,0)))</f>
        <v>0</v>
      </c>
      <c r="BE144" s="120">
        <f>IF(E144=BE$3,AX144,0)</f>
        <v>0</v>
      </c>
      <c r="BF144" s="18">
        <f>IF(BE144=BE$4,BE144-60,BE144)</f>
        <v>0</v>
      </c>
      <c r="BG144" s="18">
        <f>IF(BF144=BF$4,BF144-60,BF144)</f>
        <v>0</v>
      </c>
      <c r="BH144" s="19">
        <f>IF(BE144=$BE$4,1,IF(BF144=$BF$4,1,IF(BG144=$BG$4,1,0)))</f>
        <v>0</v>
      </c>
      <c r="BJ144" s="120">
        <f>IF(E144=BJ$3,AX144,0)</f>
        <v>0</v>
      </c>
      <c r="BK144" s="18">
        <f>IF(BJ144=BJ$4,BJ144-60,BJ144)</f>
        <v>0</v>
      </c>
      <c r="BL144" s="18">
        <f>IF(BK144=BK$4,BK144-60,BK144)</f>
        <v>0</v>
      </c>
      <c r="BM144" s="19">
        <f>IF(BJ144=$BJ$4,1,IF(BK144=$BK$4,1,IF(BL144=$BL$4,1,0)))</f>
        <v>0</v>
      </c>
    </row>
    <row r="145" spans="1:65" ht="15.75" customHeight="1" outlineLevel="1" x14ac:dyDescent="0.25">
      <c r="A145" s="12" t="str">
        <f>CONCATENATE(E145,LEFT(C145,2),RIGHT(C145,2),UPPER((LEFT(D145,3))))</f>
        <v/>
      </c>
      <c r="B145" s="99"/>
      <c r="C145" s="99"/>
      <c r="D145" s="99"/>
      <c r="E145" s="99"/>
      <c r="F145" s="99"/>
      <c r="G145" s="100"/>
      <c r="H145" s="99"/>
      <c r="I145" s="106"/>
      <c r="J145" s="99"/>
      <c r="K145" s="84" t="s">
        <v>66</v>
      </c>
      <c r="L145" s="11" t="str">
        <f>VLOOKUP(K145,COMPETENCES,2)</f>
        <v>-</v>
      </c>
      <c r="M145" s="11">
        <f>IF(L145="-",0,IF(L145=0,0,1))</f>
        <v>0</v>
      </c>
      <c r="N145" s="103"/>
      <c r="O145" s="94"/>
      <c r="P145" s="107"/>
      <c r="Q145" s="94"/>
      <c r="R145" s="94"/>
      <c r="S145" s="107"/>
      <c r="T145" s="94"/>
      <c r="U145" s="92"/>
      <c r="V145" s="92"/>
      <c r="W145" s="92"/>
      <c r="X145" s="92"/>
      <c r="Y145" s="92"/>
      <c r="Z145" s="92"/>
      <c r="AA145" s="92"/>
      <c r="AB145" s="92"/>
      <c r="AC145" s="92"/>
      <c r="AD145" s="92"/>
      <c r="AE145" s="92"/>
      <c r="AF145" s="92"/>
      <c r="AG145" s="92"/>
      <c r="AH145" s="92"/>
      <c r="AI145" s="92"/>
      <c r="AJ145" s="92"/>
      <c r="AK145" s="92"/>
      <c r="AL145" s="92"/>
      <c r="AM145" s="92"/>
      <c r="AN145" s="92"/>
      <c r="AO145" s="92"/>
      <c r="AP145" s="92"/>
      <c r="AQ145" s="92"/>
      <c r="AR145" s="92"/>
      <c r="AS145" s="92"/>
      <c r="AT145" s="92"/>
      <c r="AU145" s="92"/>
      <c r="AV145" s="92"/>
      <c r="AW145" s="92"/>
      <c r="AX145" s="98"/>
      <c r="AZ145" s="120">
        <f>IF(E145=AZ$3,AX145,0)</f>
        <v>0</v>
      </c>
      <c r="BA145" s="18">
        <f>IF(AZ145=AZ$4,AZ145-60,AZ145)</f>
        <v>0</v>
      </c>
      <c r="BB145" s="18">
        <f>IF(BA145=BA$4,BA145-60,BA145)</f>
        <v>0</v>
      </c>
      <c r="BC145" s="19">
        <f>IF(AZ145=$AZ$4,1,IF(BA145=$BA$4,1,IF(BB145=$BB$4,1,0)))</f>
        <v>0</v>
      </c>
      <c r="BE145" s="120">
        <f>IF(E145=BE$3,AX145,0)</f>
        <v>0</v>
      </c>
      <c r="BF145" s="18">
        <f>IF(BE145=BE$4,BE145-60,BE145)</f>
        <v>0</v>
      </c>
      <c r="BG145" s="18">
        <f>IF(BF145=BF$4,BF145-60,BF145)</f>
        <v>0</v>
      </c>
      <c r="BH145" s="19">
        <f>IF(BE145=$BE$4,1,IF(BF145=$BF$4,1,IF(BG145=$BG$4,1,0)))</f>
        <v>0</v>
      </c>
      <c r="BJ145" s="120">
        <f>IF(E145=BJ$3,AX145,0)</f>
        <v>0</v>
      </c>
      <c r="BK145" s="18">
        <f>IF(BJ145=BJ$4,BJ145-60,BJ145)</f>
        <v>0</v>
      </c>
      <c r="BL145" s="18">
        <f>IF(BK145=BK$4,BK145-60,BK145)</f>
        <v>0</v>
      </c>
      <c r="BM145" s="19">
        <f>IF(BJ145=$BJ$4,1,IF(BK145=$BK$4,1,IF(BL145=$BL$4,1,0)))</f>
        <v>0</v>
      </c>
    </row>
    <row r="146" spans="1:65" ht="15.75" customHeight="1" outlineLevel="1" x14ac:dyDescent="0.25">
      <c r="A146" s="12" t="str">
        <f>CONCATENATE(E146,LEFT(C146,2),RIGHT(C146,2),UPPER((LEFT(D146,3))))</f>
        <v/>
      </c>
      <c r="B146" s="99"/>
      <c r="C146" s="99"/>
      <c r="D146" s="99"/>
      <c r="E146" s="99"/>
      <c r="F146" s="99"/>
      <c r="G146" s="100"/>
      <c r="H146" s="99"/>
      <c r="I146" s="106"/>
      <c r="J146" s="99"/>
      <c r="K146" s="84" t="s">
        <v>66</v>
      </c>
      <c r="L146" s="11" t="str">
        <f>VLOOKUP(K146,COMPETENCES,2)</f>
        <v>-</v>
      </c>
      <c r="M146" s="11">
        <f>IF(L146="-",0,IF(L146=0,0,1))</f>
        <v>0</v>
      </c>
      <c r="N146" s="103"/>
      <c r="O146" s="94"/>
      <c r="P146" s="107"/>
      <c r="Q146" s="94"/>
      <c r="R146" s="94"/>
      <c r="S146" s="107"/>
      <c r="T146" s="94"/>
      <c r="U146" s="92"/>
      <c r="V146" s="92"/>
      <c r="W146" s="92"/>
      <c r="X146" s="92"/>
      <c r="Y146" s="92"/>
      <c r="Z146" s="92"/>
      <c r="AA146" s="92"/>
      <c r="AB146" s="92"/>
      <c r="AC146" s="92"/>
      <c r="AD146" s="92"/>
      <c r="AE146" s="92"/>
      <c r="AF146" s="92"/>
      <c r="AG146" s="92"/>
      <c r="AH146" s="92"/>
      <c r="AI146" s="92"/>
      <c r="AJ146" s="92"/>
      <c r="AK146" s="92"/>
      <c r="AL146" s="92"/>
      <c r="AM146" s="92"/>
      <c r="AN146" s="92"/>
      <c r="AO146" s="92"/>
      <c r="AP146" s="92"/>
      <c r="AQ146" s="92"/>
      <c r="AR146" s="92"/>
      <c r="AS146" s="92"/>
      <c r="AT146" s="92"/>
      <c r="AU146" s="92"/>
      <c r="AV146" s="92"/>
      <c r="AW146" s="92"/>
      <c r="AX146" s="98"/>
      <c r="AZ146" s="120">
        <f>IF(E146=AZ$3,AX146,0)</f>
        <v>0</v>
      </c>
      <c r="BA146" s="18">
        <f>IF(AZ146=AZ$4,AZ146-60,AZ146)</f>
        <v>0</v>
      </c>
      <c r="BB146" s="18">
        <f>IF(BA146=BA$4,BA146-60,BA146)</f>
        <v>0</v>
      </c>
      <c r="BC146" s="19">
        <f>IF(AZ146=$AZ$4,1,IF(BA146=$BA$4,1,IF(BB146=$BB$4,1,0)))</f>
        <v>0</v>
      </c>
      <c r="BE146" s="120">
        <f>IF(E146=BE$3,AX146,0)</f>
        <v>0</v>
      </c>
      <c r="BF146" s="18">
        <f>IF(BE146=BE$4,BE146-60,BE146)</f>
        <v>0</v>
      </c>
      <c r="BG146" s="18">
        <f>IF(BF146=BF$4,BF146-60,BF146)</f>
        <v>0</v>
      </c>
      <c r="BH146" s="19">
        <f>IF(BE146=$BE$4,1,IF(BF146=$BF$4,1,IF(BG146=$BG$4,1,0)))</f>
        <v>0</v>
      </c>
      <c r="BJ146" s="120">
        <f>IF(E146=BJ$3,AX146,0)</f>
        <v>0</v>
      </c>
      <c r="BK146" s="18">
        <f>IF(BJ146=BJ$4,BJ146-60,BJ146)</f>
        <v>0</v>
      </c>
      <c r="BL146" s="18">
        <f>IF(BK146=BK$4,BK146-60,BK146)</f>
        <v>0</v>
      </c>
      <c r="BM146" s="19">
        <f>IF(BJ146=$BJ$4,1,IF(BK146=$BK$4,1,IF(BL146=$BL$4,1,0)))</f>
        <v>0</v>
      </c>
    </row>
    <row r="147" spans="1:65" ht="15.75" customHeight="1" outlineLevel="1" x14ac:dyDescent="0.25">
      <c r="A147" s="12" t="str">
        <f>CONCATENATE(E147,LEFT(C147,2),RIGHT(C147,2),UPPER((LEFT(D147,3))))</f>
        <v/>
      </c>
      <c r="B147" s="99"/>
      <c r="C147" s="99"/>
      <c r="D147" s="99"/>
      <c r="E147" s="99"/>
      <c r="F147" s="99"/>
      <c r="G147" s="100"/>
      <c r="H147" s="99"/>
      <c r="I147" s="106"/>
      <c r="J147" s="99"/>
      <c r="K147" s="84" t="s">
        <v>66</v>
      </c>
      <c r="L147" s="11" t="str">
        <f>VLOOKUP(K147,COMPETENCES,2)</f>
        <v>-</v>
      </c>
      <c r="M147" s="11">
        <f>IF(L147="-",0,IF(L147=0,0,1))</f>
        <v>0</v>
      </c>
      <c r="N147" s="103"/>
      <c r="O147" s="94"/>
      <c r="P147" s="107"/>
      <c r="Q147" s="94"/>
      <c r="R147" s="94"/>
      <c r="S147" s="107"/>
      <c r="T147" s="94"/>
      <c r="U147" s="92"/>
      <c r="V147" s="92"/>
      <c r="W147" s="92"/>
      <c r="X147" s="92"/>
      <c r="Y147" s="92"/>
      <c r="Z147" s="92"/>
      <c r="AA147" s="92"/>
      <c r="AB147" s="92"/>
      <c r="AC147" s="92"/>
      <c r="AD147" s="92"/>
      <c r="AE147" s="92"/>
      <c r="AF147" s="92"/>
      <c r="AG147" s="92"/>
      <c r="AH147" s="92"/>
      <c r="AI147" s="92"/>
      <c r="AJ147" s="92"/>
      <c r="AK147" s="92"/>
      <c r="AL147" s="92"/>
      <c r="AM147" s="92"/>
      <c r="AN147" s="92"/>
      <c r="AO147" s="92"/>
      <c r="AP147" s="92"/>
      <c r="AQ147" s="92"/>
      <c r="AR147" s="92"/>
      <c r="AS147" s="92"/>
      <c r="AT147" s="92"/>
      <c r="AU147" s="92"/>
      <c r="AV147" s="92"/>
      <c r="AW147" s="92"/>
      <c r="AX147" s="98"/>
      <c r="AZ147" s="120">
        <f>IF(E147=AZ$3,AX147,0)</f>
        <v>0</v>
      </c>
      <c r="BA147" s="18">
        <f>IF(AZ147=AZ$4,AZ147-60,AZ147)</f>
        <v>0</v>
      </c>
      <c r="BB147" s="18">
        <f>IF(BA147=BA$4,BA147-60,BA147)</f>
        <v>0</v>
      </c>
      <c r="BC147" s="19">
        <f>IF(AZ147=$AZ$4,1,IF(BA147=$BA$4,1,IF(BB147=$BB$4,1,0)))</f>
        <v>0</v>
      </c>
      <c r="BE147" s="120">
        <f>IF(E147=BE$3,AX147,0)</f>
        <v>0</v>
      </c>
      <c r="BF147" s="18">
        <f>IF(BE147=BE$4,BE147-60,BE147)</f>
        <v>0</v>
      </c>
      <c r="BG147" s="18">
        <f>IF(BF147=BF$4,BF147-60,BF147)</f>
        <v>0</v>
      </c>
      <c r="BH147" s="19">
        <f>IF(BE147=$BE$4,1,IF(BF147=$BF$4,1,IF(BG147=$BG$4,1,0)))</f>
        <v>0</v>
      </c>
      <c r="BJ147" s="120">
        <f>IF(E147=BJ$3,AX147,0)</f>
        <v>0</v>
      </c>
      <c r="BK147" s="18">
        <f>IF(BJ147=BJ$4,BJ147-60,BJ147)</f>
        <v>0</v>
      </c>
      <c r="BL147" s="18">
        <f>IF(BK147=BK$4,BK147-60,BK147)</f>
        <v>0</v>
      </c>
      <c r="BM147" s="19">
        <f>IF(BJ147=$BJ$4,1,IF(BK147=$BK$4,1,IF(BL147=$BL$4,1,0)))</f>
        <v>0</v>
      </c>
    </row>
    <row r="148" spans="1:65" ht="15" customHeight="1" outlineLevel="1" x14ac:dyDescent="0.25">
      <c r="A148" s="12" t="str">
        <f>CONCATENATE(E148,LEFT(C148,2),RIGHT(C148,2),UPPER((LEFT(D148,3))))</f>
        <v/>
      </c>
      <c r="B148" s="108"/>
      <c r="C148" s="99"/>
      <c r="D148" s="99"/>
      <c r="E148" s="99"/>
      <c r="F148" s="99"/>
      <c r="G148" s="100"/>
      <c r="H148" s="99"/>
      <c r="I148" s="106"/>
      <c r="J148" s="99"/>
      <c r="K148" s="94"/>
      <c r="L148" s="107"/>
      <c r="M148" s="107"/>
      <c r="N148" s="107"/>
      <c r="O148" s="94"/>
      <c r="P148" s="107"/>
      <c r="Q148" s="94"/>
      <c r="R148" s="94"/>
      <c r="S148" s="107"/>
      <c r="T148" s="94"/>
      <c r="U148" s="94"/>
      <c r="V148" s="94"/>
      <c r="W148" s="94"/>
      <c r="X148" s="94"/>
      <c r="Y148" s="94"/>
      <c r="Z148" s="94"/>
      <c r="AA148" s="94"/>
      <c r="AB148" s="94"/>
      <c r="AC148" s="94"/>
      <c r="AD148" s="94"/>
      <c r="AE148" s="94"/>
      <c r="AF148" s="94"/>
      <c r="AG148" s="94"/>
      <c r="AH148" s="94"/>
      <c r="AI148" s="94"/>
      <c r="AJ148" s="94"/>
      <c r="AK148" s="94"/>
      <c r="AL148" s="94"/>
      <c r="AM148" s="94"/>
      <c r="AN148" s="94"/>
      <c r="AO148" s="94"/>
      <c r="AP148" s="94"/>
      <c r="AQ148" s="94"/>
      <c r="AR148" s="94"/>
      <c r="AS148" s="94"/>
      <c r="AT148" s="94"/>
      <c r="AU148" s="94"/>
      <c r="AV148" s="94"/>
      <c r="AW148" s="94"/>
      <c r="AX148" s="109"/>
      <c r="AZ148" s="120">
        <f>IF(E148=AZ$3,AX148,0)</f>
        <v>0</v>
      </c>
      <c r="BA148" s="18">
        <f>IF(AZ148=AZ$4,AZ148-60,AZ148)</f>
        <v>0</v>
      </c>
      <c r="BB148" s="18">
        <f>IF(BA148=BA$4,BA148-60,BA148)</f>
        <v>0</v>
      </c>
      <c r="BC148" s="19">
        <f>IF(AZ148=$AZ$4,1,IF(BA148=$BA$4,1,IF(BB148=$BB$4,1,0)))</f>
        <v>0</v>
      </c>
      <c r="BE148" s="120">
        <f>IF(E148=BE$3,AX148,0)</f>
        <v>0</v>
      </c>
      <c r="BF148" s="18">
        <f>IF(BE148=BE$4,BE148-60,BE148)</f>
        <v>0</v>
      </c>
      <c r="BG148" s="18">
        <f>IF(BF148=BF$4,BF148-60,BF148)</f>
        <v>0</v>
      </c>
      <c r="BH148" s="19">
        <f>IF(BE148=$BE$4,1,IF(BF148=$BF$4,1,IF(BG148=$BG$4,1,0)))</f>
        <v>0</v>
      </c>
      <c r="BJ148" s="120">
        <f>IF(E148=BJ$3,AX148,0)</f>
        <v>0</v>
      </c>
      <c r="BK148" s="18">
        <f>IF(BJ148=BJ$4,BJ148-60,BJ148)</f>
        <v>0</v>
      </c>
      <c r="BL148" s="18">
        <f>IF(BK148=BK$4,BK148-60,BK148)</f>
        <v>0</v>
      </c>
      <c r="BM148" s="19">
        <f>IF(BJ148=$BJ$4,1,IF(BK148=$BK$4,1,IF(BL148=$BL$4,1,0)))</f>
        <v>0</v>
      </c>
    </row>
    <row r="149" spans="1:65" ht="15.75" x14ac:dyDescent="0.25">
      <c r="A149" s="12" t="str">
        <f>CONCATENATE(E149,LEFT(C149,2),RIGHT(C149,2),UPPER((LEFT(D149,3))))</f>
        <v>CAg10JUL</v>
      </c>
      <c r="B149" s="12" t="s">
        <v>84</v>
      </c>
      <c r="C149" s="12" t="s">
        <v>149</v>
      </c>
      <c r="D149" s="12" t="s">
        <v>114</v>
      </c>
      <c r="E149" s="6" t="str">
        <f>VLOOKUP($F149,'Listes déroulantes'!$A$28:$B$46,2)</f>
        <v>C</v>
      </c>
      <c r="F149" s="70" t="s">
        <v>43</v>
      </c>
      <c r="G149" s="71"/>
      <c r="H149" s="72"/>
      <c r="I149" s="73"/>
      <c r="J149" s="73"/>
      <c r="K149" s="73"/>
      <c r="L149" s="73"/>
      <c r="M149" s="73"/>
      <c r="N149" s="73"/>
      <c r="O149" s="73"/>
      <c r="P149" s="73"/>
      <c r="Q149" s="73"/>
      <c r="R149" s="73"/>
      <c r="S149" s="73"/>
      <c r="T149" s="74"/>
      <c r="U149" s="75">
        <f>J150+N150+Q150+T150</f>
        <v>24.583333333333332</v>
      </c>
      <c r="V149" s="72"/>
      <c r="W149" s="73"/>
      <c r="X149" s="73"/>
      <c r="Y149" s="73"/>
      <c r="Z149" s="73"/>
      <c r="AA149" s="73"/>
      <c r="AB149" s="73"/>
      <c r="AC149" s="73"/>
      <c r="AD149" s="73"/>
      <c r="AE149" s="73"/>
      <c r="AF149" s="74"/>
      <c r="AG149" s="76"/>
      <c r="AH149" s="77">
        <f>W150+Y150+AA150+AC150+AE150+AG150</f>
        <v>20</v>
      </c>
      <c r="AI149" s="73"/>
      <c r="AJ149" s="73"/>
      <c r="AK149" s="73"/>
      <c r="AL149" s="78" t="str">
        <f>IF(AK150&lt;5,"0",IF(AK150&lt;10,"2,5",IF(AK150&lt;15,"5",IF(AK150&lt;20,"7,5","10"))))</f>
        <v>5</v>
      </c>
      <c r="AM149" s="73"/>
      <c r="AN149" s="73"/>
      <c r="AO149" s="73"/>
      <c r="AP149" s="79">
        <f>IF(AO150&lt;10,5,10)</f>
        <v>10</v>
      </c>
      <c r="AQ149" s="73"/>
      <c r="AR149" s="73"/>
      <c r="AS149" s="73"/>
      <c r="AT149" s="73"/>
      <c r="AU149" s="73"/>
      <c r="AV149" s="73"/>
      <c r="AW149" s="80">
        <f>AR150+AT150+AV150</f>
        <v>6</v>
      </c>
      <c r="AX149" s="81">
        <f>U149+AP149+AL149+AH149+AW149</f>
        <v>65.583333333333329</v>
      </c>
      <c r="AZ149" s="120">
        <f>IF(E149=AZ$3,AX149,0)</f>
        <v>65.583333333333329</v>
      </c>
      <c r="BA149" s="18">
        <f>IF(AZ149=AZ$4,AZ149-60,AZ149)</f>
        <v>65.583333333333329</v>
      </c>
      <c r="BB149" s="18">
        <f>IF(BA149=BA$4,BA149-60,BA149)</f>
        <v>5.5833333333333286</v>
      </c>
      <c r="BC149" s="19">
        <f>IF(AZ149=$AZ$4,1,IF(BA149=$BA$4,1,IF(BB149=$BB$4,1,0)))</f>
        <v>1</v>
      </c>
      <c r="BE149" s="120">
        <f>IF(E149=BE$3,AX149,0)</f>
        <v>0</v>
      </c>
      <c r="BF149" s="18">
        <f>IF(BE149=BE$4,BE149-60,BE149)</f>
        <v>0</v>
      </c>
      <c r="BG149" s="18">
        <f>IF(BF149=BF$4,BF149-60,BF149)</f>
        <v>0</v>
      </c>
      <c r="BH149" s="19">
        <f>IF(BE149=$BE$4,1,IF(BF149=$BF$4,1,IF(BG149=$BG$4,1,0)))</f>
        <v>0</v>
      </c>
      <c r="BJ149" s="120">
        <f>IF(E149=BJ$3,AX149,0)</f>
        <v>0</v>
      </c>
      <c r="BK149" s="18">
        <f>IF(BJ149=BJ$4,BJ149-60,BJ149)</f>
        <v>0</v>
      </c>
      <c r="BL149" s="18">
        <f>IF(BK149=BK$4,BK149-60,BK149)</f>
        <v>0</v>
      </c>
      <c r="BM149" s="19">
        <f>IF(BJ149=$BJ$4,1,IF(BK149=$BK$4,1,IF(BL149=$BL$4,1,0)))</f>
        <v>0</v>
      </c>
    </row>
    <row r="150" spans="1:65" ht="15.75" customHeight="1" outlineLevel="1" x14ac:dyDescent="0.25">
      <c r="A150" s="12" t="str">
        <f>CONCATENATE(E150,LEFT(C150,2),RIGHT(C150,2),UPPER((LEFT(D150,3))))</f>
        <v/>
      </c>
      <c r="B150" s="82"/>
      <c r="C150" s="82"/>
      <c r="D150" s="82"/>
      <c r="E150" s="82"/>
      <c r="F150" s="82"/>
      <c r="G150" s="83"/>
      <c r="H150" s="87" t="s">
        <v>32</v>
      </c>
      <c r="I150" s="85" t="str">
        <f>VLOOKUP(H150,OBJECTIFS,2)</f>
        <v>-</v>
      </c>
      <c r="J150" s="86">
        <f>AVERAGE(I150:I154)</f>
        <v>5</v>
      </c>
      <c r="K150" s="87" t="s">
        <v>37</v>
      </c>
      <c r="L150" s="11">
        <f>VLOOKUP(K150,COMPETENCES,2)</f>
        <v>10</v>
      </c>
      <c r="M150" s="11">
        <f>IF(L150="-",0,IF(L150=0,0,1))</f>
        <v>1</v>
      </c>
      <c r="N150" s="88">
        <f>SUM(L150:L163)/SUM(M150:M163)</f>
        <v>5.833333333333333</v>
      </c>
      <c r="O150" s="84" t="s">
        <v>41</v>
      </c>
      <c r="P150" s="89">
        <f>VLOOKUP(O150,QUALITES,2)</f>
        <v>5</v>
      </c>
      <c r="Q150" s="90">
        <f>AVERAGE(P150:P157)</f>
        <v>7.5</v>
      </c>
      <c r="R150" s="84" t="s">
        <v>36</v>
      </c>
      <c r="S150" s="11">
        <f>VLOOKUP(R150,EXPERTISE,2)</f>
        <v>7.5</v>
      </c>
      <c r="T150" s="91">
        <f>AVERAGE(S150:S160)</f>
        <v>6.25</v>
      </c>
      <c r="U150" s="92"/>
      <c r="V150" s="12" t="s">
        <v>19</v>
      </c>
      <c r="W150" s="93">
        <f>VLOOKUP(V150,PROJETS,2)</f>
        <v>5</v>
      </c>
      <c r="X150" s="12" t="s">
        <v>19</v>
      </c>
      <c r="Y150" s="93">
        <f>VLOOKUP(X150,PROJETS,2)</f>
        <v>5</v>
      </c>
      <c r="Z150" s="12" t="s">
        <v>18</v>
      </c>
      <c r="AA150" s="93">
        <f>VLOOKUP(Z150,PROJETS,2)</f>
        <v>2.5</v>
      </c>
      <c r="AB150" s="12" t="s">
        <v>18</v>
      </c>
      <c r="AC150" s="93">
        <f>VLOOKUP(AB150,PROJETS,2)</f>
        <v>2.5</v>
      </c>
      <c r="AD150" s="12" t="s">
        <v>19</v>
      </c>
      <c r="AE150" s="93">
        <f>VLOOKUP(AD150,PROJETS,2)</f>
        <v>5</v>
      </c>
      <c r="AF150" s="12" t="s">
        <v>59</v>
      </c>
      <c r="AG150" s="93">
        <f>VLOOKUP(AF150,PROJETS,2)</f>
        <v>0</v>
      </c>
      <c r="AH150" s="94"/>
      <c r="AI150" s="95">
        <v>39755</v>
      </c>
      <c r="AJ150" s="96">
        <f>AJ4</f>
        <v>44561</v>
      </c>
      <c r="AK150" s="97">
        <f>(AJ150-AI150)/365</f>
        <v>13.167123287671233</v>
      </c>
      <c r="AL150" s="92"/>
      <c r="AM150" s="95">
        <v>39755</v>
      </c>
      <c r="AN150" s="95">
        <f>AN4</f>
        <v>44561</v>
      </c>
      <c r="AO150" s="97">
        <f>(AN150-AM150)/365</f>
        <v>13.167123287671233</v>
      </c>
      <c r="AP150" s="92"/>
      <c r="AQ150" s="12" t="s">
        <v>59</v>
      </c>
      <c r="AR150" s="93">
        <f>VLOOKUP(AQ150,DIVERS,2)</f>
        <v>0</v>
      </c>
      <c r="AS150" s="12" t="s">
        <v>18</v>
      </c>
      <c r="AT150" s="93">
        <f>VLOOKUP(AS150,FORMAC,2)</f>
        <v>2</v>
      </c>
      <c r="AU150" s="12" t="s">
        <v>18</v>
      </c>
      <c r="AV150" s="93">
        <f>VLOOKUP(AU150,FORMAQ,2)</f>
        <v>4</v>
      </c>
      <c r="AW150" s="92"/>
      <c r="AX150" s="98"/>
      <c r="AZ150" s="120">
        <f>IF(E150=AZ$3,AX150,0)</f>
        <v>0</v>
      </c>
      <c r="BA150" s="18">
        <f>IF(AZ150=AZ$4,AZ150-60,AZ150)</f>
        <v>0</v>
      </c>
      <c r="BB150" s="18">
        <f>IF(BA150=BA$4,BA150-60,BA150)</f>
        <v>0</v>
      </c>
      <c r="BC150" s="19">
        <f>IF(AZ150=$AZ$4,1,IF(BA150=$BA$4,1,IF(BB150=$BB$4,1,0)))</f>
        <v>0</v>
      </c>
      <c r="BE150" s="120">
        <f>IF(E150=BE$3,AX150,0)</f>
        <v>0</v>
      </c>
      <c r="BF150" s="18">
        <f>IF(BE150=BE$4,BE150-60,BE150)</f>
        <v>0</v>
      </c>
      <c r="BG150" s="18">
        <f>IF(BF150=BF$4,BF150-60,BF150)</f>
        <v>0</v>
      </c>
      <c r="BH150" s="19">
        <f>IF(BE150=$BE$4,1,IF(BF150=$BF$4,1,IF(BG150=$BG$4,1,0)))</f>
        <v>0</v>
      </c>
      <c r="BJ150" s="120">
        <f>IF(E150=BJ$3,AX150,0)</f>
        <v>0</v>
      </c>
      <c r="BK150" s="18">
        <f>IF(BJ150=BJ$4,BJ150-60,BJ150)</f>
        <v>0</v>
      </c>
      <c r="BL150" s="18">
        <f>IF(BK150=BK$4,BK150-60,BK150)</f>
        <v>0</v>
      </c>
      <c r="BM150" s="19">
        <f>IF(BJ150=$BJ$4,1,IF(BK150=$BK$4,1,IF(BL150=$BL$4,1,0)))</f>
        <v>0</v>
      </c>
    </row>
    <row r="151" spans="1:65" ht="15.75" customHeight="1" outlineLevel="1" x14ac:dyDescent="0.25">
      <c r="A151" s="12" t="str">
        <f>CONCATENATE(E151,LEFT(C151,2),RIGHT(C151,2),UPPER((LEFT(D151,3))))</f>
        <v/>
      </c>
      <c r="B151" s="99"/>
      <c r="C151" s="99"/>
      <c r="D151" s="99"/>
      <c r="E151" s="99"/>
      <c r="F151" s="99"/>
      <c r="G151" s="100"/>
      <c r="H151" s="84" t="s">
        <v>31</v>
      </c>
      <c r="I151" s="101">
        <f>VLOOKUP(H151,OBJECTIFS,2)</f>
        <v>0</v>
      </c>
      <c r="J151" s="99"/>
      <c r="K151" s="102" t="s">
        <v>35</v>
      </c>
      <c r="L151" s="11">
        <f>VLOOKUP(K151,COMPETENCES,2)</f>
        <v>5</v>
      </c>
      <c r="M151" s="11">
        <f>IF(L151="-",0,IF(L151=0,0,1))</f>
        <v>1</v>
      </c>
      <c r="N151" s="103"/>
      <c r="O151" s="84" t="s">
        <v>18</v>
      </c>
      <c r="P151" s="11">
        <f>VLOOKUP(O151,QUALITES,2)</f>
        <v>7.5</v>
      </c>
      <c r="Q151" s="94"/>
      <c r="R151" s="84" t="s">
        <v>36</v>
      </c>
      <c r="S151" s="11">
        <f>VLOOKUP(R151,EXPERTISE,2)</f>
        <v>7.5</v>
      </c>
      <c r="T151" s="94"/>
      <c r="U151" s="92"/>
      <c r="V151" s="92"/>
      <c r="W151" s="92"/>
      <c r="X151" s="92"/>
      <c r="Y151" s="92"/>
      <c r="Z151" s="92"/>
      <c r="AA151" s="92"/>
      <c r="AB151" s="92"/>
      <c r="AC151" s="92"/>
      <c r="AD151" s="92"/>
      <c r="AE151" s="92"/>
      <c r="AF151" s="92"/>
      <c r="AG151" s="92"/>
      <c r="AH151" s="92"/>
      <c r="AI151" s="92"/>
      <c r="AJ151" s="92"/>
      <c r="AK151" s="92"/>
      <c r="AL151" s="92"/>
      <c r="AM151" s="92"/>
      <c r="AN151" s="92"/>
      <c r="AO151" s="92"/>
      <c r="AP151" s="92"/>
      <c r="AQ151" s="92"/>
      <c r="AR151" s="92"/>
      <c r="AS151" s="92"/>
      <c r="AT151" s="92"/>
      <c r="AU151" s="92"/>
      <c r="AV151" s="92"/>
      <c r="AW151" s="92"/>
      <c r="AX151" s="98"/>
      <c r="AZ151" s="120">
        <f>IF(E151=AZ$3,AX151,0)</f>
        <v>0</v>
      </c>
      <c r="BA151" s="18">
        <f>IF(AZ151=AZ$4,AZ151-60,AZ151)</f>
        <v>0</v>
      </c>
      <c r="BB151" s="18">
        <f>IF(BA151=BA$4,BA151-60,BA151)</f>
        <v>0</v>
      </c>
      <c r="BC151" s="19">
        <f>IF(AZ151=$AZ$4,1,IF(BA151=$BA$4,1,IF(BB151=$BB$4,1,0)))</f>
        <v>0</v>
      </c>
      <c r="BE151" s="120">
        <f>IF(E151=BE$3,AX151,0)</f>
        <v>0</v>
      </c>
      <c r="BF151" s="18">
        <f>IF(BE151=BE$4,BE151-60,BE151)</f>
        <v>0</v>
      </c>
      <c r="BG151" s="18">
        <f>IF(BF151=BF$4,BF151-60,BF151)</f>
        <v>0</v>
      </c>
      <c r="BH151" s="19">
        <f>IF(BE151=$BE$4,1,IF(BF151=$BF$4,1,IF(BG151=$BG$4,1,0)))</f>
        <v>0</v>
      </c>
      <c r="BJ151" s="120">
        <f>IF(E151=BJ$3,AX151,0)</f>
        <v>0</v>
      </c>
      <c r="BK151" s="18">
        <f>IF(BJ151=BJ$4,BJ151-60,BJ151)</f>
        <v>0</v>
      </c>
      <c r="BL151" s="18">
        <f>IF(BK151=BK$4,BK151-60,BK151)</f>
        <v>0</v>
      </c>
      <c r="BM151" s="19">
        <f>IF(BJ151=$BJ$4,1,IF(BK151=$BK$4,1,IF(BL151=$BL$4,1,0)))</f>
        <v>0</v>
      </c>
    </row>
    <row r="152" spans="1:65" ht="15.75" customHeight="1" outlineLevel="1" x14ac:dyDescent="0.25">
      <c r="A152" s="12" t="str">
        <f>CONCATENATE(E152,LEFT(C152,2),RIGHT(C152,2),UPPER((LEFT(D152,3))))</f>
        <v/>
      </c>
      <c r="B152" s="99"/>
      <c r="C152" s="99"/>
      <c r="D152" s="99"/>
      <c r="E152" s="99"/>
      <c r="F152" s="99"/>
      <c r="G152" s="105"/>
      <c r="H152" s="84" t="s">
        <v>29</v>
      </c>
      <c r="I152" s="101">
        <f>VLOOKUP(H152,OBJECTIFS,2)</f>
        <v>10</v>
      </c>
      <c r="J152" s="99"/>
      <c r="K152" s="84" t="s">
        <v>35</v>
      </c>
      <c r="L152" s="11">
        <f>VLOOKUP(K152,COMPETENCES,2)</f>
        <v>5</v>
      </c>
      <c r="M152" s="11">
        <f>IF(L152="-",0,IF(L152=0,0,1))</f>
        <v>1</v>
      </c>
      <c r="N152" s="103"/>
      <c r="O152" s="84" t="s">
        <v>18</v>
      </c>
      <c r="P152" s="11">
        <f>VLOOKUP(O152,QUALITES,2)</f>
        <v>7.5</v>
      </c>
      <c r="Q152" s="94"/>
      <c r="R152" s="84" t="s">
        <v>36</v>
      </c>
      <c r="S152" s="11">
        <f>VLOOKUP(R152,EXPERTISE,2)</f>
        <v>7.5</v>
      </c>
      <c r="T152" s="94"/>
      <c r="U152" s="92"/>
      <c r="V152" s="92"/>
      <c r="W152" s="92"/>
      <c r="X152" s="92"/>
      <c r="Y152" s="92"/>
      <c r="Z152" s="92"/>
      <c r="AA152" s="92"/>
      <c r="AB152" s="92"/>
      <c r="AC152" s="92"/>
      <c r="AD152" s="92"/>
      <c r="AE152" s="92"/>
      <c r="AF152" s="92"/>
      <c r="AG152" s="92"/>
      <c r="AH152" s="92"/>
      <c r="AI152" s="92"/>
      <c r="AJ152" s="92"/>
      <c r="AK152" s="92"/>
      <c r="AL152" s="92"/>
      <c r="AM152" s="92"/>
      <c r="AN152" s="92"/>
      <c r="AO152" s="92"/>
      <c r="AP152" s="92"/>
      <c r="AQ152" s="92"/>
      <c r="AR152" s="92"/>
      <c r="AS152" s="92"/>
      <c r="AT152" s="92"/>
      <c r="AU152" s="92"/>
      <c r="AV152" s="92"/>
      <c r="AW152" s="92"/>
      <c r="AX152" s="98"/>
      <c r="AZ152" s="120">
        <f>IF(E152=AZ$3,AX152,0)</f>
        <v>0</v>
      </c>
      <c r="BA152" s="18">
        <f>IF(AZ152=AZ$4,AZ152-60,AZ152)</f>
        <v>0</v>
      </c>
      <c r="BB152" s="18">
        <f>IF(BA152=BA$4,BA152-60,BA152)</f>
        <v>0</v>
      </c>
      <c r="BC152" s="19">
        <f>IF(AZ152=$AZ$4,1,IF(BA152=$BA$4,1,IF(BB152=$BB$4,1,0)))</f>
        <v>0</v>
      </c>
      <c r="BE152" s="120">
        <f>IF(E152=BE$3,AX152,0)</f>
        <v>0</v>
      </c>
      <c r="BF152" s="18">
        <f>IF(BE152=BE$4,BE152-60,BE152)</f>
        <v>0</v>
      </c>
      <c r="BG152" s="18">
        <f>IF(BF152=BF$4,BF152-60,BF152)</f>
        <v>0</v>
      </c>
      <c r="BH152" s="19">
        <f>IF(BE152=$BE$4,1,IF(BF152=$BF$4,1,IF(BG152=$BG$4,1,0)))</f>
        <v>0</v>
      </c>
      <c r="BJ152" s="120">
        <f>IF(E152=BJ$3,AX152,0)</f>
        <v>0</v>
      </c>
      <c r="BK152" s="18">
        <f>IF(BJ152=BJ$4,BJ152-60,BJ152)</f>
        <v>0</v>
      </c>
      <c r="BL152" s="18">
        <f>IF(BK152=BK$4,BK152-60,BK152)</f>
        <v>0</v>
      </c>
      <c r="BM152" s="19">
        <f>IF(BJ152=$BJ$4,1,IF(BK152=$BK$4,1,IF(BL152=$BL$4,1,0)))</f>
        <v>0</v>
      </c>
    </row>
    <row r="153" spans="1:65" ht="15.75" customHeight="1" outlineLevel="1" x14ac:dyDescent="0.25">
      <c r="A153" s="12" t="str">
        <f>CONCATENATE(E153,LEFT(C153,2),RIGHT(C153,2),UPPER((LEFT(D153,3))))</f>
        <v/>
      </c>
      <c r="B153" s="99"/>
      <c r="C153" s="99"/>
      <c r="D153" s="99"/>
      <c r="E153" s="99"/>
      <c r="F153" s="99"/>
      <c r="G153" s="105"/>
      <c r="H153" s="84" t="s">
        <v>66</v>
      </c>
      <c r="I153" s="101" t="str">
        <f>VLOOKUP(H153,OBJECTIFS,2)</f>
        <v>-</v>
      </c>
      <c r="J153" s="99"/>
      <c r="K153" s="84" t="s">
        <v>35</v>
      </c>
      <c r="L153" s="11">
        <f>VLOOKUP(K153,COMPETENCES,2)</f>
        <v>5</v>
      </c>
      <c r="M153" s="11">
        <f>IF(L153="-",0,IF(L153=0,0,1))</f>
        <v>1</v>
      </c>
      <c r="N153" s="103"/>
      <c r="O153" s="84" t="s">
        <v>18</v>
      </c>
      <c r="P153" s="11">
        <f>VLOOKUP(O153,QUALITES,2)</f>
        <v>7.5</v>
      </c>
      <c r="Q153" s="94"/>
      <c r="R153" s="84" t="s">
        <v>34</v>
      </c>
      <c r="S153" s="11">
        <f>VLOOKUP(R153,EXPERTISE,2)</f>
        <v>2.5</v>
      </c>
      <c r="T153" s="94"/>
      <c r="U153" s="92"/>
      <c r="V153" s="92"/>
      <c r="W153" s="92"/>
      <c r="X153" s="92"/>
      <c r="Y153" s="92"/>
      <c r="Z153" s="92"/>
      <c r="AA153" s="92"/>
      <c r="AB153" s="92"/>
      <c r="AC153" s="92"/>
      <c r="AD153" s="92"/>
      <c r="AE153" s="92"/>
      <c r="AF153" s="92"/>
      <c r="AG153" s="92"/>
      <c r="AH153" s="92"/>
      <c r="AI153" s="92"/>
      <c r="AJ153" s="92"/>
      <c r="AK153" s="92"/>
      <c r="AL153" s="92"/>
      <c r="AM153" s="92"/>
      <c r="AN153" s="92"/>
      <c r="AO153" s="92"/>
      <c r="AP153" s="92"/>
      <c r="AQ153" s="92"/>
      <c r="AR153" s="92"/>
      <c r="AS153" s="92"/>
      <c r="AT153" s="92"/>
      <c r="AU153" s="92"/>
      <c r="AV153" s="92"/>
      <c r="AW153" s="92"/>
      <c r="AX153" s="98"/>
      <c r="AZ153" s="120">
        <f>IF(E153=AZ$3,AX153,0)</f>
        <v>0</v>
      </c>
      <c r="BA153" s="18">
        <f>IF(AZ153=AZ$4,AZ153-60,AZ153)</f>
        <v>0</v>
      </c>
      <c r="BB153" s="18">
        <f>IF(BA153=BA$4,BA153-60,BA153)</f>
        <v>0</v>
      </c>
      <c r="BC153" s="19">
        <f>IF(AZ153=$AZ$4,1,IF(BA153=$BA$4,1,IF(BB153=$BB$4,1,0)))</f>
        <v>0</v>
      </c>
      <c r="BE153" s="120">
        <f>IF(E153=BE$3,AX153,0)</f>
        <v>0</v>
      </c>
      <c r="BF153" s="18">
        <f>IF(BE153=BE$4,BE153-60,BE153)</f>
        <v>0</v>
      </c>
      <c r="BG153" s="18">
        <f>IF(BF153=BF$4,BF153-60,BF153)</f>
        <v>0</v>
      </c>
      <c r="BH153" s="19">
        <f>IF(BE153=$BE$4,1,IF(BF153=$BF$4,1,IF(BG153=$BG$4,1,0)))</f>
        <v>0</v>
      </c>
      <c r="BJ153" s="120">
        <f>IF(E153=BJ$3,AX153,0)</f>
        <v>0</v>
      </c>
      <c r="BK153" s="18">
        <f>IF(BJ153=BJ$4,BJ153-60,BJ153)</f>
        <v>0</v>
      </c>
      <c r="BL153" s="18">
        <f>IF(BK153=BK$4,BK153-60,BK153)</f>
        <v>0</v>
      </c>
      <c r="BM153" s="19">
        <f>IF(BJ153=$BJ$4,1,IF(BK153=$BK$4,1,IF(BL153=$BL$4,1,0)))</f>
        <v>0</v>
      </c>
    </row>
    <row r="154" spans="1:65" ht="15.75" customHeight="1" outlineLevel="1" x14ac:dyDescent="0.25">
      <c r="A154" s="12" t="str">
        <f>CONCATENATE(E154,LEFT(C154,2),RIGHT(C154,2),UPPER((LEFT(D154,3))))</f>
        <v/>
      </c>
      <c r="B154" s="99"/>
      <c r="C154" s="99"/>
      <c r="D154" s="99"/>
      <c r="E154" s="99"/>
      <c r="F154" s="99"/>
      <c r="G154" s="105"/>
      <c r="H154" s="84" t="s">
        <v>66</v>
      </c>
      <c r="I154" s="11" t="str">
        <f>VLOOKUP(H154,OBJECTIFS,2)</f>
        <v>-</v>
      </c>
      <c r="J154" s="99"/>
      <c r="K154" s="84" t="s">
        <v>35</v>
      </c>
      <c r="L154" s="11">
        <f>VLOOKUP(K154,COMPETENCES,2)</f>
        <v>5</v>
      </c>
      <c r="M154" s="11">
        <f>IF(L154="-",0,IF(L154=0,0,1))</f>
        <v>1</v>
      </c>
      <c r="N154" s="103"/>
      <c r="O154" s="84" t="s">
        <v>19</v>
      </c>
      <c r="P154" s="11">
        <f>VLOOKUP(O154,QUALITES,2)</f>
        <v>10</v>
      </c>
      <c r="Q154" s="94"/>
      <c r="R154" s="84" t="s">
        <v>66</v>
      </c>
      <c r="S154" s="11" t="str">
        <f>VLOOKUP(R154,EXPERTISE,2)</f>
        <v>-</v>
      </c>
      <c r="T154" s="94"/>
      <c r="U154" s="92"/>
      <c r="V154" s="92"/>
      <c r="W154" s="92"/>
      <c r="X154" s="92"/>
      <c r="Y154" s="92"/>
      <c r="Z154" s="92"/>
      <c r="AA154" s="92"/>
      <c r="AB154" s="92"/>
      <c r="AC154" s="92"/>
      <c r="AD154" s="92"/>
      <c r="AE154" s="92"/>
      <c r="AF154" s="92"/>
      <c r="AG154" s="92"/>
      <c r="AH154" s="92"/>
      <c r="AI154" s="92"/>
      <c r="AJ154" s="92"/>
      <c r="AK154" s="92"/>
      <c r="AL154" s="92"/>
      <c r="AM154" s="92"/>
      <c r="AN154" s="92"/>
      <c r="AO154" s="92"/>
      <c r="AP154" s="92"/>
      <c r="AQ154" s="92"/>
      <c r="AR154" s="92"/>
      <c r="AS154" s="92"/>
      <c r="AT154" s="92"/>
      <c r="AU154" s="92"/>
      <c r="AV154" s="92"/>
      <c r="AW154" s="92"/>
      <c r="AX154" s="98"/>
      <c r="AZ154" s="120">
        <f>IF(E154=AZ$3,AX154,0)</f>
        <v>0</v>
      </c>
      <c r="BA154" s="18">
        <f>IF(AZ154=AZ$4,AZ154-60,AZ154)</f>
        <v>0</v>
      </c>
      <c r="BB154" s="18">
        <f>IF(BA154=BA$4,BA154-60,BA154)</f>
        <v>0</v>
      </c>
      <c r="BC154" s="19">
        <f>IF(AZ154=$AZ$4,1,IF(BA154=$BA$4,1,IF(BB154=$BB$4,1,0)))</f>
        <v>0</v>
      </c>
      <c r="BE154" s="120">
        <f>IF(E154=BE$3,AX154,0)</f>
        <v>0</v>
      </c>
      <c r="BF154" s="18">
        <f>IF(BE154=BE$4,BE154-60,BE154)</f>
        <v>0</v>
      </c>
      <c r="BG154" s="18">
        <f>IF(BF154=BF$4,BF154-60,BF154)</f>
        <v>0</v>
      </c>
      <c r="BH154" s="19">
        <f>IF(BE154=$BE$4,1,IF(BF154=$BF$4,1,IF(BG154=$BG$4,1,0)))</f>
        <v>0</v>
      </c>
      <c r="BJ154" s="120">
        <f>IF(E154=BJ$3,AX154,0)</f>
        <v>0</v>
      </c>
      <c r="BK154" s="18">
        <f>IF(BJ154=BJ$4,BJ154-60,BJ154)</f>
        <v>0</v>
      </c>
      <c r="BL154" s="18">
        <f>IF(BK154=BK$4,BK154-60,BK154)</f>
        <v>0</v>
      </c>
      <c r="BM154" s="19">
        <f>IF(BJ154=$BJ$4,1,IF(BK154=$BK$4,1,IF(BL154=$BL$4,1,0)))</f>
        <v>0</v>
      </c>
    </row>
    <row r="155" spans="1:65" ht="15.75" customHeight="1" outlineLevel="1" x14ac:dyDescent="0.25">
      <c r="A155" s="12" t="str">
        <f>CONCATENATE(E155,LEFT(C155,2),RIGHT(C155,2),UPPER((LEFT(D155,3))))</f>
        <v/>
      </c>
      <c r="B155" s="99"/>
      <c r="C155" s="99"/>
      <c r="D155" s="99"/>
      <c r="E155" s="99"/>
      <c r="F155" s="99"/>
      <c r="G155" s="100"/>
      <c r="H155" s="99"/>
      <c r="I155" s="106"/>
      <c r="J155" s="99"/>
      <c r="K155" s="84" t="s">
        <v>35</v>
      </c>
      <c r="L155" s="11">
        <f>VLOOKUP(K155,COMPETENCES,2)</f>
        <v>5</v>
      </c>
      <c r="M155" s="11">
        <f>IF(L155="-",0,IF(L155=0,0,1))</f>
        <v>1</v>
      </c>
      <c r="N155" s="103"/>
      <c r="O155" s="84" t="s">
        <v>66</v>
      </c>
      <c r="P155" s="11" t="str">
        <f>VLOOKUP(O155,QUALITES,2)</f>
        <v>-</v>
      </c>
      <c r="Q155" s="94"/>
      <c r="R155" s="84" t="s">
        <v>66</v>
      </c>
      <c r="S155" s="11" t="str">
        <f>VLOOKUP(R155,EXPERTISE,2)</f>
        <v>-</v>
      </c>
      <c r="T155" s="94"/>
      <c r="U155" s="92"/>
      <c r="V155" s="92"/>
      <c r="W155" s="92"/>
      <c r="X155" s="92"/>
      <c r="Y155" s="92"/>
      <c r="Z155" s="92"/>
      <c r="AA155" s="92"/>
      <c r="AB155" s="92"/>
      <c r="AC155" s="92"/>
      <c r="AD155" s="92"/>
      <c r="AE155" s="92"/>
      <c r="AF155" s="92"/>
      <c r="AG155" s="92"/>
      <c r="AH155" s="92"/>
      <c r="AI155" s="92"/>
      <c r="AJ155" s="92"/>
      <c r="AK155" s="92"/>
      <c r="AL155" s="92"/>
      <c r="AM155" s="92"/>
      <c r="AN155" s="92"/>
      <c r="AO155" s="92"/>
      <c r="AP155" s="92"/>
      <c r="AQ155" s="92"/>
      <c r="AR155" s="92"/>
      <c r="AS155" s="92"/>
      <c r="AT155" s="92"/>
      <c r="AU155" s="92"/>
      <c r="AV155" s="92"/>
      <c r="AW155" s="92"/>
      <c r="AX155" s="98"/>
      <c r="AZ155" s="120">
        <f>IF(E155=AZ$3,AX155,0)</f>
        <v>0</v>
      </c>
      <c r="BA155" s="18">
        <f>IF(AZ155=AZ$4,AZ155-60,AZ155)</f>
        <v>0</v>
      </c>
      <c r="BB155" s="18">
        <f>IF(BA155=BA$4,BA155-60,BA155)</f>
        <v>0</v>
      </c>
      <c r="BC155" s="19">
        <f>IF(AZ155=$AZ$4,1,IF(BA155=$BA$4,1,IF(BB155=$BB$4,1,0)))</f>
        <v>0</v>
      </c>
      <c r="BE155" s="120">
        <f>IF(E155=BE$3,AX155,0)</f>
        <v>0</v>
      </c>
      <c r="BF155" s="18">
        <f>IF(BE155=BE$4,BE155-60,BE155)</f>
        <v>0</v>
      </c>
      <c r="BG155" s="18">
        <f>IF(BF155=BF$4,BF155-60,BF155)</f>
        <v>0</v>
      </c>
      <c r="BH155" s="19">
        <f>IF(BE155=$BE$4,1,IF(BF155=$BF$4,1,IF(BG155=$BG$4,1,0)))</f>
        <v>0</v>
      </c>
      <c r="BJ155" s="120">
        <f>IF(E155=BJ$3,AX155,0)</f>
        <v>0</v>
      </c>
      <c r="BK155" s="18">
        <f>IF(BJ155=BJ$4,BJ155-60,BJ155)</f>
        <v>0</v>
      </c>
      <c r="BL155" s="18">
        <f>IF(BK155=BK$4,BK155-60,BK155)</f>
        <v>0</v>
      </c>
      <c r="BM155" s="19">
        <f>IF(BJ155=$BJ$4,1,IF(BK155=$BK$4,1,IF(BL155=$BL$4,1,0)))</f>
        <v>0</v>
      </c>
    </row>
    <row r="156" spans="1:65" ht="15.75" customHeight="1" outlineLevel="1" x14ac:dyDescent="0.25">
      <c r="A156" s="12" t="str">
        <f>CONCATENATE(E156,LEFT(C156,2),RIGHT(C156,2),UPPER((LEFT(D156,3))))</f>
        <v/>
      </c>
      <c r="B156" s="99"/>
      <c r="C156" s="99"/>
      <c r="D156" s="99"/>
      <c r="E156" s="99"/>
      <c r="F156" s="99"/>
      <c r="G156" s="100"/>
      <c r="H156" s="99"/>
      <c r="I156" s="106"/>
      <c r="J156" s="99"/>
      <c r="K156" s="84" t="s">
        <v>66</v>
      </c>
      <c r="L156" s="11" t="str">
        <f>VLOOKUP(K156,COMPETENCES,2)</f>
        <v>-</v>
      </c>
      <c r="M156" s="11">
        <f>IF(L156="-",0,IF(L156=0,0,1))</f>
        <v>0</v>
      </c>
      <c r="N156" s="103"/>
      <c r="O156" s="84" t="s">
        <v>66</v>
      </c>
      <c r="P156" s="11" t="str">
        <f>VLOOKUP(O156,QUALITES,2)</f>
        <v>-</v>
      </c>
      <c r="Q156" s="94"/>
      <c r="R156" s="84" t="s">
        <v>66</v>
      </c>
      <c r="S156" s="11" t="str">
        <f>VLOOKUP(R156,EXPERTISE,2)</f>
        <v>-</v>
      </c>
      <c r="T156" s="94"/>
      <c r="U156" s="92"/>
      <c r="V156" s="92"/>
      <c r="W156" s="92"/>
      <c r="X156" s="92"/>
      <c r="Y156" s="92"/>
      <c r="Z156" s="92"/>
      <c r="AA156" s="92"/>
      <c r="AB156" s="92"/>
      <c r="AC156" s="92"/>
      <c r="AD156" s="92"/>
      <c r="AE156" s="92"/>
      <c r="AF156" s="92"/>
      <c r="AG156" s="92"/>
      <c r="AH156" s="92"/>
      <c r="AI156" s="92"/>
      <c r="AJ156" s="92"/>
      <c r="AK156" s="92"/>
      <c r="AL156" s="92"/>
      <c r="AM156" s="92"/>
      <c r="AN156" s="92"/>
      <c r="AO156" s="92"/>
      <c r="AP156" s="92"/>
      <c r="AQ156" s="92"/>
      <c r="AR156" s="92"/>
      <c r="AS156" s="92"/>
      <c r="AT156" s="92"/>
      <c r="AU156" s="92"/>
      <c r="AV156" s="92"/>
      <c r="AW156" s="92"/>
      <c r="AX156" s="98"/>
      <c r="AZ156" s="120">
        <f>IF(E156=AZ$3,AX156,0)</f>
        <v>0</v>
      </c>
      <c r="BA156" s="18">
        <f>IF(AZ156=AZ$4,AZ156-60,AZ156)</f>
        <v>0</v>
      </c>
      <c r="BB156" s="18">
        <f>IF(BA156=BA$4,BA156-60,BA156)</f>
        <v>0</v>
      </c>
      <c r="BC156" s="19">
        <f>IF(AZ156=$AZ$4,1,IF(BA156=$BA$4,1,IF(BB156=$BB$4,1,0)))</f>
        <v>0</v>
      </c>
      <c r="BE156" s="120">
        <f>IF(E156=BE$3,AX156,0)</f>
        <v>0</v>
      </c>
      <c r="BF156" s="18">
        <f>IF(BE156=BE$4,BE156-60,BE156)</f>
        <v>0</v>
      </c>
      <c r="BG156" s="18">
        <f>IF(BF156=BF$4,BF156-60,BF156)</f>
        <v>0</v>
      </c>
      <c r="BH156" s="19">
        <f>IF(BE156=$BE$4,1,IF(BF156=$BF$4,1,IF(BG156=$BG$4,1,0)))</f>
        <v>0</v>
      </c>
      <c r="BJ156" s="120">
        <f>IF(E156=BJ$3,AX156,0)</f>
        <v>0</v>
      </c>
      <c r="BK156" s="18">
        <f>IF(BJ156=BJ$4,BJ156-60,BJ156)</f>
        <v>0</v>
      </c>
      <c r="BL156" s="18">
        <f>IF(BK156=BK$4,BK156-60,BK156)</f>
        <v>0</v>
      </c>
      <c r="BM156" s="19">
        <f>IF(BJ156=$BJ$4,1,IF(BK156=$BK$4,1,IF(BL156=$BL$4,1,0)))</f>
        <v>0</v>
      </c>
    </row>
    <row r="157" spans="1:65" ht="15.75" customHeight="1" outlineLevel="1" x14ac:dyDescent="0.25">
      <c r="A157" s="12" t="str">
        <f>CONCATENATE(E157,LEFT(C157,2),RIGHT(C157,2),UPPER((LEFT(D157,3))))</f>
        <v/>
      </c>
      <c r="B157" s="99"/>
      <c r="C157" s="99"/>
      <c r="D157" s="99"/>
      <c r="E157" s="99"/>
      <c r="F157" s="99"/>
      <c r="G157" s="100"/>
      <c r="H157" s="99"/>
      <c r="I157" s="106"/>
      <c r="J157" s="99"/>
      <c r="K157" s="84" t="s">
        <v>66</v>
      </c>
      <c r="L157" s="11" t="str">
        <f>VLOOKUP(K157,COMPETENCES,2)</f>
        <v>-</v>
      </c>
      <c r="M157" s="11">
        <f>IF(L157="-",0,IF(L157=0,0,1))</f>
        <v>0</v>
      </c>
      <c r="N157" s="103"/>
      <c r="O157" s="84" t="s">
        <v>66</v>
      </c>
      <c r="P157" s="11" t="str">
        <f>VLOOKUP(O157,QUALITES,2)</f>
        <v>-</v>
      </c>
      <c r="Q157" s="94"/>
      <c r="R157" s="84" t="s">
        <v>66</v>
      </c>
      <c r="S157" s="11" t="str">
        <f>VLOOKUP(R157,EXPERTISE,2)</f>
        <v>-</v>
      </c>
      <c r="T157" s="94"/>
      <c r="U157" s="92"/>
      <c r="V157" s="92"/>
      <c r="W157" s="92"/>
      <c r="X157" s="92"/>
      <c r="Y157" s="92"/>
      <c r="Z157" s="92"/>
      <c r="AA157" s="92"/>
      <c r="AB157" s="92"/>
      <c r="AC157" s="92"/>
      <c r="AD157" s="92"/>
      <c r="AE157" s="92"/>
      <c r="AF157" s="92"/>
      <c r="AG157" s="92"/>
      <c r="AH157" s="92"/>
      <c r="AI157" s="92"/>
      <c r="AJ157" s="92"/>
      <c r="AK157" s="92"/>
      <c r="AL157" s="92"/>
      <c r="AM157" s="92"/>
      <c r="AN157" s="92"/>
      <c r="AO157" s="92"/>
      <c r="AP157" s="92"/>
      <c r="AQ157" s="92"/>
      <c r="AR157" s="92"/>
      <c r="AS157" s="92"/>
      <c r="AT157" s="92"/>
      <c r="AU157" s="92"/>
      <c r="AV157" s="92"/>
      <c r="AW157" s="92"/>
      <c r="AX157" s="98"/>
      <c r="AZ157" s="120">
        <f>IF(E157=AZ$3,AX157,0)</f>
        <v>0</v>
      </c>
      <c r="BA157" s="18">
        <f>IF(AZ157=AZ$4,AZ157-60,AZ157)</f>
        <v>0</v>
      </c>
      <c r="BB157" s="18">
        <f>IF(BA157=BA$4,BA157-60,BA157)</f>
        <v>0</v>
      </c>
      <c r="BC157" s="19">
        <f>IF(AZ157=$AZ$4,1,IF(BA157=$BA$4,1,IF(BB157=$BB$4,1,0)))</f>
        <v>0</v>
      </c>
      <c r="BE157" s="120">
        <f>IF(E157=BE$3,AX157,0)</f>
        <v>0</v>
      </c>
      <c r="BF157" s="18">
        <f>IF(BE157=BE$4,BE157-60,BE157)</f>
        <v>0</v>
      </c>
      <c r="BG157" s="18">
        <f>IF(BF157=BF$4,BF157-60,BF157)</f>
        <v>0</v>
      </c>
      <c r="BH157" s="19">
        <f>IF(BE157=$BE$4,1,IF(BF157=$BF$4,1,IF(BG157=$BG$4,1,0)))</f>
        <v>0</v>
      </c>
      <c r="BJ157" s="120">
        <f>IF(E157=BJ$3,AX157,0)</f>
        <v>0</v>
      </c>
      <c r="BK157" s="18">
        <f>IF(BJ157=BJ$4,BJ157-60,BJ157)</f>
        <v>0</v>
      </c>
      <c r="BL157" s="18">
        <f>IF(BK157=BK$4,BK157-60,BK157)</f>
        <v>0</v>
      </c>
      <c r="BM157" s="19">
        <f>IF(BJ157=$BJ$4,1,IF(BK157=$BK$4,1,IF(BL157=$BL$4,1,0)))</f>
        <v>0</v>
      </c>
    </row>
    <row r="158" spans="1:65" ht="15.75" customHeight="1" outlineLevel="1" x14ac:dyDescent="0.25">
      <c r="A158" s="12" t="str">
        <f>CONCATENATE(E158,LEFT(C158,2),RIGHT(C158,2),UPPER((LEFT(D158,3))))</f>
        <v/>
      </c>
      <c r="B158" s="99"/>
      <c r="C158" s="99"/>
      <c r="D158" s="99"/>
      <c r="E158" s="99"/>
      <c r="F158" s="99"/>
      <c r="G158" s="100"/>
      <c r="H158" s="99"/>
      <c r="I158" s="106"/>
      <c r="J158" s="99"/>
      <c r="K158" s="84" t="s">
        <v>66</v>
      </c>
      <c r="L158" s="11" t="str">
        <f>VLOOKUP(K158,COMPETENCES,2)</f>
        <v>-</v>
      </c>
      <c r="M158" s="11">
        <f>IF(L158="-",0,IF(L158=0,0,1))</f>
        <v>0</v>
      </c>
      <c r="N158" s="103"/>
      <c r="O158" s="94"/>
      <c r="P158" s="107"/>
      <c r="Q158" s="94"/>
      <c r="R158" s="84" t="s">
        <v>66</v>
      </c>
      <c r="S158" s="11" t="str">
        <f>VLOOKUP(R158,EXPERTISE,2)</f>
        <v>-</v>
      </c>
      <c r="T158" s="94"/>
      <c r="U158" s="92"/>
      <c r="V158" s="92"/>
      <c r="W158" s="92"/>
      <c r="X158" s="92"/>
      <c r="Y158" s="92"/>
      <c r="Z158" s="92"/>
      <c r="AA158" s="92"/>
      <c r="AB158" s="92"/>
      <c r="AC158" s="92"/>
      <c r="AD158" s="92"/>
      <c r="AE158" s="92"/>
      <c r="AF158" s="92"/>
      <c r="AG158" s="92"/>
      <c r="AH158" s="92"/>
      <c r="AI158" s="92"/>
      <c r="AJ158" s="92"/>
      <c r="AK158" s="92"/>
      <c r="AL158" s="92"/>
      <c r="AM158" s="92"/>
      <c r="AN158" s="92"/>
      <c r="AO158" s="92"/>
      <c r="AP158" s="92"/>
      <c r="AQ158" s="92"/>
      <c r="AR158" s="92"/>
      <c r="AS158" s="92"/>
      <c r="AT158" s="92"/>
      <c r="AU158" s="92"/>
      <c r="AV158" s="92"/>
      <c r="AW158" s="92"/>
      <c r="AX158" s="98"/>
      <c r="AZ158" s="120">
        <f>IF(E158=AZ$3,AX158,0)</f>
        <v>0</v>
      </c>
      <c r="BA158" s="18">
        <f>IF(AZ158=AZ$4,AZ158-60,AZ158)</f>
        <v>0</v>
      </c>
      <c r="BB158" s="18">
        <f>IF(BA158=BA$4,BA158-60,BA158)</f>
        <v>0</v>
      </c>
      <c r="BC158" s="19">
        <f>IF(AZ158=$AZ$4,1,IF(BA158=$BA$4,1,IF(BB158=$BB$4,1,0)))</f>
        <v>0</v>
      </c>
      <c r="BE158" s="120">
        <f>IF(E158=BE$3,AX158,0)</f>
        <v>0</v>
      </c>
      <c r="BF158" s="18">
        <f>IF(BE158=BE$4,BE158-60,BE158)</f>
        <v>0</v>
      </c>
      <c r="BG158" s="18">
        <f>IF(BF158=BF$4,BF158-60,BF158)</f>
        <v>0</v>
      </c>
      <c r="BH158" s="19">
        <f>IF(BE158=$BE$4,1,IF(BF158=$BF$4,1,IF(BG158=$BG$4,1,0)))</f>
        <v>0</v>
      </c>
      <c r="BJ158" s="120">
        <f>IF(E158=BJ$3,AX158,0)</f>
        <v>0</v>
      </c>
      <c r="BK158" s="18">
        <f>IF(BJ158=BJ$4,BJ158-60,BJ158)</f>
        <v>0</v>
      </c>
      <c r="BL158" s="18">
        <f>IF(BK158=BK$4,BK158-60,BK158)</f>
        <v>0</v>
      </c>
      <c r="BM158" s="19">
        <f>IF(BJ158=$BJ$4,1,IF(BK158=$BK$4,1,IF(BL158=$BL$4,1,0)))</f>
        <v>0</v>
      </c>
    </row>
    <row r="159" spans="1:65" ht="15.75" customHeight="1" outlineLevel="1" x14ac:dyDescent="0.25">
      <c r="A159" s="12" t="str">
        <f>CONCATENATE(E159,LEFT(C159,2),RIGHT(C159,2),UPPER((LEFT(D159,3))))</f>
        <v/>
      </c>
      <c r="B159" s="99"/>
      <c r="C159" s="99"/>
      <c r="D159" s="99"/>
      <c r="E159" s="99"/>
      <c r="F159" s="99"/>
      <c r="G159" s="100"/>
      <c r="H159" s="99"/>
      <c r="I159" s="106"/>
      <c r="J159" s="99"/>
      <c r="K159" s="84" t="s">
        <v>66</v>
      </c>
      <c r="L159" s="11" t="str">
        <f>VLOOKUP(K159,COMPETENCES,2)</f>
        <v>-</v>
      </c>
      <c r="M159" s="11">
        <f>IF(L159="-",0,IF(L159=0,0,1))</f>
        <v>0</v>
      </c>
      <c r="N159" s="103"/>
      <c r="O159" s="94"/>
      <c r="P159" s="107"/>
      <c r="Q159" s="94"/>
      <c r="R159" s="84" t="s">
        <v>66</v>
      </c>
      <c r="S159" s="11" t="str">
        <f>VLOOKUP(R159,EXPERTISE,2)</f>
        <v>-</v>
      </c>
      <c r="T159" s="94"/>
      <c r="U159" s="92"/>
      <c r="V159" s="92"/>
      <c r="W159" s="92"/>
      <c r="X159" s="92"/>
      <c r="Y159" s="92"/>
      <c r="Z159" s="92"/>
      <c r="AA159" s="92"/>
      <c r="AB159" s="92"/>
      <c r="AC159" s="92"/>
      <c r="AD159" s="92"/>
      <c r="AE159" s="92"/>
      <c r="AF159" s="92"/>
      <c r="AG159" s="92"/>
      <c r="AH159" s="92"/>
      <c r="AI159" s="92"/>
      <c r="AJ159" s="92"/>
      <c r="AK159" s="92"/>
      <c r="AL159" s="92"/>
      <c r="AM159" s="92"/>
      <c r="AN159" s="92"/>
      <c r="AO159" s="92"/>
      <c r="AP159" s="92"/>
      <c r="AQ159" s="92"/>
      <c r="AR159" s="92"/>
      <c r="AS159" s="92"/>
      <c r="AT159" s="92"/>
      <c r="AU159" s="92"/>
      <c r="AV159" s="92"/>
      <c r="AW159" s="92"/>
      <c r="AX159" s="98"/>
      <c r="AZ159" s="120">
        <f>IF(E159=AZ$3,AX159,0)</f>
        <v>0</v>
      </c>
      <c r="BA159" s="18">
        <f>IF(AZ159=AZ$4,AZ159-60,AZ159)</f>
        <v>0</v>
      </c>
      <c r="BB159" s="18">
        <f>IF(BA159=BA$4,BA159-60,BA159)</f>
        <v>0</v>
      </c>
      <c r="BC159" s="19">
        <f>IF(AZ159=$AZ$4,1,IF(BA159=$BA$4,1,IF(BB159=$BB$4,1,0)))</f>
        <v>0</v>
      </c>
      <c r="BE159" s="120">
        <f>IF(E159=BE$3,AX159,0)</f>
        <v>0</v>
      </c>
      <c r="BF159" s="18">
        <f>IF(BE159=BE$4,BE159-60,BE159)</f>
        <v>0</v>
      </c>
      <c r="BG159" s="18">
        <f>IF(BF159=BF$4,BF159-60,BF159)</f>
        <v>0</v>
      </c>
      <c r="BH159" s="19">
        <f>IF(BE159=$BE$4,1,IF(BF159=$BF$4,1,IF(BG159=$BG$4,1,0)))</f>
        <v>0</v>
      </c>
      <c r="BJ159" s="120">
        <f>IF(E159=BJ$3,AX159,0)</f>
        <v>0</v>
      </c>
      <c r="BK159" s="18">
        <f>IF(BJ159=BJ$4,BJ159-60,BJ159)</f>
        <v>0</v>
      </c>
      <c r="BL159" s="18">
        <f>IF(BK159=BK$4,BK159-60,BK159)</f>
        <v>0</v>
      </c>
      <c r="BM159" s="19">
        <f>IF(BJ159=$BJ$4,1,IF(BK159=$BK$4,1,IF(BL159=$BL$4,1,0)))</f>
        <v>0</v>
      </c>
    </row>
    <row r="160" spans="1:65" ht="15.75" customHeight="1" outlineLevel="1" x14ac:dyDescent="0.25">
      <c r="A160" s="12" t="str">
        <f>CONCATENATE(E160,LEFT(C160,2),RIGHT(C160,2),UPPER((LEFT(D160,3))))</f>
        <v/>
      </c>
      <c r="B160" s="99"/>
      <c r="C160" s="99"/>
      <c r="D160" s="99"/>
      <c r="E160" s="99"/>
      <c r="F160" s="99"/>
      <c r="G160" s="100"/>
      <c r="H160" s="99"/>
      <c r="I160" s="106"/>
      <c r="J160" s="99"/>
      <c r="K160" s="84" t="s">
        <v>66</v>
      </c>
      <c r="L160" s="11" t="str">
        <f>VLOOKUP(K160,COMPETENCES,2)</f>
        <v>-</v>
      </c>
      <c r="M160" s="11">
        <f>IF(L160="-",0,IF(L160=0,0,1))</f>
        <v>0</v>
      </c>
      <c r="N160" s="103"/>
      <c r="O160" s="94"/>
      <c r="P160" s="107"/>
      <c r="Q160" s="94"/>
      <c r="R160" s="84" t="s">
        <v>66</v>
      </c>
      <c r="S160" s="11" t="str">
        <f>VLOOKUP(R160,EXPERTISE,2)</f>
        <v>-</v>
      </c>
      <c r="T160" s="94"/>
      <c r="U160" s="92"/>
      <c r="V160" s="92"/>
      <c r="W160" s="92"/>
      <c r="X160" s="92"/>
      <c r="Y160" s="92"/>
      <c r="Z160" s="92"/>
      <c r="AA160" s="92"/>
      <c r="AB160" s="92"/>
      <c r="AC160" s="92"/>
      <c r="AD160" s="92"/>
      <c r="AE160" s="92"/>
      <c r="AF160" s="92"/>
      <c r="AG160" s="92"/>
      <c r="AH160" s="92"/>
      <c r="AI160" s="92"/>
      <c r="AJ160" s="92"/>
      <c r="AK160" s="92"/>
      <c r="AL160" s="92"/>
      <c r="AM160" s="92"/>
      <c r="AN160" s="92"/>
      <c r="AO160" s="92"/>
      <c r="AP160" s="92"/>
      <c r="AQ160" s="92"/>
      <c r="AR160" s="92"/>
      <c r="AS160" s="92"/>
      <c r="AT160" s="92"/>
      <c r="AU160" s="92"/>
      <c r="AV160" s="92"/>
      <c r="AW160" s="92"/>
      <c r="AX160" s="98"/>
      <c r="AZ160" s="120">
        <f>IF(E160=AZ$3,AX160,0)</f>
        <v>0</v>
      </c>
      <c r="BA160" s="18">
        <f>IF(AZ160=AZ$4,AZ160-60,AZ160)</f>
        <v>0</v>
      </c>
      <c r="BB160" s="18">
        <f>IF(BA160=BA$4,BA160-60,BA160)</f>
        <v>0</v>
      </c>
      <c r="BC160" s="19">
        <f>IF(AZ160=$AZ$4,1,IF(BA160=$BA$4,1,IF(BB160=$BB$4,1,0)))</f>
        <v>0</v>
      </c>
      <c r="BE160" s="120">
        <f>IF(E160=BE$3,AX160,0)</f>
        <v>0</v>
      </c>
      <c r="BF160" s="18">
        <f>IF(BE160=BE$4,BE160-60,BE160)</f>
        <v>0</v>
      </c>
      <c r="BG160" s="18">
        <f>IF(BF160=BF$4,BF160-60,BF160)</f>
        <v>0</v>
      </c>
      <c r="BH160" s="19">
        <f>IF(BE160=$BE$4,1,IF(BF160=$BF$4,1,IF(BG160=$BG$4,1,0)))</f>
        <v>0</v>
      </c>
      <c r="BJ160" s="120">
        <f>IF(E160=BJ$3,AX160,0)</f>
        <v>0</v>
      </c>
      <c r="BK160" s="18">
        <f>IF(BJ160=BJ$4,BJ160-60,BJ160)</f>
        <v>0</v>
      </c>
      <c r="BL160" s="18">
        <f>IF(BK160=BK$4,BK160-60,BK160)</f>
        <v>0</v>
      </c>
      <c r="BM160" s="19">
        <f>IF(BJ160=$BJ$4,1,IF(BK160=$BK$4,1,IF(BL160=$BL$4,1,0)))</f>
        <v>0</v>
      </c>
    </row>
    <row r="161" spans="1:65" ht="15.75" customHeight="1" outlineLevel="1" x14ac:dyDescent="0.25">
      <c r="A161" s="12" t="str">
        <f>CONCATENATE(E161,LEFT(C161,2),RIGHT(C161,2),UPPER((LEFT(D161,3))))</f>
        <v/>
      </c>
      <c r="B161" s="99"/>
      <c r="C161" s="99"/>
      <c r="D161" s="99"/>
      <c r="E161" s="99"/>
      <c r="F161" s="99"/>
      <c r="G161" s="100"/>
      <c r="H161" s="99"/>
      <c r="I161" s="106"/>
      <c r="J161" s="99"/>
      <c r="K161" s="84" t="s">
        <v>66</v>
      </c>
      <c r="L161" s="11" t="str">
        <f>VLOOKUP(K161,COMPETENCES,2)</f>
        <v>-</v>
      </c>
      <c r="M161" s="11">
        <f>IF(L161="-",0,IF(L161=0,0,1))</f>
        <v>0</v>
      </c>
      <c r="N161" s="103"/>
      <c r="O161" s="94"/>
      <c r="P161" s="107"/>
      <c r="Q161" s="94"/>
      <c r="R161" s="94"/>
      <c r="S161" s="107"/>
      <c r="T161" s="94"/>
      <c r="U161" s="92"/>
      <c r="V161" s="92"/>
      <c r="W161" s="92"/>
      <c r="X161" s="92"/>
      <c r="Y161" s="92"/>
      <c r="Z161" s="92"/>
      <c r="AA161" s="92"/>
      <c r="AB161" s="92"/>
      <c r="AC161" s="92"/>
      <c r="AD161" s="92"/>
      <c r="AE161" s="92"/>
      <c r="AF161" s="92"/>
      <c r="AG161" s="92"/>
      <c r="AH161" s="92"/>
      <c r="AI161" s="92"/>
      <c r="AJ161" s="92"/>
      <c r="AK161" s="92"/>
      <c r="AL161" s="92"/>
      <c r="AM161" s="92"/>
      <c r="AN161" s="92"/>
      <c r="AO161" s="92"/>
      <c r="AP161" s="92"/>
      <c r="AQ161" s="92"/>
      <c r="AR161" s="92"/>
      <c r="AS161" s="92"/>
      <c r="AT161" s="92"/>
      <c r="AU161" s="92"/>
      <c r="AV161" s="92"/>
      <c r="AW161" s="92"/>
      <c r="AX161" s="98"/>
      <c r="AZ161" s="120">
        <f>IF(E161=AZ$3,AX161,0)</f>
        <v>0</v>
      </c>
      <c r="BA161" s="18">
        <f>IF(AZ161=AZ$4,AZ161-60,AZ161)</f>
        <v>0</v>
      </c>
      <c r="BB161" s="18">
        <f>IF(BA161=BA$4,BA161-60,BA161)</f>
        <v>0</v>
      </c>
      <c r="BC161" s="19">
        <f>IF(AZ161=$AZ$4,1,IF(BA161=$BA$4,1,IF(BB161=$BB$4,1,0)))</f>
        <v>0</v>
      </c>
      <c r="BE161" s="120">
        <f>IF(E161=BE$3,AX161,0)</f>
        <v>0</v>
      </c>
      <c r="BF161" s="18">
        <f>IF(BE161=BE$4,BE161-60,BE161)</f>
        <v>0</v>
      </c>
      <c r="BG161" s="18">
        <f>IF(BF161=BF$4,BF161-60,BF161)</f>
        <v>0</v>
      </c>
      <c r="BH161" s="19">
        <f>IF(BE161=$BE$4,1,IF(BF161=$BF$4,1,IF(BG161=$BG$4,1,0)))</f>
        <v>0</v>
      </c>
      <c r="BJ161" s="120">
        <f>IF(E161=BJ$3,AX161,0)</f>
        <v>0</v>
      </c>
      <c r="BK161" s="18">
        <f>IF(BJ161=BJ$4,BJ161-60,BJ161)</f>
        <v>0</v>
      </c>
      <c r="BL161" s="18">
        <f>IF(BK161=BK$4,BK161-60,BK161)</f>
        <v>0</v>
      </c>
      <c r="BM161" s="19">
        <f>IF(BJ161=$BJ$4,1,IF(BK161=$BK$4,1,IF(BL161=$BL$4,1,0)))</f>
        <v>0</v>
      </c>
    </row>
    <row r="162" spans="1:65" ht="15.75" customHeight="1" outlineLevel="1" x14ac:dyDescent="0.25">
      <c r="A162" s="12" t="str">
        <f>CONCATENATE(E162,LEFT(C162,2),RIGHT(C162,2),UPPER((LEFT(D162,3))))</f>
        <v/>
      </c>
      <c r="B162" s="99"/>
      <c r="C162" s="99"/>
      <c r="D162" s="99"/>
      <c r="E162" s="99"/>
      <c r="F162" s="99"/>
      <c r="G162" s="100"/>
      <c r="H162" s="99"/>
      <c r="I162" s="106"/>
      <c r="J162" s="99"/>
      <c r="K162" s="84" t="s">
        <v>66</v>
      </c>
      <c r="L162" s="11" t="str">
        <f>VLOOKUP(K162,COMPETENCES,2)</f>
        <v>-</v>
      </c>
      <c r="M162" s="11">
        <f>IF(L162="-",0,IF(L162=0,0,1))</f>
        <v>0</v>
      </c>
      <c r="N162" s="103"/>
      <c r="O162" s="94"/>
      <c r="P162" s="107"/>
      <c r="Q162" s="94"/>
      <c r="R162" s="94"/>
      <c r="S162" s="107"/>
      <c r="T162" s="94"/>
      <c r="U162" s="92"/>
      <c r="V162" s="92"/>
      <c r="W162" s="92"/>
      <c r="X162" s="92"/>
      <c r="Y162" s="92"/>
      <c r="Z162" s="92"/>
      <c r="AA162" s="92"/>
      <c r="AB162" s="92"/>
      <c r="AC162" s="92"/>
      <c r="AD162" s="92"/>
      <c r="AE162" s="92"/>
      <c r="AF162" s="92"/>
      <c r="AG162" s="92"/>
      <c r="AH162" s="92"/>
      <c r="AI162" s="92"/>
      <c r="AJ162" s="92"/>
      <c r="AK162" s="92"/>
      <c r="AL162" s="92"/>
      <c r="AM162" s="92"/>
      <c r="AN162" s="92"/>
      <c r="AO162" s="92"/>
      <c r="AP162" s="92"/>
      <c r="AQ162" s="92"/>
      <c r="AR162" s="92"/>
      <c r="AS162" s="92"/>
      <c r="AT162" s="92"/>
      <c r="AU162" s="92"/>
      <c r="AV162" s="92"/>
      <c r="AW162" s="92"/>
      <c r="AX162" s="98"/>
      <c r="AZ162" s="120">
        <f>IF(E162=AZ$3,AX162,0)</f>
        <v>0</v>
      </c>
      <c r="BA162" s="18">
        <f>IF(AZ162=AZ$4,AZ162-60,AZ162)</f>
        <v>0</v>
      </c>
      <c r="BB162" s="18">
        <f>IF(BA162=BA$4,BA162-60,BA162)</f>
        <v>0</v>
      </c>
      <c r="BC162" s="19">
        <f>IF(AZ162=$AZ$4,1,IF(BA162=$BA$4,1,IF(BB162=$BB$4,1,0)))</f>
        <v>0</v>
      </c>
      <c r="BE162" s="120">
        <f>IF(E162=BE$3,AX162,0)</f>
        <v>0</v>
      </c>
      <c r="BF162" s="18">
        <f>IF(BE162=BE$4,BE162-60,BE162)</f>
        <v>0</v>
      </c>
      <c r="BG162" s="18">
        <f>IF(BF162=BF$4,BF162-60,BF162)</f>
        <v>0</v>
      </c>
      <c r="BH162" s="19">
        <f>IF(BE162=$BE$4,1,IF(BF162=$BF$4,1,IF(BG162=$BG$4,1,0)))</f>
        <v>0</v>
      </c>
      <c r="BJ162" s="120">
        <f>IF(E162=BJ$3,AX162,0)</f>
        <v>0</v>
      </c>
      <c r="BK162" s="18">
        <f>IF(BJ162=BJ$4,BJ162-60,BJ162)</f>
        <v>0</v>
      </c>
      <c r="BL162" s="18">
        <f>IF(BK162=BK$4,BK162-60,BK162)</f>
        <v>0</v>
      </c>
      <c r="BM162" s="19">
        <f>IF(BJ162=$BJ$4,1,IF(BK162=$BK$4,1,IF(BL162=$BL$4,1,0)))</f>
        <v>0</v>
      </c>
    </row>
    <row r="163" spans="1:65" ht="15.75" customHeight="1" outlineLevel="1" x14ac:dyDescent="0.25">
      <c r="A163" s="12" t="str">
        <f>CONCATENATE(E163,LEFT(C163,2),RIGHT(C163,2),UPPER((LEFT(D163,3))))</f>
        <v/>
      </c>
      <c r="B163" s="99"/>
      <c r="C163" s="99"/>
      <c r="D163" s="99"/>
      <c r="E163" s="99"/>
      <c r="F163" s="99"/>
      <c r="G163" s="100"/>
      <c r="H163" s="99"/>
      <c r="I163" s="106"/>
      <c r="J163" s="99"/>
      <c r="K163" s="84" t="s">
        <v>66</v>
      </c>
      <c r="L163" s="11" t="str">
        <f>VLOOKUP(K163,COMPETENCES,2)</f>
        <v>-</v>
      </c>
      <c r="M163" s="11">
        <f>IF(L163="-",0,IF(L163=0,0,1))</f>
        <v>0</v>
      </c>
      <c r="N163" s="103"/>
      <c r="O163" s="94"/>
      <c r="P163" s="107"/>
      <c r="Q163" s="94"/>
      <c r="R163" s="94"/>
      <c r="S163" s="107"/>
      <c r="T163" s="94"/>
      <c r="U163" s="92"/>
      <c r="V163" s="92"/>
      <c r="W163" s="92"/>
      <c r="X163" s="92"/>
      <c r="Y163" s="92"/>
      <c r="Z163" s="92"/>
      <c r="AA163" s="92"/>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8"/>
      <c r="AZ163" s="120">
        <f>IF(E163=AZ$3,AX163,0)</f>
        <v>0</v>
      </c>
      <c r="BA163" s="18">
        <f>IF(AZ163=AZ$4,AZ163-60,AZ163)</f>
        <v>0</v>
      </c>
      <c r="BB163" s="18">
        <f>IF(BA163=BA$4,BA163-60,BA163)</f>
        <v>0</v>
      </c>
      <c r="BC163" s="19">
        <f>IF(AZ163=$AZ$4,1,IF(BA163=$BA$4,1,IF(BB163=$BB$4,1,0)))</f>
        <v>0</v>
      </c>
      <c r="BE163" s="120">
        <f>IF(E163=BE$3,AX163,0)</f>
        <v>0</v>
      </c>
      <c r="BF163" s="18">
        <f>IF(BE163=BE$4,BE163-60,BE163)</f>
        <v>0</v>
      </c>
      <c r="BG163" s="18">
        <f>IF(BF163=BF$4,BF163-60,BF163)</f>
        <v>0</v>
      </c>
      <c r="BH163" s="19">
        <f>IF(BE163=$BE$4,1,IF(BF163=$BF$4,1,IF(BG163=$BG$4,1,0)))</f>
        <v>0</v>
      </c>
      <c r="BJ163" s="120">
        <f>IF(E163=BJ$3,AX163,0)</f>
        <v>0</v>
      </c>
      <c r="BK163" s="18">
        <f>IF(BJ163=BJ$4,BJ163-60,BJ163)</f>
        <v>0</v>
      </c>
      <c r="BL163" s="18">
        <f>IF(BK163=BK$4,BK163-60,BK163)</f>
        <v>0</v>
      </c>
      <c r="BM163" s="19">
        <f>IF(BJ163=$BJ$4,1,IF(BK163=$BK$4,1,IF(BL163=$BL$4,1,0)))</f>
        <v>0</v>
      </c>
    </row>
    <row r="164" spans="1:65" ht="15" customHeight="1" outlineLevel="1" x14ac:dyDescent="0.25">
      <c r="A164" s="12" t="str">
        <f>CONCATENATE(E164,LEFT(C164,2),RIGHT(C164,2),UPPER((LEFT(D164,3))))</f>
        <v/>
      </c>
      <c r="B164" s="108"/>
      <c r="C164" s="99"/>
      <c r="D164" s="99"/>
      <c r="E164" s="99"/>
      <c r="F164" s="99"/>
      <c r="G164" s="100"/>
      <c r="H164" s="99"/>
      <c r="I164" s="106"/>
      <c r="J164" s="99"/>
      <c r="K164" s="94"/>
      <c r="L164" s="107"/>
      <c r="M164" s="107"/>
      <c r="N164" s="107"/>
      <c r="O164" s="94"/>
      <c r="P164" s="107"/>
      <c r="Q164" s="94"/>
      <c r="R164" s="94"/>
      <c r="S164" s="107"/>
      <c r="T164" s="94"/>
      <c r="U164" s="94"/>
      <c r="V164" s="94"/>
      <c r="W164" s="94"/>
      <c r="X164" s="94"/>
      <c r="Y164" s="94"/>
      <c r="Z164" s="94"/>
      <c r="AA164" s="94"/>
      <c r="AB164" s="94"/>
      <c r="AC164" s="94"/>
      <c r="AD164" s="94"/>
      <c r="AE164" s="94"/>
      <c r="AF164" s="94"/>
      <c r="AG164" s="94"/>
      <c r="AH164" s="94"/>
      <c r="AI164" s="94"/>
      <c r="AJ164" s="94"/>
      <c r="AK164" s="94"/>
      <c r="AL164" s="94"/>
      <c r="AM164" s="94"/>
      <c r="AN164" s="94"/>
      <c r="AO164" s="94"/>
      <c r="AP164" s="94"/>
      <c r="AQ164" s="94"/>
      <c r="AR164" s="94"/>
      <c r="AS164" s="94"/>
      <c r="AT164" s="94"/>
      <c r="AU164" s="94"/>
      <c r="AV164" s="94"/>
      <c r="AW164" s="94"/>
      <c r="AX164" s="109"/>
      <c r="AZ164" s="120">
        <f>IF(E164=AZ$3,AX164,0)</f>
        <v>0</v>
      </c>
      <c r="BA164" s="18">
        <f>IF(AZ164=AZ$4,AZ164-60,AZ164)</f>
        <v>0</v>
      </c>
      <c r="BB164" s="18">
        <f>IF(BA164=BA$4,BA164-60,BA164)</f>
        <v>0</v>
      </c>
      <c r="BC164" s="19">
        <f>IF(AZ164=$AZ$4,1,IF(BA164=$BA$4,1,IF(BB164=$BB$4,1,0)))</f>
        <v>0</v>
      </c>
      <c r="BE164" s="120">
        <f>IF(E164=BE$3,AX164,0)</f>
        <v>0</v>
      </c>
      <c r="BF164" s="18">
        <f>IF(BE164=BE$4,BE164-60,BE164)</f>
        <v>0</v>
      </c>
      <c r="BG164" s="18">
        <f>IF(BF164=BF$4,BF164-60,BF164)</f>
        <v>0</v>
      </c>
      <c r="BH164" s="19">
        <f>IF(BE164=$BE$4,1,IF(BF164=$BF$4,1,IF(BG164=$BG$4,1,0)))</f>
        <v>0</v>
      </c>
      <c r="BJ164" s="120">
        <f>IF(E164=BJ$3,AX164,0)</f>
        <v>0</v>
      </c>
      <c r="BK164" s="18">
        <f>IF(BJ164=BJ$4,BJ164-60,BJ164)</f>
        <v>0</v>
      </c>
      <c r="BL164" s="18">
        <f>IF(BK164=BK$4,BK164-60,BK164)</f>
        <v>0</v>
      </c>
      <c r="BM164" s="19">
        <f>IF(BJ164=$BJ$4,1,IF(BK164=$BK$4,1,IF(BL164=$BL$4,1,0)))</f>
        <v>0</v>
      </c>
    </row>
    <row r="165" spans="1:65" ht="15.75" x14ac:dyDescent="0.25">
      <c r="A165" s="12" t="str">
        <f>CONCATENATE(E165,LEFT(C165,2),RIGHT(C165,2),UPPER((LEFT(D165,3))))</f>
        <v>CAg11LUC</v>
      </c>
      <c r="B165" s="12" t="s">
        <v>84</v>
      </c>
      <c r="C165" s="12" t="s">
        <v>150</v>
      </c>
      <c r="D165" s="12" t="s">
        <v>115</v>
      </c>
      <c r="E165" s="6" t="str">
        <f>VLOOKUP($F165,'Listes déroulantes'!$A$28:$B$46,2)</f>
        <v>C</v>
      </c>
      <c r="F165" s="70" t="s">
        <v>43</v>
      </c>
      <c r="G165" s="71"/>
      <c r="H165" s="72"/>
      <c r="I165" s="73"/>
      <c r="J165" s="73"/>
      <c r="K165" s="73"/>
      <c r="L165" s="73"/>
      <c r="M165" s="73"/>
      <c r="N165" s="73"/>
      <c r="O165" s="73"/>
      <c r="P165" s="73"/>
      <c r="Q165" s="73"/>
      <c r="R165" s="73"/>
      <c r="S165" s="73"/>
      <c r="T165" s="74"/>
      <c r="U165" s="75">
        <f>J166+N166+Q166+T166</f>
        <v>35.008928571428569</v>
      </c>
      <c r="V165" s="72"/>
      <c r="W165" s="73"/>
      <c r="X165" s="73"/>
      <c r="Y165" s="73"/>
      <c r="Z165" s="73"/>
      <c r="AA165" s="73"/>
      <c r="AB165" s="73"/>
      <c r="AC165" s="73"/>
      <c r="AD165" s="73"/>
      <c r="AE165" s="73"/>
      <c r="AF165" s="74"/>
      <c r="AG165" s="76"/>
      <c r="AH165" s="77">
        <f>W166+Y166+AA166+AC166+AE166+AG166</f>
        <v>5</v>
      </c>
      <c r="AI165" s="73"/>
      <c r="AJ165" s="73"/>
      <c r="AK165" s="73"/>
      <c r="AL165" s="78" t="str">
        <f>IF(AK166&lt;5,"0",IF(AK166&lt;10,"2,5",IF(AK166&lt;15,"5",IF(AK166&lt;20,"7,5","10"))))</f>
        <v>7,5</v>
      </c>
      <c r="AM165" s="73"/>
      <c r="AN165" s="73"/>
      <c r="AO165" s="73"/>
      <c r="AP165" s="79">
        <f>IF(AO166&lt;10,5,10)</f>
        <v>10</v>
      </c>
      <c r="AQ165" s="73"/>
      <c r="AR165" s="73"/>
      <c r="AS165" s="73"/>
      <c r="AT165" s="73"/>
      <c r="AU165" s="73"/>
      <c r="AV165" s="73"/>
      <c r="AW165" s="80">
        <f>AR166+AT166+AV166</f>
        <v>6</v>
      </c>
      <c r="AX165" s="81">
        <f>U165+AP165+AL165+AH165+AW165</f>
        <v>63.508928571428569</v>
      </c>
      <c r="AZ165" s="120">
        <f>IF(E165=AZ$3,AX165,0)</f>
        <v>63.508928571428569</v>
      </c>
      <c r="BA165" s="18">
        <f>IF(AZ165=AZ$4,AZ165-60,AZ165)</f>
        <v>63.508928571428569</v>
      </c>
      <c r="BB165" s="18">
        <f>IF(BA165=BA$4,BA165-60,BA165)</f>
        <v>63.508928571428569</v>
      </c>
      <c r="BC165" s="19">
        <f>IF(AZ165=$AZ$4,1,IF(BA165=$BA$4,1,IF(BB165=$BB$4,1,0)))</f>
        <v>0</v>
      </c>
      <c r="BE165" s="120">
        <f>IF(E165=BE$3,AX165,0)</f>
        <v>0</v>
      </c>
      <c r="BF165" s="18">
        <f>IF(BE165=BE$4,BE165-60,BE165)</f>
        <v>0</v>
      </c>
      <c r="BG165" s="18">
        <f>IF(BF165=BF$4,BF165-60,BF165)</f>
        <v>0</v>
      </c>
      <c r="BH165" s="19">
        <f>IF(BE165=$BE$4,1,IF(BF165=$BF$4,1,IF(BG165=$BG$4,1,0)))</f>
        <v>0</v>
      </c>
      <c r="BJ165" s="120">
        <f>IF(E165=BJ$3,AX165,0)</f>
        <v>0</v>
      </c>
      <c r="BK165" s="18">
        <f>IF(BJ165=BJ$4,BJ165-60,BJ165)</f>
        <v>0</v>
      </c>
      <c r="BL165" s="18">
        <f>IF(BK165=BK$4,BK165-60,BK165)</f>
        <v>0</v>
      </c>
      <c r="BM165" s="19">
        <f>IF(BJ165=$BJ$4,1,IF(BK165=$BK$4,1,IF(BL165=$BL$4,1,0)))</f>
        <v>0</v>
      </c>
    </row>
    <row r="166" spans="1:65" ht="15.75" customHeight="1" outlineLevel="1" x14ac:dyDescent="0.25">
      <c r="A166" s="12" t="str">
        <f>CONCATENATE(E166,LEFT(C166,2),RIGHT(C166,2),UPPER((LEFT(D166,3))))</f>
        <v/>
      </c>
      <c r="B166" s="82"/>
      <c r="C166" s="82"/>
      <c r="D166" s="82"/>
      <c r="E166" s="82"/>
      <c r="F166" s="82"/>
      <c r="G166" s="83"/>
      <c r="H166" s="87" t="s">
        <v>30</v>
      </c>
      <c r="I166" s="85">
        <f>VLOOKUP(H166,OBJECTIFS,2)</f>
        <v>5</v>
      </c>
      <c r="J166" s="86">
        <f>AVERAGE(I166:I170)</f>
        <v>7.5</v>
      </c>
      <c r="K166" s="87" t="s">
        <v>37</v>
      </c>
      <c r="L166" s="11">
        <f>VLOOKUP(K166,COMPETENCES,2)</f>
        <v>10</v>
      </c>
      <c r="M166" s="11">
        <f>IF(L166="-",0,IF(L166=0,0,1))</f>
        <v>1</v>
      </c>
      <c r="N166" s="88">
        <f>SUM(L166:L179)/SUM(M166:M179)</f>
        <v>9.25</v>
      </c>
      <c r="O166" s="84" t="s">
        <v>19</v>
      </c>
      <c r="P166" s="89">
        <f>VLOOKUP(O166,QUALITES,2)</f>
        <v>10</v>
      </c>
      <c r="Q166" s="90">
        <f>AVERAGE(P166:P173)</f>
        <v>9.6875</v>
      </c>
      <c r="R166" s="84" t="s">
        <v>37</v>
      </c>
      <c r="S166" s="11">
        <f>VLOOKUP(R166,EXPERTISE,2)</f>
        <v>10</v>
      </c>
      <c r="T166" s="91">
        <f>AVERAGE(S166:S176)</f>
        <v>8.5714285714285712</v>
      </c>
      <c r="U166" s="92"/>
      <c r="V166" s="12" t="s">
        <v>18</v>
      </c>
      <c r="W166" s="93">
        <f>VLOOKUP(V166,PROJETS,2)</f>
        <v>2.5</v>
      </c>
      <c r="X166" s="12" t="s">
        <v>18</v>
      </c>
      <c r="Y166" s="93">
        <f>VLOOKUP(X166,PROJETS,2)</f>
        <v>2.5</v>
      </c>
      <c r="Z166" s="12" t="s">
        <v>59</v>
      </c>
      <c r="AA166" s="93">
        <f>VLOOKUP(Z166,PROJETS,2)</f>
        <v>0</v>
      </c>
      <c r="AB166" s="12" t="s">
        <v>59</v>
      </c>
      <c r="AC166" s="93">
        <f>VLOOKUP(AB166,PROJETS,2)</f>
        <v>0</v>
      </c>
      <c r="AD166" s="12" t="s">
        <v>59</v>
      </c>
      <c r="AE166" s="93">
        <f>VLOOKUP(AD166,PROJETS,2)</f>
        <v>0</v>
      </c>
      <c r="AF166" s="12" t="s">
        <v>59</v>
      </c>
      <c r="AG166" s="93">
        <f>VLOOKUP(AF166,PROJETS,2)</f>
        <v>0</v>
      </c>
      <c r="AH166" s="94"/>
      <c r="AI166" s="95">
        <v>39006</v>
      </c>
      <c r="AJ166" s="96">
        <f>AJ4</f>
        <v>44561</v>
      </c>
      <c r="AK166" s="97">
        <f>(AJ166-AI166)/365</f>
        <v>15.219178082191782</v>
      </c>
      <c r="AL166" s="92"/>
      <c r="AM166" s="95">
        <v>37326</v>
      </c>
      <c r="AN166" s="95">
        <f>AN4</f>
        <v>44561</v>
      </c>
      <c r="AO166" s="97">
        <f>(AN166-AM166)/365</f>
        <v>19.82191780821918</v>
      </c>
      <c r="AP166" s="92"/>
      <c r="AQ166" s="12" t="s">
        <v>59</v>
      </c>
      <c r="AR166" s="93">
        <f>VLOOKUP(AQ166,DIVERS,2)</f>
        <v>0</v>
      </c>
      <c r="AS166" s="12" t="s">
        <v>18</v>
      </c>
      <c r="AT166" s="93">
        <f>VLOOKUP(AS166,FORMAC,2)</f>
        <v>2</v>
      </c>
      <c r="AU166" s="12" t="s">
        <v>18</v>
      </c>
      <c r="AV166" s="93">
        <f>VLOOKUP(AU166,FORMAQ,2)</f>
        <v>4</v>
      </c>
      <c r="AW166" s="92"/>
      <c r="AX166" s="98"/>
      <c r="AZ166" s="120">
        <f>IF(E166=AZ$3,AX166,0)</f>
        <v>0</v>
      </c>
      <c r="BA166" s="18">
        <f>IF(AZ166=AZ$4,AZ166-60,AZ166)</f>
        <v>0</v>
      </c>
      <c r="BB166" s="18">
        <f>IF(BA166=BA$4,BA166-60,BA166)</f>
        <v>0</v>
      </c>
      <c r="BC166" s="19">
        <f>IF(AZ166=$AZ$4,1,IF(BA166=$BA$4,1,IF(BB166=$BB$4,1,0)))</f>
        <v>0</v>
      </c>
      <c r="BE166" s="120">
        <f>IF(E166=BE$3,AX166,0)</f>
        <v>0</v>
      </c>
      <c r="BF166" s="18">
        <f>IF(BE166=BE$4,BE166-60,BE166)</f>
        <v>0</v>
      </c>
      <c r="BG166" s="18">
        <f>IF(BF166=BF$4,BF166-60,BF166)</f>
        <v>0</v>
      </c>
      <c r="BH166" s="19">
        <f>IF(BE166=$BE$4,1,IF(BF166=$BF$4,1,IF(BG166=$BG$4,1,0)))</f>
        <v>0</v>
      </c>
      <c r="BJ166" s="120">
        <f>IF(E166=BJ$3,AX166,0)</f>
        <v>0</v>
      </c>
      <c r="BK166" s="18">
        <f>IF(BJ166=BJ$4,BJ166-60,BJ166)</f>
        <v>0</v>
      </c>
      <c r="BL166" s="18">
        <f>IF(BK166=BK$4,BK166-60,BK166)</f>
        <v>0</v>
      </c>
      <c r="BM166" s="19">
        <f>IF(BJ166=$BJ$4,1,IF(BK166=$BK$4,1,IF(BL166=$BL$4,1,0)))</f>
        <v>0</v>
      </c>
    </row>
    <row r="167" spans="1:65" ht="15.75" customHeight="1" outlineLevel="1" x14ac:dyDescent="0.25">
      <c r="A167" s="12" t="str">
        <f>CONCATENATE(E167,LEFT(C167,2),RIGHT(C167,2),UPPER((LEFT(D167,3))))</f>
        <v/>
      </c>
      <c r="B167" s="99"/>
      <c r="C167" s="99"/>
      <c r="D167" s="99"/>
      <c r="E167" s="99"/>
      <c r="F167" s="99"/>
      <c r="G167" s="100"/>
      <c r="H167" s="84" t="s">
        <v>29</v>
      </c>
      <c r="I167" s="101">
        <f>VLOOKUP(H167,OBJECTIFS,2)</f>
        <v>10</v>
      </c>
      <c r="J167" s="99"/>
      <c r="K167" s="87" t="s">
        <v>37</v>
      </c>
      <c r="L167" s="11">
        <f>VLOOKUP(K167,COMPETENCES,2)</f>
        <v>10</v>
      </c>
      <c r="M167" s="11">
        <f>IF(L167="-",0,IF(L167=0,0,1))</f>
        <v>1</v>
      </c>
      <c r="N167" s="103"/>
      <c r="O167" s="84" t="s">
        <v>19</v>
      </c>
      <c r="P167" s="11">
        <f>VLOOKUP(O167,QUALITES,2)</f>
        <v>10</v>
      </c>
      <c r="Q167" s="94"/>
      <c r="R167" s="84" t="s">
        <v>37</v>
      </c>
      <c r="S167" s="11">
        <f>VLOOKUP(R167,EXPERTISE,2)</f>
        <v>10</v>
      </c>
      <c r="T167" s="94"/>
      <c r="U167" s="92"/>
      <c r="V167" s="92"/>
      <c r="W167" s="92"/>
      <c r="X167" s="92"/>
      <c r="Y167" s="92"/>
      <c r="Z167" s="92"/>
      <c r="AA167" s="92"/>
      <c r="AB167" s="92"/>
      <c r="AC167" s="92"/>
      <c r="AD167" s="92"/>
      <c r="AE167" s="92"/>
      <c r="AF167" s="92"/>
      <c r="AG167" s="92"/>
      <c r="AH167" s="92"/>
      <c r="AI167" s="92"/>
      <c r="AJ167" s="92"/>
      <c r="AK167" s="92"/>
      <c r="AL167" s="92"/>
      <c r="AM167" s="92"/>
      <c r="AN167" s="92"/>
      <c r="AO167" s="92"/>
      <c r="AP167" s="92"/>
      <c r="AQ167" s="92"/>
      <c r="AR167" s="92"/>
      <c r="AS167" s="92"/>
      <c r="AT167" s="92"/>
      <c r="AU167" s="92"/>
      <c r="AV167" s="92"/>
      <c r="AW167" s="92"/>
      <c r="AX167" s="98"/>
      <c r="AZ167" s="120">
        <f>IF(E167=AZ$3,AX167,0)</f>
        <v>0</v>
      </c>
      <c r="BA167" s="18">
        <f>IF(AZ167=AZ$4,AZ167-60,AZ167)</f>
        <v>0</v>
      </c>
      <c r="BB167" s="18">
        <f>IF(BA167=BA$4,BA167-60,BA167)</f>
        <v>0</v>
      </c>
      <c r="BC167" s="19">
        <f>IF(AZ167=$AZ$4,1,IF(BA167=$BA$4,1,IF(BB167=$BB$4,1,0)))</f>
        <v>0</v>
      </c>
      <c r="BE167" s="120">
        <f>IF(E167=BE$3,AX167,0)</f>
        <v>0</v>
      </c>
      <c r="BF167" s="18">
        <f>IF(BE167=BE$4,BE167-60,BE167)</f>
        <v>0</v>
      </c>
      <c r="BG167" s="18">
        <f>IF(BF167=BF$4,BF167-60,BF167)</f>
        <v>0</v>
      </c>
      <c r="BH167" s="19">
        <f>IF(BE167=$BE$4,1,IF(BF167=$BF$4,1,IF(BG167=$BG$4,1,0)))</f>
        <v>0</v>
      </c>
      <c r="BJ167" s="120">
        <f>IF(E167=BJ$3,AX167,0)</f>
        <v>0</v>
      </c>
      <c r="BK167" s="18">
        <f>IF(BJ167=BJ$4,BJ167-60,BJ167)</f>
        <v>0</v>
      </c>
      <c r="BL167" s="18">
        <f>IF(BK167=BK$4,BK167-60,BK167)</f>
        <v>0</v>
      </c>
      <c r="BM167" s="19">
        <f>IF(BJ167=$BJ$4,1,IF(BK167=$BK$4,1,IF(BL167=$BL$4,1,0)))</f>
        <v>0</v>
      </c>
    </row>
    <row r="168" spans="1:65" ht="15.75" customHeight="1" outlineLevel="1" x14ac:dyDescent="0.25">
      <c r="A168" s="12" t="str">
        <f>CONCATENATE(E168,LEFT(C168,2),RIGHT(C168,2),UPPER((LEFT(D168,3))))</f>
        <v/>
      </c>
      <c r="B168" s="99"/>
      <c r="C168" s="99"/>
      <c r="D168" s="99"/>
      <c r="E168" s="99"/>
      <c r="F168" s="99"/>
      <c r="G168" s="105"/>
      <c r="H168" s="84" t="s">
        <v>32</v>
      </c>
      <c r="I168" s="101" t="str">
        <f>VLOOKUP(H168,OBJECTIFS,2)</f>
        <v>-</v>
      </c>
      <c r="J168" s="99"/>
      <c r="K168" s="87" t="s">
        <v>37</v>
      </c>
      <c r="L168" s="11">
        <f>VLOOKUP(K168,COMPETENCES,2)</f>
        <v>10</v>
      </c>
      <c r="M168" s="11">
        <f>IF(L168="-",0,IF(L168=0,0,1))</f>
        <v>1</v>
      </c>
      <c r="N168" s="103"/>
      <c r="O168" s="84" t="s">
        <v>19</v>
      </c>
      <c r="P168" s="11">
        <f>VLOOKUP(O168,QUALITES,2)</f>
        <v>10</v>
      </c>
      <c r="Q168" s="94"/>
      <c r="R168" s="84" t="s">
        <v>36</v>
      </c>
      <c r="S168" s="11">
        <f>VLOOKUP(R168,EXPERTISE,2)</f>
        <v>7.5</v>
      </c>
      <c r="T168" s="94"/>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8"/>
      <c r="AZ168" s="120">
        <f>IF(E168=AZ$3,AX168,0)</f>
        <v>0</v>
      </c>
      <c r="BA168" s="18">
        <f>IF(AZ168=AZ$4,AZ168-60,AZ168)</f>
        <v>0</v>
      </c>
      <c r="BB168" s="18">
        <f>IF(BA168=BA$4,BA168-60,BA168)</f>
        <v>0</v>
      </c>
      <c r="BC168" s="19">
        <f>IF(AZ168=$AZ$4,1,IF(BA168=$BA$4,1,IF(BB168=$BB$4,1,0)))</f>
        <v>0</v>
      </c>
      <c r="BE168" s="120">
        <f>IF(E168=BE$3,AX168,0)</f>
        <v>0</v>
      </c>
      <c r="BF168" s="18">
        <f>IF(BE168=BE$4,BE168-60,BE168)</f>
        <v>0</v>
      </c>
      <c r="BG168" s="18">
        <f>IF(BF168=BF$4,BF168-60,BF168)</f>
        <v>0</v>
      </c>
      <c r="BH168" s="19">
        <f>IF(BE168=$BE$4,1,IF(BF168=$BF$4,1,IF(BG168=$BG$4,1,0)))</f>
        <v>0</v>
      </c>
      <c r="BJ168" s="120">
        <f>IF(E168=BJ$3,AX168,0)</f>
        <v>0</v>
      </c>
      <c r="BK168" s="18">
        <f>IF(BJ168=BJ$4,BJ168-60,BJ168)</f>
        <v>0</v>
      </c>
      <c r="BL168" s="18">
        <f>IF(BK168=BK$4,BK168-60,BK168)</f>
        <v>0</v>
      </c>
      <c r="BM168" s="19">
        <f>IF(BJ168=$BJ$4,1,IF(BK168=$BK$4,1,IF(BL168=$BL$4,1,0)))</f>
        <v>0</v>
      </c>
    </row>
    <row r="169" spans="1:65" ht="15.75" customHeight="1" outlineLevel="1" x14ac:dyDescent="0.25">
      <c r="A169" s="12" t="str">
        <f>CONCATENATE(E169,LEFT(C169,2),RIGHT(C169,2),UPPER((LEFT(D169,3))))</f>
        <v/>
      </c>
      <c r="B169" s="99"/>
      <c r="C169" s="99"/>
      <c r="D169" s="99"/>
      <c r="E169" s="99"/>
      <c r="F169" s="99"/>
      <c r="G169" s="105"/>
      <c r="H169" s="84" t="s">
        <v>66</v>
      </c>
      <c r="I169" s="101" t="str">
        <f>VLOOKUP(H169,OBJECTIFS,2)</f>
        <v>-</v>
      </c>
      <c r="J169" s="99"/>
      <c r="K169" s="87" t="s">
        <v>37</v>
      </c>
      <c r="L169" s="11">
        <f>VLOOKUP(K169,COMPETENCES,2)</f>
        <v>10</v>
      </c>
      <c r="M169" s="11">
        <f>IF(L169="-",0,IF(L169=0,0,1))</f>
        <v>1</v>
      </c>
      <c r="N169" s="103"/>
      <c r="O169" s="84" t="s">
        <v>18</v>
      </c>
      <c r="P169" s="11">
        <f>VLOOKUP(O169,QUALITES,2)</f>
        <v>7.5</v>
      </c>
      <c r="Q169" s="94"/>
      <c r="R169" s="84" t="s">
        <v>37</v>
      </c>
      <c r="S169" s="11">
        <f>VLOOKUP(R169,EXPERTISE,2)</f>
        <v>10</v>
      </c>
      <c r="T169" s="94"/>
      <c r="U169" s="92"/>
      <c r="V169" s="92"/>
      <c r="W169" s="92"/>
      <c r="X169" s="92"/>
      <c r="Y169" s="92"/>
      <c r="Z169" s="92"/>
      <c r="AA169" s="92"/>
      <c r="AB169" s="92"/>
      <c r="AC169" s="92"/>
      <c r="AD169" s="92"/>
      <c r="AE169" s="92"/>
      <c r="AF169" s="92"/>
      <c r="AG169" s="92"/>
      <c r="AH169" s="92"/>
      <c r="AI169" s="92"/>
      <c r="AJ169" s="92"/>
      <c r="AK169" s="92"/>
      <c r="AL169" s="92"/>
      <c r="AM169" s="92"/>
      <c r="AN169" s="92"/>
      <c r="AO169" s="92"/>
      <c r="AP169" s="92"/>
      <c r="AQ169" s="92"/>
      <c r="AR169" s="92"/>
      <c r="AS169" s="92"/>
      <c r="AT169" s="92"/>
      <c r="AU169" s="92"/>
      <c r="AV169" s="92"/>
      <c r="AW169" s="92"/>
      <c r="AX169" s="98"/>
      <c r="AZ169" s="120">
        <f>IF(E169=AZ$3,AX169,0)</f>
        <v>0</v>
      </c>
      <c r="BA169" s="18">
        <f>IF(AZ169=AZ$4,AZ169-60,AZ169)</f>
        <v>0</v>
      </c>
      <c r="BB169" s="18">
        <f>IF(BA169=BA$4,BA169-60,BA169)</f>
        <v>0</v>
      </c>
      <c r="BC169" s="19">
        <f>IF(AZ169=$AZ$4,1,IF(BA169=$BA$4,1,IF(BB169=$BB$4,1,0)))</f>
        <v>0</v>
      </c>
      <c r="BE169" s="120">
        <f>IF(E169=BE$3,AX169,0)</f>
        <v>0</v>
      </c>
      <c r="BF169" s="18">
        <f>IF(BE169=BE$4,BE169-60,BE169)</f>
        <v>0</v>
      </c>
      <c r="BG169" s="18">
        <f>IF(BF169=BF$4,BF169-60,BF169)</f>
        <v>0</v>
      </c>
      <c r="BH169" s="19">
        <f>IF(BE169=$BE$4,1,IF(BF169=$BF$4,1,IF(BG169=$BG$4,1,0)))</f>
        <v>0</v>
      </c>
      <c r="BJ169" s="120">
        <f>IF(E169=BJ$3,AX169,0)</f>
        <v>0</v>
      </c>
      <c r="BK169" s="18">
        <f>IF(BJ169=BJ$4,BJ169-60,BJ169)</f>
        <v>0</v>
      </c>
      <c r="BL169" s="18">
        <f>IF(BK169=BK$4,BK169-60,BK169)</f>
        <v>0</v>
      </c>
      <c r="BM169" s="19">
        <f>IF(BJ169=$BJ$4,1,IF(BK169=$BK$4,1,IF(BL169=$BL$4,1,0)))</f>
        <v>0</v>
      </c>
    </row>
    <row r="170" spans="1:65" ht="15.75" customHeight="1" outlineLevel="1" x14ac:dyDescent="0.25">
      <c r="A170" s="12" t="str">
        <f>CONCATENATE(E170,LEFT(C170,2),RIGHT(C170,2),UPPER((LEFT(D170,3))))</f>
        <v/>
      </c>
      <c r="B170" s="99"/>
      <c r="C170" s="99"/>
      <c r="D170" s="99"/>
      <c r="E170" s="99"/>
      <c r="F170" s="99"/>
      <c r="G170" s="105"/>
      <c r="H170" s="84" t="s">
        <v>66</v>
      </c>
      <c r="I170" s="11" t="str">
        <f>VLOOKUP(H170,OBJECTIFS,2)</f>
        <v>-</v>
      </c>
      <c r="J170" s="99"/>
      <c r="K170" s="84" t="s">
        <v>36</v>
      </c>
      <c r="L170" s="11">
        <f>VLOOKUP(K170,COMPETENCES,2)</f>
        <v>7.5</v>
      </c>
      <c r="M170" s="11">
        <f>IF(L170="-",0,IF(L170=0,0,1))</f>
        <v>1</v>
      </c>
      <c r="N170" s="103"/>
      <c r="O170" s="84" t="s">
        <v>19</v>
      </c>
      <c r="P170" s="11">
        <f>VLOOKUP(O170,QUALITES,2)</f>
        <v>10</v>
      </c>
      <c r="Q170" s="94"/>
      <c r="R170" s="84" t="s">
        <v>38</v>
      </c>
      <c r="S170" s="11" t="str">
        <f>VLOOKUP(R170,EXPERTISE,2)</f>
        <v>-</v>
      </c>
      <c r="T170" s="94"/>
      <c r="U170" s="92"/>
      <c r="V170" s="92"/>
      <c r="W170" s="92"/>
      <c r="X170" s="92"/>
      <c r="Y170" s="92"/>
      <c r="Z170" s="92"/>
      <c r="AA170" s="92"/>
      <c r="AB170" s="92"/>
      <c r="AC170" s="92"/>
      <c r="AD170" s="92"/>
      <c r="AE170" s="92"/>
      <c r="AF170" s="92"/>
      <c r="AG170" s="92"/>
      <c r="AH170" s="92"/>
      <c r="AI170" s="92"/>
      <c r="AJ170" s="92"/>
      <c r="AK170" s="92"/>
      <c r="AL170" s="92"/>
      <c r="AM170" s="92"/>
      <c r="AN170" s="92"/>
      <c r="AO170" s="92"/>
      <c r="AP170" s="92"/>
      <c r="AQ170" s="92"/>
      <c r="AR170" s="92"/>
      <c r="AS170" s="92"/>
      <c r="AT170" s="92"/>
      <c r="AU170" s="92"/>
      <c r="AV170" s="92"/>
      <c r="AW170" s="92"/>
      <c r="AX170" s="98"/>
      <c r="AZ170" s="120">
        <f>IF(E170=AZ$3,AX170,0)</f>
        <v>0</v>
      </c>
      <c r="BA170" s="18">
        <f>IF(AZ170=AZ$4,AZ170-60,AZ170)</f>
        <v>0</v>
      </c>
      <c r="BB170" s="18">
        <f>IF(BA170=BA$4,BA170-60,BA170)</f>
        <v>0</v>
      </c>
      <c r="BC170" s="19">
        <f>IF(AZ170=$AZ$4,1,IF(BA170=$BA$4,1,IF(BB170=$BB$4,1,0)))</f>
        <v>0</v>
      </c>
      <c r="BE170" s="120">
        <f>IF(E170=BE$3,AX170,0)</f>
        <v>0</v>
      </c>
      <c r="BF170" s="18">
        <f>IF(BE170=BE$4,BE170-60,BE170)</f>
        <v>0</v>
      </c>
      <c r="BG170" s="18">
        <f>IF(BF170=BF$4,BF170-60,BF170)</f>
        <v>0</v>
      </c>
      <c r="BH170" s="19">
        <f>IF(BE170=$BE$4,1,IF(BF170=$BF$4,1,IF(BG170=$BG$4,1,0)))</f>
        <v>0</v>
      </c>
      <c r="BJ170" s="120">
        <f>IF(E170=BJ$3,AX170,0)</f>
        <v>0</v>
      </c>
      <c r="BK170" s="18">
        <f>IF(BJ170=BJ$4,BJ170-60,BJ170)</f>
        <v>0</v>
      </c>
      <c r="BL170" s="18">
        <f>IF(BK170=BK$4,BK170-60,BK170)</f>
        <v>0</v>
      </c>
      <c r="BM170" s="19">
        <f>IF(BJ170=$BJ$4,1,IF(BK170=$BK$4,1,IF(BL170=$BL$4,1,0)))</f>
        <v>0</v>
      </c>
    </row>
    <row r="171" spans="1:65" ht="15.75" customHeight="1" outlineLevel="1" x14ac:dyDescent="0.25">
      <c r="A171" s="12" t="str">
        <f>CONCATENATE(E171,LEFT(C171,2),RIGHT(C171,2),UPPER((LEFT(D171,3))))</f>
        <v/>
      </c>
      <c r="B171" s="99"/>
      <c r="C171" s="99"/>
      <c r="D171" s="99"/>
      <c r="E171" s="99"/>
      <c r="F171" s="99"/>
      <c r="G171" s="100"/>
      <c r="H171" s="99"/>
      <c r="I171" s="106"/>
      <c r="J171" s="99"/>
      <c r="K171" s="84" t="s">
        <v>36</v>
      </c>
      <c r="L171" s="11">
        <f>VLOOKUP(K171,COMPETENCES,2)</f>
        <v>7.5</v>
      </c>
      <c r="M171" s="11">
        <f>IF(L171="-",0,IF(L171=0,0,1))</f>
        <v>1</v>
      </c>
      <c r="N171" s="103"/>
      <c r="O171" s="84" t="s">
        <v>19</v>
      </c>
      <c r="P171" s="11">
        <f>VLOOKUP(O171,QUALITES,2)</f>
        <v>10</v>
      </c>
      <c r="Q171" s="94"/>
      <c r="R171" s="84" t="s">
        <v>36</v>
      </c>
      <c r="S171" s="11">
        <f>VLOOKUP(R171,EXPERTISE,2)</f>
        <v>7.5</v>
      </c>
      <c r="T171" s="94"/>
      <c r="U171" s="92"/>
      <c r="V171" s="92"/>
      <c r="W171" s="92"/>
      <c r="X171" s="92"/>
      <c r="Y171" s="92"/>
      <c r="Z171" s="92"/>
      <c r="AA171" s="92"/>
      <c r="AB171" s="92"/>
      <c r="AC171" s="92"/>
      <c r="AD171" s="92"/>
      <c r="AE171" s="92"/>
      <c r="AF171" s="92"/>
      <c r="AG171" s="92"/>
      <c r="AH171" s="92"/>
      <c r="AI171" s="92"/>
      <c r="AJ171" s="92"/>
      <c r="AK171" s="92"/>
      <c r="AL171" s="92"/>
      <c r="AM171" s="92"/>
      <c r="AN171" s="92"/>
      <c r="AO171" s="92"/>
      <c r="AP171" s="92"/>
      <c r="AQ171" s="92"/>
      <c r="AR171" s="92"/>
      <c r="AS171" s="92"/>
      <c r="AT171" s="92"/>
      <c r="AU171" s="92"/>
      <c r="AV171" s="92"/>
      <c r="AW171" s="92"/>
      <c r="AX171" s="98"/>
      <c r="AZ171" s="120">
        <f>IF(E171=AZ$3,AX171,0)</f>
        <v>0</v>
      </c>
      <c r="BA171" s="18">
        <f>IF(AZ171=AZ$4,AZ171-60,AZ171)</f>
        <v>0</v>
      </c>
      <c r="BB171" s="18">
        <f>IF(BA171=BA$4,BA171-60,BA171)</f>
        <v>0</v>
      </c>
      <c r="BC171" s="19">
        <f>IF(AZ171=$AZ$4,1,IF(BA171=$BA$4,1,IF(BB171=$BB$4,1,0)))</f>
        <v>0</v>
      </c>
      <c r="BE171" s="120">
        <f>IF(E171=BE$3,AX171,0)</f>
        <v>0</v>
      </c>
      <c r="BF171" s="18">
        <f>IF(BE171=BE$4,BE171-60,BE171)</f>
        <v>0</v>
      </c>
      <c r="BG171" s="18">
        <f>IF(BF171=BF$4,BF171-60,BF171)</f>
        <v>0</v>
      </c>
      <c r="BH171" s="19">
        <f>IF(BE171=$BE$4,1,IF(BF171=$BF$4,1,IF(BG171=$BG$4,1,0)))</f>
        <v>0</v>
      </c>
      <c r="BJ171" s="120">
        <f>IF(E171=BJ$3,AX171,0)</f>
        <v>0</v>
      </c>
      <c r="BK171" s="18">
        <f>IF(BJ171=BJ$4,BJ171-60,BJ171)</f>
        <v>0</v>
      </c>
      <c r="BL171" s="18">
        <f>IF(BK171=BK$4,BK171-60,BK171)</f>
        <v>0</v>
      </c>
      <c r="BM171" s="19">
        <f>IF(BJ171=$BJ$4,1,IF(BK171=$BK$4,1,IF(BL171=$BL$4,1,0)))</f>
        <v>0</v>
      </c>
    </row>
    <row r="172" spans="1:65" ht="15.75" customHeight="1" outlineLevel="1" x14ac:dyDescent="0.25">
      <c r="A172" s="12" t="str">
        <f>CONCATENATE(E172,LEFT(C172,2),RIGHT(C172,2),UPPER((LEFT(D172,3))))</f>
        <v/>
      </c>
      <c r="B172" s="99"/>
      <c r="C172" s="99"/>
      <c r="D172" s="99"/>
      <c r="E172" s="99"/>
      <c r="F172" s="99"/>
      <c r="G172" s="100"/>
      <c r="H172" s="99"/>
      <c r="I172" s="106"/>
      <c r="J172" s="99"/>
      <c r="K172" s="87" t="s">
        <v>37</v>
      </c>
      <c r="L172" s="11">
        <f>VLOOKUP(K172,COMPETENCES,2)</f>
        <v>10</v>
      </c>
      <c r="M172" s="11">
        <f>IF(L172="-",0,IF(L172=0,0,1))</f>
        <v>1</v>
      </c>
      <c r="N172" s="103"/>
      <c r="O172" s="84" t="s">
        <v>19</v>
      </c>
      <c r="P172" s="11">
        <f>VLOOKUP(O172,QUALITES,2)</f>
        <v>10</v>
      </c>
      <c r="Q172" s="94"/>
      <c r="R172" s="84" t="s">
        <v>38</v>
      </c>
      <c r="S172" s="11" t="str">
        <f>VLOOKUP(R172,EXPERTISE,2)</f>
        <v>-</v>
      </c>
      <c r="T172" s="94"/>
      <c r="U172" s="92"/>
      <c r="V172" s="92"/>
      <c r="W172" s="92"/>
      <c r="X172" s="92"/>
      <c r="Y172" s="92"/>
      <c r="Z172" s="92"/>
      <c r="AA172" s="92"/>
      <c r="AB172" s="92"/>
      <c r="AC172" s="92"/>
      <c r="AD172" s="92"/>
      <c r="AE172" s="92"/>
      <c r="AF172" s="92"/>
      <c r="AG172" s="92"/>
      <c r="AH172" s="92"/>
      <c r="AI172" s="92"/>
      <c r="AJ172" s="92"/>
      <c r="AK172" s="92"/>
      <c r="AL172" s="92"/>
      <c r="AM172" s="92"/>
      <c r="AN172" s="92"/>
      <c r="AO172" s="92"/>
      <c r="AP172" s="92"/>
      <c r="AQ172" s="92"/>
      <c r="AR172" s="92"/>
      <c r="AS172" s="92"/>
      <c r="AT172" s="92"/>
      <c r="AU172" s="92"/>
      <c r="AV172" s="92"/>
      <c r="AW172" s="92"/>
      <c r="AX172" s="98"/>
      <c r="AZ172" s="120">
        <f>IF(E172=AZ$3,AX172,0)</f>
        <v>0</v>
      </c>
      <c r="BA172" s="18">
        <f>IF(AZ172=AZ$4,AZ172-60,AZ172)</f>
        <v>0</v>
      </c>
      <c r="BB172" s="18">
        <f>IF(BA172=BA$4,BA172-60,BA172)</f>
        <v>0</v>
      </c>
      <c r="BC172" s="19">
        <f>IF(AZ172=$AZ$4,1,IF(BA172=$BA$4,1,IF(BB172=$BB$4,1,0)))</f>
        <v>0</v>
      </c>
      <c r="BE172" s="120">
        <f>IF(E172=BE$3,AX172,0)</f>
        <v>0</v>
      </c>
      <c r="BF172" s="18">
        <f>IF(BE172=BE$4,BE172-60,BE172)</f>
        <v>0</v>
      </c>
      <c r="BG172" s="18">
        <f>IF(BF172=BF$4,BF172-60,BF172)</f>
        <v>0</v>
      </c>
      <c r="BH172" s="19">
        <f>IF(BE172=$BE$4,1,IF(BF172=$BF$4,1,IF(BG172=$BG$4,1,0)))</f>
        <v>0</v>
      </c>
      <c r="BJ172" s="120">
        <f>IF(E172=BJ$3,AX172,0)</f>
        <v>0</v>
      </c>
      <c r="BK172" s="18">
        <f>IF(BJ172=BJ$4,BJ172-60,BJ172)</f>
        <v>0</v>
      </c>
      <c r="BL172" s="18">
        <f>IF(BK172=BK$4,BK172-60,BK172)</f>
        <v>0</v>
      </c>
      <c r="BM172" s="19">
        <f>IF(BJ172=$BJ$4,1,IF(BK172=$BK$4,1,IF(BL172=$BL$4,1,0)))</f>
        <v>0</v>
      </c>
    </row>
    <row r="173" spans="1:65" ht="15.75" customHeight="1" outlineLevel="1" x14ac:dyDescent="0.25">
      <c r="A173" s="12" t="str">
        <f>CONCATENATE(E173,LEFT(C173,2),RIGHT(C173,2),UPPER((LEFT(D173,3))))</f>
        <v/>
      </c>
      <c r="B173" s="99"/>
      <c r="C173" s="99"/>
      <c r="D173" s="99"/>
      <c r="E173" s="99"/>
      <c r="F173" s="99"/>
      <c r="G173" s="100"/>
      <c r="H173" s="99"/>
      <c r="I173" s="106"/>
      <c r="J173" s="99"/>
      <c r="K173" s="87" t="s">
        <v>37</v>
      </c>
      <c r="L173" s="11">
        <f>VLOOKUP(K173,COMPETENCES,2)</f>
        <v>10</v>
      </c>
      <c r="M173" s="11">
        <f>IF(L173="-",0,IF(L173=0,0,1))</f>
        <v>1</v>
      </c>
      <c r="N173" s="103"/>
      <c r="O173" s="84" t="s">
        <v>19</v>
      </c>
      <c r="P173" s="11">
        <f>VLOOKUP(O173,QUALITES,2)</f>
        <v>10</v>
      </c>
      <c r="Q173" s="94"/>
      <c r="R173" s="84" t="s">
        <v>38</v>
      </c>
      <c r="S173" s="11" t="str">
        <f>VLOOKUP(R173,EXPERTISE,2)</f>
        <v>-</v>
      </c>
      <c r="T173" s="94"/>
      <c r="U173" s="92"/>
      <c r="V173" s="92"/>
      <c r="W173" s="92"/>
      <c r="X173" s="92"/>
      <c r="Y173" s="92"/>
      <c r="Z173" s="92"/>
      <c r="AA173" s="92"/>
      <c r="AB173" s="92"/>
      <c r="AC173" s="92"/>
      <c r="AD173" s="92"/>
      <c r="AE173" s="92"/>
      <c r="AF173" s="92"/>
      <c r="AG173" s="92"/>
      <c r="AH173" s="92"/>
      <c r="AI173" s="92"/>
      <c r="AJ173" s="92"/>
      <c r="AK173" s="92"/>
      <c r="AL173" s="92"/>
      <c r="AM173" s="92"/>
      <c r="AN173" s="92"/>
      <c r="AO173" s="92"/>
      <c r="AP173" s="92"/>
      <c r="AQ173" s="92"/>
      <c r="AR173" s="92"/>
      <c r="AS173" s="92"/>
      <c r="AT173" s="92"/>
      <c r="AU173" s="92"/>
      <c r="AV173" s="92"/>
      <c r="AW173" s="92"/>
      <c r="AX173" s="98"/>
      <c r="AZ173" s="120">
        <f>IF(E173=AZ$3,AX173,0)</f>
        <v>0</v>
      </c>
      <c r="BA173" s="18">
        <f>IF(AZ173=AZ$4,AZ173-60,AZ173)</f>
        <v>0</v>
      </c>
      <c r="BB173" s="18">
        <f>IF(BA173=BA$4,BA173-60,BA173)</f>
        <v>0</v>
      </c>
      <c r="BC173" s="19">
        <f>IF(AZ173=$AZ$4,1,IF(BA173=$BA$4,1,IF(BB173=$BB$4,1,0)))</f>
        <v>0</v>
      </c>
      <c r="BE173" s="120">
        <f>IF(E173=BE$3,AX173,0)</f>
        <v>0</v>
      </c>
      <c r="BF173" s="18">
        <f>IF(BE173=BE$4,BE173-60,BE173)</f>
        <v>0</v>
      </c>
      <c r="BG173" s="18">
        <f>IF(BF173=BF$4,BF173-60,BF173)</f>
        <v>0</v>
      </c>
      <c r="BH173" s="19">
        <f>IF(BE173=$BE$4,1,IF(BF173=$BF$4,1,IF(BG173=$BG$4,1,0)))</f>
        <v>0</v>
      </c>
      <c r="BJ173" s="120">
        <f>IF(E173=BJ$3,AX173,0)</f>
        <v>0</v>
      </c>
      <c r="BK173" s="18">
        <f>IF(BJ173=BJ$4,BJ173-60,BJ173)</f>
        <v>0</v>
      </c>
      <c r="BL173" s="18">
        <f>IF(BK173=BK$4,BK173-60,BK173)</f>
        <v>0</v>
      </c>
      <c r="BM173" s="19">
        <f>IF(BJ173=$BJ$4,1,IF(BK173=$BK$4,1,IF(BL173=$BL$4,1,0)))</f>
        <v>0</v>
      </c>
    </row>
    <row r="174" spans="1:65" ht="15.75" customHeight="1" outlineLevel="1" x14ac:dyDescent="0.25">
      <c r="A174" s="12" t="str">
        <f>CONCATENATE(E174,LEFT(C174,2),RIGHT(C174,2),UPPER((LEFT(D174,3))))</f>
        <v/>
      </c>
      <c r="B174" s="99"/>
      <c r="C174" s="99"/>
      <c r="D174" s="99"/>
      <c r="E174" s="99"/>
      <c r="F174" s="99"/>
      <c r="G174" s="100"/>
      <c r="H174" s="99"/>
      <c r="I174" s="106"/>
      <c r="J174" s="99"/>
      <c r="K174" s="87" t="s">
        <v>37</v>
      </c>
      <c r="L174" s="11">
        <f>VLOOKUP(K174,COMPETENCES,2)</f>
        <v>10</v>
      </c>
      <c r="M174" s="11">
        <f>IF(L174="-",0,IF(L174=0,0,1))</f>
        <v>1</v>
      </c>
      <c r="N174" s="103"/>
      <c r="O174" s="94"/>
      <c r="P174" s="107"/>
      <c r="Q174" s="94"/>
      <c r="R174" s="84" t="s">
        <v>36</v>
      </c>
      <c r="S174" s="11">
        <f>VLOOKUP(R174,EXPERTISE,2)</f>
        <v>7.5</v>
      </c>
      <c r="T174" s="94"/>
      <c r="U174" s="92"/>
      <c r="V174" s="92"/>
      <c r="W174" s="92"/>
      <c r="X174" s="92"/>
      <c r="Y174" s="92"/>
      <c r="Z174" s="92"/>
      <c r="AA174" s="92"/>
      <c r="AB174" s="92"/>
      <c r="AC174" s="92"/>
      <c r="AD174" s="92"/>
      <c r="AE174" s="92"/>
      <c r="AF174" s="92"/>
      <c r="AG174" s="92"/>
      <c r="AH174" s="92"/>
      <c r="AI174" s="92"/>
      <c r="AJ174" s="92"/>
      <c r="AK174" s="92"/>
      <c r="AL174" s="92"/>
      <c r="AM174" s="92"/>
      <c r="AN174" s="92"/>
      <c r="AO174" s="92"/>
      <c r="AP174" s="92"/>
      <c r="AQ174" s="92"/>
      <c r="AR174" s="92"/>
      <c r="AS174" s="92"/>
      <c r="AT174" s="92"/>
      <c r="AU174" s="92"/>
      <c r="AV174" s="92"/>
      <c r="AW174" s="92"/>
      <c r="AX174" s="98"/>
      <c r="AZ174" s="120">
        <f>IF(E174=AZ$3,AX174,0)</f>
        <v>0</v>
      </c>
      <c r="BA174" s="18">
        <f>IF(AZ174=AZ$4,AZ174-60,AZ174)</f>
        <v>0</v>
      </c>
      <c r="BB174" s="18">
        <f>IF(BA174=BA$4,BA174-60,BA174)</f>
        <v>0</v>
      </c>
      <c r="BC174" s="19">
        <f>IF(AZ174=$AZ$4,1,IF(BA174=$BA$4,1,IF(BB174=$BB$4,1,0)))</f>
        <v>0</v>
      </c>
      <c r="BE174" s="120">
        <f>IF(E174=BE$3,AX174,0)</f>
        <v>0</v>
      </c>
      <c r="BF174" s="18">
        <f>IF(BE174=BE$4,BE174-60,BE174)</f>
        <v>0</v>
      </c>
      <c r="BG174" s="18">
        <f>IF(BF174=BF$4,BF174-60,BF174)</f>
        <v>0</v>
      </c>
      <c r="BH174" s="19">
        <f>IF(BE174=$BE$4,1,IF(BF174=$BF$4,1,IF(BG174=$BG$4,1,0)))</f>
        <v>0</v>
      </c>
      <c r="BJ174" s="120">
        <f>IF(E174=BJ$3,AX174,0)</f>
        <v>0</v>
      </c>
      <c r="BK174" s="18">
        <f>IF(BJ174=BJ$4,BJ174-60,BJ174)</f>
        <v>0</v>
      </c>
      <c r="BL174" s="18">
        <f>IF(BK174=BK$4,BK174-60,BK174)</f>
        <v>0</v>
      </c>
      <c r="BM174" s="19">
        <f>IF(BJ174=$BJ$4,1,IF(BK174=$BK$4,1,IF(BL174=$BL$4,1,0)))</f>
        <v>0</v>
      </c>
    </row>
    <row r="175" spans="1:65" ht="15.75" customHeight="1" outlineLevel="1" x14ac:dyDescent="0.25">
      <c r="A175" s="12" t="str">
        <f>CONCATENATE(E175,LEFT(C175,2),RIGHT(C175,2),UPPER((LEFT(D175,3))))</f>
        <v/>
      </c>
      <c r="B175" s="99"/>
      <c r="C175" s="99"/>
      <c r="D175" s="99"/>
      <c r="E175" s="99"/>
      <c r="F175" s="99"/>
      <c r="G175" s="100"/>
      <c r="H175" s="99"/>
      <c r="I175" s="106"/>
      <c r="J175" s="99"/>
      <c r="K175" s="84" t="s">
        <v>36</v>
      </c>
      <c r="L175" s="11">
        <f>VLOOKUP(K175,COMPETENCES,2)</f>
        <v>7.5</v>
      </c>
      <c r="M175" s="11">
        <f>IF(L175="-",0,IF(L175=0,0,1))</f>
        <v>1</v>
      </c>
      <c r="N175" s="103"/>
      <c r="O175" s="94"/>
      <c r="P175" s="107"/>
      <c r="Q175" s="94"/>
      <c r="R175" s="84" t="s">
        <v>38</v>
      </c>
      <c r="S175" s="11" t="str">
        <f>VLOOKUP(R175,EXPERTISE,2)</f>
        <v>-</v>
      </c>
      <c r="T175" s="94"/>
      <c r="U175" s="92"/>
      <c r="V175" s="92"/>
      <c r="W175" s="92"/>
      <c r="X175" s="92"/>
      <c r="Y175" s="92"/>
      <c r="Z175" s="92"/>
      <c r="AA175" s="92"/>
      <c r="AB175" s="92"/>
      <c r="AC175" s="92"/>
      <c r="AD175" s="92"/>
      <c r="AE175" s="92"/>
      <c r="AF175" s="92"/>
      <c r="AG175" s="92"/>
      <c r="AH175" s="92"/>
      <c r="AI175" s="92"/>
      <c r="AJ175" s="92"/>
      <c r="AK175" s="92"/>
      <c r="AL175" s="92"/>
      <c r="AM175" s="92"/>
      <c r="AN175" s="92"/>
      <c r="AO175" s="92"/>
      <c r="AP175" s="92"/>
      <c r="AQ175" s="92"/>
      <c r="AR175" s="92"/>
      <c r="AS175" s="92"/>
      <c r="AT175" s="92"/>
      <c r="AU175" s="92"/>
      <c r="AV175" s="92"/>
      <c r="AW175" s="92"/>
      <c r="AX175" s="98"/>
      <c r="AZ175" s="120">
        <f>IF(E175=AZ$3,AX175,0)</f>
        <v>0</v>
      </c>
      <c r="BA175" s="18">
        <f>IF(AZ175=AZ$4,AZ175-60,AZ175)</f>
        <v>0</v>
      </c>
      <c r="BB175" s="18">
        <f>IF(BA175=BA$4,BA175-60,BA175)</f>
        <v>0</v>
      </c>
      <c r="BC175" s="19">
        <f>IF(AZ175=$AZ$4,1,IF(BA175=$BA$4,1,IF(BB175=$BB$4,1,0)))</f>
        <v>0</v>
      </c>
      <c r="BE175" s="120">
        <f>IF(E175=BE$3,AX175,0)</f>
        <v>0</v>
      </c>
      <c r="BF175" s="18">
        <f>IF(BE175=BE$4,BE175-60,BE175)</f>
        <v>0</v>
      </c>
      <c r="BG175" s="18">
        <f>IF(BF175=BF$4,BF175-60,BF175)</f>
        <v>0</v>
      </c>
      <c r="BH175" s="19">
        <f>IF(BE175=$BE$4,1,IF(BF175=$BF$4,1,IF(BG175=$BG$4,1,0)))</f>
        <v>0</v>
      </c>
      <c r="BJ175" s="120">
        <f>IF(E175=BJ$3,AX175,0)</f>
        <v>0</v>
      </c>
      <c r="BK175" s="18">
        <f>IF(BJ175=BJ$4,BJ175-60,BJ175)</f>
        <v>0</v>
      </c>
      <c r="BL175" s="18">
        <f>IF(BK175=BK$4,BK175-60,BK175)</f>
        <v>0</v>
      </c>
      <c r="BM175" s="19">
        <f>IF(BJ175=$BJ$4,1,IF(BK175=$BK$4,1,IF(BL175=$BL$4,1,0)))</f>
        <v>0</v>
      </c>
    </row>
    <row r="176" spans="1:65" ht="15.75" customHeight="1" outlineLevel="1" x14ac:dyDescent="0.25">
      <c r="A176" s="12" t="str">
        <f>CONCATENATE(E176,LEFT(C176,2),RIGHT(C176,2),UPPER((LEFT(D176,3))))</f>
        <v/>
      </c>
      <c r="B176" s="99"/>
      <c r="C176" s="99"/>
      <c r="D176" s="99"/>
      <c r="E176" s="99"/>
      <c r="F176" s="99"/>
      <c r="G176" s="100"/>
      <c r="H176" s="99"/>
      <c r="I176" s="106"/>
      <c r="J176" s="99"/>
      <c r="K176" s="84" t="s">
        <v>66</v>
      </c>
      <c r="L176" s="11" t="str">
        <f>VLOOKUP(K176,COMPETENCES,2)</f>
        <v>-</v>
      </c>
      <c r="M176" s="11">
        <f>IF(L176="-",0,IF(L176=0,0,1))</f>
        <v>0</v>
      </c>
      <c r="N176" s="103"/>
      <c r="O176" s="94"/>
      <c r="P176" s="107"/>
      <c r="Q176" s="94"/>
      <c r="R176" s="84" t="s">
        <v>36</v>
      </c>
      <c r="S176" s="11">
        <f>VLOOKUP(R176,EXPERTISE,2)</f>
        <v>7.5</v>
      </c>
      <c r="T176" s="94"/>
      <c r="U176" s="92"/>
      <c r="V176" s="92"/>
      <c r="W176" s="92"/>
      <c r="X176" s="92"/>
      <c r="Y176" s="92"/>
      <c r="Z176" s="92"/>
      <c r="AA176" s="92"/>
      <c r="AB176" s="92"/>
      <c r="AC176" s="92"/>
      <c r="AD176" s="92"/>
      <c r="AE176" s="92"/>
      <c r="AF176" s="92"/>
      <c r="AG176" s="92"/>
      <c r="AH176" s="92"/>
      <c r="AI176" s="92"/>
      <c r="AJ176" s="92"/>
      <c r="AK176" s="92"/>
      <c r="AL176" s="92"/>
      <c r="AM176" s="92"/>
      <c r="AN176" s="92"/>
      <c r="AO176" s="92"/>
      <c r="AP176" s="92"/>
      <c r="AQ176" s="92"/>
      <c r="AR176" s="92"/>
      <c r="AS176" s="92"/>
      <c r="AT176" s="92"/>
      <c r="AU176" s="92"/>
      <c r="AV176" s="92"/>
      <c r="AW176" s="92"/>
      <c r="AX176" s="98"/>
      <c r="AZ176" s="120">
        <f>IF(E176=AZ$3,AX176,0)</f>
        <v>0</v>
      </c>
      <c r="BA176" s="18">
        <f>IF(AZ176=AZ$4,AZ176-60,AZ176)</f>
        <v>0</v>
      </c>
      <c r="BB176" s="18">
        <f>IF(BA176=BA$4,BA176-60,BA176)</f>
        <v>0</v>
      </c>
      <c r="BC176" s="19">
        <f>IF(AZ176=$AZ$4,1,IF(BA176=$BA$4,1,IF(BB176=$BB$4,1,0)))</f>
        <v>0</v>
      </c>
      <c r="BE176" s="120">
        <f>IF(E176=BE$3,AX176,0)</f>
        <v>0</v>
      </c>
      <c r="BF176" s="18">
        <f>IF(BE176=BE$4,BE176-60,BE176)</f>
        <v>0</v>
      </c>
      <c r="BG176" s="18">
        <f>IF(BF176=BF$4,BF176-60,BF176)</f>
        <v>0</v>
      </c>
      <c r="BH176" s="19">
        <f>IF(BE176=$BE$4,1,IF(BF176=$BF$4,1,IF(BG176=$BG$4,1,0)))</f>
        <v>0</v>
      </c>
      <c r="BJ176" s="120">
        <f>IF(E176=BJ$3,AX176,0)</f>
        <v>0</v>
      </c>
      <c r="BK176" s="18">
        <f>IF(BJ176=BJ$4,BJ176-60,BJ176)</f>
        <v>0</v>
      </c>
      <c r="BL176" s="18">
        <f>IF(BK176=BK$4,BK176-60,BK176)</f>
        <v>0</v>
      </c>
      <c r="BM176" s="19">
        <f>IF(BJ176=$BJ$4,1,IF(BK176=$BK$4,1,IF(BL176=$BL$4,1,0)))</f>
        <v>0</v>
      </c>
    </row>
    <row r="177" spans="1:65" ht="15.75" customHeight="1" outlineLevel="1" x14ac:dyDescent="0.25">
      <c r="A177" s="12" t="str">
        <f>CONCATENATE(E177,LEFT(C177,2),RIGHT(C177,2),UPPER((LEFT(D177,3))))</f>
        <v/>
      </c>
      <c r="B177" s="99"/>
      <c r="C177" s="99"/>
      <c r="D177" s="99"/>
      <c r="E177" s="99"/>
      <c r="F177" s="99"/>
      <c r="G177" s="100"/>
      <c r="H177" s="99"/>
      <c r="I177" s="106"/>
      <c r="J177" s="99"/>
      <c r="K177" s="84" t="s">
        <v>66</v>
      </c>
      <c r="L177" s="11" t="str">
        <f>VLOOKUP(K177,COMPETENCES,2)</f>
        <v>-</v>
      </c>
      <c r="M177" s="11">
        <f>IF(L177="-",0,IF(L177=0,0,1))</f>
        <v>0</v>
      </c>
      <c r="N177" s="103"/>
      <c r="O177" s="94"/>
      <c r="P177" s="107"/>
      <c r="Q177" s="94"/>
      <c r="R177" s="94"/>
      <c r="S177" s="107"/>
      <c r="T177" s="94"/>
      <c r="U177" s="92"/>
      <c r="V177" s="92"/>
      <c r="W177" s="92"/>
      <c r="X177" s="92"/>
      <c r="Y177" s="92"/>
      <c r="Z177" s="92"/>
      <c r="AA177" s="92"/>
      <c r="AB177" s="92"/>
      <c r="AC177" s="92"/>
      <c r="AD177" s="92"/>
      <c r="AE177" s="92"/>
      <c r="AF177" s="92"/>
      <c r="AG177" s="92"/>
      <c r="AH177" s="92"/>
      <c r="AI177" s="92"/>
      <c r="AJ177" s="92"/>
      <c r="AK177" s="92"/>
      <c r="AL177" s="92"/>
      <c r="AM177" s="92"/>
      <c r="AN177" s="92"/>
      <c r="AO177" s="92"/>
      <c r="AP177" s="92"/>
      <c r="AQ177" s="92"/>
      <c r="AR177" s="92"/>
      <c r="AS177" s="92"/>
      <c r="AT177" s="92"/>
      <c r="AU177" s="92"/>
      <c r="AV177" s="92"/>
      <c r="AW177" s="92"/>
      <c r="AX177" s="98"/>
      <c r="AZ177" s="120">
        <f>IF(E177=AZ$3,AX177,0)</f>
        <v>0</v>
      </c>
      <c r="BA177" s="18">
        <f>IF(AZ177=AZ$4,AZ177-60,AZ177)</f>
        <v>0</v>
      </c>
      <c r="BB177" s="18">
        <f>IF(BA177=BA$4,BA177-60,BA177)</f>
        <v>0</v>
      </c>
      <c r="BC177" s="19">
        <f>IF(AZ177=$AZ$4,1,IF(BA177=$BA$4,1,IF(BB177=$BB$4,1,0)))</f>
        <v>0</v>
      </c>
      <c r="BE177" s="120">
        <f>IF(E177=BE$3,AX177,0)</f>
        <v>0</v>
      </c>
      <c r="BF177" s="18">
        <f>IF(BE177=BE$4,BE177-60,BE177)</f>
        <v>0</v>
      </c>
      <c r="BG177" s="18">
        <f>IF(BF177=BF$4,BF177-60,BF177)</f>
        <v>0</v>
      </c>
      <c r="BH177" s="19">
        <f>IF(BE177=$BE$4,1,IF(BF177=$BF$4,1,IF(BG177=$BG$4,1,0)))</f>
        <v>0</v>
      </c>
      <c r="BJ177" s="120">
        <f>IF(E177=BJ$3,AX177,0)</f>
        <v>0</v>
      </c>
      <c r="BK177" s="18">
        <f>IF(BJ177=BJ$4,BJ177-60,BJ177)</f>
        <v>0</v>
      </c>
      <c r="BL177" s="18">
        <f>IF(BK177=BK$4,BK177-60,BK177)</f>
        <v>0</v>
      </c>
      <c r="BM177" s="19">
        <f>IF(BJ177=$BJ$4,1,IF(BK177=$BK$4,1,IF(BL177=$BL$4,1,0)))</f>
        <v>0</v>
      </c>
    </row>
    <row r="178" spans="1:65" ht="15.75" customHeight="1" outlineLevel="1" x14ac:dyDescent="0.25">
      <c r="A178" s="12" t="str">
        <f>CONCATENATE(E178,LEFT(C178,2),RIGHT(C178,2),UPPER((LEFT(D178,3))))</f>
        <v/>
      </c>
      <c r="B178" s="99"/>
      <c r="C178" s="99"/>
      <c r="D178" s="99"/>
      <c r="E178" s="99"/>
      <c r="F178" s="99"/>
      <c r="G178" s="100"/>
      <c r="H178" s="99"/>
      <c r="I178" s="106"/>
      <c r="J178" s="99"/>
      <c r="K178" s="84" t="s">
        <v>66</v>
      </c>
      <c r="L178" s="11" t="str">
        <f>VLOOKUP(K178,COMPETENCES,2)</f>
        <v>-</v>
      </c>
      <c r="M178" s="11">
        <f>IF(L178="-",0,IF(L178=0,0,1))</f>
        <v>0</v>
      </c>
      <c r="N178" s="103"/>
      <c r="O178" s="94"/>
      <c r="P178" s="107"/>
      <c r="Q178" s="94"/>
      <c r="R178" s="94"/>
      <c r="S178" s="107"/>
      <c r="T178" s="94"/>
      <c r="U178" s="92"/>
      <c r="V178" s="92"/>
      <c r="W178" s="92"/>
      <c r="X178" s="92"/>
      <c r="Y178" s="92"/>
      <c r="Z178" s="92"/>
      <c r="AA178" s="92"/>
      <c r="AB178" s="92"/>
      <c r="AC178" s="92"/>
      <c r="AD178" s="92"/>
      <c r="AE178" s="92"/>
      <c r="AF178" s="92"/>
      <c r="AG178" s="92"/>
      <c r="AH178" s="92"/>
      <c r="AI178" s="92"/>
      <c r="AJ178" s="92"/>
      <c r="AK178" s="92"/>
      <c r="AL178" s="92"/>
      <c r="AM178" s="92"/>
      <c r="AN178" s="92"/>
      <c r="AO178" s="92"/>
      <c r="AP178" s="92"/>
      <c r="AQ178" s="92"/>
      <c r="AR178" s="92"/>
      <c r="AS178" s="92"/>
      <c r="AT178" s="92"/>
      <c r="AU178" s="92"/>
      <c r="AV178" s="92"/>
      <c r="AW178" s="92"/>
      <c r="AX178" s="98"/>
      <c r="AZ178" s="120">
        <f>IF(E178=AZ$3,AX178,0)</f>
        <v>0</v>
      </c>
      <c r="BA178" s="18">
        <f>IF(AZ178=AZ$4,AZ178-60,AZ178)</f>
        <v>0</v>
      </c>
      <c r="BB178" s="18">
        <f>IF(BA178=BA$4,BA178-60,BA178)</f>
        <v>0</v>
      </c>
      <c r="BC178" s="19">
        <f>IF(AZ178=$AZ$4,1,IF(BA178=$BA$4,1,IF(BB178=$BB$4,1,0)))</f>
        <v>0</v>
      </c>
      <c r="BE178" s="120">
        <f>IF(E178=BE$3,AX178,0)</f>
        <v>0</v>
      </c>
      <c r="BF178" s="18">
        <f>IF(BE178=BE$4,BE178-60,BE178)</f>
        <v>0</v>
      </c>
      <c r="BG178" s="18">
        <f>IF(BF178=BF$4,BF178-60,BF178)</f>
        <v>0</v>
      </c>
      <c r="BH178" s="19">
        <f>IF(BE178=$BE$4,1,IF(BF178=$BF$4,1,IF(BG178=$BG$4,1,0)))</f>
        <v>0</v>
      </c>
      <c r="BJ178" s="120">
        <f>IF(E178=BJ$3,AX178,0)</f>
        <v>0</v>
      </c>
      <c r="BK178" s="18">
        <f>IF(BJ178=BJ$4,BJ178-60,BJ178)</f>
        <v>0</v>
      </c>
      <c r="BL178" s="18">
        <f>IF(BK178=BK$4,BK178-60,BK178)</f>
        <v>0</v>
      </c>
      <c r="BM178" s="19">
        <f>IF(BJ178=$BJ$4,1,IF(BK178=$BK$4,1,IF(BL178=$BL$4,1,0)))</f>
        <v>0</v>
      </c>
    </row>
    <row r="179" spans="1:65" ht="15.75" customHeight="1" outlineLevel="1" x14ac:dyDescent="0.25">
      <c r="A179" s="12" t="str">
        <f>CONCATENATE(E179,LEFT(C179,2),RIGHT(C179,2),UPPER((LEFT(D179,3))))</f>
        <v/>
      </c>
      <c r="B179" s="99"/>
      <c r="C179" s="99"/>
      <c r="D179" s="99"/>
      <c r="E179" s="99"/>
      <c r="F179" s="99"/>
      <c r="G179" s="100"/>
      <c r="H179" s="99"/>
      <c r="I179" s="106"/>
      <c r="J179" s="99"/>
      <c r="K179" s="84" t="s">
        <v>66</v>
      </c>
      <c r="L179" s="11" t="str">
        <f>VLOOKUP(K179,COMPETENCES,2)</f>
        <v>-</v>
      </c>
      <c r="M179" s="11">
        <f>IF(L179="-",0,IF(L179=0,0,1))</f>
        <v>0</v>
      </c>
      <c r="N179" s="103"/>
      <c r="O179" s="94"/>
      <c r="P179" s="107"/>
      <c r="Q179" s="94"/>
      <c r="R179" s="94"/>
      <c r="S179" s="107"/>
      <c r="T179" s="94"/>
      <c r="U179" s="92"/>
      <c r="V179" s="92"/>
      <c r="W179" s="92"/>
      <c r="X179" s="92"/>
      <c r="Y179" s="92"/>
      <c r="Z179" s="92"/>
      <c r="AA179" s="92"/>
      <c r="AB179" s="92"/>
      <c r="AC179" s="92"/>
      <c r="AD179" s="92"/>
      <c r="AE179" s="92"/>
      <c r="AF179" s="92"/>
      <c r="AG179" s="92"/>
      <c r="AH179" s="92"/>
      <c r="AI179" s="92"/>
      <c r="AJ179" s="92"/>
      <c r="AK179" s="92"/>
      <c r="AL179" s="92"/>
      <c r="AM179" s="92"/>
      <c r="AN179" s="92"/>
      <c r="AO179" s="92"/>
      <c r="AP179" s="92"/>
      <c r="AQ179" s="92"/>
      <c r="AR179" s="92"/>
      <c r="AS179" s="92"/>
      <c r="AT179" s="92"/>
      <c r="AU179" s="92"/>
      <c r="AV179" s="92"/>
      <c r="AW179" s="92"/>
      <c r="AX179" s="98"/>
      <c r="AZ179" s="120">
        <f>IF(E179=AZ$3,AX179,0)</f>
        <v>0</v>
      </c>
      <c r="BA179" s="18">
        <f>IF(AZ179=AZ$4,AZ179-60,AZ179)</f>
        <v>0</v>
      </c>
      <c r="BB179" s="18">
        <f>IF(BA179=BA$4,BA179-60,BA179)</f>
        <v>0</v>
      </c>
      <c r="BC179" s="19">
        <f>IF(AZ179=$AZ$4,1,IF(BA179=$BA$4,1,IF(BB179=$BB$4,1,0)))</f>
        <v>0</v>
      </c>
      <c r="BE179" s="120">
        <f>IF(E179=BE$3,AX179,0)</f>
        <v>0</v>
      </c>
      <c r="BF179" s="18">
        <f>IF(BE179=BE$4,BE179-60,BE179)</f>
        <v>0</v>
      </c>
      <c r="BG179" s="18">
        <f>IF(BF179=BF$4,BF179-60,BF179)</f>
        <v>0</v>
      </c>
      <c r="BH179" s="19">
        <f>IF(BE179=$BE$4,1,IF(BF179=$BF$4,1,IF(BG179=$BG$4,1,0)))</f>
        <v>0</v>
      </c>
      <c r="BJ179" s="120">
        <f>IF(E179=BJ$3,AX179,0)</f>
        <v>0</v>
      </c>
      <c r="BK179" s="18">
        <f>IF(BJ179=BJ$4,BJ179-60,BJ179)</f>
        <v>0</v>
      </c>
      <c r="BL179" s="18">
        <f>IF(BK179=BK$4,BK179-60,BK179)</f>
        <v>0</v>
      </c>
      <c r="BM179" s="19">
        <f>IF(BJ179=$BJ$4,1,IF(BK179=$BK$4,1,IF(BL179=$BL$4,1,0)))</f>
        <v>0</v>
      </c>
    </row>
    <row r="180" spans="1:65" ht="15" customHeight="1" outlineLevel="1" x14ac:dyDescent="0.25">
      <c r="A180" s="12" t="str">
        <f>CONCATENATE(E180,LEFT(C180,2),RIGHT(C180,2),UPPER((LEFT(D180,3))))</f>
        <v/>
      </c>
      <c r="B180" s="108"/>
      <c r="C180" s="99"/>
      <c r="D180" s="99"/>
      <c r="E180" s="99"/>
      <c r="F180" s="99"/>
      <c r="G180" s="100"/>
      <c r="H180" s="99"/>
      <c r="I180" s="106"/>
      <c r="J180" s="99"/>
      <c r="K180" s="94"/>
      <c r="L180" s="107"/>
      <c r="M180" s="107"/>
      <c r="N180" s="107"/>
      <c r="O180" s="94"/>
      <c r="P180" s="107"/>
      <c r="Q180" s="94"/>
      <c r="R180" s="94"/>
      <c r="S180" s="107"/>
      <c r="T180" s="94"/>
      <c r="U180" s="94"/>
      <c r="V180" s="94"/>
      <c r="W180" s="94"/>
      <c r="X180" s="94"/>
      <c r="Y180" s="94"/>
      <c r="Z180" s="94"/>
      <c r="AA180" s="94"/>
      <c r="AB180" s="94"/>
      <c r="AC180" s="94"/>
      <c r="AD180" s="94"/>
      <c r="AE180" s="94"/>
      <c r="AF180" s="94"/>
      <c r="AG180" s="94"/>
      <c r="AH180" s="94"/>
      <c r="AI180" s="94"/>
      <c r="AJ180" s="94"/>
      <c r="AK180" s="94"/>
      <c r="AL180" s="94"/>
      <c r="AM180" s="94"/>
      <c r="AN180" s="94"/>
      <c r="AO180" s="94"/>
      <c r="AP180" s="94"/>
      <c r="AQ180" s="94"/>
      <c r="AR180" s="94"/>
      <c r="AS180" s="94"/>
      <c r="AT180" s="94"/>
      <c r="AU180" s="94"/>
      <c r="AV180" s="94"/>
      <c r="AW180" s="94"/>
      <c r="AX180" s="109"/>
      <c r="AZ180" s="120">
        <f>IF(E180=AZ$3,AX180,0)</f>
        <v>0</v>
      </c>
      <c r="BA180" s="18">
        <f>IF(AZ180=AZ$4,AZ180-60,AZ180)</f>
        <v>0</v>
      </c>
      <c r="BB180" s="18">
        <f>IF(BA180=BA$4,BA180-60,BA180)</f>
        <v>0</v>
      </c>
      <c r="BC180" s="19">
        <f>IF(AZ180=$AZ$4,1,IF(BA180=$BA$4,1,IF(BB180=$BB$4,1,0)))</f>
        <v>0</v>
      </c>
      <c r="BE180" s="120">
        <f>IF(E180=BE$3,AX180,0)</f>
        <v>0</v>
      </c>
      <c r="BF180" s="18">
        <f>IF(BE180=BE$4,BE180-60,BE180)</f>
        <v>0</v>
      </c>
      <c r="BG180" s="18">
        <f>IF(BF180=BF$4,BF180-60,BF180)</f>
        <v>0</v>
      </c>
      <c r="BH180" s="19">
        <f>IF(BE180=$BE$4,1,IF(BF180=$BF$4,1,IF(BG180=$BG$4,1,0)))</f>
        <v>0</v>
      </c>
      <c r="BJ180" s="120">
        <f>IF(E180=BJ$3,AX180,0)</f>
        <v>0</v>
      </c>
      <c r="BK180" s="18">
        <f>IF(BJ180=BJ$4,BJ180-60,BJ180)</f>
        <v>0</v>
      </c>
      <c r="BL180" s="18">
        <f>IF(BK180=BK$4,BK180-60,BK180)</f>
        <v>0</v>
      </c>
      <c r="BM180" s="19">
        <f>IF(BJ180=$BJ$4,1,IF(BK180=$BK$4,1,IF(BL180=$BL$4,1,0)))</f>
        <v>0</v>
      </c>
    </row>
    <row r="181" spans="1:65" ht="15.75" x14ac:dyDescent="0.25">
      <c r="A181" s="12" t="str">
        <f>CONCATENATE(E181,LEFT(C181,2),RIGHT(C181,2),UPPER((LEFT(D181,3))))</f>
        <v>CAg12IRI</v>
      </c>
      <c r="B181" s="12" t="s">
        <v>84</v>
      </c>
      <c r="C181" s="12" t="s">
        <v>151</v>
      </c>
      <c r="D181" s="12" t="s">
        <v>116</v>
      </c>
      <c r="E181" s="6" t="str">
        <f>VLOOKUP($F181,'Listes déroulantes'!$A$28:$B$46,2)</f>
        <v>C</v>
      </c>
      <c r="F181" s="70" t="s">
        <v>43</v>
      </c>
      <c r="G181" s="71"/>
      <c r="H181" s="72"/>
      <c r="I181" s="73"/>
      <c r="J181" s="73"/>
      <c r="K181" s="73"/>
      <c r="L181" s="73"/>
      <c r="M181" s="73"/>
      <c r="N181" s="73"/>
      <c r="O181" s="73"/>
      <c r="P181" s="73"/>
      <c r="Q181" s="73"/>
      <c r="R181" s="73"/>
      <c r="S181" s="73"/>
      <c r="T181" s="74"/>
      <c r="U181" s="75">
        <f>J182+N182+Q182+T182</f>
        <v>27.25</v>
      </c>
      <c r="V181" s="72"/>
      <c r="W181" s="73"/>
      <c r="X181" s="73"/>
      <c r="Y181" s="73"/>
      <c r="Z181" s="73"/>
      <c r="AA181" s="73"/>
      <c r="AB181" s="73"/>
      <c r="AC181" s="73"/>
      <c r="AD181" s="73"/>
      <c r="AE181" s="73"/>
      <c r="AF181" s="74"/>
      <c r="AG181" s="76"/>
      <c r="AH181" s="77">
        <f>W182+Y182+AA182+AC182+AE182+AG182</f>
        <v>5</v>
      </c>
      <c r="AI181" s="73"/>
      <c r="AJ181" s="73"/>
      <c r="AK181" s="73"/>
      <c r="AL181" s="78" t="str">
        <f>IF(AK182&lt;5,"0",IF(AK182&lt;10,"2,5",IF(AK182&lt;15,"5",IF(AK182&lt;20,"7,5","10"))))</f>
        <v>5</v>
      </c>
      <c r="AM181" s="73"/>
      <c r="AN181" s="73"/>
      <c r="AO181" s="73"/>
      <c r="AP181" s="79">
        <f>IF(AO182&lt;10,5,10)</f>
        <v>10</v>
      </c>
      <c r="AQ181" s="73"/>
      <c r="AR181" s="73"/>
      <c r="AS181" s="73"/>
      <c r="AT181" s="73"/>
      <c r="AU181" s="73"/>
      <c r="AV181" s="73"/>
      <c r="AW181" s="80">
        <f>AR182+AT182+AV182</f>
        <v>8</v>
      </c>
      <c r="AX181" s="81">
        <f>U181+AP181+AL181+AH181+AW181</f>
        <v>55.25</v>
      </c>
      <c r="AZ181" s="120">
        <f>IF(E181=AZ$3,AX181,0)</f>
        <v>55.25</v>
      </c>
      <c r="BA181" s="18">
        <f>IF(AZ181=AZ$4,AZ181-60,AZ181)</f>
        <v>55.25</v>
      </c>
      <c r="BB181" s="18">
        <f>IF(BA181=BA$4,BA181-60,BA181)</f>
        <v>55.25</v>
      </c>
      <c r="BC181" s="19">
        <f>IF(AZ181=$AZ$4,1,IF(BA181=$BA$4,1,IF(BB181=$BB$4,1,0)))</f>
        <v>0</v>
      </c>
      <c r="BE181" s="120">
        <f>IF(E181=BE$3,AX181,0)</f>
        <v>0</v>
      </c>
      <c r="BF181" s="18">
        <f>IF(BE181=BE$4,BE181-60,BE181)</f>
        <v>0</v>
      </c>
      <c r="BG181" s="18">
        <f>IF(BF181=BF$4,BF181-60,BF181)</f>
        <v>0</v>
      </c>
      <c r="BH181" s="19">
        <f>IF(BE181=$BE$4,1,IF(BF181=$BF$4,1,IF(BG181=$BG$4,1,0)))</f>
        <v>0</v>
      </c>
      <c r="BJ181" s="120">
        <f>IF(E181=BJ$3,AX181,0)</f>
        <v>0</v>
      </c>
      <c r="BK181" s="18">
        <f>IF(BJ181=BJ$4,BJ181-60,BJ181)</f>
        <v>0</v>
      </c>
      <c r="BL181" s="18">
        <f>IF(BK181=BK$4,BK181-60,BK181)</f>
        <v>0</v>
      </c>
      <c r="BM181" s="19">
        <f>IF(BJ181=$BJ$4,1,IF(BK181=$BK$4,1,IF(BL181=$BL$4,1,0)))</f>
        <v>0</v>
      </c>
    </row>
    <row r="182" spans="1:65" ht="15.75" customHeight="1" outlineLevel="1" x14ac:dyDescent="0.25">
      <c r="A182" s="12" t="str">
        <f>CONCATENATE(E182,LEFT(C182,2),RIGHT(C182,2),UPPER((LEFT(D182,3))))</f>
        <v/>
      </c>
      <c r="B182" s="82"/>
      <c r="C182" s="82"/>
      <c r="D182" s="82"/>
      <c r="E182" s="82"/>
      <c r="F182" s="82"/>
      <c r="G182" s="83"/>
      <c r="H182" s="87" t="s">
        <v>30</v>
      </c>
      <c r="I182" s="85">
        <f>VLOOKUP(H182,OBJECTIFS,2)</f>
        <v>5</v>
      </c>
      <c r="J182" s="86">
        <f>AVERAGE(I182:I186)</f>
        <v>5</v>
      </c>
      <c r="K182" s="87" t="s">
        <v>36</v>
      </c>
      <c r="L182" s="11">
        <f>VLOOKUP(K182,COMPETENCES,2)</f>
        <v>7.5</v>
      </c>
      <c r="M182" s="11">
        <f>IF(L182="-",0,IF(L182=0,0,1))</f>
        <v>1</v>
      </c>
      <c r="N182" s="88">
        <f>SUM(L182:L195)/SUM(M182:M195)</f>
        <v>7.25</v>
      </c>
      <c r="O182" s="84" t="s">
        <v>18</v>
      </c>
      <c r="P182" s="89">
        <f>VLOOKUP(O182,QUALITES,2)</f>
        <v>7.5</v>
      </c>
      <c r="Q182" s="90">
        <f>AVERAGE(P182:P189)</f>
        <v>7.5</v>
      </c>
      <c r="R182" s="84" t="s">
        <v>36</v>
      </c>
      <c r="S182" s="11">
        <f>VLOOKUP(R182,EXPERTISE,2)</f>
        <v>7.5</v>
      </c>
      <c r="T182" s="91">
        <f>AVERAGE(S182:S192)</f>
        <v>7.5</v>
      </c>
      <c r="U182" s="92"/>
      <c r="V182" s="12" t="s">
        <v>59</v>
      </c>
      <c r="W182" s="93">
        <f>VLOOKUP(V182,PROJETS,2)</f>
        <v>0</v>
      </c>
      <c r="X182" s="12" t="s">
        <v>18</v>
      </c>
      <c r="Y182" s="93">
        <f>VLOOKUP(X182,PROJETS,2)</f>
        <v>2.5</v>
      </c>
      <c r="Z182" s="12" t="s">
        <v>18</v>
      </c>
      <c r="AA182" s="93">
        <f>VLOOKUP(Z182,PROJETS,2)</f>
        <v>2.5</v>
      </c>
      <c r="AB182" s="12" t="s">
        <v>59</v>
      </c>
      <c r="AC182" s="93">
        <f>VLOOKUP(AB182,PROJETS,2)</f>
        <v>0</v>
      </c>
      <c r="AD182" s="12" t="s">
        <v>59</v>
      </c>
      <c r="AE182" s="93">
        <f>VLOOKUP(AD182,PROJETS,2)</f>
        <v>0</v>
      </c>
      <c r="AF182" s="12" t="s">
        <v>59</v>
      </c>
      <c r="AG182" s="93">
        <f>VLOOKUP(AF182,PROJETS,2)</f>
        <v>0</v>
      </c>
      <c r="AH182" s="94"/>
      <c r="AI182" s="95">
        <v>40014</v>
      </c>
      <c r="AJ182" s="96">
        <f>AJ4</f>
        <v>44561</v>
      </c>
      <c r="AK182" s="97">
        <f>(AJ182-AI182)/365</f>
        <v>12.457534246575342</v>
      </c>
      <c r="AL182" s="92"/>
      <c r="AM182" s="95">
        <v>39281</v>
      </c>
      <c r="AN182" s="95">
        <f>AN4</f>
        <v>44561</v>
      </c>
      <c r="AO182" s="97">
        <f>(AN182-AM182)/365</f>
        <v>14.465753424657533</v>
      </c>
      <c r="AP182" s="92"/>
      <c r="AQ182" s="12" t="s">
        <v>18</v>
      </c>
      <c r="AR182" s="93">
        <f>VLOOKUP(AQ182,DIVERS,2)</f>
        <v>2</v>
      </c>
      <c r="AS182" s="12" t="s">
        <v>18</v>
      </c>
      <c r="AT182" s="93">
        <f>VLOOKUP(AS182,FORMAC,2)</f>
        <v>2</v>
      </c>
      <c r="AU182" s="12" t="s">
        <v>18</v>
      </c>
      <c r="AV182" s="93">
        <f>VLOOKUP(AU182,FORMAQ,2)</f>
        <v>4</v>
      </c>
      <c r="AW182" s="92"/>
      <c r="AX182" s="98"/>
      <c r="AZ182" s="120">
        <f>IF(E182=AZ$3,AX182,0)</f>
        <v>0</v>
      </c>
      <c r="BA182" s="18">
        <f>IF(AZ182=AZ$4,AZ182-60,AZ182)</f>
        <v>0</v>
      </c>
      <c r="BB182" s="18">
        <f>IF(BA182=BA$4,BA182-60,BA182)</f>
        <v>0</v>
      </c>
      <c r="BC182" s="19">
        <f>IF(AZ182=$AZ$4,1,IF(BA182=$BA$4,1,IF(BB182=$BB$4,1,0)))</f>
        <v>0</v>
      </c>
      <c r="BE182" s="120">
        <f>IF(E182=BE$3,AX182,0)</f>
        <v>0</v>
      </c>
      <c r="BF182" s="18">
        <f>IF(BE182=BE$4,BE182-60,BE182)</f>
        <v>0</v>
      </c>
      <c r="BG182" s="18">
        <f>IF(BF182=BF$4,BF182-60,BF182)</f>
        <v>0</v>
      </c>
      <c r="BH182" s="19">
        <f>IF(BE182=$BE$4,1,IF(BF182=$BF$4,1,IF(BG182=$BG$4,1,0)))</f>
        <v>0</v>
      </c>
      <c r="BJ182" s="120">
        <f>IF(E182=BJ$3,AX182,0)</f>
        <v>0</v>
      </c>
      <c r="BK182" s="18">
        <f>IF(BJ182=BJ$4,BJ182-60,BJ182)</f>
        <v>0</v>
      </c>
      <c r="BL182" s="18">
        <f>IF(BK182=BK$4,BK182-60,BK182)</f>
        <v>0</v>
      </c>
      <c r="BM182" s="19">
        <f>IF(BJ182=$BJ$4,1,IF(BK182=$BK$4,1,IF(BL182=$BL$4,1,0)))</f>
        <v>0</v>
      </c>
    </row>
    <row r="183" spans="1:65" ht="15.75" customHeight="1" outlineLevel="1" x14ac:dyDescent="0.25">
      <c r="A183" s="12" t="str">
        <f>CONCATENATE(E183,LEFT(C183,2),RIGHT(C183,2),UPPER((LEFT(D183,3))))</f>
        <v/>
      </c>
      <c r="B183" s="99"/>
      <c r="C183" s="99"/>
      <c r="D183" s="99"/>
      <c r="E183" s="99"/>
      <c r="F183" s="99"/>
      <c r="G183" s="100"/>
      <c r="H183" s="84" t="s">
        <v>31</v>
      </c>
      <c r="I183" s="101">
        <f>VLOOKUP(H183,OBJECTIFS,2)</f>
        <v>0</v>
      </c>
      <c r="J183" s="99"/>
      <c r="K183" s="87" t="s">
        <v>36</v>
      </c>
      <c r="L183" s="11">
        <f>VLOOKUP(K183,COMPETENCES,2)</f>
        <v>7.5</v>
      </c>
      <c r="M183" s="11">
        <f>IF(L183="-",0,IF(L183=0,0,1))</f>
        <v>1</v>
      </c>
      <c r="N183" s="103"/>
      <c r="O183" s="84" t="s">
        <v>18</v>
      </c>
      <c r="P183" s="11">
        <f>VLOOKUP(O183,QUALITES,2)</f>
        <v>7.5</v>
      </c>
      <c r="Q183" s="94"/>
      <c r="R183" s="84" t="s">
        <v>36</v>
      </c>
      <c r="S183" s="11">
        <f>VLOOKUP(R183,EXPERTISE,2)</f>
        <v>7.5</v>
      </c>
      <c r="T183" s="94"/>
      <c r="U183" s="92"/>
      <c r="V183" s="92"/>
      <c r="W183" s="92"/>
      <c r="X183" s="92"/>
      <c r="Y183" s="92"/>
      <c r="Z183" s="92"/>
      <c r="AA183" s="92"/>
      <c r="AB183" s="92"/>
      <c r="AC183" s="92"/>
      <c r="AD183" s="92"/>
      <c r="AE183" s="92"/>
      <c r="AF183" s="92"/>
      <c r="AG183" s="92"/>
      <c r="AH183" s="92"/>
      <c r="AI183" s="92"/>
      <c r="AJ183" s="92"/>
      <c r="AK183" s="92"/>
      <c r="AL183" s="92"/>
      <c r="AM183" s="92"/>
      <c r="AN183" s="92"/>
      <c r="AO183" s="92"/>
      <c r="AP183" s="92"/>
      <c r="AQ183" s="92"/>
      <c r="AR183" s="92"/>
      <c r="AS183" s="92"/>
      <c r="AT183" s="92"/>
      <c r="AU183" s="92"/>
      <c r="AV183" s="92"/>
      <c r="AW183" s="92"/>
      <c r="AX183" s="98"/>
      <c r="AZ183" s="120">
        <f>IF(E183=AZ$3,AX183,0)</f>
        <v>0</v>
      </c>
      <c r="BA183" s="18">
        <f>IF(AZ183=AZ$4,AZ183-60,AZ183)</f>
        <v>0</v>
      </c>
      <c r="BB183" s="18">
        <f>IF(BA183=BA$4,BA183-60,BA183)</f>
        <v>0</v>
      </c>
      <c r="BC183" s="19">
        <f>IF(AZ183=$AZ$4,1,IF(BA183=$BA$4,1,IF(BB183=$BB$4,1,0)))</f>
        <v>0</v>
      </c>
      <c r="BE183" s="120">
        <f>IF(E183=BE$3,AX183,0)</f>
        <v>0</v>
      </c>
      <c r="BF183" s="18">
        <f>IF(BE183=BE$4,BE183-60,BE183)</f>
        <v>0</v>
      </c>
      <c r="BG183" s="18">
        <f>IF(BF183=BF$4,BF183-60,BF183)</f>
        <v>0</v>
      </c>
      <c r="BH183" s="19">
        <f>IF(BE183=$BE$4,1,IF(BF183=$BF$4,1,IF(BG183=$BG$4,1,0)))</f>
        <v>0</v>
      </c>
      <c r="BJ183" s="120">
        <f>IF(E183=BJ$3,AX183,0)</f>
        <v>0</v>
      </c>
      <c r="BK183" s="18">
        <f>IF(BJ183=BJ$4,BJ183-60,BJ183)</f>
        <v>0</v>
      </c>
      <c r="BL183" s="18">
        <f>IF(BK183=BK$4,BK183-60,BK183)</f>
        <v>0</v>
      </c>
      <c r="BM183" s="19">
        <f>IF(BJ183=$BJ$4,1,IF(BK183=$BK$4,1,IF(BL183=$BL$4,1,0)))</f>
        <v>0</v>
      </c>
    </row>
    <row r="184" spans="1:65" ht="15.75" customHeight="1" outlineLevel="1" x14ac:dyDescent="0.25">
      <c r="A184" s="12" t="str">
        <f>CONCATENATE(E184,LEFT(C184,2),RIGHT(C184,2),UPPER((LEFT(D184,3))))</f>
        <v/>
      </c>
      <c r="B184" s="99"/>
      <c r="C184" s="99"/>
      <c r="D184" s="99"/>
      <c r="E184" s="99"/>
      <c r="F184" s="99"/>
      <c r="G184" s="105"/>
      <c r="H184" s="84" t="s">
        <v>32</v>
      </c>
      <c r="I184" s="101" t="str">
        <f>VLOOKUP(H184,OBJECTIFS,2)</f>
        <v>-</v>
      </c>
      <c r="J184" s="99"/>
      <c r="K184" s="87" t="s">
        <v>36</v>
      </c>
      <c r="L184" s="11">
        <f>VLOOKUP(K184,COMPETENCES,2)</f>
        <v>7.5</v>
      </c>
      <c r="M184" s="11">
        <f>IF(L184="-",0,IF(L184=0,0,1))</f>
        <v>1</v>
      </c>
      <c r="N184" s="103"/>
      <c r="O184" s="84" t="s">
        <v>18</v>
      </c>
      <c r="P184" s="11">
        <f>VLOOKUP(O184,QUALITES,2)</f>
        <v>7.5</v>
      </c>
      <c r="Q184" s="94"/>
      <c r="R184" s="84" t="s">
        <v>36</v>
      </c>
      <c r="S184" s="11">
        <f>VLOOKUP(R184,EXPERTISE,2)</f>
        <v>7.5</v>
      </c>
      <c r="T184" s="94"/>
      <c r="U184" s="92"/>
      <c r="V184" s="92"/>
      <c r="W184" s="92"/>
      <c r="X184" s="92"/>
      <c r="Y184" s="92"/>
      <c r="Z184" s="92"/>
      <c r="AA184" s="92"/>
      <c r="AB184" s="92"/>
      <c r="AC184" s="92"/>
      <c r="AD184" s="92"/>
      <c r="AE184" s="92"/>
      <c r="AF184" s="92"/>
      <c r="AG184" s="92"/>
      <c r="AH184" s="92"/>
      <c r="AI184" s="92"/>
      <c r="AJ184" s="92"/>
      <c r="AK184" s="92"/>
      <c r="AL184" s="92"/>
      <c r="AM184" s="92"/>
      <c r="AN184" s="92"/>
      <c r="AO184" s="92"/>
      <c r="AP184" s="92"/>
      <c r="AQ184" s="92"/>
      <c r="AR184" s="92"/>
      <c r="AS184" s="92"/>
      <c r="AT184" s="92"/>
      <c r="AU184" s="92"/>
      <c r="AV184" s="92"/>
      <c r="AW184" s="92"/>
      <c r="AX184" s="98"/>
      <c r="AZ184" s="120">
        <f>IF(E184=AZ$3,AX184,0)</f>
        <v>0</v>
      </c>
      <c r="BA184" s="18">
        <f>IF(AZ184=AZ$4,AZ184-60,AZ184)</f>
        <v>0</v>
      </c>
      <c r="BB184" s="18">
        <f>IF(BA184=BA$4,BA184-60,BA184)</f>
        <v>0</v>
      </c>
      <c r="BC184" s="19">
        <f>IF(AZ184=$AZ$4,1,IF(BA184=$BA$4,1,IF(BB184=$BB$4,1,0)))</f>
        <v>0</v>
      </c>
      <c r="BE184" s="120">
        <f>IF(E184=BE$3,AX184,0)</f>
        <v>0</v>
      </c>
      <c r="BF184" s="18">
        <f>IF(BE184=BE$4,BE184-60,BE184)</f>
        <v>0</v>
      </c>
      <c r="BG184" s="18">
        <f>IF(BF184=BF$4,BF184-60,BF184)</f>
        <v>0</v>
      </c>
      <c r="BH184" s="19">
        <f>IF(BE184=$BE$4,1,IF(BF184=$BF$4,1,IF(BG184=$BG$4,1,0)))</f>
        <v>0</v>
      </c>
      <c r="BJ184" s="120">
        <f>IF(E184=BJ$3,AX184,0)</f>
        <v>0</v>
      </c>
      <c r="BK184" s="18">
        <f>IF(BJ184=BJ$4,BJ184-60,BJ184)</f>
        <v>0</v>
      </c>
      <c r="BL184" s="18">
        <f>IF(BK184=BK$4,BK184-60,BK184)</f>
        <v>0</v>
      </c>
      <c r="BM184" s="19">
        <f>IF(BJ184=$BJ$4,1,IF(BK184=$BK$4,1,IF(BL184=$BL$4,1,0)))</f>
        <v>0</v>
      </c>
    </row>
    <row r="185" spans="1:65" ht="15.75" customHeight="1" outlineLevel="1" x14ac:dyDescent="0.25">
      <c r="A185" s="12" t="str">
        <f>CONCATENATE(E185,LEFT(C185,2),RIGHT(C185,2),UPPER((LEFT(D185,3))))</f>
        <v/>
      </c>
      <c r="B185" s="99"/>
      <c r="C185" s="99"/>
      <c r="D185" s="99"/>
      <c r="E185" s="99"/>
      <c r="F185" s="99"/>
      <c r="G185" s="105"/>
      <c r="H185" s="84" t="s">
        <v>29</v>
      </c>
      <c r="I185" s="101">
        <f>VLOOKUP(H185,OBJECTIFS,2)</f>
        <v>10</v>
      </c>
      <c r="J185" s="99"/>
      <c r="K185" s="87" t="s">
        <v>36</v>
      </c>
      <c r="L185" s="11">
        <f>VLOOKUP(K185,COMPETENCES,2)</f>
        <v>7.5</v>
      </c>
      <c r="M185" s="11">
        <f>IF(L185="-",0,IF(L185=0,0,1))</f>
        <v>1</v>
      </c>
      <c r="N185" s="103"/>
      <c r="O185" s="84" t="s">
        <v>18</v>
      </c>
      <c r="P185" s="11">
        <f>VLOOKUP(O185,QUALITES,2)</f>
        <v>7.5</v>
      </c>
      <c r="Q185" s="94"/>
      <c r="R185" s="84" t="s">
        <v>36</v>
      </c>
      <c r="S185" s="11">
        <f>VLOOKUP(R185,EXPERTISE,2)</f>
        <v>7.5</v>
      </c>
      <c r="T185" s="94"/>
      <c r="U185" s="92"/>
      <c r="V185" s="92"/>
      <c r="W185" s="92"/>
      <c r="X185" s="92"/>
      <c r="Y185" s="92"/>
      <c r="Z185" s="92"/>
      <c r="AA185" s="92"/>
      <c r="AB185" s="92"/>
      <c r="AC185" s="92"/>
      <c r="AD185" s="92"/>
      <c r="AE185" s="92"/>
      <c r="AF185" s="92"/>
      <c r="AG185" s="92"/>
      <c r="AH185" s="92"/>
      <c r="AI185" s="92"/>
      <c r="AJ185" s="92"/>
      <c r="AK185" s="92"/>
      <c r="AL185" s="92"/>
      <c r="AM185" s="92"/>
      <c r="AN185" s="92"/>
      <c r="AO185" s="92"/>
      <c r="AP185" s="92"/>
      <c r="AQ185" s="92"/>
      <c r="AR185" s="92"/>
      <c r="AS185" s="92"/>
      <c r="AT185" s="92"/>
      <c r="AU185" s="92"/>
      <c r="AV185" s="92"/>
      <c r="AW185" s="92"/>
      <c r="AX185" s="98"/>
      <c r="AZ185" s="120">
        <f>IF(E185=AZ$3,AX185,0)</f>
        <v>0</v>
      </c>
      <c r="BA185" s="18">
        <f>IF(AZ185=AZ$4,AZ185-60,AZ185)</f>
        <v>0</v>
      </c>
      <c r="BB185" s="18">
        <f>IF(BA185=BA$4,BA185-60,BA185)</f>
        <v>0</v>
      </c>
      <c r="BC185" s="19">
        <f>IF(AZ185=$AZ$4,1,IF(BA185=$BA$4,1,IF(BB185=$BB$4,1,0)))</f>
        <v>0</v>
      </c>
      <c r="BE185" s="120">
        <f>IF(E185=BE$3,AX185,0)</f>
        <v>0</v>
      </c>
      <c r="BF185" s="18">
        <f>IF(BE185=BE$4,BE185-60,BE185)</f>
        <v>0</v>
      </c>
      <c r="BG185" s="18">
        <f>IF(BF185=BF$4,BF185-60,BF185)</f>
        <v>0</v>
      </c>
      <c r="BH185" s="19">
        <f>IF(BE185=$BE$4,1,IF(BF185=$BF$4,1,IF(BG185=$BG$4,1,0)))</f>
        <v>0</v>
      </c>
      <c r="BJ185" s="120">
        <f>IF(E185=BJ$3,AX185,0)</f>
        <v>0</v>
      </c>
      <c r="BK185" s="18">
        <f>IF(BJ185=BJ$4,BJ185-60,BJ185)</f>
        <v>0</v>
      </c>
      <c r="BL185" s="18">
        <f>IF(BK185=BK$4,BK185-60,BK185)</f>
        <v>0</v>
      </c>
      <c r="BM185" s="19">
        <f>IF(BJ185=$BJ$4,1,IF(BK185=$BK$4,1,IF(BL185=$BL$4,1,0)))</f>
        <v>0</v>
      </c>
    </row>
    <row r="186" spans="1:65" ht="15.75" customHeight="1" outlineLevel="1" x14ac:dyDescent="0.25">
      <c r="A186" s="12" t="str">
        <f>CONCATENATE(E186,LEFT(C186,2),RIGHT(C186,2),UPPER((LEFT(D186,3))))</f>
        <v/>
      </c>
      <c r="B186" s="99"/>
      <c r="C186" s="99"/>
      <c r="D186" s="99"/>
      <c r="E186" s="99"/>
      <c r="F186" s="99"/>
      <c r="G186" s="105"/>
      <c r="H186" s="84" t="s">
        <v>66</v>
      </c>
      <c r="I186" s="11" t="str">
        <f>VLOOKUP(H186,OBJECTIFS,2)</f>
        <v>-</v>
      </c>
      <c r="J186" s="99"/>
      <c r="K186" s="87" t="s">
        <v>36</v>
      </c>
      <c r="L186" s="11">
        <f>VLOOKUP(K186,COMPETENCES,2)</f>
        <v>7.5</v>
      </c>
      <c r="M186" s="11">
        <f>IF(L186="-",0,IF(L186=0,0,1))</f>
        <v>1</v>
      </c>
      <c r="N186" s="103"/>
      <c r="O186" s="84" t="s">
        <v>18</v>
      </c>
      <c r="P186" s="11">
        <f>VLOOKUP(O186,QUALITES,2)</f>
        <v>7.5</v>
      </c>
      <c r="Q186" s="94"/>
      <c r="R186" s="84" t="s">
        <v>36</v>
      </c>
      <c r="S186" s="11">
        <f>VLOOKUP(R186,EXPERTISE,2)</f>
        <v>7.5</v>
      </c>
      <c r="T186" s="94"/>
      <c r="U186" s="92"/>
      <c r="V186" s="92"/>
      <c r="W186" s="92"/>
      <c r="X186" s="92"/>
      <c r="Y186" s="92"/>
      <c r="Z186" s="92"/>
      <c r="AA186" s="92"/>
      <c r="AB186" s="92"/>
      <c r="AC186" s="92"/>
      <c r="AD186" s="92"/>
      <c r="AE186" s="92"/>
      <c r="AF186" s="92"/>
      <c r="AG186" s="92"/>
      <c r="AH186" s="92"/>
      <c r="AI186" s="92"/>
      <c r="AJ186" s="92"/>
      <c r="AK186" s="92"/>
      <c r="AL186" s="92"/>
      <c r="AM186" s="92"/>
      <c r="AN186" s="92"/>
      <c r="AO186" s="92"/>
      <c r="AP186" s="92"/>
      <c r="AQ186" s="92"/>
      <c r="AR186" s="92"/>
      <c r="AS186" s="92"/>
      <c r="AT186" s="92"/>
      <c r="AU186" s="92"/>
      <c r="AV186" s="92"/>
      <c r="AW186" s="92"/>
      <c r="AX186" s="98"/>
      <c r="AZ186" s="120">
        <f>IF(E186=AZ$3,AX186,0)</f>
        <v>0</v>
      </c>
      <c r="BA186" s="18">
        <f>IF(AZ186=AZ$4,AZ186-60,AZ186)</f>
        <v>0</v>
      </c>
      <c r="BB186" s="18">
        <f>IF(BA186=BA$4,BA186-60,BA186)</f>
        <v>0</v>
      </c>
      <c r="BC186" s="19">
        <f>IF(AZ186=$AZ$4,1,IF(BA186=$BA$4,1,IF(BB186=$BB$4,1,0)))</f>
        <v>0</v>
      </c>
      <c r="BE186" s="120">
        <f>IF(E186=BE$3,AX186,0)</f>
        <v>0</v>
      </c>
      <c r="BF186" s="18">
        <f>IF(BE186=BE$4,BE186-60,BE186)</f>
        <v>0</v>
      </c>
      <c r="BG186" s="18">
        <f>IF(BF186=BF$4,BF186-60,BF186)</f>
        <v>0</v>
      </c>
      <c r="BH186" s="19">
        <f>IF(BE186=$BE$4,1,IF(BF186=$BF$4,1,IF(BG186=$BG$4,1,0)))</f>
        <v>0</v>
      </c>
      <c r="BJ186" s="120">
        <f>IF(E186=BJ$3,AX186,0)</f>
        <v>0</v>
      </c>
      <c r="BK186" s="18">
        <f>IF(BJ186=BJ$4,BJ186-60,BJ186)</f>
        <v>0</v>
      </c>
      <c r="BL186" s="18">
        <f>IF(BK186=BK$4,BK186-60,BK186)</f>
        <v>0</v>
      </c>
      <c r="BM186" s="19">
        <f>IF(BJ186=$BJ$4,1,IF(BK186=$BK$4,1,IF(BL186=$BL$4,1,0)))</f>
        <v>0</v>
      </c>
    </row>
    <row r="187" spans="1:65" ht="15.75" customHeight="1" outlineLevel="1" x14ac:dyDescent="0.25">
      <c r="A187" s="12" t="str">
        <f>CONCATENATE(E187,LEFT(C187,2),RIGHT(C187,2),UPPER((LEFT(D187,3))))</f>
        <v/>
      </c>
      <c r="B187" s="99"/>
      <c r="C187" s="99"/>
      <c r="D187" s="99"/>
      <c r="E187" s="99"/>
      <c r="F187" s="99"/>
      <c r="G187" s="100"/>
      <c r="H187" s="99"/>
      <c r="I187" s="106"/>
      <c r="J187" s="99"/>
      <c r="K187" s="84" t="s">
        <v>35</v>
      </c>
      <c r="L187" s="11">
        <f>VLOOKUP(K187,COMPETENCES,2)</f>
        <v>5</v>
      </c>
      <c r="M187" s="11">
        <f>IF(L187="-",0,IF(L187=0,0,1))</f>
        <v>1</v>
      </c>
      <c r="N187" s="103"/>
      <c r="O187" s="84" t="s">
        <v>18</v>
      </c>
      <c r="P187" s="11">
        <f>VLOOKUP(O187,QUALITES,2)</f>
        <v>7.5</v>
      </c>
      <c r="Q187" s="94"/>
      <c r="R187" s="84" t="s">
        <v>36</v>
      </c>
      <c r="S187" s="11">
        <f>VLOOKUP(R187,EXPERTISE,2)</f>
        <v>7.5</v>
      </c>
      <c r="T187" s="94"/>
      <c r="U187" s="92"/>
      <c r="V187" s="92"/>
      <c r="W187" s="92"/>
      <c r="X187" s="92"/>
      <c r="Y187" s="92"/>
      <c r="Z187" s="92"/>
      <c r="AA187" s="92"/>
      <c r="AB187" s="92"/>
      <c r="AC187" s="92"/>
      <c r="AD187" s="92"/>
      <c r="AE187" s="92"/>
      <c r="AF187" s="92"/>
      <c r="AG187" s="92"/>
      <c r="AH187" s="92"/>
      <c r="AI187" s="92"/>
      <c r="AJ187" s="92"/>
      <c r="AK187" s="92"/>
      <c r="AL187" s="92"/>
      <c r="AM187" s="92"/>
      <c r="AN187" s="92"/>
      <c r="AO187" s="92"/>
      <c r="AP187" s="92"/>
      <c r="AQ187" s="92"/>
      <c r="AR187" s="92"/>
      <c r="AS187" s="92"/>
      <c r="AT187" s="92"/>
      <c r="AU187" s="92"/>
      <c r="AV187" s="92"/>
      <c r="AW187" s="92"/>
      <c r="AX187" s="98"/>
      <c r="AZ187" s="120">
        <f>IF(E187=AZ$3,AX187,0)</f>
        <v>0</v>
      </c>
      <c r="BA187" s="18">
        <f>IF(AZ187=AZ$4,AZ187-60,AZ187)</f>
        <v>0</v>
      </c>
      <c r="BB187" s="18">
        <f>IF(BA187=BA$4,BA187-60,BA187)</f>
        <v>0</v>
      </c>
      <c r="BC187" s="19">
        <f>IF(AZ187=$AZ$4,1,IF(BA187=$BA$4,1,IF(BB187=$BB$4,1,0)))</f>
        <v>0</v>
      </c>
      <c r="BE187" s="120">
        <f>IF(E187=BE$3,AX187,0)</f>
        <v>0</v>
      </c>
      <c r="BF187" s="18">
        <f>IF(BE187=BE$4,BE187-60,BE187)</f>
        <v>0</v>
      </c>
      <c r="BG187" s="18">
        <f>IF(BF187=BF$4,BF187-60,BF187)</f>
        <v>0</v>
      </c>
      <c r="BH187" s="19">
        <f>IF(BE187=$BE$4,1,IF(BF187=$BF$4,1,IF(BG187=$BG$4,1,0)))</f>
        <v>0</v>
      </c>
      <c r="BJ187" s="120">
        <f>IF(E187=BJ$3,AX187,0)</f>
        <v>0</v>
      </c>
      <c r="BK187" s="18">
        <f>IF(BJ187=BJ$4,BJ187-60,BJ187)</f>
        <v>0</v>
      </c>
      <c r="BL187" s="18">
        <f>IF(BK187=BK$4,BK187-60,BK187)</f>
        <v>0</v>
      </c>
      <c r="BM187" s="19">
        <f>IF(BJ187=$BJ$4,1,IF(BK187=$BK$4,1,IF(BL187=$BL$4,1,0)))</f>
        <v>0</v>
      </c>
    </row>
    <row r="188" spans="1:65" ht="15.75" customHeight="1" outlineLevel="1" x14ac:dyDescent="0.25">
      <c r="A188" s="12" t="str">
        <f>CONCATENATE(E188,LEFT(C188,2),RIGHT(C188,2),UPPER((LEFT(D188,3))))</f>
        <v/>
      </c>
      <c r="B188" s="99"/>
      <c r="C188" s="99"/>
      <c r="D188" s="99"/>
      <c r="E188" s="99"/>
      <c r="F188" s="99"/>
      <c r="G188" s="100"/>
      <c r="H188" s="99"/>
      <c r="I188" s="106"/>
      <c r="J188" s="99"/>
      <c r="K188" s="87" t="s">
        <v>36</v>
      </c>
      <c r="L188" s="11">
        <f>VLOOKUP(K188,COMPETENCES,2)</f>
        <v>7.5</v>
      </c>
      <c r="M188" s="11">
        <f>IF(L188="-",0,IF(L188=0,0,1))</f>
        <v>1</v>
      </c>
      <c r="N188" s="103"/>
      <c r="O188" s="84" t="s">
        <v>18</v>
      </c>
      <c r="P188" s="11">
        <f>VLOOKUP(O188,QUALITES,2)</f>
        <v>7.5</v>
      </c>
      <c r="Q188" s="94"/>
      <c r="R188" s="84" t="s">
        <v>36</v>
      </c>
      <c r="S188" s="11">
        <f>VLOOKUP(R188,EXPERTISE,2)</f>
        <v>7.5</v>
      </c>
      <c r="T188" s="94"/>
      <c r="U188" s="92"/>
      <c r="V188" s="92"/>
      <c r="W188" s="92"/>
      <c r="X188" s="92"/>
      <c r="Y188" s="92"/>
      <c r="Z188" s="92"/>
      <c r="AA188" s="92"/>
      <c r="AB188" s="92"/>
      <c r="AC188" s="92"/>
      <c r="AD188" s="92"/>
      <c r="AE188" s="92"/>
      <c r="AF188" s="92"/>
      <c r="AG188" s="92"/>
      <c r="AH188" s="92"/>
      <c r="AI188" s="92"/>
      <c r="AJ188" s="92"/>
      <c r="AK188" s="92"/>
      <c r="AL188" s="92"/>
      <c r="AM188" s="92"/>
      <c r="AN188" s="92"/>
      <c r="AO188" s="92"/>
      <c r="AP188" s="92"/>
      <c r="AQ188" s="92"/>
      <c r="AR188" s="92"/>
      <c r="AS188" s="92"/>
      <c r="AT188" s="92"/>
      <c r="AU188" s="92"/>
      <c r="AV188" s="92"/>
      <c r="AW188" s="92"/>
      <c r="AX188" s="98"/>
      <c r="AZ188" s="120">
        <f>IF(E188=AZ$3,AX188,0)</f>
        <v>0</v>
      </c>
      <c r="BA188" s="18">
        <f>IF(AZ188=AZ$4,AZ188-60,AZ188)</f>
        <v>0</v>
      </c>
      <c r="BB188" s="18">
        <f>IF(BA188=BA$4,BA188-60,BA188)</f>
        <v>0</v>
      </c>
      <c r="BC188" s="19">
        <f>IF(AZ188=$AZ$4,1,IF(BA188=$BA$4,1,IF(BB188=$BB$4,1,0)))</f>
        <v>0</v>
      </c>
      <c r="BE188" s="120">
        <f>IF(E188=BE$3,AX188,0)</f>
        <v>0</v>
      </c>
      <c r="BF188" s="18">
        <f>IF(BE188=BE$4,BE188-60,BE188)</f>
        <v>0</v>
      </c>
      <c r="BG188" s="18">
        <f>IF(BF188=BF$4,BF188-60,BF188)</f>
        <v>0</v>
      </c>
      <c r="BH188" s="19">
        <f>IF(BE188=$BE$4,1,IF(BF188=$BF$4,1,IF(BG188=$BG$4,1,0)))</f>
        <v>0</v>
      </c>
      <c r="BJ188" s="120">
        <f>IF(E188=BJ$3,AX188,0)</f>
        <v>0</v>
      </c>
      <c r="BK188" s="18">
        <f>IF(BJ188=BJ$4,BJ188-60,BJ188)</f>
        <v>0</v>
      </c>
      <c r="BL188" s="18">
        <f>IF(BK188=BK$4,BK188-60,BK188)</f>
        <v>0</v>
      </c>
      <c r="BM188" s="19">
        <f>IF(BJ188=$BJ$4,1,IF(BK188=$BK$4,1,IF(BL188=$BL$4,1,0)))</f>
        <v>0</v>
      </c>
    </row>
    <row r="189" spans="1:65" ht="15.75" customHeight="1" outlineLevel="1" x14ac:dyDescent="0.25">
      <c r="A189" s="12" t="str">
        <f>CONCATENATE(E189,LEFT(C189,2),RIGHT(C189,2),UPPER((LEFT(D189,3))))</f>
        <v/>
      </c>
      <c r="B189" s="99"/>
      <c r="C189" s="99"/>
      <c r="D189" s="99"/>
      <c r="E189" s="99"/>
      <c r="F189" s="99"/>
      <c r="G189" s="100"/>
      <c r="H189" s="99"/>
      <c r="I189" s="106"/>
      <c r="J189" s="99"/>
      <c r="K189" s="87" t="s">
        <v>36</v>
      </c>
      <c r="L189" s="11">
        <f>VLOOKUP(K189,COMPETENCES,2)</f>
        <v>7.5</v>
      </c>
      <c r="M189" s="11">
        <f>IF(L189="-",0,IF(L189=0,0,1))</f>
        <v>1</v>
      </c>
      <c r="N189" s="103"/>
      <c r="O189" s="84" t="s">
        <v>18</v>
      </c>
      <c r="P189" s="11">
        <f>VLOOKUP(O189,QUALITES,2)</f>
        <v>7.5</v>
      </c>
      <c r="Q189" s="94"/>
      <c r="R189" s="84" t="s">
        <v>36</v>
      </c>
      <c r="S189" s="11">
        <f>VLOOKUP(R189,EXPERTISE,2)</f>
        <v>7.5</v>
      </c>
      <c r="T189" s="94"/>
      <c r="U189" s="92"/>
      <c r="V189" s="92"/>
      <c r="W189" s="92"/>
      <c r="X189" s="92"/>
      <c r="Y189" s="92"/>
      <c r="Z189" s="92"/>
      <c r="AA189" s="92"/>
      <c r="AB189" s="92"/>
      <c r="AC189" s="92"/>
      <c r="AD189" s="92"/>
      <c r="AE189" s="92"/>
      <c r="AF189" s="92"/>
      <c r="AG189" s="92"/>
      <c r="AH189" s="92"/>
      <c r="AI189" s="92"/>
      <c r="AJ189" s="92"/>
      <c r="AK189" s="92"/>
      <c r="AL189" s="92"/>
      <c r="AM189" s="92"/>
      <c r="AN189" s="92"/>
      <c r="AO189" s="92"/>
      <c r="AP189" s="92"/>
      <c r="AQ189" s="92"/>
      <c r="AR189" s="92"/>
      <c r="AS189" s="92"/>
      <c r="AT189" s="92"/>
      <c r="AU189" s="92"/>
      <c r="AV189" s="92"/>
      <c r="AW189" s="92"/>
      <c r="AX189" s="98"/>
      <c r="AZ189" s="120">
        <f>IF(E189=AZ$3,AX189,0)</f>
        <v>0</v>
      </c>
      <c r="BA189" s="18">
        <f>IF(AZ189=AZ$4,AZ189-60,AZ189)</f>
        <v>0</v>
      </c>
      <c r="BB189" s="18">
        <f>IF(BA189=BA$4,BA189-60,BA189)</f>
        <v>0</v>
      </c>
      <c r="BC189" s="19">
        <f>IF(AZ189=$AZ$4,1,IF(BA189=$BA$4,1,IF(BB189=$BB$4,1,0)))</f>
        <v>0</v>
      </c>
      <c r="BE189" s="120">
        <f>IF(E189=BE$3,AX189,0)</f>
        <v>0</v>
      </c>
      <c r="BF189" s="18">
        <f>IF(BE189=BE$4,BE189-60,BE189)</f>
        <v>0</v>
      </c>
      <c r="BG189" s="18">
        <f>IF(BF189=BF$4,BF189-60,BF189)</f>
        <v>0</v>
      </c>
      <c r="BH189" s="19">
        <f>IF(BE189=$BE$4,1,IF(BF189=$BF$4,1,IF(BG189=$BG$4,1,0)))</f>
        <v>0</v>
      </c>
      <c r="BJ189" s="120">
        <f>IF(E189=BJ$3,AX189,0)</f>
        <v>0</v>
      </c>
      <c r="BK189" s="18">
        <f>IF(BJ189=BJ$4,BJ189-60,BJ189)</f>
        <v>0</v>
      </c>
      <c r="BL189" s="18">
        <f>IF(BK189=BK$4,BK189-60,BK189)</f>
        <v>0</v>
      </c>
      <c r="BM189" s="19">
        <f>IF(BJ189=$BJ$4,1,IF(BK189=$BK$4,1,IF(BL189=$BL$4,1,0)))</f>
        <v>0</v>
      </c>
    </row>
    <row r="190" spans="1:65" ht="15.75" customHeight="1" outlineLevel="1" x14ac:dyDescent="0.25">
      <c r="A190" s="12" t="str">
        <f>CONCATENATE(E190,LEFT(C190,2),RIGHT(C190,2),UPPER((LEFT(D190,3))))</f>
        <v/>
      </c>
      <c r="B190" s="99"/>
      <c r="C190" s="99"/>
      <c r="D190" s="99"/>
      <c r="E190" s="99"/>
      <c r="F190" s="99"/>
      <c r="G190" s="100"/>
      <c r="H190" s="99"/>
      <c r="I190" s="106"/>
      <c r="J190" s="99"/>
      <c r="K190" s="87" t="s">
        <v>36</v>
      </c>
      <c r="L190" s="11">
        <f>VLOOKUP(K190,COMPETENCES,2)</f>
        <v>7.5</v>
      </c>
      <c r="M190" s="11">
        <f>IF(L190="-",0,IF(L190=0,0,1))</f>
        <v>1</v>
      </c>
      <c r="N190" s="103"/>
      <c r="O190" s="94"/>
      <c r="P190" s="107"/>
      <c r="Q190" s="94"/>
      <c r="R190" s="84" t="s">
        <v>36</v>
      </c>
      <c r="S190" s="11">
        <f>VLOOKUP(R190,EXPERTISE,2)</f>
        <v>7.5</v>
      </c>
      <c r="T190" s="94"/>
      <c r="U190" s="92"/>
      <c r="V190" s="92"/>
      <c r="W190" s="92"/>
      <c r="X190" s="92"/>
      <c r="Y190" s="92"/>
      <c r="Z190" s="92"/>
      <c r="AA190" s="92"/>
      <c r="AB190" s="92"/>
      <c r="AC190" s="92"/>
      <c r="AD190" s="92"/>
      <c r="AE190" s="92"/>
      <c r="AF190" s="92"/>
      <c r="AG190" s="92"/>
      <c r="AH190" s="92"/>
      <c r="AI190" s="92"/>
      <c r="AJ190" s="92"/>
      <c r="AK190" s="92"/>
      <c r="AL190" s="92"/>
      <c r="AM190" s="92"/>
      <c r="AN190" s="92"/>
      <c r="AO190" s="92"/>
      <c r="AP190" s="92"/>
      <c r="AQ190" s="92"/>
      <c r="AR190" s="92"/>
      <c r="AS190" s="92"/>
      <c r="AT190" s="92"/>
      <c r="AU190" s="92"/>
      <c r="AV190" s="92"/>
      <c r="AW190" s="92"/>
      <c r="AX190" s="98"/>
      <c r="AZ190" s="120">
        <f>IF(E190=AZ$3,AX190,0)</f>
        <v>0</v>
      </c>
      <c r="BA190" s="18">
        <f>IF(AZ190=AZ$4,AZ190-60,AZ190)</f>
        <v>0</v>
      </c>
      <c r="BB190" s="18">
        <f>IF(BA190=BA$4,BA190-60,BA190)</f>
        <v>0</v>
      </c>
      <c r="BC190" s="19">
        <f>IF(AZ190=$AZ$4,1,IF(BA190=$BA$4,1,IF(BB190=$BB$4,1,0)))</f>
        <v>0</v>
      </c>
      <c r="BE190" s="120">
        <f>IF(E190=BE$3,AX190,0)</f>
        <v>0</v>
      </c>
      <c r="BF190" s="18">
        <f>IF(BE190=BE$4,BE190-60,BE190)</f>
        <v>0</v>
      </c>
      <c r="BG190" s="18">
        <f>IF(BF190=BF$4,BF190-60,BF190)</f>
        <v>0</v>
      </c>
      <c r="BH190" s="19">
        <f>IF(BE190=$BE$4,1,IF(BF190=$BF$4,1,IF(BG190=$BG$4,1,0)))</f>
        <v>0</v>
      </c>
      <c r="BJ190" s="120">
        <f>IF(E190=BJ$3,AX190,0)</f>
        <v>0</v>
      </c>
      <c r="BK190" s="18">
        <f>IF(BJ190=BJ$4,BJ190-60,BJ190)</f>
        <v>0</v>
      </c>
      <c r="BL190" s="18">
        <f>IF(BK190=BK$4,BK190-60,BK190)</f>
        <v>0</v>
      </c>
      <c r="BM190" s="19">
        <f>IF(BJ190=$BJ$4,1,IF(BK190=$BK$4,1,IF(BL190=$BL$4,1,0)))</f>
        <v>0</v>
      </c>
    </row>
    <row r="191" spans="1:65" ht="15.75" customHeight="1" outlineLevel="1" x14ac:dyDescent="0.25">
      <c r="A191" s="12" t="str">
        <f>CONCATENATE(E191,LEFT(C191,2),RIGHT(C191,2),UPPER((LEFT(D191,3))))</f>
        <v/>
      </c>
      <c r="B191" s="99"/>
      <c r="C191" s="99"/>
      <c r="D191" s="99"/>
      <c r="E191" s="99"/>
      <c r="F191" s="99"/>
      <c r="G191" s="100"/>
      <c r="H191" s="99"/>
      <c r="I191" s="106"/>
      <c r="J191" s="99"/>
      <c r="K191" s="87" t="s">
        <v>36</v>
      </c>
      <c r="L191" s="11">
        <f>VLOOKUP(K191,COMPETENCES,2)</f>
        <v>7.5</v>
      </c>
      <c r="M191" s="11">
        <f>IF(L191="-",0,IF(L191=0,0,1))</f>
        <v>1</v>
      </c>
      <c r="N191" s="103"/>
      <c r="O191" s="94"/>
      <c r="P191" s="107"/>
      <c r="Q191" s="94"/>
      <c r="R191" s="84" t="s">
        <v>38</v>
      </c>
      <c r="S191" s="11" t="str">
        <f>VLOOKUP(R191,EXPERTISE,2)</f>
        <v>-</v>
      </c>
      <c r="T191" s="94"/>
      <c r="U191" s="92"/>
      <c r="V191" s="92"/>
      <c r="W191" s="92"/>
      <c r="X191" s="92"/>
      <c r="Y191" s="92"/>
      <c r="Z191" s="92"/>
      <c r="AA191" s="92"/>
      <c r="AB191" s="92"/>
      <c r="AC191" s="92"/>
      <c r="AD191" s="92"/>
      <c r="AE191" s="92"/>
      <c r="AF191" s="92"/>
      <c r="AG191" s="92"/>
      <c r="AH191" s="92"/>
      <c r="AI191" s="92"/>
      <c r="AJ191" s="92"/>
      <c r="AK191" s="92"/>
      <c r="AL191" s="92"/>
      <c r="AM191" s="92"/>
      <c r="AN191" s="92"/>
      <c r="AO191" s="92"/>
      <c r="AP191" s="92"/>
      <c r="AQ191" s="92"/>
      <c r="AR191" s="92"/>
      <c r="AS191" s="92"/>
      <c r="AT191" s="92"/>
      <c r="AU191" s="92"/>
      <c r="AV191" s="92"/>
      <c r="AW191" s="92"/>
      <c r="AX191" s="98"/>
      <c r="AZ191" s="120">
        <f>IF(E191=AZ$3,AX191,0)</f>
        <v>0</v>
      </c>
      <c r="BA191" s="18">
        <f>IF(AZ191=AZ$4,AZ191-60,AZ191)</f>
        <v>0</v>
      </c>
      <c r="BB191" s="18">
        <f>IF(BA191=BA$4,BA191-60,BA191)</f>
        <v>0</v>
      </c>
      <c r="BC191" s="19">
        <f>IF(AZ191=$AZ$4,1,IF(BA191=$BA$4,1,IF(BB191=$BB$4,1,0)))</f>
        <v>0</v>
      </c>
      <c r="BE191" s="120">
        <f>IF(E191=BE$3,AX191,0)</f>
        <v>0</v>
      </c>
      <c r="BF191" s="18">
        <f>IF(BE191=BE$4,BE191-60,BE191)</f>
        <v>0</v>
      </c>
      <c r="BG191" s="18">
        <f>IF(BF191=BF$4,BF191-60,BF191)</f>
        <v>0</v>
      </c>
      <c r="BH191" s="19">
        <f>IF(BE191=$BE$4,1,IF(BF191=$BF$4,1,IF(BG191=$BG$4,1,0)))</f>
        <v>0</v>
      </c>
      <c r="BJ191" s="120">
        <f>IF(E191=BJ$3,AX191,0)</f>
        <v>0</v>
      </c>
      <c r="BK191" s="18">
        <f>IF(BJ191=BJ$4,BJ191-60,BJ191)</f>
        <v>0</v>
      </c>
      <c r="BL191" s="18">
        <f>IF(BK191=BK$4,BK191-60,BK191)</f>
        <v>0</v>
      </c>
      <c r="BM191" s="19">
        <f>IF(BJ191=$BJ$4,1,IF(BK191=$BK$4,1,IF(BL191=$BL$4,1,0)))</f>
        <v>0</v>
      </c>
    </row>
    <row r="192" spans="1:65" ht="15.75" customHeight="1" outlineLevel="1" x14ac:dyDescent="0.25">
      <c r="A192" s="12" t="str">
        <f>CONCATENATE(E192,LEFT(C192,2),RIGHT(C192,2),UPPER((LEFT(D192,3))))</f>
        <v/>
      </c>
      <c r="B192" s="99"/>
      <c r="C192" s="99"/>
      <c r="D192" s="99"/>
      <c r="E192" s="99"/>
      <c r="F192" s="99"/>
      <c r="G192" s="100"/>
      <c r="H192" s="99"/>
      <c r="I192" s="106"/>
      <c r="J192" s="99"/>
      <c r="K192" s="84" t="s">
        <v>66</v>
      </c>
      <c r="L192" s="11" t="str">
        <f>VLOOKUP(K192,COMPETENCES,2)</f>
        <v>-</v>
      </c>
      <c r="M192" s="11">
        <f>IF(L192="-",0,IF(L192=0,0,1))</f>
        <v>0</v>
      </c>
      <c r="N192" s="103"/>
      <c r="O192" s="94"/>
      <c r="P192" s="107"/>
      <c r="Q192" s="94"/>
      <c r="R192" s="84" t="s">
        <v>36</v>
      </c>
      <c r="S192" s="11">
        <f>VLOOKUP(R192,EXPERTISE,2)</f>
        <v>7.5</v>
      </c>
      <c r="T192" s="94"/>
      <c r="U192" s="92"/>
      <c r="V192" s="92"/>
      <c r="W192" s="92"/>
      <c r="X192" s="92"/>
      <c r="Y192" s="92"/>
      <c r="Z192" s="92"/>
      <c r="AA192" s="92"/>
      <c r="AB192" s="92"/>
      <c r="AC192" s="92"/>
      <c r="AD192" s="92"/>
      <c r="AE192" s="92"/>
      <c r="AF192" s="92"/>
      <c r="AG192" s="92"/>
      <c r="AH192" s="92"/>
      <c r="AI192" s="92"/>
      <c r="AJ192" s="92"/>
      <c r="AK192" s="92"/>
      <c r="AL192" s="92"/>
      <c r="AM192" s="92"/>
      <c r="AN192" s="92"/>
      <c r="AO192" s="92"/>
      <c r="AP192" s="92"/>
      <c r="AQ192" s="92"/>
      <c r="AR192" s="92"/>
      <c r="AS192" s="92"/>
      <c r="AT192" s="92"/>
      <c r="AU192" s="92"/>
      <c r="AV192" s="92"/>
      <c r="AW192" s="92"/>
      <c r="AX192" s="98"/>
      <c r="AZ192" s="120">
        <f>IF(E192=AZ$3,AX192,0)</f>
        <v>0</v>
      </c>
      <c r="BA192" s="18">
        <f>IF(AZ192=AZ$4,AZ192-60,AZ192)</f>
        <v>0</v>
      </c>
      <c r="BB192" s="18">
        <f>IF(BA192=BA$4,BA192-60,BA192)</f>
        <v>0</v>
      </c>
      <c r="BC192" s="19">
        <f>IF(AZ192=$AZ$4,1,IF(BA192=$BA$4,1,IF(BB192=$BB$4,1,0)))</f>
        <v>0</v>
      </c>
      <c r="BE192" s="120">
        <f>IF(E192=BE$3,AX192,0)</f>
        <v>0</v>
      </c>
      <c r="BF192" s="18">
        <f>IF(BE192=BE$4,BE192-60,BE192)</f>
        <v>0</v>
      </c>
      <c r="BG192" s="18">
        <f>IF(BF192=BF$4,BF192-60,BF192)</f>
        <v>0</v>
      </c>
      <c r="BH192" s="19">
        <f>IF(BE192=$BE$4,1,IF(BF192=$BF$4,1,IF(BG192=$BG$4,1,0)))</f>
        <v>0</v>
      </c>
      <c r="BJ192" s="120">
        <f>IF(E192=BJ$3,AX192,0)</f>
        <v>0</v>
      </c>
      <c r="BK192" s="18">
        <f>IF(BJ192=BJ$4,BJ192-60,BJ192)</f>
        <v>0</v>
      </c>
      <c r="BL192" s="18">
        <f>IF(BK192=BK$4,BK192-60,BK192)</f>
        <v>0</v>
      </c>
      <c r="BM192" s="19">
        <f>IF(BJ192=$BJ$4,1,IF(BK192=$BK$4,1,IF(BL192=$BL$4,1,0)))</f>
        <v>0</v>
      </c>
    </row>
    <row r="193" spans="1:65" ht="15.75" customHeight="1" outlineLevel="1" x14ac:dyDescent="0.25">
      <c r="A193" s="12" t="str">
        <f>CONCATENATE(E193,LEFT(C193,2),RIGHT(C193,2),UPPER((LEFT(D193,3))))</f>
        <v/>
      </c>
      <c r="B193" s="99"/>
      <c r="C193" s="99"/>
      <c r="D193" s="99"/>
      <c r="E193" s="99"/>
      <c r="F193" s="99"/>
      <c r="G193" s="100"/>
      <c r="H193" s="99"/>
      <c r="I193" s="106"/>
      <c r="J193" s="99"/>
      <c r="K193" s="84" t="s">
        <v>66</v>
      </c>
      <c r="L193" s="11" t="str">
        <f>VLOOKUP(K193,COMPETENCES,2)</f>
        <v>-</v>
      </c>
      <c r="M193" s="11">
        <f>IF(L193="-",0,IF(L193=0,0,1))</f>
        <v>0</v>
      </c>
      <c r="N193" s="103"/>
      <c r="O193" s="94"/>
      <c r="P193" s="107"/>
      <c r="Q193" s="94"/>
      <c r="R193" s="94"/>
      <c r="S193" s="107"/>
      <c r="T193" s="94"/>
      <c r="U193" s="92"/>
      <c r="V193" s="92"/>
      <c r="W193" s="92"/>
      <c r="X193" s="92"/>
      <c r="Y193" s="92"/>
      <c r="Z193" s="92"/>
      <c r="AA193" s="92"/>
      <c r="AB193" s="92"/>
      <c r="AC193" s="92"/>
      <c r="AD193" s="92"/>
      <c r="AE193" s="92"/>
      <c r="AF193" s="92"/>
      <c r="AG193" s="92"/>
      <c r="AH193" s="92"/>
      <c r="AI193" s="92"/>
      <c r="AJ193" s="92"/>
      <c r="AK193" s="92"/>
      <c r="AL193" s="92"/>
      <c r="AM193" s="92"/>
      <c r="AN193" s="92"/>
      <c r="AO193" s="92"/>
      <c r="AP193" s="92"/>
      <c r="AQ193" s="92"/>
      <c r="AR193" s="92"/>
      <c r="AS193" s="92"/>
      <c r="AT193" s="92"/>
      <c r="AU193" s="92"/>
      <c r="AV193" s="92"/>
      <c r="AW193" s="92"/>
      <c r="AX193" s="98"/>
      <c r="AZ193" s="120">
        <f>IF(E193=AZ$3,AX193,0)</f>
        <v>0</v>
      </c>
      <c r="BA193" s="18">
        <f>IF(AZ193=AZ$4,AZ193-60,AZ193)</f>
        <v>0</v>
      </c>
      <c r="BB193" s="18">
        <f>IF(BA193=BA$4,BA193-60,BA193)</f>
        <v>0</v>
      </c>
      <c r="BC193" s="19">
        <f>IF(AZ193=$AZ$4,1,IF(BA193=$BA$4,1,IF(BB193=$BB$4,1,0)))</f>
        <v>0</v>
      </c>
      <c r="BE193" s="120">
        <f>IF(E193=BE$3,AX193,0)</f>
        <v>0</v>
      </c>
      <c r="BF193" s="18">
        <f>IF(BE193=BE$4,BE193-60,BE193)</f>
        <v>0</v>
      </c>
      <c r="BG193" s="18">
        <f>IF(BF193=BF$4,BF193-60,BF193)</f>
        <v>0</v>
      </c>
      <c r="BH193" s="19">
        <f>IF(BE193=$BE$4,1,IF(BF193=$BF$4,1,IF(BG193=$BG$4,1,0)))</f>
        <v>0</v>
      </c>
      <c r="BJ193" s="120">
        <f>IF(E193=BJ$3,AX193,0)</f>
        <v>0</v>
      </c>
      <c r="BK193" s="18">
        <f>IF(BJ193=BJ$4,BJ193-60,BJ193)</f>
        <v>0</v>
      </c>
      <c r="BL193" s="18">
        <f>IF(BK193=BK$4,BK193-60,BK193)</f>
        <v>0</v>
      </c>
      <c r="BM193" s="19">
        <f>IF(BJ193=$BJ$4,1,IF(BK193=$BK$4,1,IF(BL193=$BL$4,1,0)))</f>
        <v>0</v>
      </c>
    </row>
    <row r="194" spans="1:65" ht="15.75" customHeight="1" outlineLevel="1" x14ac:dyDescent="0.25">
      <c r="A194" s="12" t="str">
        <f>CONCATENATE(E194,LEFT(C194,2),RIGHT(C194,2),UPPER((LEFT(D194,3))))</f>
        <v/>
      </c>
      <c r="B194" s="99"/>
      <c r="C194" s="99"/>
      <c r="D194" s="99"/>
      <c r="E194" s="99"/>
      <c r="F194" s="99"/>
      <c r="G194" s="100"/>
      <c r="H194" s="99"/>
      <c r="I194" s="106"/>
      <c r="J194" s="99"/>
      <c r="K194" s="84" t="s">
        <v>66</v>
      </c>
      <c r="L194" s="11" t="str">
        <f>VLOOKUP(K194,COMPETENCES,2)</f>
        <v>-</v>
      </c>
      <c r="M194" s="11">
        <f>IF(L194="-",0,IF(L194=0,0,1))</f>
        <v>0</v>
      </c>
      <c r="N194" s="103"/>
      <c r="O194" s="94"/>
      <c r="P194" s="107"/>
      <c r="Q194" s="94"/>
      <c r="R194" s="94"/>
      <c r="S194" s="107"/>
      <c r="T194" s="94"/>
      <c r="U194" s="92"/>
      <c r="V194" s="92"/>
      <c r="W194" s="92"/>
      <c r="X194" s="92"/>
      <c r="Y194" s="92"/>
      <c r="Z194" s="92"/>
      <c r="AA194" s="92"/>
      <c r="AB194" s="92"/>
      <c r="AC194" s="92"/>
      <c r="AD194" s="92"/>
      <c r="AE194" s="92"/>
      <c r="AF194" s="92"/>
      <c r="AG194" s="92"/>
      <c r="AH194" s="92"/>
      <c r="AI194" s="92"/>
      <c r="AJ194" s="92"/>
      <c r="AK194" s="92"/>
      <c r="AL194" s="92"/>
      <c r="AM194" s="92"/>
      <c r="AN194" s="92"/>
      <c r="AO194" s="92"/>
      <c r="AP194" s="92"/>
      <c r="AQ194" s="92"/>
      <c r="AR194" s="92"/>
      <c r="AS194" s="92"/>
      <c r="AT194" s="92"/>
      <c r="AU194" s="92"/>
      <c r="AV194" s="92"/>
      <c r="AW194" s="92"/>
      <c r="AX194" s="98"/>
      <c r="AZ194" s="120">
        <f>IF(E194=AZ$3,AX194,0)</f>
        <v>0</v>
      </c>
      <c r="BA194" s="18">
        <f>IF(AZ194=AZ$4,AZ194-60,AZ194)</f>
        <v>0</v>
      </c>
      <c r="BB194" s="18">
        <f>IF(BA194=BA$4,BA194-60,BA194)</f>
        <v>0</v>
      </c>
      <c r="BC194" s="19">
        <f>IF(AZ194=$AZ$4,1,IF(BA194=$BA$4,1,IF(BB194=$BB$4,1,0)))</f>
        <v>0</v>
      </c>
      <c r="BE194" s="120">
        <f>IF(E194=BE$3,AX194,0)</f>
        <v>0</v>
      </c>
      <c r="BF194" s="18">
        <f>IF(BE194=BE$4,BE194-60,BE194)</f>
        <v>0</v>
      </c>
      <c r="BG194" s="18">
        <f>IF(BF194=BF$4,BF194-60,BF194)</f>
        <v>0</v>
      </c>
      <c r="BH194" s="19">
        <f>IF(BE194=$BE$4,1,IF(BF194=$BF$4,1,IF(BG194=$BG$4,1,0)))</f>
        <v>0</v>
      </c>
      <c r="BJ194" s="120">
        <f>IF(E194=BJ$3,AX194,0)</f>
        <v>0</v>
      </c>
      <c r="BK194" s="18">
        <f>IF(BJ194=BJ$4,BJ194-60,BJ194)</f>
        <v>0</v>
      </c>
      <c r="BL194" s="18">
        <f>IF(BK194=BK$4,BK194-60,BK194)</f>
        <v>0</v>
      </c>
      <c r="BM194" s="19">
        <f>IF(BJ194=$BJ$4,1,IF(BK194=$BK$4,1,IF(BL194=$BL$4,1,0)))</f>
        <v>0</v>
      </c>
    </row>
    <row r="195" spans="1:65" ht="15.75" customHeight="1" outlineLevel="1" x14ac:dyDescent="0.25">
      <c r="A195" s="12" t="str">
        <f>CONCATENATE(E195,LEFT(C195,2),RIGHT(C195,2),UPPER((LEFT(D195,3))))</f>
        <v/>
      </c>
      <c r="B195" s="99"/>
      <c r="C195" s="99"/>
      <c r="D195" s="99"/>
      <c r="E195" s="99"/>
      <c r="F195" s="99"/>
      <c r="G195" s="100"/>
      <c r="H195" s="99"/>
      <c r="I195" s="106"/>
      <c r="J195" s="99"/>
      <c r="K195" s="84" t="s">
        <v>66</v>
      </c>
      <c r="L195" s="11" t="str">
        <f>VLOOKUP(K195,COMPETENCES,2)</f>
        <v>-</v>
      </c>
      <c r="M195" s="11">
        <f>IF(L195="-",0,IF(L195=0,0,1))</f>
        <v>0</v>
      </c>
      <c r="N195" s="103"/>
      <c r="O195" s="94"/>
      <c r="P195" s="107"/>
      <c r="Q195" s="94"/>
      <c r="R195" s="94"/>
      <c r="S195" s="107"/>
      <c r="T195" s="94"/>
      <c r="U195" s="92"/>
      <c r="V195" s="92"/>
      <c r="W195" s="92"/>
      <c r="X195" s="92"/>
      <c r="Y195" s="92"/>
      <c r="Z195" s="92"/>
      <c r="AA195" s="92"/>
      <c r="AB195" s="92"/>
      <c r="AC195" s="92"/>
      <c r="AD195" s="92"/>
      <c r="AE195" s="92"/>
      <c r="AF195" s="92"/>
      <c r="AG195" s="92"/>
      <c r="AH195" s="92"/>
      <c r="AI195" s="92"/>
      <c r="AJ195" s="92"/>
      <c r="AK195" s="92"/>
      <c r="AL195" s="92"/>
      <c r="AM195" s="92"/>
      <c r="AN195" s="92"/>
      <c r="AO195" s="92"/>
      <c r="AP195" s="92"/>
      <c r="AQ195" s="92"/>
      <c r="AR195" s="92"/>
      <c r="AS195" s="92"/>
      <c r="AT195" s="92"/>
      <c r="AU195" s="92"/>
      <c r="AV195" s="92"/>
      <c r="AW195" s="92"/>
      <c r="AX195" s="98"/>
      <c r="AZ195" s="120">
        <f>IF(E195=AZ$3,AX195,0)</f>
        <v>0</v>
      </c>
      <c r="BA195" s="18">
        <f>IF(AZ195=AZ$4,AZ195-60,AZ195)</f>
        <v>0</v>
      </c>
      <c r="BB195" s="18">
        <f>IF(BA195=BA$4,BA195-60,BA195)</f>
        <v>0</v>
      </c>
      <c r="BC195" s="19">
        <f>IF(AZ195=$AZ$4,1,IF(BA195=$BA$4,1,IF(BB195=$BB$4,1,0)))</f>
        <v>0</v>
      </c>
      <c r="BE195" s="120">
        <f>IF(E195=BE$3,AX195,0)</f>
        <v>0</v>
      </c>
      <c r="BF195" s="18">
        <f>IF(BE195=BE$4,BE195-60,BE195)</f>
        <v>0</v>
      </c>
      <c r="BG195" s="18">
        <f>IF(BF195=BF$4,BF195-60,BF195)</f>
        <v>0</v>
      </c>
      <c r="BH195" s="19">
        <f>IF(BE195=$BE$4,1,IF(BF195=$BF$4,1,IF(BG195=$BG$4,1,0)))</f>
        <v>0</v>
      </c>
      <c r="BJ195" s="120">
        <f>IF(E195=BJ$3,AX195,0)</f>
        <v>0</v>
      </c>
      <c r="BK195" s="18">
        <f>IF(BJ195=BJ$4,BJ195-60,BJ195)</f>
        <v>0</v>
      </c>
      <c r="BL195" s="18">
        <f>IF(BK195=BK$4,BK195-60,BK195)</f>
        <v>0</v>
      </c>
      <c r="BM195" s="19">
        <f>IF(BJ195=$BJ$4,1,IF(BK195=$BK$4,1,IF(BL195=$BL$4,1,0)))</f>
        <v>0</v>
      </c>
    </row>
    <row r="196" spans="1:65" ht="15" customHeight="1" outlineLevel="1" x14ac:dyDescent="0.25">
      <c r="A196" s="12" t="str">
        <f>CONCATENATE(E196,LEFT(C196,2),RIGHT(C196,2),UPPER((LEFT(D196,3))))</f>
        <v/>
      </c>
      <c r="B196" s="108"/>
      <c r="C196" s="99"/>
      <c r="D196" s="99"/>
      <c r="E196" s="99"/>
      <c r="F196" s="99"/>
      <c r="G196" s="100"/>
      <c r="H196" s="99"/>
      <c r="I196" s="106"/>
      <c r="J196" s="99"/>
      <c r="K196" s="94"/>
      <c r="L196" s="107"/>
      <c r="M196" s="107"/>
      <c r="N196" s="107"/>
      <c r="O196" s="94"/>
      <c r="P196" s="107"/>
      <c r="Q196" s="94"/>
      <c r="R196" s="94"/>
      <c r="S196" s="107"/>
      <c r="T196" s="94"/>
      <c r="U196" s="94"/>
      <c r="V196" s="94"/>
      <c r="W196" s="94"/>
      <c r="X196" s="94"/>
      <c r="Y196" s="94"/>
      <c r="Z196" s="94"/>
      <c r="AA196" s="94"/>
      <c r="AB196" s="94"/>
      <c r="AC196" s="94"/>
      <c r="AD196" s="94"/>
      <c r="AE196" s="94"/>
      <c r="AF196" s="94"/>
      <c r="AG196" s="94"/>
      <c r="AH196" s="94"/>
      <c r="AI196" s="94"/>
      <c r="AJ196" s="94"/>
      <c r="AK196" s="94"/>
      <c r="AL196" s="94"/>
      <c r="AM196" s="94"/>
      <c r="AN196" s="94"/>
      <c r="AO196" s="94"/>
      <c r="AP196" s="94"/>
      <c r="AQ196" s="94"/>
      <c r="AR196" s="94"/>
      <c r="AS196" s="94"/>
      <c r="AT196" s="94"/>
      <c r="AU196" s="94"/>
      <c r="AV196" s="94"/>
      <c r="AW196" s="94"/>
      <c r="AX196" s="109"/>
      <c r="AZ196" s="120">
        <f>IF(E196=AZ$3,AX196,0)</f>
        <v>0</v>
      </c>
      <c r="BA196" s="18">
        <f>IF(AZ196=AZ$4,AZ196-60,AZ196)</f>
        <v>0</v>
      </c>
      <c r="BB196" s="18">
        <f>IF(BA196=BA$4,BA196-60,BA196)</f>
        <v>0</v>
      </c>
      <c r="BC196" s="19">
        <f>IF(AZ196=$AZ$4,1,IF(BA196=$BA$4,1,IF(BB196=$BB$4,1,0)))</f>
        <v>0</v>
      </c>
      <c r="BE196" s="120">
        <f>IF(E196=BE$3,AX196,0)</f>
        <v>0</v>
      </c>
      <c r="BF196" s="18">
        <f>IF(BE196=BE$4,BE196-60,BE196)</f>
        <v>0</v>
      </c>
      <c r="BG196" s="18">
        <f>IF(BF196=BF$4,BF196-60,BF196)</f>
        <v>0</v>
      </c>
      <c r="BH196" s="19">
        <f>IF(BE196=$BE$4,1,IF(BF196=$BF$4,1,IF(BG196=$BG$4,1,0)))</f>
        <v>0</v>
      </c>
      <c r="BJ196" s="120">
        <f>IF(E196=BJ$3,AX196,0)</f>
        <v>0</v>
      </c>
      <c r="BK196" s="18">
        <f>IF(BJ196=BJ$4,BJ196-60,BJ196)</f>
        <v>0</v>
      </c>
      <c r="BL196" s="18">
        <f>IF(BK196=BK$4,BK196-60,BK196)</f>
        <v>0</v>
      </c>
      <c r="BM196" s="19">
        <f>IF(BJ196=$BJ$4,1,IF(BK196=$BK$4,1,IF(BL196=$BL$4,1,0)))</f>
        <v>0</v>
      </c>
    </row>
    <row r="197" spans="1:65" ht="15.75" x14ac:dyDescent="0.25">
      <c r="A197" s="12" t="str">
        <f>CONCATENATE(E197,LEFT(C197,2),RIGHT(C197,2),UPPER((LEFT(D197,3))))</f>
        <v>DAg13LÉN</v>
      </c>
      <c r="B197" s="12" t="s">
        <v>84</v>
      </c>
      <c r="C197" s="12" t="s">
        <v>152</v>
      </c>
      <c r="D197" s="12" t="s">
        <v>117</v>
      </c>
      <c r="E197" s="6" t="str">
        <f>VLOOKUP($F197,'Listes déroulantes'!$A$28:$B$46,2)</f>
        <v>D</v>
      </c>
      <c r="F197" s="70" t="s">
        <v>47</v>
      </c>
      <c r="G197" s="71"/>
      <c r="H197" s="72"/>
      <c r="I197" s="73"/>
      <c r="J197" s="73"/>
      <c r="K197" s="73"/>
      <c r="L197" s="73"/>
      <c r="M197" s="73"/>
      <c r="N197" s="73"/>
      <c r="O197" s="73"/>
      <c r="P197" s="73"/>
      <c r="Q197" s="73"/>
      <c r="R197" s="73"/>
      <c r="S197" s="73"/>
      <c r="T197" s="74"/>
      <c r="U197" s="75">
        <f>J198+N198+Q198+T198</f>
        <v>37.642857142857139</v>
      </c>
      <c r="V197" s="72"/>
      <c r="W197" s="73"/>
      <c r="X197" s="73"/>
      <c r="Y197" s="73"/>
      <c r="Z197" s="73"/>
      <c r="AA197" s="73"/>
      <c r="AB197" s="73"/>
      <c r="AC197" s="73"/>
      <c r="AD197" s="73"/>
      <c r="AE197" s="73"/>
      <c r="AF197" s="74"/>
      <c r="AG197" s="76"/>
      <c r="AH197" s="77">
        <f>W198+Y198+AA198+AC198+AE198+AG198</f>
        <v>15</v>
      </c>
      <c r="AI197" s="73"/>
      <c r="AJ197" s="73"/>
      <c r="AK197" s="73"/>
      <c r="AL197" s="78" t="str">
        <f>IF(AK198&lt;5,"0",IF(AK198&lt;10,"2,5",IF(AK198&lt;15,"5",IF(AK198&lt;20,"7,5","10"))))</f>
        <v>5</v>
      </c>
      <c r="AM197" s="73"/>
      <c r="AN197" s="73"/>
      <c r="AO197" s="73"/>
      <c r="AP197" s="79">
        <f>IF(AO198&lt;10,5,10)</f>
        <v>10</v>
      </c>
      <c r="AQ197" s="73"/>
      <c r="AR197" s="73"/>
      <c r="AS197" s="73"/>
      <c r="AT197" s="73"/>
      <c r="AU197" s="73"/>
      <c r="AV197" s="73"/>
      <c r="AW197" s="80">
        <f>AR198+AT198+AV198</f>
        <v>0</v>
      </c>
      <c r="AX197" s="81">
        <f>U197+AP197+AL197+AH197+AW197</f>
        <v>67.642857142857139</v>
      </c>
      <c r="AZ197" s="120">
        <f>IF(E197=AZ$3,AX197,0)</f>
        <v>0</v>
      </c>
      <c r="BA197" s="18">
        <f>IF(AZ197=AZ$4,AZ197-60,AZ197)</f>
        <v>0</v>
      </c>
      <c r="BB197" s="18">
        <f>IF(BA197=BA$4,BA197-60,BA197)</f>
        <v>0</v>
      </c>
      <c r="BC197" s="19">
        <f>IF(AZ197=$AZ$4,1,IF(BA197=$BA$4,1,IF(BB197=$BB$4,1,0)))</f>
        <v>0</v>
      </c>
      <c r="BE197" s="120">
        <f>IF(E197=BE$3,AX197,0)</f>
        <v>0</v>
      </c>
      <c r="BF197" s="18">
        <f>IF(BE197=BE$4,BE197-60,BE197)</f>
        <v>0</v>
      </c>
      <c r="BG197" s="18">
        <f>IF(BF197=BF$4,BF197-60,BF197)</f>
        <v>0</v>
      </c>
      <c r="BH197" s="19">
        <f>IF(BE197=$BE$4,1,IF(BF197=$BF$4,1,IF(BG197=$BG$4,1,0)))</f>
        <v>0</v>
      </c>
      <c r="BJ197" s="120">
        <f>IF(E197=BJ$3,AX197,0)</f>
        <v>0</v>
      </c>
      <c r="BK197" s="18">
        <f>IF(BJ197=BJ$4,BJ197-60,BJ197)</f>
        <v>0</v>
      </c>
      <c r="BL197" s="18">
        <f>IF(BK197=BK$4,BK197-60,BK197)</f>
        <v>0</v>
      </c>
      <c r="BM197" s="19">
        <f>IF(BJ197=$BJ$4,1,IF(BK197=$BK$4,1,IF(BL197=$BL$4,1,0)))</f>
        <v>0</v>
      </c>
    </row>
    <row r="198" spans="1:65" ht="15.75" customHeight="1" outlineLevel="1" x14ac:dyDescent="0.25">
      <c r="A198" s="12" t="str">
        <f>CONCATENATE(E198,LEFT(C198,2),RIGHT(C198,2),UPPER((LEFT(D198,3))))</f>
        <v/>
      </c>
      <c r="B198" s="82"/>
      <c r="C198" s="82"/>
      <c r="D198" s="82"/>
      <c r="E198" s="82"/>
      <c r="F198" s="82"/>
      <c r="G198" s="83"/>
      <c r="H198" s="87" t="s">
        <v>29</v>
      </c>
      <c r="I198" s="85">
        <f>VLOOKUP(H198,OBJECTIFS,2)</f>
        <v>10</v>
      </c>
      <c r="J198" s="86">
        <f>AVERAGE(I198:I202)</f>
        <v>8</v>
      </c>
      <c r="K198" s="87" t="s">
        <v>36</v>
      </c>
      <c r="L198" s="11">
        <f>VLOOKUP(K198,COMPETENCES,2)</f>
        <v>7.5</v>
      </c>
      <c r="M198" s="11">
        <f>IF(L198="-",0,IF(L198=0,0,1))</f>
        <v>1</v>
      </c>
      <c r="N198" s="88">
        <f>SUM(L198:L211)/SUM(M198:M211)</f>
        <v>9.6428571428571423</v>
      </c>
      <c r="O198" s="84" t="s">
        <v>19</v>
      </c>
      <c r="P198" s="89">
        <f>VLOOKUP(O198,QUALITES,2)</f>
        <v>10</v>
      </c>
      <c r="Q198" s="90">
        <f>AVERAGE(P198:P205)</f>
        <v>10</v>
      </c>
      <c r="R198" s="84" t="s">
        <v>37</v>
      </c>
      <c r="S198" s="11">
        <f>VLOOKUP(R198,EXPERTISE,2)</f>
        <v>10</v>
      </c>
      <c r="T198" s="91">
        <f>AVERAGE(S198:S208)</f>
        <v>10</v>
      </c>
      <c r="U198" s="92"/>
      <c r="V198" s="12" t="s">
        <v>59</v>
      </c>
      <c r="W198" s="93">
        <f>VLOOKUP(V198,PROJETS,2)</f>
        <v>0</v>
      </c>
      <c r="X198" s="12" t="s">
        <v>59</v>
      </c>
      <c r="Y198" s="93">
        <f>VLOOKUP(X198,PROJETS,2)</f>
        <v>0</v>
      </c>
      <c r="Z198" s="12" t="s">
        <v>19</v>
      </c>
      <c r="AA198" s="93">
        <f>VLOOKUP(Z198,PROJETS,2)</f>
        <v>5</v>
      </c>
      <c r="AB198" s="12" t="s">
        <v>18</v>
      </c>
      <c r="AC198" s="93">
        <f>VLOOKUP(AB198,PROJETS,2)</f>
        <v>2.5</v>
      </c>
      <c r="AD198" s="12" t="s">
        <v>18</v>
      </c>
      <c r="AE198" s="93">
        <f>VLOOKUP(AD198,PROJETS,2)</f>
        <v>2.5</v>
      </c>
      <c r="AF198" s="12" t="s">
        <v>19</v>
      </c>
      <c r="AG198" s="93">
        <f>VLOOKUP(AF198,PROJETS,2)</f>
        <v>5</v>
      </c>
      <c r="AH198" s="94"/>
      <c r="AI198" s="95">
        <v>40118</v>
      </c>
      <c r="AJ198" s="96">
        <f>AJ4</f>
        <v>44561</v>
      </c>
      <c r="AK198" s="97">
        <f>(AJ198-AI198)/365</f>
        <v>12.172602739726027</v>
      </c>
      <c r="AL198" s="92"/>
      <c r="AM198" s="95">
        <v>36281</v>
      </c>
      <c r="AN198" s="95">
        <f>AN4</f>
        <v>44561</v>
      </c>
      <c r="AO198" s="97">
        <f>(AN198-AM198)/365</f>
        <v>22.684931506849313</v>
      </c>
      <c r="AP198" s="92"/>
      <c r="AQ198" s="12" t="s">
        <v>59</v>
      </c>
      <c r="AR198" s="93">
        <f>VLOOKUP(AQ198,DIVERS,2)</f>
        <v>0</v>
      </c>
      <c r="AS198" s="12" t="s">
        <v>59</v>
      </c>
      <c r="AT198" s="93">
        <f>VLOOKUP(AS198,FORMAC,2)</f>
        <v>0</v>
      </c>
      <c r="AU198" s="12" t="s">
        <v>59</v>
      </c>
      <c r="AV198" s="93">
        <f>VLOOKUP(AU198,FORMAQ,2)</f>
        <v>0</v>
      </c>
      <c r="AW198" s="92"/>
      <c r="AX198" s="98"/>
      <c r="AZ198" s="120">
        <f>IF(E198=AZ$3,AX198,0)</f>
        <v>0</v>
      </c>
      <c r="BA198" s="18">
        <f>IF(AZ198=AZ$4,AZ198-60,AZ198)</f>
        <v>0</v>
      </c>
      <c r="BB198" s="18">
        <f>IF(BA198=BA$4,BA198-60,BA198)</f>
        <v>0</v>
      </c>
      <c r="BC198" s="19">
        <f>IF(AZ198=$AZ$4,1,IF(BA198=$BA$4,1,IF(BB198=$BB$4,1,0)))</f>
        <v>0</v>
      </c>
      <c r="BE198" s="120">
        <f>IF(E198=BE$3,AX198,0)</f>
        <v>0</v>
      </c>
      <c r="BF198" s="18">
        <f>IF(BE198=BE$4,BE198-60,BE198)</f>
        <v>0</v>
      </c>
      <c r="BG198" s="18">
        <f>IF(BF198=BF$4,BF198-60,BF198)</f>
        <v>0</v>
      </c>
      <c r="BH198" s="19">
        <f>IF(BE198=$BE$4,1,IF(BF198=$BF$4,1,IF(BG198=$BG$4,1,0)))</f>
        <v>0</v>
      </c>
      <c r="BJ198" s="120">
        <f>IF(E198=BJ$3,AX198,0)</f>
        <v>0</v>
      </c>
      <c r="BK198" s="18">
        <f>IF(BJ198=BJ$4,BJ198-60,BJ198)</f>
        <v>0</v>
      </c>
      <c r="BL198" s="18">
        <f>IF(BK198=BK$4,BK198-60,BK198)</f>
        <v>0</v>
      </c>
      <c r="BM198" s="19">
        <f>IF(BJ198=$BJ$4,1,IF(BK198=$BK$4,1,IF(BL198=$BL$4,1,0)))</f>
        <v>0</v>
      </c>
    </row>
    <row r="199" spans="1:65" ht="15.75" customHeight="1" outlineLevel="1" x14ac:dyDescent="0.25">
      <c r="A199" s="12" t="str">
        <f>CONCATENATE(E199,LEFT(C199,2),RIGHT(C199,2),UPPER((LEFT(D199,3))))</f>
        <v/>
      </c>
      <c r="B199" s="99"/>
      <c r="C199" s="99"/>
      <c r="D199" s="99"/>
      <c r="E199" s="99"/>
      <c r="F199" s="99"/>
      <c r="G199" s="100"/>
      <c r="H199" s="84" t="s">
        <v>29</v>
      </c>
      <c r="I199" s="101">
        <f>VLOOKUP(H199,OBJECTIFS,2)</f>
        <v>10</v>
      </c>
      <c r="J199" s="99"/>
      <c r="K199" s="102" t="s">
        <v>37</v>
      </c>
      <c r="L199" s="11">
        <f>VLOOKUP(K199,COMPETENCES,2)</f>
        <v>10</v>
      </c>
      <c r="M199" s="11">
        <f>IF(L199="-",0,IF(L199=0,0,1))</f>
        <v>1</v>
      </c>
      <c r="N199" s="103"/>
      <c r="O199" s="84" t="s">
        <v>19</v>
      </c>
      <c r="P199" s="11">
        <f>VLOOKUP(O199,QUALITES,2)</f>
        <v>10</v>
      </c>
      <c r="Q199" s="94"/>
      <c r="R199" s="84" t="s">
        <v>37</v>
      </c>
      <c r="S199" s="11">
        <f>VLOOKUP(R199,EXPERTISE,2)</f>
        <v>10</v>
      </c>
      <c r="T199" s="94"/>
      <c r="U199" s="92"/>
      <c r="V199" s="92"/>
      <c r="W199" s="92"/>
      <c r="X199" s="92"/>
      <c r="Y199" s="92"/>
      <c r="Z199" s="92"/>
      <c r="AA199" s="92"/>
      <c r="AB199" s="92"/>
      <c r="AC199" s="92"/>
      <c r="AD199" s="92"/>
      <c r="AE199" s="92"/>
      <c r="AF199" s="92"/>
      <c r="AG199" s="92"/>
      <c r="AH199" s="92"/>
      <c r="AI199" s="92"/>
      <c r="AJ199" s="92"/>
      <c r="AK199" s="92"/>
      <c r="AL199" s="92"/>
      <c r="AM199" s="92"/>
      <c r="AN199" s="92"/>
      <c r="AO199" s="92"/>
      <c r="AP199" s="92"/>
      <c r="AQ199" s="92"/>
      <c r="AR199" s="92"/>
      <c r="AS199" s="92"/>
      <c r="AT199" s="92"/>
      <c r="AU199" s="92"/>
      <c r="AV199" s="92"/>
      <c r="AW199" s="92"/>
      <c r="AX199" s="98"/>
      <c r="AZ199" s="120">
        <f>IF(E199=AZ$3,AX199,0)</f>
        <v>0</v>
      </c>
      <c r="BA199" s="18">
        <f>IF(AZ199=AZ$4,AZ199-60,AZ199)</f>
        <v>0</v>
      </c>
      <c r="BB199" s="18">
        <f>IF(BA199=BA$4,BA199-60,BA199)</f>
        <v>0</v>
      </c>
      <c r="BC199" s="19">
        <f>IF(AZ199=$AZ$4,1,IF(BA199=$BA$4,1,IF(BB199=$BB$4,1,0)))</f>
        <v>0</v>
      </c>
      <c r="BE199" s="120">
        <f>IF(E199=BE$3,AX199,0)</f>
        <v>0</v>
      </c>
      <c r="BF199" s="18">
        <f>IF(BE199=BE$4,BE199-60,BE199)</f>
        <v>0</v>
      </c>
      <c r="BG199" s="18">
        <f>IF(BF199=BF$4,BF199-60,BF199)</f>
        <v>0</v>
      </c>
      <c r="BH199" s="19">
        <f>IF(BE199=$BE$4,1,IF(BF199=$BF$4,1,IF(BG199=$BG$4,1,0)))</f>
        <v>0</v>
      </c>
      <c r="BJ199" s="120">
        <f>IF(E199=BJ$3,AX199,0)</f>
        <v>0</v>
      </c>
      <c r="BK199" s="18">
        <f>IF(BJ199=BJ$4,BJ199-60,BJ199)</f>
        <v>0</v>
      </c>
      <c r="BL199" s="18">
        <f>IF(BK199=BK$4,BK199-60,BK199)</f>
        <v>0</v>
      </c>
      <c r="BM199" s="19">
        <f>IF(BJ199=$BJ$4,1,IF(BK199=$BK$4,1,IF(BL199=$BL$4,1,0)))</f>
        <v>0</v>
      </c>
    </row>
    <row r="200" spans="1:65" ht="15.75" customHeight="1" outlineLevel="1" x14ac:dyDescent="0.25">
      <c r="A200" s="12" t="str">
        <f>CONCATENATE(E200,LEFT(C200,2),RIGHT(C200,2),UPPER((LEFT(D200,3))))</f>
        <v/>
      </c>
      <c r="B200" s="99"/>
      <c r="C200" s="99"/>
      <c r="D200" s="99"/>
      <c r="E200" s="99"/>
      <c r="F200" s="99"/>
      <c r="G200" s="105"/>
      <c r="H200" s="84" t="s">
        <v>29</v>
      </c>
      <c r="I200" s="101">
        <f>VLOOKUP(H200,OBJECTIFS,2)</f>
        <v>10</v>
      </c>
      <c r="J200" s="99"/>
      <c r="K200" s="102" t="s">
        <v>37</v>
      </c>
      <c r="L200" s="11">
        <f>VLOOKUP(K200,COMPETENCES,2)</f>
        <v>10</v>
      </c>
      <c r="M200" s="11">
        <f>IF(L200="-",0,IF(L200=0,0,1))</f>
        <v>1</v>
      </c>
      <c r="N200" s="103"/>
      <c r="O200" s="84" t="s">
        <v>19</v>
      </c>
      <c r="P200" s="11">
        <f>VLOOKUP(O200,QUALITES,2)</f>
        <v>10</v>
      </c>
      <c r="Q200" s="94"/>
      <c r="R200" s="84" t="s">
        <v>37</v>
      </c>
      <c r="S200" s="11">
        <f>VLOOKUP(R200,EXPERTISE,2)</f>
        <v>10</v>
      </c>
      <c r="T200" s="94"/>
      <c r="U200" s="92"/>
      <c r="V200" s="92"/>
      <c r="W200" s="92"/>
      <c r="X200" s="92"/>
      <c r="Y200" s="92"/>
      <c r="Z200" s="92"/>
      <c r="AA200" s="92"/>
      <c r="AB200" s="92"/>
      <c r="AC200" s="92"/>
      <c r="AD200" s="92"/>
      <c r="AE200" s="92"/>
      <c r="AF200" s="92"/>
      <c r="AG200" s="92"/>
      <c r="AH200" s="92"/>
      <c r="AI200" s="92"/>
      <c r="AJ200" s="92"/>
      <c r="AK200" s="92"/>
      <c r="AL200" s="92"/>
      <c r="AM200" s="92"/>
      <c r="AN200" s="92"/>
      <c r="AO200" s="92"/>
      <c r="AP200" s="92"/>
      <c r="AQ200" s="92"/>
      <c r="AR200" s="92"/>
      <c r="AS200" s="92"/>
      <c r="AT200" s="92"/>
      <c r="AU200" s="92"/>
      <c r="AV200" s="92"/>
      <c r="AW200" s="92"/>
      <c r="AX200" s="98"/>
      <c r="AZ200" s="120">
        <f>IF(E200=AZ$3,AX200,0)</f>
        <v>0</v>
      </c>
      <c r="BA200" s="18">
        <f>IF(AZ200=AZ$4,AZ200-60,AZ200)</f>
        <v>0</v>
      </c>
      <c r="BB200" s="18">
        <f>IF(BA200=BA$4,BA200-60,BA200)</f>
        <v>0</v>
      </c>
      <c r="BC200" s="19">
        <f>IF(AZ200=$AZ$4,1,IF(BA200=$BA$4,1,IF(BB200=$BB$4,1,0)))</f>
        <v>0</v>
      </c>
      <c r="BE200" s="120">
        <f>IF(E200=BE$3,AX200,0)</f>
        <v>0</v>
      </c>
      <c r="BF200" s="18">
        <f>IF(BE200=BE$4,BE200-60,BE200)</f>
        <v>0</v>
      </c>
      <c r="BG200" s="18">
        <f>IF(BF200=BF$4,BF200-60,BF200)</f>
        <v>0</v>
      </c>
      <c r="BH200" s="19">
        <f>IF(BE200=$BE$4,1,IF(BF200=$BF$4,1,IF(BG200=$BG$4,1,0)))</f>
        <v>0</v>
      </c>
      <c r="BJ200" s="120">
        <f>IF(E200=BJ$3,AX200,0)</f>
        <v>0</v>
      </c>
      <c r="BK200" s="18">
        <f>IF(BJ200=BJ$4,BJ200-60,BJ200)</f>
        <v>0</v>
      </c>
      <c r="BL200" s="18">
        <f>IF(BK200=BK$4,BK200-60,BK200)</f>
        <v>0</v>
      </c>
      <c r="BM200" s="19">
        <f>IF(BJ200=$BJ$4,1,IF(BK200=$BK$4,1,IF(BL200=$BL$4,1,0)))</f>
        <v>0</v>
      </c>
    </row>
    <row r="201" spans="1:65" ht="15.75" customHeight="1" outlineLevel="1" x14ac:dyDescent="0.25">
      <c r="A201" s="12" t="str">
        <f>CONCATENATE(E201,LEFT(C201,2),RIGHT(C201,2),UPPER((LEFT(D201,3))))</f>
        <v/>
      </c>
      <c r="B201" s="99"/>
      <c r="C201" s="99"/>
      <c r="D201" s="99"/>
      <c r="E201" s="99"/>
      <c r="F201" s="99"/>
      <c r="G201" s="105"/>
      <c r="H201" s="84" t="s">
        <v>30</v>
      </c>
      <c r="I201" s="101">
        <f>VLOOKUP(H201,OBJECTIFS,2)</f>
        <v>5</v>
      </c>
      <c r="J201" s="99"/>
      <c r="K201" s="102" t="s">
        <v>37</v>
      </c>
      <c r="L201" s="11">
        <f>VLOOKUP(K201,COMPETENCES,2)</f>
        <v>10</v>
      </c>
      <c r="M201" s="11">
        <f>IF(L201="-",0,IF(L201=0,0,1))</f>
        <v>1</v>
      </c>
      <c r="N201" s="103"/>
      <c r="O201" s="84" t="s">
        <v>19</v>
      </c>
      <c r="P201" s="11">
        <f>VLOOKUP(O201,QUALITES,2)</f>
        <v>10</v>
      </c>
      <c r="Q201" s="94"/>
      <c r="R201" s="84" t="s">
        <v>37</v>
      </c>
      <c r="S201" s="11">
        <f>VLOOKUP(R201,EXPERTISE,2)</f>
        <v>10</v>
      </c>
      <c r="T201" s="94"/>
      <c r="U201" s="92"/>
      <c r="V201" s="92"/>
      <c r="W201" s="92"/>
      <c r="X201" s="92"/>
      <c r="Y201" s="92"/>
      <c r="Z201" s="92"/>
      <c r="AA201" s="92"/>
      <c r="AB201" s="92"/>
      <c r="AC201" s="92"/>
      <c r="AD201" s="92"/>
      <c r="AE201" s="92"/>
      <c r="AF201" s="92"/>
      <c r="AG201" s="92"/>
      <c r="AH201" s="92"/>
      <c r="AI201" s="92"/>
      <c r="AJ201" s="92"/>
      <c r="AK201" s="92"/>
      <c r="AL201" s="92"/>
      <c r="AM201" s="92"/>
      <c r="AN201" s="92"/>
      <c r="AO201" s="92"/>
      <c r="AP201" s="92"/>
      <c r="AQ201" s="92"/>
      <c r="AR201" s="92"/>
      <c r="AS201" s="92"/>
      <c r="AT201" s="92"/>
      <c r="AU201" s="92"/>
      <c r="AV201" s="92"/>
      <c r="AW201" s="92"/>
      <c r="AX201" s="98"/>
      <c r="AZ201" s="120">
        <f>IF(E201=AZ$3,AX201,0)</f>
        <v>0</v>
      </c>
      <c r="BA201" s="18">
        <f>IF(AZ201=AZ$4,AZ201-60,AZ201)</f>
        <v>0</v>
      </c>
      <c r="BB201" s="18">
        <f>IF(BA201=BA$4,BA201-60,BA201)</f>
        <v>0</v>
      </c>
      <c r="BC201" s="19">
        <f>IF(AZ201=$AZ$4,1,IF(BA201=$BA$4,1,IF(BB201=$BB$4,1,0)))</f>
        <v>0</v>
      </c>
      <c r="BE201" s="120">
        <f>IF(E201=BE$3,AX201,0)</f>
        <v>0</v>
      </c>
      <c r="BF201" s="18">
        <f>IF(BE201=BE$4,BE201-60,BE201)</f>
        <v>0</v>
      </c>
      <c r="BG201" s="18">
        <f>IF(BF201=BF$4,BF201-60,BF201)</f>
        <v>0</v>
      </c>
      <c r="BH201" s="19">
        <f>IF(BE201=$BE$4,1,IF(BF201=$BF$4,1,IF(BG201=$BG$4,1,0)))</f>
        <v>0</v>
      </c>
      <c r="BJ201" s="120">
        <f>IF(E201=BJ$3,AX201,0)</f>
        <v>0</v>
      </c>
      <c r="BK201" s="18">
        <f>IF(BJ201=BJ$4,BJ201-60,BJ201)</f>
        <v>0</v>
      </c>
      <c r="BL201" s="18">
        <f>IF(BK201=BK$4,BK201-60,BK201)</f>
        <v>0</v>
      </c>
      <c r="BM201" s="19">
        <f>IF(BJ201=$BJ$4,1,IF(BK201=$BK$4,1,IF(BL201=$BL$4,1,0)))</f>
        <v>0</v>
      </c>
    </row>
    <row r="202" spans="1:65" ht="15.75" customHeight="1" outlineLevel="1" x14ac:dyDescent="0.25">
      <c r="A202" s="12" t="str">
        <f>CONCATENATE(E202,LEFT(C202,2),RIGHT(C202,2),UPPER((LEFT(D202,3))))</f>
        <v/>
      </c>
      <c r="B202" s="99"/>
      <c r="C202" s="99"/>
      <c r="D202" s="99"/>
      <c r="E202" s="99"/>
      <c r="F202" s="99"/>
      <c r="G202" s="105"/>
      <c r="H202" s="84" t="s">
        <v>30</v>
      </c>
      <c r="I202" s="11">
        <f>VLOOKUP(H202,OBJECTIFS,2)</f>
        <v>5</v>
      </c>
      <c r="J202" s="99"/>
      <c r="K202" s="102" t="s">
        <v>37</v>
      </c>
      <c r="L202" s="11">
        <f>VLOOKUP(K202,COMPETENCES,2)</f>
        <v>10</v>
      </c>
      <c r="M202" s="11">
        <f>IF(L202="-",0,IF(L202=0,0,1))</f>
        <v>1</v>
      </c>
      <c r="N202" s="103"/>
      <c r="O202" s="84" t="s">
        <v>19</v>
      </c>
      <c r="P202" s="11">
        <f>VLOOKUP(O202,QUALITES,2)</f>
        <v>10</v>
      </c>
      <c r="Q202" s="94"/>
      <c r="R202" s="84" t="s">
        <v>37</v>
      </c>
      <c r="S202" s="11">
        <f>VLOOKUP(R202,EXPERTISE,2)</f>
        <v>10</v>
      </c>
      <c r="T202" s="94"/>
      <c r="U202" s="92"/>
      <c r="V202" s="92"/>
      <c r="W202" s="92"/>
      <c r="X202" s="92"/>
      <c r="Y202" s="92"/>
      <c r="Z202" s="92"/>
      <c r="AA202" s="92"/>
      <c r="AB202" s="92"/>
      <c r="AC202" s="92"/>
      <c r="AD202" s="92"/>
      <c r="AE202" s="92"/>
      <c r="AF202" s="92"/>
      <c r="AG202" s="92"/>
      <c r="AH202" s="92"/>
      <c r="AI202" s="92"/>
      <c r="AJ202" s="92"/>
      <c r="AK202" s="92"/>
      <c r="AL202" s="92"/>
      <c r="AM202" s="92"/>
      <c r="AN202" s="92"/>
      <c r="AO202" s="92"/>
      <c r="AP202" s="92"/>
      <c r="AQ202" s="92"/>
      <c r="AR202" s="92"/>
      <c r="AS202" s="92"/>
      <c r="AT202" s="92"/>
      <c r="AU202" s="92"/>
      <c r="AV202" s="92"/>
      <c r="AW202" s="92"/>
      <c r="AX202" s="98"/>
      <c r="AZ202" s="120">
        <f>IF(E202=AZ$3,AX202,0)</f>
        <v>0</v>
      </c>
      <c r="BA202" s="18">
        <f>IF(AZ202=AZ$4,AZ202-60,AZ202)</f>
        <v>0</v>
      </c>
      <c r="BB202" s="18">
        <f>IF(BA202=BA$4,BA202-60,BA202)</f>
        <v>0</v>
      </c>
      <c r="BC202" s="19">
        <f>IF(AZ202=$AZ$4,1,IF(BA202=$BA$4,1,IF(BB202=$BB$4,1,0)))</f>
        <v>0</v>
      </c>
      <c r="BE202" s="120">
        <f>IF(E202=BE$3,AX202,0)</f>
        <v>0</v>
      </c>
      <c r="BF202" s="18">
        <f>IF(BE202=BE$4,BE202-60,BE202)</f>
        <v>0</v>
      </c>
      <c r="BG202" s="18">
        <f>IF(BF202=BF$4,BF202-60,BF202)</f>
        <v>0</v>
      </c>
      <c r="BH202" s="19">
        <f>IF(BE202=$BE$4,1,IF(BF202=$BF$4,1,IF(BG202=$BG$4,1,0)))</f>
        <v>0</v>
      </c>
      <c r="BJ202" s="120">
        <f>IF(E202=BJ$3,AX202,0)</f>
        <v>0</v>
      </c>
      <c r="BK202" s="18">
        <f>IF(BJ202=BJ$4,BJ202-60,BJ202)</f>
        <v>0</v>
      </c>
      <c r="BL202" s="18">
        <f>IF(BK202=BK$4,BK202-60,BK202)</f>
        <v>0</v>
      </c>
      <c r="BM202" s="19">
        <f>IF(BJ202=$BJ$4,1,IF(BK202=$BK$4,1,IF(BL202=$BL$4,1,0)))</f>
        <v>0</v>
      </c>
    </row>
    <row r="203" spans="1:65" ht="15.75" customHeight="1" outlineLevel="1" x14ac:dyDescent="0.25">
      <c r="A203" s="12" t="str">
        <f>CONCATENATE(E203,LEFT(C203,2),RIGHT(C203,2),UPPER((LEFT(D203,3))))</f>
        <v/>
      </c>
      <c r="B203" s="99"/>
      <c r="C203" s="99"/>
      <c r="D203" s="99"/>
      <c r="E203" s="99"/>
      <c r="F203" s="99"/>
      <c r="G203" s="100"/>
      <c r="H203" s="99"/>
      <c r="I203" s="106"/>
      <c r="J203" s="99"/>
      <c r="K203" s="102" t="s">
        <v>37</v>
      </c>
      <c r="L203" s="11">
        <f>VLOOKUP(K203,COMPETENCES,2)</f>
        <v>10</v>
      </c>
      <c r="M203" s="11">
        <f>IF(L203="-",0,IF(L203=0,0,1))</f>
        <v>1</v>
      </c>
      <c r="N203" s="103"/>
      <c r="O203" s="84" t="s">
        <v>19</v>
      </c>
      <c r="P203" s="11">
        <f>VLOOKUP(O203,QUALITES,2)</f>
        <v>10</v>
      </c>
      <c r="Q203" s="94"/>
      <c r="R203" s="84" t="s">
        <v>37</v>
      </c>
      <c r="S203" s="11">
        <f>VLOOKUP(R203,EXPERTISE,2)</f>
        <v>10</v>
      </c>
      <c r="T203" s="94"/>
      <c r="U203" s="92"/>
      <c r="V203" s="92"/>
      <c r="W203" s="92"/>
      <c r="X203" s="92"/>
      <c r="Y203" s="92"/>
      <c r="Z203" s="92"/>
      <c r="AA203" s="92"/>
      <c r="AB203" s="92"/>
      <c r="AC203" s="92"/>
      <c r="AD203" s="92"/>
      <c r="AE203" s="92"/>
      <c r="AF203" s="92"/>
      <c r="AG203" s="92"/>
      <c r="AH203" s="92"/>
      <c r="AI203" s="92"/>
      <c r="AJ203" s="92"/>
      <c r="AK203" s="92"/>
      <c r="AL203" s="92"/>
      <c r="AM203" s="92"/>
      <c r="AN203" s="92"/>
      <c r="AO203" s="92"/>
      <c r="AP203" s="92"/>
      <c r="AQ203" s="92"/>
      <c r="AR203" s="92"/>
      <c r="AS203" s="92"/>
      <c r="AT203" s="92"/>
      <c r="AU203" s="92"/>
      <c r="AV203" s="92"/>
      <c r="AW203" s="92"/>
      <c r="AX203" s="98"/>
      <c r="AZ203" s="120">
        <f>IF(E203=AZ$3,AX203,0)</f>
        <v>0</v>
      </c>
      <c r="BA203" s="18">
        <f>IF(AZ203=AZ$4,AZ203-60,AZ203)</f>
        <v>0</v>
      </c>
      <c r="BB203" s="18">
        <f>IF(BA203=BA$4,BA203-60,BA203)</f>
        <v>0</v>
      </c>
      <c r="BC203" s="19">
        <f>IF(AZ203=$AZ$4,1,IF(BA203=$BA$4,1,IF(BB203=$BB$4,1,0)))</f>
        <v>0</v>
      </c>
      <c r="BE203" s="120">
        <f>IF(E203=BE$3,AX203,0)</f>
        <v>0</v>
      </c>
      <c r="BF203" s="18">
        <f>IF(BE203=BE$4,BE203-60,BE203)</f>
        <v>0</v>
      </c>
      <c r="BG203" s="18">
        <f>IF(BF203=BF$4,BF203-60,BF203)</f>
        <v>0</v>
      </c>
      <c r="BH203" s="19">
        <f>IF(BE203=$BE$4,1,IF(BF203=$BF$4,1,IF(BG203=$BG$4,1,0)))</f>
        <v>0</v>
      </c>
      <c r="BJ203" s="120">
        <f>IF(E203=BJ$3,AX203,0)</f>
        <v>0</v>
      </c>
      <c r="BK203" s="18">
        <f>IF(BJ203=BJ$4,BJ203-60,BJ203)</f>
        <v>0</v>
      </c>
      <c r="BL203" s="18">
        <f>IF(BK203=BK$4,BK203-60,BK203)</f>
        <v>0</v>
      </c>
      <c r="BM203" s="19">
        <f>IF(BJ203=$BJ$4,1,IF(BK203=$BK$4,1,IF(BL203=$BL$4,1,0)))</f>
        <v>0</v>
      </c>
    </row>
    <row r="204" spans="1:65" ht="15.75" customHeight="1" outlineLevel="1" x14ac:dyDescent="0.25">
      <c r="A204" s="12" t="str">
        <f>CONCATENATE(E204,LEFT(C204,2),RIGHT(C204,2),UPPER((LEFT(D204,3))))</f>
        <v/>
      </c>
      <c r="B204" s="99"/>
      <c r="C204" s="99"/>
      <c r="D204" s="99"/>
      <c r="E204" s="99"/>
      <c r="F204" s="99"/>
      <c r="G204" s="100"/>
      <c r="H204" s="99"/>
      <c r="I204" s="106"/>
      <c r="J204" s="99"/>
      <c r="K204" s="102" t="s">
        <v>37</v>
      </c>
      <c r="L204" s="11">
        <f>VLOOKUP(K204,COMPETENCES,2)</f>
        <v>10</v>
      </c>
      <c r="M204" s="11">
        <f>IF(L204="-",0,IF(L204=0,0,1))</f>
        <v>1</v>
      </c>
      <c r="N204" s="103"/>
      <c r="O204" s="84" t="s">
        <v>19</v>
      </c>
      <c r="P204" s="11">
        <f>VLOOKUP(O204,QUALITES,2)</f>
        <v>10</v>
      </c>
      <c r="Q204" s="94"/>
      <c r="R204" s="84" t="s">
        <v>37</v>
      </c>
      <c r="S204" s="11">
        <f>VLOOKUP(R204,EXPERTISE,2)</f>
        <v>10</v>
      </c>
      <c r="T204" s="94"/>
      <c r="U204" s="92"/>
      <c r="V204" s="92"/>
      <c r="W204" s="92"/>
      <c r="X204" s="92"/>
      <c r="Y204" s="92"/>
      <c r="Z204" s="92"/>
      <c r="AA204" s="92"/>
      <c r="AB204" s="92"/>
      <c r="AC204" s="92"/>
      <c r="AD204" s="92"/>
      <c r="AE204" s="92"/>
      <c r="AF204" s="92"/>
      <c r="AG204" s="92"/>
      <c r="AH204" s="92"/>
      <c r="AI204" s="92"/>
      <c r="AJ204" s="92"/>
      <c r="AK204" s="92"/>
      <c r="AL204" s="92"/>
      <c r="AM204" s="92"/>
      <c r="AN204" s="92"/>
      <c r="AO204" s="92"/>
      <c r="AP204" s="92"/>
      <c r="AQ204" s="92"/>
      <c r="AR204" s="92"/>
      <c r="AS204" s="92"/>
      <c r="AT204" s="92"/>
      <c r="AU204" s="92"/>
      <c r="AV204" s="92"/>
      <c r="AW204" s="92"/>
      <c r="AX204" s="98"/>
      <c r="AZ204" s="120">
        <f>IF(E204=AZ$3,AX204,0)</f>
        <v>0</v>
      </c>
      <c r="BA204" s="18">
        <f>IF(AZ204=AZ$4,AZ204-60,AZ204)</f>
        <v>0</v>
      </c>
      <c r="BB204" s="18">
        <f>IF(BA204=BA$4,BA204-60,BA204)</f>
        <v>0</v>
      </c>
      <c r="BC204" s="19">
        <f>IF(AZ204=$AZ$4,1,IF(BA204=$BA$4,1,IF(BB204=$BB$4,1,0)))</f>
        <v>0</v>
      </c>
      <c r="BE204" s="120">
        <f>IF(E204=BE$3,AX204,0)</f>
        <v>0</v>
      </c>
      <c r="BF204" s="18">
        <f>IF(BE204=BE$4,BE204-60,BE204)</f>
        <v>0</v>
      </c>
      <c r="BG204" s="18">
        <f>IF(BF204=BF$4,BF204-60,BF204)</f>
        <v>0</v>
      </c>
      <c r="BH204" s="19">
        <f>IF(BE204=$BE$4,1,IF(BF204=$BF$4,1,IF(BG204=$BG$4,1,0)))</f>
        <v>0</v>
      </c>
      <c r="BJ204" s="120">
        <f>IF(E204=BJ$3,AX204,0)</f>
        <v>0</v>
      </c>
      <c r="BK204" s="18">
        <f>IF(BJ204=BJ$4,BJ204-60,BJ204)</f>
        <v>0</v>
      </c>
      <c r="BL204" s="18">
        <f>IF(BK204=BK$4,BK204-60,BK204)</f>
        <v>0</v>
      </c>
      <c r="BM204" s="19">
        <f>IF(BJ204=$BJ$4,1,IF(BK204=$BK$4,1,IF(BL204=$BL$4,1,0)))</f>
        <v>0</v>
      </c>
    </row>
    <row r="205" spans="1:65" ht="15.75" customHeight="1" outlineLevel="1" x14ac:dyDescent="0.25">
      <c r="A205" s="12" t="str">
        <f>CONCATENATE(E205,LEFT(C205,2),RIGHT(C205,2),UPPER((LEFT(D205,3))))</f>
        <v/>
      </c>
      <c r="B205" s="99"/>
      <c r="C205" s="99"/>
      <c r="D205" s="99"/>
      <c r="E205" s="99"/>
      <c r="F205" s="99"/>
      <c r="G205" s="100"/>
      <c r="H205" s="99"/>
      <c r="I205" s="106"/>
      <c r="J205" s="99"/>
      <c r="K205" s="84" t="s">
        <v>66</v>
      </c>
      <c r="L205" s="11" t="str">
        <f>VLOOKUP(K205,COMPETENCES,2)</f>
        <v>-</v>
      </c>
      <c r="M205" s="11">
        <f>IF(L205="-",0,IF(L205=0,0,1))</f>
        <v>0</v>
      </c>
      <c r="N205" s="103"/>
      <c r="O205" s="84" t="s">
        <v>19</v>
      </c>
      <c r="P205" s="11">
        <f>VLOOKUP(O205,QUALITES,2)</f>
        <v>10</v>
      </c>
      <c r="Q205" s="94"/>
      <c r="R205" s="84" t="s">
        <v>37</v>
      </c>
      <c r="S205" s="11">
        <f>VLOOKUP(R205,EXPERTISE,2)</f>
        <v>10</v>
      </c>
      <c r="T205" s="94"/>
      <c r="U205" s="92"/>
      <c r="V205" s="92"/>
      <c r="W205" s="92"/>
      <c r="X205" s="92"/>
      <c r="Y205" s="92"/>
      <c r="Z205" s="92"/>
      <c r="AA205" s="92"/>
      <c r="AB205" s="92"/>
      <c r="AC205" s="92"/>
      <c r="AD205" s="92"/>
      <c r="AE205" s="92"/>
      <c r="AF205" s="92"/>
      <c r="AG205" s="92"/>
      <c r="AH205" s="92"/>
      <c r="AI205" s="92"/>
      <c r="AJ205" s="92"/>
      <c r="AK205" s="92"/>
      <c r="AL205" s="92"/>
      <c r="AM205" s="92"/>
      <c r="AN205" s="92"/>
      <c r="AO205" s="92"/>
      <c r="AP205" s="92"/>
      <c r="AQ205" s="92"/>
      <c r="AR205" s="92"/>
      <c r="AS205" s="92"/>
      <c r="AT205" s="92"/>
      <c r="AU205" s="92"/>
      <c r="AV205" s="92"/>
      <c r="AW205" s="92"/>
      <c r="AX205" s="98"/>
      <c r="AZ205" s="120">
        <f>IF(E205=AZ$3,AX205,0)</f>
        <v>0</v>
      </c>
      <c r="BA205" s="18">
        <f>IF(AZ205=AZ$4,AZ205-60,AZ205)</f>
        <v>0</v>
      </c>
      <c r="BB205" s="18">
        <f>IF(BA205=BA$4,BA205-60,BA205)</f>
        <v>0</v>
      </c>
      <c r="BC205" s="19">
        <f>IF(AZ205=$AZ$4,1,IF(BA205=$BA$4,1,IF(BB205=$BB$4,1,0)))</f>
        <v>0</v>
      </c>
      <c r="BE205" s="120">
        <f>IF(E205=BE$3,AX205,0)</f>
        <v>0</v>
      </c>
      <c r="BF205" s="18">
        <f>IF(BE205=BE$4,BE205-60,BE205)</f>
        <v>0</v>
      </c>
      <c r="BG205" s="18">
        <f>IF(BF205=BF$4,BF205-60,BF205)</f>
        <v>0</v>
      </c>
      <c r="BH205" s="19">
        <f>IF(BE205=$BE$4,1,IF(BF205=$BF$4,1,IF(BG205=$BG$4,1,0)))</f>
        <v>0</v>
      </c>
      <c r="BJ205" s="120">
        <f>IF(E205=BJ$3,AX205,0)</f>
        <v>0</v>
      </c>
      <c r="BK205" s="18">
        <f>IF(BJ205=BJ$4,BJ205-60,BJ205)</f>
        <v>0</v>
      </c>
      <c r="BL205" s="18">
        <f>IF(BK205=BK$4,BK205-60,BK205)</f>
        <v>0</v>
      </c>
      <c r="BM205" s="19">
        <f>IF(BJ205=$BJ$4,1,IF(BK205=$BK$4,1,IF(BL205=$BL$4,1,0)))</f>
        <v>0</v>
      </c>
    </row>
    <row r="206" spans="1:65" ht="15.75" customHeight="1" outlineLevel="1" x14ac:dyDescent="0.25">
      <c r="A206" s="12" t="str">
        <f>CONCATENATE(E206,LEFT(C206,2),RIGHT(C206,2),UPPER((LEFT(D206,3))))</f>
        <v/>
      </c>
      <c r="B206" s="99"/>
      <c r="C206" s="99"/>
      <c r="D206" s="99"/>
      <c r="E206" s="99"/>
      <c r="F206" s="99"/>
      <c r="G206" s="100"/>
      <c r="H206" s="99"/>
      <c r="I206" s="106"/>
      <c r="J206" s="99"/>
      <c r="K206" s="84" t="s">
        <v>66</v>
      </c>
      <c r="L206" s="11" t="str">
        <f>VLOOKUP(K206,COMPETENCES,2)</f>
        <v>-</v>
      </c>
      <c r="M206" s="11">
        <f>IF(L206="-",0,IF(L206=0,0,1))</f>
        <v>0</v>
      </c>
      <c r="N206" s="103"/>
      <c r="O206" s="94"/>
      <c r="P206" s="107"/>
      <c r="Q206" s="94"/>
      <c r="R206" s="84" t="s">
        <v>37</v>
      </c>
      <c r="S206" s="11">
        <f>VLOOKUP(R206,EXPERTISE,2)</f>
        <v>10</v>
      </c>
      <c r="T206" s="94"/>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8"/>
      <c r="AZ206" s="120">
        <f>IF(E206=AZ$3,AX206,0)</f>
        <v>0</v>
      </c>
      <c r="BA206" s="18">
        <f>IF(AZ206=AZ$4,AZ206-60,AZ206)</f>
        <v>0</v>
      </c>
      <c r="BB206" s="18">
        <f>IF(BA206=BA$4,BA206-60,BA206)</f>
        <v>0</v>
      </c>
      <c r="BC206" s="19">
        <f>IF(AZ206=$AZ$4,1,IF(BA206=$BA$4,1,IF(BB206=$BB$4,1,0)))</f>
        <v>0</v>
      </c>
      <c r="BE206" s="120">
        <f>IF(E206=BE$3,AX206,0)</f>
        <v>0</v>
      </c>
      <c r="BF206" s="18">
        <f>IF(BE206=BE$4,BE206-60,BE206)</f>
        <v>0</v>
      </c>
      <c r="BG206" s="18">
        <f>IF(BF206=BF$4,BF206-60,BF206)</f>
        <v>0</v>
      </c>
      <c r="BH206" s="19">
        <f>IF(BE206=$BE$4,1,IF(BF206=$BF$4,1,IF(BG206=$BG$4,1,0)))</f>
        <v>0</v>
      </c>
      <c r="BJ206" s="120">
        <f>IF(E206=BJ$3,AX206,0)</f>
        <v>0</v>
      </c>
      <c r="BK206" s="18">
        <f>IF(BJ206=BJ$4,BJ206-60,BJ206)</f>
        <v>0</v>
      </c>
      <c r="BL206" s="18">
        <f>IF(BK206=BK$4,BK206-60,BK206)</f>
        <v>0</v>
      </c>
      <c r="BM206" s="19">
        <f>IF(BJ206=$BJ$4,1,IF(BK206=$BK$4,1,IF(BL206=$BL$4,1,0)))</f>
        <v>0</v>
      </c>
    </row>
    <row r="207" spans="1:65" ht="15.75" customHeight="1" outlineLevel="1" x14ac:dyDescent="0.25">
      <c r="A207" s="12" t="str">
        <f>CONCATENATE(E207,LEFT(C207,2),RIGHT(C207,2),UPPER((LEFT(D207,3))))</f>
        <v/>
      </c>
      <c r="B207" s="99"/>
      <c r="C207" s="99"/>
      <c r="D207" s="99"/>
      <c r="E207" s="99"/>
      <c r="F207" s="99"/>
      <c r="G207" s="100"/>
      <c r="H207" s="99"/>
      <c r="I207" s="106"/>
      <c r="J207" s="99"/>
      <c r="K207" s="84" t="s">
        <v>66</v>
      </c>
      <c r="L207" s="11" t="str">
        <f>VLOOKUP(K207,COMPETENCES,2)</f>
        <v>-</v>
      </c>
      <c r="M207" s="11">
        <f>IF(L207="-",0,IF(L207=0,0,1))</f>
        <v>0</v>
      </c>
      <c r="N207" s="103"/>
      <c r="O207" s="94"/>
      <c r="P207" s="107"/>
      <c r="Q207" s="94"/>
      <c r="R207" s="84" t="s">
        <v>37</v>
      </c>
      <c r="S207" s="11">
        <f>VLOOKUP(R207,EXPERTISE,2)</f>
        <v>10</v>
      </c>
      <c r="T207" s="94"/>
      <c r="U207" s="92"/>
      <c r="V207" s="92"/>
      <c r="W207" s="92"/>
      <c r="X207" s="92"/>
      <c r="Y207" s="92"/>
      <c r="Z207" s="92"/>
      <c r="AA207" s="92"/>
      <c r="AB207" s="92"/>
      <c r="AC207" s="92"/>
      <c r="AD207" s="92"/>
      <c r="AE207" s="92"/>
      <c r="AF207" s="92"/>
      <c r="AG207" s="92"/>
      <c r="AH207" s="92"/>
      <c r="AI207" s="92"/>
      <c r="AJ207" s="92"/>
      <c r="AK207" s="92"/>
      <c r="AL207" s="92"/>
      <c r="AM207" s="92"/>
      <c r="AN207" s="92"/>
      <c r="AO207" s="92"/>
      <c r="AP207" s="92"/>
      <c r="AQ207" s="92"/>
      <c r="AR207" s="92"/>
      <c r="AS207" s="92"/>
      <c r="AT207" s="92"/>
      <c r="AU207" s="92"/>
      <c r="AV207" s="92"/>
      <c r="AW207" s="92"/>
      <c r="AX207" s="98"/>
      <c r="AZ207" s="120">
        <f>IF(E207=AZ$3,AX207,0)</f>
        <v>0</v>
      </c>
      <c r="BA207" s="18">
        <f>IF(AZ207=AZ$4,AZ207-60,AZ207)</f>
        <v>0</v>
      </c>
      <c r="BB207" s="18">
        <f>IF(BA207=BA$4,BA207-60,BA207)</f>
        <v>0</v>
      </c>
      <c r="BC207" s="19">
        <f>IF(AZ207=$AZ$4,1,IF(BA207=$BA$4,1,IF(BB207=$BB$4,1,0)))</f>
        <v>0</v>
      </c>
      <c r="BE207" s="120">
        <f>IF(E207=BE$3,AX207,0)</f>
        <v>0</v>
      </c>
      <c r="BF207" s="18">
        <f>IF(BE207=BE$4,BE207-60,BE207)</f>
        <v>0</v>
      </c>
      <c r="BG207" s="18">
        <f>IF(BF207=BF$4,BF207-60,BF207)</f>
        <v>0</v>
      </c>
      <c r="BH207" s="19">
        <f>IF(BE207=$BE$4,1,IF(BF207=$BF$4,1,IF(BG207=$BG$4,1,0)))</f>
        <v>0</v>
      </c>
      <c r="BJ207" s="120">
        <f>IF(E207=BJ$3,AX207,0)</f>
        <v>0</v>
      </c>
      <c r="BK207" s="18">
        <f>IF(BJ207=BJ$4,BJ207-60,BJ207)</f>
        <v>0</v>
      </c>
      <c r="BL207" s="18">
        <f>IF(BK207=BK$4,BK207-60,BK207)</f>
        <v>0</v>
      </c>
      <c r="BM207" s="19">
        <f>IF(BJ207=$BJ$4,1,IF(BK207=$BK$4,1,IF(BL207=$BL$4,1,0)))</f>
        <v>0</v>
      </c>
    </row>
    <row r="208" spans="1:65" ht="15.75" customHeight="1" outlineLevel="1" x14ac:dyDescent="0.25">
      <c r="A208" s="12" t="str">
        <f>CONCATENATE(E208,LEFT(C208,2),RIGHT(C208,2),UPPER((LEFT(D208,3))))</f>
        <v/>
      </c>
      <c r="B208" s="99"/>
      <c r="C208" s="99"/>
      <c r="D208" s="99"/>
      <c r="E208" s="99"/>
      <c r="F208" s="99"/>
      <c r="G208" s="100"/>
      <c r="H208" s="99"/>
      <c r="I208" s="106"/>
      <c r="J208" s="99"/>
      <c r="K208" s="84" t="s">
        <v>66</v>
      </c>
      <c r="L208" s="11" t="str">
        <f>VLOOKUP(K208,COMPETENCES,2)</f>
        <v>-</v>
      </c>
      <c r="M208" s="11">
        <f>IF(L208="-",0,IF(L208=0,0,1))</f>
        <v>0</v>
      </c>
      <c r="N208" s="103"/>
      <c r="O208" s="94"/>
      <c r="P208" s="107"/>
      <c r="Q208" s="94"/>
      <c r="R208" s="84" t="s">
        <v>37</v>
      </c>
      <c r="S208" s="11">
        <f>VLOOKUP(R208,EXPERTISE,2)</f>
        <v>10</v>
      </c>
      <c r="T208" s="94"/>
      <c r="U208" s="92"/>
      <c r="V208" s="92"/>
      <c r="W208" s="92"/>
      <c r="X208" s="92"/>
      <c r="Y208" s="92"/>
      <c r="Z208" s="92"/>
      <c r="AA208" s="92"/>
      <c r="AB208" s="92"/>
      <c r="AC208" s="92"/>
      <c r="AD208" s="92"/>
      <c r="AE208" s="92"/>
      <c r="AF208" s="92"/>
      <c r="AG208" s="92"/>
      <c r="AH208" s="92"/>
      <c r="AI208" s="92"/>
      <c r="AJ208" s="92"/>
      <c r="AK208" s="92"/>
      <c r="AL208" s="92"/>
      <c r="AM208" s="92"/>
      <c r="AN208" s="92"/>
      <c r="AO208" s="92"/>
      <c r="AP208" s="92"/>
      <c r="AQ208" s="92"/>
      <c r="AR208" s="92"/>
      <c r="AS208" s="92"/>
      <c r="AT208" s="92"/>
      <c r="AU208" s="92"/>
      <c r="AV208" s="92"/>
      <c r="AW208" s="92"/>
      <c r="AX208" s="98"/>
      <c r="AZ208" s="120">
        <f>IF(E208=AZ$3,AX208,0)</f>
        <v>0</v>
      </c>
      <c r="BA208" s="18">
        <f>IF(AZ208=AZ$4,AZ208-60,AZ208)</f>
        <v>0</v>
      </c>
      <c r="BB208" s="18">
        <f>IF(BA208=BA$4,BA208-60,BA208)</f>
        <v>0</v>
      </c>
      <c r="BC208" s="19">
        <f>IF(AZ208=$AZ$4,1,IF(BA208=$BA$4,1,IF(BB208=$BB$4,1,0)))</f>
        <v>0</v>
      </c>
      <c r="BE208" s="120">
        <f>IF(E208=BE$3,AX208,0)</f>
        <v>0</v>
      </c>
      <c r="BF208" s="18">
        <f>IF(BE208=BE$4,BE208-60,BE208)</f>
        <v>0</v>
      </c>
      <c r="BG208" s="18">
        <f>IF(BF208=BF$4,BF208-60,BF208)</f>
        <v>0</v>
      </c>
      <c r="BH208" s="19">
        <f>IF(BE208=$BE$4,1,IF(BF208=$BF$4,1,IF(BG208=$BG$4,1,0)))</f>
        <v>0</v>
      </c>
      <c r="BJ208" s="120">
        <f>IF(E208=BJ$3,AX208,0)</f>
        <v>0</v>
      </c>
      <c r="BK208" s="18">
        <f>IF(BJ208=BJ$4,BJ208-60,BJ208)</f>
        <v>0</v>
      </c>
      <c r="BL208" s="18">
        <f>IF(BK208=BK$4,BK208-60,BK208)</f>
        <v>0</v>
      </c>
      <c r="BM208" s="19">
        <f>IF(BJ208=$BJ$4,1,IF(BK208=$BK$4,1,IF(BL208=$BL$4,1,0)))</f>
        <v>0</v>
      </c>
    </row>
    <row r="209" spans="1:65" ht="15.75" customHeight="1" outlineLevel="1" x14ac:dyDescent="0.25">
      <c r="A209" s="12" t="str">
        <f>CONCATENATE(E209,LEFT(C209,2),RIGHT(C209,2),UPPER((LEFT(D209,3))))</f>
        <v/>
      </c>
      <c r="B209" s="99"/>
      <c r="C209" s="99"/>
      <c r="D209" s="99"/>
      <c r="E209" s="99"/>
      <c r="F209" s="99"/>
      <c r="G209" s="100"/>
      <c r="H209" s="99"/>
      <c r="I209" s="106"/>
      <c r="J209" s="99"/>
      <c r="K209" s="84" t="s">
        <v>66</v>
      </c>
      <c r="L209" s="11" t="str">
        <f>VLOOKUP(K209,COMPETENCES,2)</f>
        <v>-</v>
      </c>
      <c r="M209" s="11">
        <f>IF(L209="-",0,IF(L209=0,0,1))</f>
        <v>0</v>
      </c>
      <c r="N209" s="103"/>
      <c r="O209" s="94"/>
      <c r="P209" s="107"/>
      <c r="Q209" s="94"/>
      <c r="R209" s="94"/>
      <c r="S209" s="107"/>
      <c r="T209" s="94"/>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8"/>
      <c r="AZ209" s="120">
        <f>IF(E209=AZ$3,AX209,0)</f>
        <v>0</v>
      </c>
      <c r="BA209" s="18">
        <f>IF(AZ209=AZ$4,AZ209-60,AZ209)</f>
        <v>0</v>
      </c>
      <c r="BB209" s="18">
        <f>IF(BA209=BA$4,BA209-60,BA209)</f>
        <v>0</v>
      </c>
      <c r="BC209" s="19">
        <f>IF(AZ209=$AZ$4,1,IF(BA209=$BA$4,1,IF(BB209=$BB$4,1,0)))</f>
        <v>0</v>
      </c>
      <c r="BE209" s="120">
        <f>IF(E209=BE$3,AX209,0)</f>
        <v>0</v>
      </c>
      <c r="BF209" s="18">
        <f>IF(BE209=BE$4,BE209-60,BE209)</f>
        <v>0</v>
      </c>
      <c r="BG209" s="18">
        <f>IF(BF209=BF$4,BF209-60,BF209)</f>
        <v>0</v>
      </c>
      <c r="BH209" s="19">
        <f>IF(BE209=$BE$4,1,IF(BF209=$BF$4,1,IF(BG209=$BG$4,1,0)))</f>
        <v>0</v>
      </c>
      <c r="BJ209" s="120">
        <f>IF(E209=BJ$3,AX209,0)</f>
        <v>0</v>
      </c>
      <c r="BK209" s="18">
        <f>IF(BJ209=BJ$4,BJ209-60,BJ209)</f>
        <v>0</v>
      </c>
      <c r="BL209" s="18">
        <f>IF(BK209=BK$4,BK209-60,BK209)</f>
        <v>0</v>
      </c>
      <c r="BM209" s="19">
        <f>IF(BJ209=$BJ$4,1,IF(BK209=$BK$4,1,IF(BL209=$BL$4,1,0)))</f>
        <v>0</v>
      </c>
    </row>
    <row r="210" spans="1:65" ht="15.75" customHeight="1" outlineLevel="1" x14ac:dyDescent="0.25">
      <c r="A210" s="12" t="str">
        <f>CONCATENATE(E210,LEFT(C210,2),RIGHT(C210,2),UPPER((LEFT(D210,3))))</f>
        <v/>
      </c>
      <c r="B210" s="99"/>
      <c r="C210" s="99"/>
      <c r="D210" s="99"/>
      <c r="E210" s="99"/>
      <c r="F210" s="99"/>
      <c r="G210" s="100"/>
      <c r="H210" s="99"/>
      <c r="I210" s="106"/>
      <c r="J210" s="99"/>
      <c r="K210" s="84" t="s">
        <v>66</v>
      </c>
      <c r="L210" s="11" t="str">
        <f>VLOOKUP(K210,COMPETENCES,2)</f>
        <v>-</v>
      </c>
      <c r="M210" s="11">
        <f>IF(L210="-",0,IF(L210=0,0,1))</f>
        <v>0</v>
      </c>
      <c r="N210" s="103"/>
      <c r="O210" s="94"/>
      <c r="P210" s="107"/>
      <c r="Q210" s="94"/>
      <c r="R210" s="94"/>
      <c r="S210" s="107"/>
      <c r="T210" s="94"/>
      <c r="U210" s="92"/>
      <c r="V210" s="92"/>
      <c r="W210" s="92"/>
      <c r="X210" s="92"/>
      <c r="Y210" s="92"/>
      <c r="Z210" s="92"/>
      <c r="AA210" s="92"/>
      <c r="AB210" s="92"/>
      <c r="AC210" s="92"/>
      <c r="AD210" s="92"/>
      <c r="AE210" s="92"/>
      <c r="AF210" s="92"/>
      <c r="AG210" s="92"/>
      <c r="AH210" s="92"/>
      <c r="AI210" s="92"/>
      <c r="AJ210" s="92"/>
      <c r="AK210" s="92"/>
      <c r="AL210" s="92"/>
      <c r="AM210" s="92"/>
      <c r="AN210" s="92"/>
      <c r="AO210" s="92"/>
      <c r="AP210" s="92"/>
      <c r="AQ210" s="92"/>
      <c r="AR210" s="92"/>
      <c r="AS210" s="92"/>
      <c r="AT210" s="92"/>
      <c r="AU210" s="92"/>
      <c r="AV210" s="92"/>
      <c r="AW210" s="92"/>
      <c r="AX210" s="98"/>
      <c r="AZ210" s="120">
        <f>IF(E210=AZ$3,AX210,0)</f>
        <v>0</v>
      </c>
      <c r="BA210" s="18">
        <f>IF(AZ210=AZ$4,AZ210-60,AZ210)</f>
        <v>0</v>
      </c>
      <c r="BB210" s="18">
        <f>IF(BA210=BA$4,BA210-60,BA210)</f>
        <v>0</v>
      </c>
      <c r="BC210" s="19">
        <f>IF(AZ210=$AZ$4,1,IF(BA210=$BA$4,1,IF(BB210=$BB$4,1,0)))</f>
        <v>0</v>
      </c>
      <c r="BE210" s="120">
        <f>IF(E210=BE$3,AX210,0)</f>
        <v>0</v>
      </c>
      <c r="BF210" s="18">
        <f>IF(BE210=BE$4,BE210-60,BE210)</f>
        <v>0</v>
      </c>
      <c r="BG210" s="18">
        <f>IF(BF210=BF$4,BF210-60,BF210)</f>
        <v>0</v>
      </c>
      <c r="BH210" s="19">
        <f>IF(BE210=$BE$4,1,IF(BF210=$BF$4,1,IF(BG210=$BG$4,1,0)))</f>
        <v>0</v>
      </c>
      <c r="BJ210" s="120">
        <f>IF(E210=BJ$3,AX210,0)</f>
        <v>0</v>
      </c>
      <c r="BK210" s="18">
        <f>IF(BJ210=BJ$4,BJ210-60,BJ210)</f>
        <v>0</v>
      </c>
      <c r="BL210" s="18">
        <f>IF(BK210=BK$4,BK210-60,BK210)</f>
        <v>0</v>
      </c>
      <c r="BM210" s="19">
        <f>IF(BJ210=$BJ$4,1,IF(BK210=$BK$4,1,IF(BL210=$BL$4,1,0)))</f>
        <v>0</v>
      </c>
    </row>
    <row r="211" spans="1:65" ht="15.75" customHeight="1" outlineLevel="1" x14ac:dyDescent="0.25">
      <c r="A211" s="12" t="str">
        <f>CONCATENATE(E211,LEFT(C211,2),RIGHT(C211,2),UPPER((LEFT(D211,3))))</f>
        <v/>
      </c>
      <c r="B211" s="99"/>
      <c r="C211" s="99"/>
      <c r="D211" s="99"/>
      <c r="E211" s="99"/>
      <c r="F211" s="99"/>
      <c r="G211" s="100"/>
      <c r="H211" s="99"/>
      <c r="I211" s="106"/>
      <c r="J211" s="99"/>
      <c r="K211" s="84" t="s">
        <v>66</v>
      </c>
      <c r="L211" s="11" t="str">
        <f>VLOOKUP(K211,COMPETENCES,2)</f>
        <v>-</v>
      </c>
      <c r="M211" s="11">
        <f>IF(L211="-",0,IF(L211=0,0,1))</f>
        <v>0</v>
      </c>
      <c r="N211" s="103"/>
      <c r="O211" s="94"/>
      <c r="P211" s="107"/>
      <c r="Q211" s="94"/>
      <c r="R211" s="94"/>
      <c r="S211" s="107"/>
      <c r="T211" s="94"/>
      <c r="U211" s="92"/>
      <c r="V211" s="92"/>
      <c r="W211" s="92"/>
      <c r="X211" s="92"/>
      <c r="Y211" s="92"/>
      <c r="Z211" s="92"/>
      <c r="AA211" s="92"/>
      <c r="AB211" s="92"/>
      <c r="AC211" s="92"/>
      <c r="AD211" s="92"/>
      <c r="AE211" s="92"/>
      <c r="AF211" s="92"/>
      <c r="AG211" s="92"/>
      <c r="AH211" s="92"/>
      <c r="AI211" s="92"/>
      <c r="AJ211" s="92"/>
      <c r="AK211" s="92"/>
      <c r="AL211" s="92"/>
      <c r="AM211" s="92"/>
      <c r="AN211" s="92"/>
      <c r="AO211" s="92"/>
      <c r="AP211" s="92"/>
      <c r="AQ211" s="92"/>
      <c r="AR211" s="92"/>
      <c r="AS211" s="92"/>
      <c r="AT211" s="92"/>
      <c r="AU211" s="92"/>
      <c r="AV211" s="92"/>
      <c r="AW211" s="92"/>
      <c r="AX211" s="98"/>
      <c r="AZ211" s="120">
        <f>IF(E211=AZ$3,AX211,0)</f>
        <v>0</v>
      </c>
      <c r="BA211" s="18">
        <f>IF(AZ211=AZ$4,AZ211-60,AZ211)</f>
        <v>0</v>
      </c>
      <c r="BB211" s="18">
        <f>IF(BA211=BA$4,BA211-60,BA211)</f>
        <v>0</v>
      </c>
      <c r="BC211" s="19">
        <f>IF(AZ211=$AZ$4,1,IF(BA211=$BA$4,1,IF(BB211=$BB$4,1,0)))</f>
        <v>0</v>
      </c>
      <c r="BE211" s="120">
        <f>IF(E211=BE$3,AX211,0)</f>
        <v>0</v>
      </c>
      <c r="BF211" s="18">
        <f>IF(BE211=BE$4,BE211-60,BE211)</f>
        <v>0</v>
      </c>
      <c r="BG211" s="18">
        <f>IF(BF211=BF$4,BF211-60,BF211)</f>
        <v>0</v>
      </c>
      <c r="BH211" s="19">
        <f>IF(BE211=$BE$4,1,IF(BF211=$BF$4,1,IF(BG211=$BG$4,1,0)))</f>
        <v>0</v>
      </c>
      <c r="BJ211" s="120">
        <f>IF(E211=BJ$3,AX211,0)</f>
        <v>0</v>
      </c>
      <c r="BK211" s="18">
        <f>IF(BJ211=BJ$4,BJ211-60,BJ211)</f>
        <v>0</v>
      </c>
      <c r="BL211" s="18">
        <f>IF(BK211=BK$4,BK211-60,BK211)</f>
        <v>0</v>
      </c>
      <c r="BM211" s="19">
        <f>IF(BJ211=$BJ$4,1,IF(BK211=$BK$4,1,IF(BL211=$BL$4,1,0)))</f>
        <v>0</v>
      </c>
    </row>
    <row r="212" spans="1:65" ht="15" customHeight="1" outlineLevel="1" x14ac:dyDescent="0.25">
      <c r="A212" s="12" t="str">
        <f>CONCATENATE(E212,LEFT(C212,2),RIGHT(C212,2),UPPER((LEFT(D212,3))))</f>
        <v/>
      </c>
      <c r="B212" s="108"/>
      <c r="C212" s="99"/>
      <c r="D212" s="99"/>
      <c r="E212" s="99"/>
      <c r="F212" s="99"/>
      <c r="G212" s="100"/>
      <c r="H212" s="99"/>
      <c r="I212" s="106"/>
      <c r="J212" s="99"/>
      <c r="K212" s="94"/>
      <c r="L212" s="107"/>
      <c r="M212" s="107"/>
      <c r="N212" s="107"/>
      <c r="O212" s="94"/>
      <c r="P212" s="107"/>
      <c r="Q212" s="94"/>
      <c r="R212" s="94"/>
      <c r="S212" s="107"/>
      <c r="T212" s="94"/>
      <c r="U212" s="94"/>
      <c r="V212" s="94"/>
      <c r="W212" s="94"/>
      <c r="X212" s="94"/>
      <c r="Y212" s="94"/>
      <c r="Z212" s="94"/>
      <c r="AA212" s="94"/>
      <c r="AB212" s="94"/>
      <c r="AC212" s="94"/>
      <c r="AD212" s="94"/>
      <c r="AE212" s="94"/>
      <c r="AF212" s="94"/>
      <c r="AG212" s="94"/>
      <c r="AH212" s="94"/>
      <c r="AI212" s="94"/>
      <c r="AJ212" s="94"/>
      <c r="AK212" s="94"/>
      <c r="AL212" s="94"/>
      <c r="AM212" s="94"/>
      <c r="AN212" s="94"/>
      <c r="AO212" s="94"/>
      <c r="AP212" s="94"/>
      <c r="AQ212" s="94"/>
      <c r="AR212" s="94"/>
      <c r="AS212" s="94"/>
      <c r="AT212" s="94"/>
      <c r="AU212" s="94"/>
      <c r="AV212" s="94"/>
      <c r="AW212" s="94"/>
      <c r="AX212" s="109"/>
      <c r="AZ212" s="120">
        <f>IF(E212=AZ$3,AX212,0)</f>
        <v>0</v>
      </c>
      <c r="BA212" s="18">
        <f>IF(AZ212=AZ$4,AZ212-60,AZ212)</f>
        <v>0</v>
      </c>
      <c r="BB212" s="18">
        <f>IF(BA212=BA$4,BA212-60,BA212)</f>
        <v>0</v>
      </c>
      <c r="BC212" s="19">
        <f>IF(AZ212=$AZ$4,1,IF(BA212=$BA$4,1,IF(BB212=$BB$4,1,0)))</f>
        <v>0</v>
      </c>
      <c r="BE212" s="120">
        <f>IF(E212=BE$3,AX212,0)</f>
        <v>0</v>
      </c>
      <c r="BF212" s="18">
        <f>IF(BE212=BE$4,BE212-60,BE212)</f>
        <v>0</v>
      </c>
      <c r="BG212" s="18">
        <f>IF(BF212=BF$4,BF212-60,BF212)</f>
        <v>0</v>
      </c>
      <c r="BH212" s="19">
        <f>IF(BE212=$BE$4,1,IF(BF212=$BF$4,1,IF(BG212=$BG$4,1,0)))</f>
        <v>0</v>
      </c>
      <c r="BJ212" s="120">
        <f>IF(E212=BJ$3,AX212,0)</f>
        <v>0</v>
      </c>
      <c r="BK212" s="18">
        <f>IF(BJ212=BJ$4,BJ212-60,BJ212)</f>
        <v>0</v>
      </c>
      <c r="BL212" s="18">
        <f>IF(BK212=BK$4,BK212-60,BK212)</f>
        <v>0</v>
      </c>
      <c r="BM212" s="19">
        <f>IF(BJ212=$BJ$4,1,IF(BK212=$BK$4,1,IF(BL212=$BL$4,1,0)))</f>
        <v>0</v>
      </c>
    </row>
    <row r="213" spans="1:65" ht="15.75" x14ac:dyDescent="0.25">
      <c r="A213" s="12" t="str">
        <f>CONCATENATE(E213,LEFT(C213,2),RIGHT(C213,2),UPPER((LEFT(D213,3))))</f>
        <v>EAg14INÈ</v>
      </c>
      <c r="B213" s="12" t="s">
        <v>84</v>
      </c>
      <c r="C213" s="12" t="s">
        <v>153</v>
      </c>
      <c r="D213" s="12" t="s">
        <v>118</v>
      </c>
      <c r="E213" s="6" t="str">
        <f>VLOOKUP($F213,'Listes déroulantes'!$A$28:$B$46,2)</f>
        <v>E</v>
      </c>
      <c r="F213" s="70" t="s">
        <v>1</v>
      </c>
      <c r="G213" s="71"/>
      <c r="H213" s="72"/>
      <c r="I213" s="73"/>
      <c r="J213" s="73"/>
      <c r="K213" s="73"/>
      <c r="L213" s="73"/>
      <c r="M213" s="73"/>
      <c r="N213" s="73"/>
      <c r="O213" s="73"/>
      <c r="P213" s="73"/>
      <c r="Q213" s="73"/>
      <c r="R213" s="73"/>
      <c r="S213" s="73"/>
      <c r="T213" s="74"/>
      <c r="U213" s="75">
        <f>J214+N214+Q214+T214</f>
        <v>33.348214285714285</v>
      </c>
      <c r="V213" s="72"/>
      <c r="W213" s="73"/>
      <c r="X213" s="73"/>
      <c r="Y213" s="73"/>
      <c r="Z213" s="73"/>
      <c r="AA213" s="73"/>
      <c r="AB213" s="73"/>
      <c r="AC213" s="73"/>
      <c r="AD213" s="73"/>
      <c r="AE213" s="73"/>
      <c r="AF213" s="74"/>
      <c r="AG213" s="76"/>
      <c r="AH213" s="77">
        <f>W214+Y214+AA214+AC214+AE214+AG214</f>
        <v>2.5</v>
      </c>
      <c r="AI213" s="73"/>
      <c r="AJ213" s="73"/>
      <c r="AK213" s="73"/>
      <c r="AL213" s="78" t="str">
        <f>IF(AK214&lt;5,"0",IF(AK214&lt;10,"2,5",IF(AK214&lt;15,"5",IF(AK214&lt;20,"7,5","10"))))</f>
        <v>5</v>
      </c>
      <c r="AM213" s="73"/>
      <c r="AN213" s="73"/>
      <c r="AO213" s="73"/>
      <c r="AP213" s="79">
        <f>IF(AO214&lt;10,5,10)</f>
        <v>10</v>
      </c>
      <c r="AQ213" s="73"/>
      <c r="AR213" s="73"/>
      <c r="AS213" s="73"/>
      <c r="AT213" s="73"/>
      <c r="AU213" s="73"/>
      <c r="AV213" s="73"/>
      <c r="AW213" s="80">
        <f>AR214+AT214+AV214</f>
        <v>2</v>
      </c>
      <c r="AX213" s="81">
        <f>U213+AP213+AL213+AH213+AW213</f>
        <v>52.848214285714285</v>
      </c>
      <c r="AZ213" s="120">
        <f>IF(E213=AZ$3,AX213,0)</f>
        <v>0</v>
      </c>
      <c r="BA213" s="18">
        <f>IF(AZ213=AZ$4,AZ213-60,AZ213)</f>
        <v>0</v>
      </c>
      <c r="BB213" s="18">
        <f>IF(BA213=BA$4,BA213-60,BA213)</f>
        <v>0</v>
      </c>
      <c r="BC213" s="19">
        <f>IF(AZ213=$AZ$4,1,IF(BA213=$BA$4,1,IF(BB213=$BB$4,1,0)))</f>
        <v>0</v>
      </c>
      <c r="BE213" s="120">
        <f>IF(E213=BE$3,AX213,0)</f>
        <v>52.848214285714285</v>
      </c>
      <c r="BF213" s="18">
        <f>IF(BE213=BE$4,BE213-60,BE213)</f>
        <v>52.848214285714285</v>
      </c>
      <c r="BG213" s="18">
        <f>IF(BF213=BF$4,BF213-60,BF213)</f>
        <v>52.848214285714285</v>
      </c>
      <c r="BH213" s="19">
        <f>IF(BE213=$BE$4,1,IF(BF213=$BF$4,1,IF(BG213=$BG$4,1,0)))</f>
        <v>1</v>
      </c>
      <c r="BJ213" s="120">
        <f>IF(E213=BJ$3,AX213,0)</f>
        <v>0</v>
      </c>
      <c r="BK213" s="18">
        <f>IF(BJ213=BJ$4,BJ213-60,BJ213)</f>
        <v>0</v>
      </c>
      <c r="BL213" s="18">
        <f>IF(BK213=BK$4,BK213-60,BK213)</f>
        <v>0</v>
      </c>
      <c r="BM213" s="19">
        <f>IF(BJ213=$BJ$4,1,IF(BK213=$BK$4,1,IF(BL213=$BL$4,1,0)))</f>
        <v>0</v>
      </c>
    </row>
    <row r="214" spans="1:65" ht="15.75" customHeight="1" outlineLevel="1" x14ac:dyDescent="0.25">
      <c r="A214" s="12" t="str">
        <f>CONCATENATE(E214,LEFT(C214,2),RIGHT(C214,2),UPPER((LEFT(D214,3))))</f>
        <v/>
      </c>
      <c r="B214" s="82"/>
      <c r="C214" s="82"/>
      <c r="D214" s="82"/>
      <c r="E214" s="82"/>
      <c r="F214" s="82"/>
      <c r="G214" s="83"/>
      <c r="H214" s="87" t="s">
        <v>30</v>
      </c>
      <c r="I214" s="85">
        <f>VLOOKUP(H214,OBJECTIFS,2)</f>
        <v>5</v>
      </c>
      <c r="J214" s="86">
        <f>AVERAGE(I214:I218)</f>
        <v>7.5</v>
      </c>
      <c r="K214" s="87" t="s">
        <v>37</v>
      </c>
      <c r="L214" s="11">
        <f>VLOOKUP(K214,COMPETENCES,2)</f>
        <v>10</v>
      </c>
      <c r="M214" s="11">
        <f>IF(L214="-",0,IF(L214=0,0,1))</f>
        <v>1</v>
      </c>
      <c r="N214" s="88">
        <f>SUM(L214:L227)/SUM(M214:M227)</f>
        <v>6.875</v>
      </c>
      <c r="O214" s="84" t="s">
        <v>19</v>
      </c>
      <c r="P214" s="89">
        <f>VLOOKUP(O214,QUALITES,2)</f>
        <v>10</v>
      </c>
      <c r="Q214" s="90">
        <f>AVERAGE(P214:P221)</f>
        <v>9.6875</v>
      </c>
      <c r="R214" s="84" t="s">
        <v>37</v>
      </c>
      <c r="S214" s="11">
        <f>VLOOKUP(R214,EXPERTISE,2)</f>
        <v>10</v>
      </c>
      <c r="T214" s="91">
        <f>AVERAGE(S214:S224)</f>
        <v>9.2857142857142865</v>
      </c>
      <c r="U214" s="92"/>
      <c r="V214" s="12" t="s">
        <v>59</v>
      </c>
      <c r="W214" s="93">
        <f>VLOOKUP(V214,PROJETS,2)</f>
        <v>0</v>
      </c>
      <c r="X214" s="12" t="s">
        <v>59</v>
      </c>
      <c r="Y214" s="93">
        <f>VLOOKUP(X214,PROJETS,2)</f>
        <v>0</v>
      </c>
      <c r="Z214" s="12" t="s">
        <v>59</v>
      </c>
      <c r="AA214" s="93">
        <f>VLOOKUP(Z214,PROJETS,2)</f>
        <v>0</v>
      </c>
      <c r="AB214" s="12" t="s">
        <v>59</v>
      </c>
      <c r="AC214" s="93">
        <f>VLOOKUP(AB214,PROJETS,2)</f>
        <v>0</v>
      </c>
      <c r="AD214" s="12" t="s">
        <v>18</v>
      </c>
      <c r="AE214" s="93">
        <f>VLOOKUP(AD214,PROJETS,2)</f>
        <v>2.5</v>
      </c>
      <c r="AF214" s="12" t="s">
        <v>59</v>
      </c>
      <c r="AG214" s="93">
        <f>VLOOKUP(AF214,PROJETS,2)</f>
        <v>0</v>
      </c>
      <c r="AH214" s="94"/>
      <c r="AI214" s="95">
        <v>39241</v>
      </c>
      <c r="AJ214" s="96">
        <f>AJ4</f>
        <v>44561</v>
      </c>
      <c r="AK214" s="97">
        <f>(AJ214-AI214)/365</f>
        <v>14.575342465753424</v>
      </c>
      <c r="AL214" s="92"/>
      <c r="AM214" s="95">
        <v>39241</v>
      </c>
      <c r="AN214" s="95">
        <f>AN4</f>
        <v>44561</v>
      </c>
      <c r="AO214" s="97">
        <f>(AN214-AM214)/365</f>
        <v>14.575342465753424</v>
      </c>
      <c r="AP214" s="92"/>
      <c r="AQ214" s="12" t="s">
        <v>59</v>
      </c>
      <c r="AR214" s="93">
        <f>VLOOKUP(AQ214,DIVERS,2)</f>
        <v>0</v>
      </c>
      <c r="AS214" s="12" t="s">
        <v>18</v>
      </c>
      <c r="AT214" s="93">
        <f>VLOOKUP(AS214,FORMAC,2)</f>
        <v>2</v>
      </c>
      <c r="AU214" s="12" t="s">
        <v>59</v>
      </c>
      <c r="AV214" s="93">
        <f>VLOOKUP(AU214,FORMAQ,2)</f>
        <v>0</v>
      </c>
      <c r="AW214" s="92"/>
      <c r="AX214" s="98"/>
      <c r="AZ214" s="120">
        <f>IF(E214=AZ$3,AX214,0)</f>
        <v>0</v>
      </c>
      <c r="BA214" s="18">
        <f>IF(AZ214=AZ$4,AZ214-60,AZ214)</f>
        <v>0</v>
      </c>
      <c r="BB214" s="18">
        <f>IF(BA214=BA$4,BA214-60,BA214)</f>
        <v>0</v>
      </c>
      <c r="BC214" s="19">
        <f>IF(AZ214=$AZ$4,1,IF(BA214=$BA$4,1,IF(BB214=$BB$4,1,0)))</f>
        <v>0</v>
      </c>
      <c r="BE214" s="120">
        <f>IF(E214=BE$3,AX214,0)</f>
        <v>0</v>
      </c>
      <c r="BF214" s="18">
        <f>IF(BE214=BE$4,BE214-60,BE214)</f>
        <v>0</v>
      </c>
      <c r="BG214" s="18">
        <f>IF(BF214=BF$4,BF214-60,BF214)</f>
        <v>0</v>
      </c>
      <c r="BH214" s="19">
        <f>IF(BE214=$BE$4,1,IF(BF214=$BF$4,1,IF(BG214=$BG$4,1,0)))</f>
        <v>0</v>
      </c>
      <c r="BJ214" s="120">
        <f>IF(E214=BJ$3,AX214,0)</f>
        <v>0</v>
      </c>
      <c r="BK214" s="18">
        <f>IF(BJ214=BJ$4,BJ214-60,BJ214)</f>
        <v>0</v>
      </c>
      <c r="BL214" s="18">
        <f>IF(BK214=BK$4,BK214-60,BK214)</f>
        <v>0</v>
      </c>
      <c r="BM214" s="19">
        <f>IF(BJ214=$BJ$4,1,IF(BK214=$BK$4,1,IF(BL214=$BL$4,1,0)))</f>
        <v>0</v>
      </c>
    </row>
    <row r="215" spans="1:65" ht="15.75" customHeight="1" outlineLevel="1" x14ac:dyDescent="0.25">
      <c r="A215" s="12" t="str">
        <f>CONCATENATE(E215,LEFT(C215,2),RIGHT(C215,2),UPPER((LEFT(D215,3))))</f>
        <v/>
      </c>
      <c r="B215" s="99"/>
      <c r="C215" s="99"/>
      <c r="D215" s="99"/>
      <c r="E215" s="99"/>
      <c r="F215" s="99"/>
      <c r="G215" s="100"/>
      <c r="H215" s="84" t="s">
        <v>29</v>
      </c>
      <c r="I215" s="101">
        <f>VLOOKUP(H215,OBJECTIFS,2)</f>
        <v>10</v>
      </c>
      <c r="J215" s="99"/>
      <c r="K215" s="102" t="s">
        <v>36</v>
      </c>
      <c r="L215" s="11">
        <f>VLOOKUP(K215,COMPETENCES,2)</f>
        <v>7.5</v>
      </c>
      <c r="M215" s="11">
        <f>IF(L215="-",0,IF(L215=0,0,1))</f>
        <v>1</v>
      </c>
      <c r="N215" s="103"/>
      <c r="O215" s="84" t="s">
        <v>19</v>
      </c>
      <c r="P215" s="11">
        <f>VLOOKUP(O215,QUALITES,2)</f>
        <v>10</v>
      </c>
      <c r="Q215" s="94"/>
      <c r="R215" s="84" t="s">
        <v>37</v>
      </c>
      <c r="S215" s="11">
        <f>VLOOKUP(R215,EXPERTISE,2)</f>
        <v>10</v>
      </c>
      <c r="T215" s="94"/>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8"/>
      <c r="AZ215" s="120">
        <f>IF(E215=AZ$3,AX215,0)</f>
        <v>0</v>
      </c>
      <c r="BA215" s="18">
        <f>IF(AZ215=AZ$4,AZ215-60,AZ215)</f>
        <v>0</v>
      </c>
      <c r="BB215" s="18">
        <f>IF(BA215=BA$4,BA215-60,BA215)</f>
        <v>0</v>
      </c>
      <c r="BC215" s="19">
        <f>IF(AZ215=$AZ$4,1,IF(BA215=$BA$4,1,IF(BB215=$BB$4,1,0)))</f>
        <v>0</v>
      </c>
      <c r="BE215" s="120">
        <f>IF(E215=BE$3,AX215,0)</f>
        <v>0</v>
      </c>
      <c r="BF215" s="18">
        <f>IF(BE215=BE$4,BE215-60,BE215)</f>
        <v>0</v>
      </c>
      <c r="BG215" s="18">
        <f>IF(BF215=BF$4,BF215-60,BF215)</f>
        <v>0</v>
      </c>
      <c r="BH215" s="19">
        <f>IF(BE215=$BE$4,1,IF(BF215=$BF$4,1,IF(BG215=$BG$4,1,0)))</f>
        <v>0</v>
      </c>
      <c r="BJ215" s="120">
        <f>IF(E215=BJ$3,AX215,0)</f>
        <v>0</v>
      </c>
      <c r="BK215" s="18">
        <f>IF(BJ215=BJ$4,BJ215-60,BJ215)</f>
        <v>0</v>
      </c>
      <c r="BL215" s="18">
        <f>IF(BK215=BK$4,BK215-60,BK215)</f>
        <v>0</v>
      </c>
      <c r="BM215" s="19">
        <f>IF(BJ215=$BJ$4,1,IF(BK215=$BK$4,1,IF(BL215=$BL$4,1,0)))</f>
        <v>0</v>
      </c>
    </row>
    <row r="216" spans="1:65" ht="15.75" customHeight="1" outlineLevel="1" x14ac:dyDescent="0.25">
      <c r="A216" s="12" t="str">
        <f>CONCATENATE(E216,LEFT(C216,2),RIGHT(C216,2),UPPER((LEFT(D216,3))))</f>
        <v/>
      </c>
      <c r="B216" s="99"/>
      <c r="C216" s="99"/>
      <c r="D216" s="99"/>
      <c r="E216" s="99"/>
      <c r="F216" s="99"/>
      <c r="G216" s="105"/>
      <c r="H216" s="84" t="s">
        <v>66</v>
      </c>
      <c r="I216" s="101" t="str">
        <f>VLOOKUP(H216,OBJECTIFS,2)</f>
        <v>-</v>
      </c>
      <c r="J216" s="99"/>
      <c r="K216" s="84" t="s">
        <v>37</v>
      </c>
      <c r="L216" s="11">
        <f>VLOOKUP(K216,COMPETENCES,2)</f>
        <v>10</v>
      </c>
      <c r="M216" s="11">
        <f>IF(L216="-",0,IF(L216=0,0,1))</f>
        <v>1</v>
      </c>
      <c r="N216" s="103"/>
      <c r="O216" s="84" t="s">
        <v>19</v>
      </c>
      <c r="P216" s="11">
        <f>VLOOKUP(O216,QUALITES,2)</f>
        <v>10</v>
      </c>
      <c r="Q216" s="94"/>
      <c r="R216" s="84" t="s">
        <v>37</v>
      </c>
      <c r="S216" s="11">
        <f>VLOOKUP(R216,EXPERTISE,2)</f>
        <v>10</v>
      </c>
      <c r="T216" s="94"/>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8"/>
      <c r="AZ216" s="120">
        <f>IF(E216=AZ$3,AX216,0)</f>
        <v>0</v>
      </c>
      <c r="BA216" s="18">
        <f>IF(AZ216=AZ$4,AZ216-60,AZ216)</f>
        <v>0</v>
      </c>
      <c r="BB216" s="18">
        <f>IF(BA216=BA$4,BA216-60,BA216)</f>
        <v>0</v>
      </c>
      <c r="BC216" s="19">
        <f>IF(AZ216=$AZ$4,1,IF(BA216=$BA$4,1,IF(BB216=$BB$4,1,0)))</f>
        <v>0</v>
      </c>
      <c r="BE216" s="120">
        <f>IF(E216=BE$3,AX216,0)</f>
        <v>0</v>
      </c>
      <c r="BF216" s="18">
        <f>IF(BE216=BE$4,BE216-60,BE216)</f>
        <v>0</v>
      </c>
      <c r="BG216" s="18">
        <f>IF(BF216=BF$4,BF216-60,BF216)</f>
        <v>0</v>
      </c>
      <c r="BH216" s="19">
        <f>IF(BE216=$BE$4,1,IF(BF216=$BF$4,1,IF(BG216=$BG$4,1,0)))</f>
        <v>0</v>
      </c>
      <c r="BJ216" s="120">
        <f>IF(E216=BJ$3,AX216,0)</f>
        <v>0</v>
      </c>
      <c r="BK216" s="18">
        <f>IF(BJ216=BJ$4,BJ216-60,BJ216)</f>
        <v>0</v>
      </c>
      <c r="BL216" s="18">
        <f>IF(BK216=BK$4,BK216-60,BK216)</f>
        <v>0</v>
      </c>
      <c r="BM216" s="19">
        <f>IF(BJ216=$BJ$4,1,IF(BK216=$BK$4,1,IF(BL216=$BL$4,1,0)))</f>
        <v>0</v>
      </c>
    </row>
    <row r="217" spans="1:65" ht="15.75" customHeight="1" outlineLevel="1" x14ac:dyDescent="0.25">
      <c r="A217" s="12" t="str">
        <f>CONCATENATE(E217,LEFT(C217,2),RIGHT(C217,2),UPPER((LEFT(D217,3))))</f>
        <v/>
      </c>
      <c r="B217" s="99"/>
      <c r="C217" s="99"/>
      <c r="D217" s="99"/>
      <c r="E217" s="99"/>
      <c r="F217" s="99"/>
      <c r="G217" s="105"/>
      <c r="H217" s="84" t="s">
        <v>66</v>
      </c>
      <c r="I217" s="101" t="str">
        <f>VLOOKUP(H217,OBJECTIFS,2)</f>
        <v>-</v>
      </c>
      <c r="J217" s="99"/>
      <c r="K217" s="84" t="s">
        <v>36</v>
      </c>
      <c r="L217" s="11">
        <f>VLOOKUP(K217,COMPETENCES,2)</f>
        <v>7.5</v>
      </c>
      <c r="M217" s="11">
        <f>IF(L217="-",0,IF(L217=0,0,1))</f>
        <v>1</v>
      </c>
      <c r="N217" s="103"/>
      <c r="O217" s="84" t="s">
        <v>18</v>
      </c>
      <c r="P217" s="11">
        <f>VLOOKUP(O217,QUALITES,2)</f>
        <v>7.5</v>
      </c>
      <c r="Q217" s="94"/>
      <c r="R217" s="84" t="s">
        <v>36</v>
      </c>
      <c r="S217" s="11">
        <f>VLOOKUP(R217,EXPERTISE,2)</f>
        <v>7.5</v>
      </c>
      <c r="T217" s="94"/>
      <c r="U217" s="92"/>
      <c r="V217" s="92"/>
      <c r="W217" s="92"/>
      <c r="X217" s="92"/>
      <c r="Y217" s="92"/>
      <c r="Z217" s="92"/>
      <c r="AA217" s="92"/>
      <c r="AB217" s="92"/>
      <c r="AC217" s="92"/>
      <c r="AD217" s="92"/>
      <c r="AE217" s="92"/>
      <c r="AF217" s="92"/>
      <c r="AG217" s="92"/>
      <c r="AH217" s="92"/>
      <c r="AI217" s="92"/>
      <c r="AJ217" s="92"/>
      <c r="AK217" s="92"/>
      <c r="AL217" s="92"/>
      <c r="AM217" s="92"/>
      <c r="AN217" s="92"/>
      <c r="AO217" s="92"/>
      <c r="AP217" s="92"/>
      <c r="AQ217" s="92"/>
      <c r="AR217" s="92"/>
      <c r="AS217" s="92"/>
      <c r="AT217" s="92"/>
      <c r="AU217" s="92"/>
      <c r="AV217" s="92"/>
      <c r="AW217" s="92"/>
      <c r="AX217" s="98"/>
      <c r="AZ217" s="120">
        <f>IF(E217=AZ$3,AX217,0)</f>
        <v>0</v>
      </c>
      <c r="BA217" s="18">
        <f>IF(AZ217=AZ$4,AZ217-60,AZ217)</f>
        <v>0</v>
      </c>
      <c r="BB217" s="18">
        <f>IF(BA217=BA$4,BA217-60,BA217)</f>
        <v>0</v>
      </c>
      <c r="BC217" s="19">
        <f>IF(AZ217=$AZ$4,1,IF(BA217=$BA$4,1,IF(BB217=$BB$4,1,0)))</f>
        <v>0</v>
      </c>
      <c r="BE217" s="120">
        <f>IF(E217=BE$3,AX217,0)</f>
        <v>0</v>
      </c>
      <c r="BF217" s="18">
        <f>IF(BE217=BE$4,BE217-60,BE217)</f>
        <v>0</v>
      </c>
      <c r="BG217" s="18">
        <f>IF(BF217=BF$4,BF217-60,BF217)</f>
        <v>0</v>
      </c>
      <c r="BH217" s="19">
        <f>IF(BE217=$BE$4,1,IF(BF217=$BF$4,1,IF(BG217=$BG$4,1,0)))</f>
        <v>0</v>
      </c>
      <c r="BJ217" s="120">
        <f>IF(E217=BJ$3,AX217,0)</f>
        <v>0</v>
      </c>
      <c r="BK217" s="18">
        <f>IF(BJ217=BJ$4,BJ217-60,BJ217)</f>
        <v>0</v>
      </c>
      <c r="BL217" s="18">
        <f>IF(BK217=BK$4,BK217-60,BK217)</f>
        <v>0</v>
      </c>
      <c r="BM217" s="19">
        <f>IF(BJ217=$BJ$4,1,IF(BK217=$BK$4,1,IF(BL217=$BL$4,1,0)))</f>
        <v>0</v>
      </c>
    </row>
    <row r="218" spans="1:65" ht="15.75" customHeight="1" outlineLevel="1" x14ac:dyDescent="0.25">
      <c r="A218" s="12" t="str">
        <f>CONCATENATE(E218,LEFT(C218,2),RIGHT(C218,2),UPPER((LEFT(D218,3))))</f>
        <v/>
      </c>
      <c r="B218" s="99"/>
      <c r="C218" s="99"/>
      <c r="D218" s="99"/>
      <c r="E218" s="99"/>
      <c r="F218" s="99"/>
      <c r="G218" s="105"/>
      <c r="H218" s="84" t="s">
        <v>66</v>
      </c>
      <c r="I218" s="11" t="str">
        <f>VLOOKUP(H218,OBJECTIFS,2)</f>
        <v>-</v>
      </c>
      <c r="J218" s="99"/>
      <c r="K218" s="84" t="s">
        <v>35</v>
      </c>
      <c r="L218" s="11">
        <f>VLOOKUP(K218,COMPETENCES,2)</f>
        <v>5</v>
      </c>
      <c r="M218" s="11">
        <f>IF(L218="-",0,IF(L218=0,0,1))</f>
        <v>1</v>
      </c>
      <c r="N218" s="103"/>
      <c r="O218" s="84" t="s">
        <v>19</v>
      </c>
      <c r="P218" s="11">
        <f>VLOOKUP(O218,QUALITES,2)</f>
        <v>10</v>
      </c>
      <c r="Q218" s="94"/>
      <c r="R218" s="84" t="s">
        <v>38</v>
      </c>
      <c r="S218" s="11" t="str">
        <f>VLOOKUP(R218,EXPERTISE,2)</f>
        <v>-</v>
      </c>
      <c r="T218" s="94"/>
      <c r="U218" s="92"/>
      <c r="V218" s="92"/>
      <c r="W218" s="92"/>
      <c r="X218" s="92"/>
      <c r="Y218" s="92"/>
      <c r="Z218" s="92"/>
      <c r="AA218" s="92"/>
      <c r="AB218" s="92"/>
      <c r="AC218" s="92"/>
      <c r="AD218" s="92"/>
      <c r="AE218" s="92"/>
      <c r="AF218" s="92"/>
      <c r="AG218" s="92"/>
      <c r="AH218" s="92"/>
      <c r="AI218" s="92"/>
      <c r="AJ218" s="92"/>
      <c r="AK218" s="92"/>
      <c r="AL218" s="92"/>
      <c r="AM218" s="92"/>
      <c r="AN218" s="92"/>
      <c r="AO218" s="92"/>
      <c r="AP218" s="92"/>
      <c r="AQ218" s="92"/>
      <c r="AR218" s="92"/>
      <c r="AS218" s="92"/>
      <c r="AT218" s="92"/>
      <c r="AU218" s="92"/>
      <c r="AV218" s="92"/>
      <c r="AW218" s="92"/>
      <c r="AX218" s="98"/>
      <c r="AZ218" s="120">
        <f>IF(E218=AZ$3,AX218,0)</f>
        <v>0</v>
      </c>
      <c r="BA218" s="18">
        <f>IF(AZ218=AZ$4,AZ218-60,AZ218)</f>
        <v>0</v>
      </c>
      <c r="BB218" s="18">
        <f>IF(BA218=BA$4,BA218-60,BA218)</f>
        <v>0</v>
      </c>
      <c r="BC218" s="19">
        <f>IF(AZ218=$AZ$4,1,IF(BA218=$BA$4,1,IF(BB218=$BB$4,1,0)))</f>
        <v>0</v>
      </c>
      <c r="BE218" s="120">
        <f>IF(E218=BE$3,AX218,0)</f>
        <v>0</v>
      </c>
      <c r="BF218" s="18">
        <f>IF(BE218=BE$4,BE218-60,BE218)</f>
        <v>0</v>
      </c>
      <c r="BG218" s="18">
        <f>IF(BF218=BF$4,BF218-60,BF218)</f>
        <v>0</v>
      </c>
      <c r="BH218" s="19">
        <f>IF(BE218=$BE$4,1,IF(BF218=$BF$4,1,IF(BG218=$BG$4,1,0)))</f>
        <v>0</v>
      </c>
      <c r="BJ218" s="120">
        <f>IF(E218=BJ$3,AX218,0)</f>
        <v>0</v>
      </c>
      <c r="BK218" s="18">
        <f>IF(BJ218=BJ$4,BJ218-60,BJ218)</f>
        <v>0</v>
      </c>
      <c r="BL218" s="18">
        <f>IF(BK218=BK$4,BK218-60,BK218)</f>
        <v>0</v>
      </c>
      <c r="BM218" s="19">
        <f>IF(BJ218=$BJ$4,1,IF(BK218=$BK$4,1,IF(BL218=$BL$4,1,0)))</f>
        <v>0</v>
      </c>
    </row>
    <row r="219" spans="1:65" ht="15.75" customHeight="1" outlineLevel="1" x14ac:dyDescent="0.25">
      <c r="A219" s="12" t="str">
        <f>CONCATENATE(E219,LEFT(C219,2),RIGHT(C219,2),UPPER((LEFT(D219,3))))</f>
        <v/>
      </c>
      <c r="B219" s="99"/>
      <c r="C219" s="99"/>
      <c r="D219" s="99"/>
      <c r="E219" s="99"/>
      <c r="F219" s="99"/>
      <c r="G219" s="100"/>
      <c r="H219" s="99"/>
      <c r="I219" s="106"/>
      <c r="J219" s="99"/>
      <c r="K219" s="84" t="s">
        <v>35</v>
      </c>
      <c r="L219" s="11">
        <f>VLOOKUP(K219,COMPETENCES,2)</f>
        <v>5</v>
      </c>
      <c r="M219" s="11">
        <f>IF(L219="-",0,IF(L219=0,0,1))</f>
        <v>1</v>
      </c>
      <c r="N219" s="103"/>
      <c r="O219" s="84" t="s">
        <v>19</v>
      </c>
      <c r="P219" s="11">
        <f>VLOOKUP(O219,QUALITES,2)</f>
        <v>10</v>
      </c>
      <c r="Q219" s="94"/>
      <c r="R219" s="84" t="s">
        <v>37</v>
      </c>
      <c r="S219" s="11">
        <f>VLOOKUP(R219,EXPERTISE,2)</f>
        <v>10</v>
      </c>
      <c r="T219" s="94"/>
      <c r="U219" s="92"/>
      <c r="V219" s="92"/>
      <c r="W219" s="92"/>
      <c r="X219" s="92"/>
      <c r="Y219" s="92"/>
      <c r="Z219" s="92"/>
      <c r="AA219" s="92"/>
      <c r="AB219" s="92"/>
      <c r="AC219" s="92"/>
      <c r="AD219" s="92"/>
      <c r="AE219" s="92"/>
      <c r="AF219" s="92"/>
      <c r="AG219" s="92"/>
      <c r="AH219" s="92"/>
      <c r="AI219" s="92"/>
      <c r="AJ219" s="92"/>
      <c r="AK219" s="92"/>
      <c r="AL219" s="92"/>
      <c r="AM219" s="92"/>
      <c r="AN219" s="92"/>
      <c r="AO219" s="92"/>
      <c r="AP219" s="92"/>
      <c r="AQ219" s="92"/>
      <c r="AR219" s="92"/>
      <c r="AS219" s="92"/>
      <c r="AT219" s="92"/>
      <c r="AU219" s="92"/>
      <c r="AV219" s="92"/>
      <c r="AW219" s="92"/>
      <c r="AX219" s="98"/>
      <c r="AZ219" s="120">
        <f>IF(E219=AZ$3,AX219,0)</f>
        <v>0</v>
      </c>
      <c r="BA219" s="18">
        <f>IF(AZ219=AZ$4,AZ219-60,AZ219)</f>
        <v>0</v>
      </c>
      <c r="BB219" s="18">
        <f>IF(BA219=BA$4,BA219-60,BA219)</f>
        <v>0</v>
      </c>
      <c r="BC219" s="19">
        <f>IF(AZ219=$AZ$4,1,IF(BA219=$BA$4,1,IF(BB219=$BB$4,1,0)))</f>
        <v>0</v>
      </c>
      <c r="BE219" s="120">
        <f>IF(E219=BE$3,AX219,0)</f>
        <v>0</v>
      </c>
      <c r="BF219" s="18">
        <f>IF(BE219=BE$4,BE219-60,BE219)</f>
        <v>0</v>
      </c>
      <c r="BG219" s="18">
        <f>IF(BF219=BF$4,BF219-60,BF219)</f>
        <v>0</v>
      </c>
      <c r="BH219" s="19">
        <f>IF(BE219=$BE$4,1,IF(BF219=$BF$4,1,IF(BG219=$BG$4,1,0)))</f>
        <v>0</v>
      </c>
      <c r="BJ219" s="120">
        <f>IF(E219=BJ$3,AX219,0)</f>
        <v>0</v>
      </c>
      <c r="BK219" s="18">
        <f>IF(BJ219=BJ$4,BJ219-60,BJ219)</f>
        <v>0</v>
      </c>
      <c r="BL219" s="18">
        <f>IF(BK219=BK$4,BK219-60,BK219)</f>
        <v>0</v>
      </c>
      <c r="BM219" s="19">
        <f>IF(BJ219=$BJ$4,1,IF(BK219=$BK$4,1,IF(BL219=$BL$4,1,0)))</f>
        <v>0</v>
      </c>
    </row>
    <row r="220" spans="1:65" ht="15.75" customHeight="1" outlineLevel="1" x14ac:dyDescent="0.25">
      <c r="A220" s="12" t="str">
        <f>CONCATENATE(E220,LEFT(C220,2),RIGHT(C220,2),UPPER((LEFT(D220,3))))</f>
        <v/>
      </c>
      <c r="B220" s="99"/>
      <c r="C220" s="99"/>
      <c r="D220" s="99"/>
      <c r="E220" s="99"/>
      <c r="F220" s="99"/>
      <c r="G220" s="100"/>
      <c r="H220" s="99"/>
      <c r="I220" s="106"/>
      <c r="J220" s="99"/>
      <c r="K220" s="84" t="s">
        <v>34</v>
      </c>
      <c r="L220" s="11">
        <f>VLOOKUP(K220,COMPETENCES,2)</f>
        <v>2.5</v>
      </c>
      <c r="M220" s="11">
        <f>IF(L220="-",0,IF(L220=0,0,1))</f>
        <v>1</v>
      </c>
      <c r="N220" s="103"/>
      <c r="O220" s="84" t="s">
        <v>19</v>
      </c>
      <c r="P220" s="11">
        <f>VLOOKUP(O220,QUALITES,2)</f>
        <v>10</v>
      </c>
      <c r="Q220" s="94"/>
      <c r="R220" s="84" t="s">
        <v>38</v>
      </c>
      <c r="S220" s="11" t="str">
        <f>VLOOKUP(R220,EXPERTISE,2)</f>
        <v>-</v>
      </c>
      <c r="T220" s="94"/>
      <c r="U220" s="92"/>
      <c r="V220" s="92"/>
      <c r="W220" s="92"/>
      <c r="X220" s="92"/>
      <c r="Y220" s="92"/>
      <c r="Z220" s="92"/>
      <c r="AA220" s="92"/>
      <c r="AB220" s="92"/>
      <c r="AC220" s="92"/>
      <c r="AD220" s="92"/>
      <c r="AE220" s="92"/>
      <c r="AF220" s="92"/>
      <c r="AG220" s="92"/>
      <c r="AH220" s="92"/>
      <c r="AI220" s="92"/>
      <c r="AJ220" s="92"/>
      <c r="AK220" s="92"/>
      <c r="AL220" s="92"/>
      <c r="AM220" s="92"/>
      <c r="AN220" s="92"/>
      <c r="AO220" s="92"/>
      <c r="AP220" s="92"/>
      <c r="AQ220" s="92"/>
      <c r="AR220" s="92"/>
      <c r="AS220" s="92"/>
      <c r="AT220" s="92"/>
      <c r="AU220" s="92"/>
      <c r="AV220" s="92"/>
      <c r="AW220" s="92"/>
      <c r="AX220" s="98"/>
      <c r="AZ220" s="120">
        <f>IF(E220=AZ$3,AX220,0)</f>
        <v>0</v>
      </c>
      <c r="BA220" s="18">
        <f>IF(AZ220=AZ$4,AZ220-60,AZ220)</f>
        <v>0</v>
      </c>
      <c r="BB220" s="18">
        <f>IF(BA220=BA$4,BA220-60,BA220)</f>
        <v>0</v>
      </c>
      <c r="BC220" s="19">
        <f>IF(AZ220=$AZ$4,1,IF(BA220=$BA$4,1,IF(BB220=$BB$4,1,0)))</f>
        <v>0</v>
      </c>
      <c r="BE220" s="120">
        <f>IF(E220=BE$3,AX220,0)</f>
        <v>0</v>
      </c>
      <c r="BF220" s="18">
        <f>IF(BE220=BE$4,BE220-60,BE220)</f>
        <v>0</v>
      </c>
      <c r="BG220" s="18">
        <f>IF(BF220=BF$4,BF220-60,BF220)</f>
        <v>0</v>
      </c>
      <c r="BH220" s="19">
        <f>IF(BE220=$BE$4,1,IF(BF220=$BF$4,1,IF(BG220=$BG$4,1,0)))</f>
        <v>0</v>
      </c>
      <c r="BJ220" s="120">
        <f>IF(E220=BJ$3,AX220,0)</f>
        <v>0</v>
      </c>
      <c r="BK220" s="18">
        <f>IF(BJ220=BJ$4,BJ220-60,BJ220)</f>
        <v>0</v>
      </c>
      <c r="BL220" s="18">
        <f>IF(BK220=BK$4,BK220-60,BK220)</f>
        <v>0</v>
      </c>
      <c r="BM220" s="19">
        <f>IF(BJ220=$BJ$4,1,IF(BK220=$BK$4,1,IF(BL220=$BL$4,1,0)))</f>
        <v>0</v>
      </c>
    </row>
    <row r="221" spans="1:65" ht="15.75" customHeight="1" outlineLevel="1" x14ac:dyDescent="0.25">
      <c r="A221" s="12" t="str">
        <f>CONCATENATE(E221,LEFT(C221,2),RIGHT(C221,2),UPPER((LEFT(D221,3))))</f>
        <v/>
      </c>
      <c r="B221" s="99"/>
      <c r="C221" s="99"/>
      <c r="D221" s="99"/>
      <c r="E221" s="99"/>
      <c r="F221" s="99"/>
      <c r="G221" s="100"/>
      <c r="H221" s="99"/>
      <c r="I221" s="106"/>
      <c r="J221" s="99"/>
      <c r="K221" s="84" t="s">
        <v>36</v>
      </c>
      <c r="L221" s="11">
        <f>VLOOKUP(K221,COMPETENCES,2)</f>
        <v>7.5</v>
      </c>
      <c r="M221" s="11">
        <f>IF(L221="-",0,IF(L221=0,0,1))</f>
        <v>1</v>
      </c>
      <c r="N221" s="103"/>
      <c r="O221" s="84" t="s">
        <v>19</v>
      </c>
      <c r="P221" s="11">
        <f>VLOOKUP(O221,QUALITES,2)</f>
        <v>10</v>
      </c>
      <c r="Q221" s="94"/>
      <c r="R221" s="84" t="s">
        <v>38</v>
      </c>
      <c r="S221" s="11" t="str">
        <f>VLOOKUP(R221,EXPERTISE,2)</f>
        <v>-</v>
      </c>
      <c r="T221" s="94"/>
      <c r="U221" s="92"/>
      <c r="V221" s="92"/>
      <c r="W221" s="92"/>
      <c r="X221" s="92"/>
      <c r="Y221" s="92"/>
      <c r="Z221" s="92"/>
      <c r="AA221" s="92"/>
      <c r="AB221" s="92"/>
      <c r="AC221" s="92"/>
      <c r="AD221" s="92"/>
      <c r="AE221" s="92"/>
      <c r="AF221" s="92"/>
      <c r="AG221" s="92"/>
      <c r="AH221" s="92"/>
      <c r="AI221" s="92"/>
      <c r="AJ221" s="92"/>
      <c r="AK221" s="92"/>
      <c r="AL221" s="92"/>
      <c r="AM221" s="92"/>
      <c r="AN221" s="92"/>
      <c r="AO221" s="92"/>
      <c r="AP221" s="92"/>
      <c r="AQ221" s="92"/>
      <c r="AR221" s="92"/>
      <c r="AS221" s="92"/>
      <c r="AT221" s="92"/>
      <c r="AU221" s="92"/>
      <c r="AV221" s="92"/>
      <c r="AW221" s="92"/>
      <c r="AX221" s="98"/>
      <c r="AZ221" s="120">
        <f>IF(E221=AZ$3,AX221,0)</f>
        <v>0</v>
      </c>
      <c r="BA221" s="18">
        <f>IF(AZ221=AZ$4,AZ221-60,AZ221)</f>
        <v>0</v>
      </c>
      <c r="BB221" s="18">
        <f>IF(BA221=BA$4,BA221-60,BA221)</f>
        <v>0</v>
      </c>
      <c r="BC221" s="19">
        <f>IF(AZ221=$AZ$4,1,IF(BA221=$BA$4,1,IF(BB221=$BB$4,1,0)))</f>
        <v>0</v>
      </c>
      <c r="BE221" s="120">
        <f>IF(E221=BE$3,AX221,0)</f>
        <v>0</v>
      </c>
      <c r="BF221" s="18">
        <f>IF(BE221=BE$4,BE221-60,BE221)</f>
        <v>0</v>
      </c>
      <c r="BG221" s="18">
        <f>IF(BF221=BF$4,BF221-60,BF221)</f>
        <v>0</v>
      </c>
      <c r="BH221" s="19">
        <f>IF(BE221=$BE$4,1,IF(BF221=$BF$4,1,IF(BG221=$BG$4,1,0)))</f>
        <v>0</v>
      </c>
      <c r="BJ221" s="120">
        <f>IF(E221=BJ$3,AX221,0)</f>
        <v>0</v>
      </c>
      <c r="BK221" s="18">
        <f>IF(BJ221=BJ$4,BJ221-60,BJ221)</f>
        <v>0</v>
      </c>
      <c r="BL221" s="18">
        <f>IF(BK221=BK$4,BK221-60,BK221)</f>
        <v>0</v>
      </c>
      <c r="BM221" s="19">
        <f>IF(BJ221=$BJ$4,1,IF(BK221=$BK$4,1,IF(BL221=$BL$4,1,0)))</f>
        <v>0</v>
      </c>
    </row>
    <row r="222" spans="1:65" ht="15.75" customHeight="1" outlineLevel="1" x14ac:dyDescent="0.25">
      <c r="A222" s="12" t="str">
        <f>CONCATENATE(E222,LEFT(C222,2),RIGHT(C222,2),UPPER((LEFT(D222,3))))</f>
        <v/>
      </c>
      <c r="B222" s="99"/>
      <c r="C222" s="99"/>
      <c r="D222" s="99"/>
      <c r="E222" s="99"/>
      <c r="F222" s="99"/>
      <c r="G222" s="100"/>
      <c r="H222" s="99"/>
      <c r="I222" s="106"/>
      <c r="J222" s="99"/>
      <c r="K222" s="84" t="s">
        <v>66</v>
      </c>
      <c r="L222" s="11" t="str">
        <f>VLOOKUP(K222,COMPETENCES,2)</f>
        <v>-</v>
      </c>
      <c r="M222" s="11">
        <f>IF(L222="-",0,IF(L222=0,0,1))</f>
        <v>0</v>
      </c>
      <c r="N222" s="103"/>
      <c r="O222" s="94"/>
      <c r="P222" s="107"/>
      <c r="Q222" s="94"/>
      <c r="R222" s="84" t="s">
        <v>37</v>
      </c>
      <c r="S222" s="11">
        <f>VLOOKUP(R222,EXPERTISE,2)</f>
        <v>10</v>
      </c>
      <c r="T222" s="94"/>
      <c r="U222" s="92"/>
      <c r="V222" s="92"/>
      <c r="W222" s="92"/>
      <c r="X222" s="92"/>
      <c r="Y222" s="92"/>
      <c r="Z222" s="92"/>
      <c r="AA222" s="92"/>
      <c r="AB222" s="92"/>
      <c r="AC222" s="92"/>
      <c r="AD222" s="92"/>
      <c r="AE222" s="92"/>
      <c r="AF222" s="92"/>
      <c r="AG222" s="92"/>
      <c r="AH222" s="92"/>
      <c r="AI222" s="92"/>
      <c r="AJ222" s="92"/>
      <c r="AK222" s="92"/>
      <c r="AL222" s="92"/>
      <c r="AM222" s="92"/>
      <c r="AN222" s="92"/>
      <c r="AO222" s="92"/>
      <c r="AP222" s="92"/>
      <c r="AQ222" s="92"/>
      <c r="AR222" s="92"/>
      <c r="AS222" s="92"/>
      <c r="AT222" s="92"/>
      <c r="AU222" s="92"/>
      <c r="AV222" s="92"/>
      <c r="AW222" s="92"/>
      <c r="AX222" s="98"/>
      <c r="AZ222" s="120">
        <f>IF(E222=AZ$3,AX222,0)</f>
        <v>0</v>
      </c>
      <c r="BA222" s="18">
        <f>IF(AZ222=AZ$4,AZ222-60,AZ222)</f>
        <v>0</v>
      </c>
      <c r="BB222" s="18">
        <f>IF(BA222=BA$4,BA222-60,BA222)</f>
        <v>0</v>
      </c>
      <c r="BC222" s="19">
        <f>IF(AZ222=$AZ$4,1,IF(BA222=$BA$4,1,IF(BB222=$BB$4,1,0)))</f>
        <v>0</v>
      </c>
      <c r="BE222" s="120">
        <f>IF(E222=BE$3,AX222,0)</f>
        <v>0</v>
      </c>
      <c r="BF222" s="18">
        <f>IF(BE222=BE$4,BE222-60,BE222)</f>
        <v>0</v>
      </c>
      <c r="BG222" s="18">
        <f>IF(BF222=BF$4,BF222-60,BF222)</f>
        <v>0</v>
      </c>
      <c r="BH222" s="19">
        <f>IF(BE222=$BE$4,1,IF(BF222=$BF$4,1,IF(BG222=$BG$4,1,0)))</f>
        <v>0</v>
      </c>
      <c r="BJ222" s="120">
        <f>IF(E222=BJ$3,AX222,0)</f>
        <v>0</v>
      </c>
      <c r="BK222" s="18">
        <f>IF(BJ222=BJ$4,BJ222-60,BJ222)</f>
        <v>0</v>
      </c>
      <c r="BL222" s="18">
        <f>IF(BK222=BK$4,BK222-60,BK222)</f>
        <v>0</v>
      </c>
      <c r="BM222" s="19">
        <f>IF(BJ222=$BJ$4,1,IF(BK222=$BK$4,1,IF(BL222=$BL$4,1,0)))</f>
        <v>0</v>
      </c>
    </row>
    <row r="223" spans="1:65" ht="15.75" customHeight="1" outlineLevel="1" x14ac:dyDescent="0.25">
      <c r="A223" s="12" t="str">
        <f>CONCATENATE(E223,LEFT(C223,2),RIGHT(C223,2),UPPER((LEFT(D223,3))))</f>
        <v/>
      </c>
      <c r="B223" s="99"/>
      <c r="C223" s="99"/>
      <c r="D223" s="99"/>
      <c r="E223" s="99"/>
      <c r="F223" s="99"/>
      <c r="G223" s="100"/>
      <c r="H223" s="99"/>
      <c r="I223" s="106"/>
      <c r="J223" s="99"/>
      <c r="K223" s="84" t="s">
        <v>66</v>
      </c>
      <c r="L223" s="11" t="str">
        <f>VLOOKUP(K223,COMPETENCES,2)</f>
        <v>-</v>
      </c>
      <c r="M223" s="11">
        <f>IF(L223="-",0,IF(L223=0,0,1))</f>
        <v>0</v>
      </c>
      <c r="N223" s="103"/>
      <c r="O223" s="94"/>
      <c r="P223" s="107"/>
      <c r="Q223" s="94"/>
      <c r="R223" s="84" t="s">
        <v>38</v>
      </c>
      <c r="S223" s="11" t="str">
        <f>VLOOKUP(R223,EXPERTISE,2)</f>
        <v>-</v>
      </c>
      <c r="T223" s="94"/>
      <c r="U223" s="92"/>
      <c r="V223" s="92"/>
      <c r="W223" s="92"/>
      <c r="X223" s="92"/>
      <c r="Y223" s="92"/>
      <c r="Z223" s="92"/>
      <c r="AA223" s="92"/>
      <c r="AB223" s="92"/>
      <c r="AC223" s="92"/>
      <c r="AD223" s="92"/>
      <c r="AE223" s="92"/>
      <c r="AF223" s="92"/>
      <c r="AG223" s="92"/>
      <c r="AH223" s="92"/>
      <c r="AI223" s="92"/>
      <c r="AJ223" s="92"/>
      <c r="AK223" s="92"/>
      <c r="AL223" s="92"/>
      <c r="AM223" s="92"/>
      <c r="AN223" s="92"/>
      <c r="AO223" s="92"/>
      <c r="AP223" s="92"/>
      <c r="AQ223" s="92"/>
      <c r="AR223" s="92"/>
      <c r="AS223" s="92"/>
      <c r="AT223" s="92"/>
      <c r="AU223" s="92"/>
      <c r="AV223" s="92"/>
      <c r="AW223" s="92"/>
      <c r="AX223" s="98"/>
      <c r="AZ223" s="120">
        <f>IF(E223=AZ$3,AX223,0)</f>
        <v>0</v>
      </c>
      <c r="BA223" s="18">
        <f>IF(AZ223=AZ$4,AZ223-60,AZ223)</f>
        <v>0</v>
      </c>
      <c r="BB223" s="18">
        <f>IF(BA223=BA$4,BA223-60,BA223)</f>
        <v>0</v>
      </c>
      <c r="BC223" s="19">
        <f>IF(AZ223=$AZ$4,1,IF(BA223=$BA$4,1,IF(BB223=$BB$4,1,0)))</f>
        <v>0</v>
      </c>
      <c r="BE223" s="120">
        <f>IF(E223=BE$3,AX223,0)</f>
        <v>0</v>
      </c>
      <c r="BF223" s="18">
        <f>IF(BE223=BE$4,BE223-60,BE223)</f>
        <v>0</v>
      </c>
      <c r="BG223" s="18">
        <f>IF(BF223=BF$4,BF223-60,BF223)</f>
        <v>0</v>
      </c>
      <c r="BH223" s="19">
        <f>IF(BE223=$BE$4,1,IF(BF223=$BF$4,1,IF(BG223=$BG$4,1,0)))</f>
        <v>0</v>
      </c>
      <c r="BJ223" s="120">
        <f>IF(E223=BJ$3,AX223,0)</f>
        <v>0</v>
      </c>
      <c r="BK223" s="18">
        <f>IF(BJ223=BJ$4,BJ223-60,BJ223)</f>
        <v>0</v>
      </c>
      <c r="BL223" s="18">
        <f>IF(BK223=BK$4,BK223-60,BK223)</f>
        <v>0</v>
      </c>
      <c r="BM223" s="19">
        <f>IF(BJ223=$BJ$4,1,IF(BK223=$BK$4,1,IF(BL223=$BL$4,1,0)))</f>
        <v>0</v>
      </c>
    </row>
    <row r="224" spans="1:65" ht="15.75" customHeight="1" outlineLevel="1" x14ac:dyDescent="0.25">
      <c r="A224" s="12" t="str">
        <f>CONCATENATE(E224,LEFT(C224,2),RIGHT(C224,2),UPPER((LEFT(D224,3))))</f>
        <v/>
      </c>
      <c r="B224" s="99"/>
      <c r="C224" s="99"/>
      <c r="D224" s="99"/>
      <c r="E224" s="99"/>
      <c r="F224" s="99"/>
      <c r="G224" s="100"/>
      <c r="H224" s="99"/>
      <c r="I224" s="106"/>
      <c r="J224" s="99"/>
      <c r="K224" s="84" t="s">
        <v>66</v>
      </c>
      <c r="L224" s="11" t="str">
        <f>VLOOKUP(K224,COMPETENCES,2)</f>
        <v>-</v>
      </c>
      <c r="M224" s="11">
        <f>IF(L224="-",0,IF(L224=0,0,1))</f>
        <v>0</v>
      </c>
      <c r="N224" s="103"/>
      <c r="O224" s="94"/>
      <c r="P224" s="107"/>
      <c r="Q224" s="94"/>
      <c r="R224" s="84" t="s">
        <v>36</v>
      </c>
      <c r="S224" s="11">
        <f>VLOOKUP(R224,EXPERTISE,2)</f>
        <v>7.5</v>
      </c>
      <c r="T224" s="94"/>
      <c r="U224" s="92"/>
      <c r="V224" s="92"/>
      <c r="W224" s="92"/>
      <c r="X224" s="92"/>
      <c r="Y224" s="92"/>
      <c r="Z224" s="92"/>
      <c r="AA224" s="92"/>
      <c r="AB224" s="92"/>
      <c r="AC224" s="92"/>
      <c r="AD224" s="92"/>
      <c r="AE224" s="92"/>
      <c r="AF224" s="92"/>
      <c r="AG224" s="92"/>
      <c r="AH224" s="92"/>
      <c r="AI224" s="92"/>
      <c r="AJ224" s="92"/>
      <c r="AK224" s="92"/>
      <c r="AL224" s="92"/>
      <c r="AM224" s="92"/>
      <c r="AN224" s="92"/>
      <c r="AO224" s="92"/>
      <c r="AP224" s="92"/>
      <c r="AQ224" s="92"/>
      <c r="AR224" s="92"/>
      <c r="AS224" s="92"/>
      <c r="AT224" s="92"/>
      <c r="AU224" s="92"/>
      <c r="AV224" s="92"/>
      <c r="AW224" s="92"/>
      <c r="AX224" s="98"/>
      <c r="AZ224" s="120">
        <f>IF(E224=AZ$3,AX224,0)</f>
        <v>0</v>
      </c>
      <c r="BA224" s="18">
        <f>IF(AZ224=AZ$4,AZ224-60,AZ224)</f>
        <v>0</v>
      </c>
      <c r="BB224" s="18">
        <f>IF(BA224=BA$4,BA224-60,BA224)</f>
        <v>0</v>
      </c>
      <c r="BC224" s="19">
        <f>IF(AZ224=$AZ$4,1,IF(BA224=$BA$4,1,IF(BB224=$BB$4,1,0)))</f>
        <v>0</v>
      </c>
      <c r="BE224" s="120">
        <f>IF(E224=BE$3,AX224,0)</f>
        <v>0</v>
      </c>
      <c r="BF224" s="18">
        <f>IF(BE224=BE$4,BE224-60,BE224)</f>
        <v>0</v>
      </c>
      <c r="BG224" s="18">
        <f>IF(BF224=BF$4,BF224-60,BF224)</f>
        <v>0</v>
      </c>
      <c r="BH224" s="19">
        <f>IF(BE224=$BE$4,1,IF(BF224=$BF$4,1,IF(BG224=$BG$4,1,0)))</f>
        <v>0</v>
      </c>
      <c r="BJ224" s="120">
        <f>IF(E224=BJ$3,AX224,0)</f>
        <v>0</v>
      </c>
      <c r="BK224" s="18">
        <f>IF(BJ224=BJ$4,BJ224-60,BJ224)</f>
        <v>0</v>
      </c>
      <c r="BL224" s="18">
        <f>IF(BK224=BK$4,BK224-60,BK224)</f>
        <v>0</v>
      </c>
      <c r="BM224" s="19">
        <f>IF(BJ224=$BJ$4,1,IF(BK224=$BK$4,1,IF(BL224=$BL$4,1,0)))</f>
        <v>0</v>
      </c>
    </row>
    <row r="225" spans="1:65" ht="15.75" customHeight="1" outlineLevel="1" x14ac:dyDescent="0.25">
      <c r="A225" s="12" t="str">
        <f>CONCATENATE(E225,LEFT(C225,2),RIGHT(C225,2),UPPER((LEFT(D225,3))))</f>
        <v/>
      </c>
      <c r="B225" s="99"/>
      <c r="C225" s="99"/>
      <c r="D225" s="99"/>
      <c r="E225" s="99"/>
      <c r="F225" s="99"/>
      <c r="G225" s="100"/>
      <c r="H225" s="99"/>
      <c r="I225" s="106"/>
      <c r="J225" s="99"/>
      <c r="K225" s="84" t="s">
        <v>66</v>
      </c>
      <c r="L225" s="11" t="str">
        <f>VLOOKUP(K225,COMPETENCES,2)</f>
        <v>-</v>
      </c>
      <c r="M225" s="11">
        <f>IF(L225="-",0,IF(L225=0,0,1))</f>
        <v>0</v>
      </c>
      <c r="N225" s="103"/>
      <c r="O225" s="94"/>
      <c r="P225" s="107"/>
      <c r="Q225" s="94"/>
      <c r="R225" s="94"/>
      <c r="S225" s="107"/>
      <c r="T225" s="94"/>
      <c r="U225" s="92"/>
      <c r="V225" s="92"/>
      <c r="W225" s="92"/>
      <c r="X225" s="92"/>
      <c r="Y225" s="92"/>
      <c r="Z225" s="92"/>
      <c r="AA225" s="92"/>
      <c r="AB225" s="92"/>
      <c r="AC225" s="92"/>
      <c r="AD225" s="92"/>
      <c r="AE225" s="92"/>
      <c r="AF225" s="92"/>
      <c r="AG225" s="92"/>
      <c r="AH225" s="92"/>
      <c r="AI225" s="92"/>
      <c r="AJ225" s="92"/>
      <c r="AK225" s="92"/>
      <c r="AL225" s="92"/>
      <c r="AM225" s="92"/>
      <c r="AN225" s="92"/>
      <c r="AO225" s="92"/>
      <c r="AP225" s="92"/>
      <c r="AQ225" s="92"/>
      <c r="AR225" s="92"/>
      <c r="AS225" s="92"/>
      <c r="AT225" s="92"/>
      <c r="AU225" s="92"/>
      <c r="AV225" s="92"/>
      <c r="AW225" s="92"/>
      <c r="AX225" s="98"/>
      <c r="AZ225" s="120">
        <f>IF(E225=AZ$3,AX225,0)</f>
        <v>0</v>
      </c>
      <c r="BA225" s="18">
        <f>IF(AZ225=AZ$4,AZ225-60,AZ225)</f>
        <v>0</v>
      </c>
      <c r="BB225" s="18">
        <f>IF(BA225=BA$4,BA225-60,BA225)</f>
        <v>0</v>
      </c>
      <c r="BC225" s="19">
        <f>IF(AZ225=$AZ$4,1,IF(BA225=$BA$4,1,IF(BB225=$BB$4,1,0)))</f>
        <v>0</v>
      </c>
      <c r="BE225" s="120">
        <f>IF(E225=BE$3,AX225,0)</f>
        <v>0</v>
      </c>
      <c r="BF225" s="18">
        <f>IF(BE225=BE$4,BE225-60,BE225)</f>
        <v>0</v>
      </c>
      <c r="BG225" s="18">
        <f>IF(BF225=BF$4,BF225-60,BF225)</f>
        <v>0</v>
      </c>
      <c r="BH225" s="19">
        <f>IF(BE225=$BE$4,1,IF(BF225=$BF$4,1,IF(BG225=$BG$4,1,0)))</f>
        <v>0</v>
      </c>
      <c r="BJ225" s="120">
        <f>IF(E225=BJ$3,AX225,0)</f>
        <v>0</v>
      </c>
      <c r="BK225" s="18">
        <f>IF(BJ225=BJ$4,BJ225-60,BJ225)</f>
        <v>0</v>
      </c>
      <c r="BL225" s="18">
        <f>IF(BK225=BK$4,BK225-60,BK225)</f>
        <v>0</v>
      </c>
      <c r="BM225" s="19">
        <f>IF(BJ225=$BJ$4,1,IF(BK225=$BK$4,1,IF(BL225=$BL$4,1,0)))</f>
        <v>0</v>
      </c>
    </row>
    <row r="226" spans="1:65" ht="15.75" customHeight="1" outlineLevel="1" x14ac:dyDescent="0.25">
      <c r="A226" s="12" t="str">
        <f>CONCATENATE(E226,LEFT(C226,2),RIGHT(C226,2),UPPER((LEFT(D226,3))))</f>
        <v/>
      </c>
      <c r="B226" s="99"/>
      <c r="C226" s="99"/>
      <c r="D226" s="99"/>
      <c r="E226" s="99"/>
      <c r="F226" s="99"/>
      <c r="G226" s="100"/>
      <c r="H226" s="99"/>
      <c r="I226" s="106"/>
      <c r="J226" s="99"/>
      <c r="K226" s="84" t="s">
        <v>66</v>
      </c>
      <c r="L226" s="11" t="str">
        <f>VLOOKUP(K226,COMPETENCES,2)</f>
        <v>-</v>
      </c>
      <c r="M226" s="11">
        <f>IF(L226="-",0,IF(L226=0,0,1))</f>
        <v>0</v>
      </c>
      <c r="N226" s="103"/>
      <c r="O226" s="94"/>
      <c r="P226" s="107"/>
      <c r="Q226" s="94"/>
      <c r="R226" s="94"/>
      <c r="S226" s="107"/>
      <c r="T226" s="94"/>
      <c r="U226" s="92"/>
      <c r="V226" s="92"/>
      <c r="W226" s="92"/>
      <c r="X226" s="92"/>
      <c r="Y226" s="92"/>
      <c r="Z226" s="92"/>
      <c r="AA226" s="92"/>
      <c r="AB226" s="92"/>
      <c r="AC226" s="92"/>
      <c r="AD226" s="92"/>
      <c r="AE226" s="92"/>
      <c r="AF226" s="92"/>
      <c r="AG226" s="92"/>
      <c r="AH226" s="92"/>
      <c r="AI226" s="92"/>
      <c r="AJ226" s="92"/>
      <c r="AK226" s="92"/>
      <c r="AL226" s="92"/>
      <c r="AM226" s="92"/>
      <c r="AN226" s="92"/>
      <c r="AO226" s="92"/>
      <c r="AP226" s="92"/>
      <c r="AQ226" s="92"/>
      <c r="AR226" s="92"/>
      <c r="AS226" s="92"/>
      <c r="AT226" s="92"/>
      <c r="AU226" s="92"/>
      <c r="AV226" s="92"/>
      <c r="AW226" s="92"/>
      <c r="AX226" s="98"/>
      <c r="AZ226" s="120">
        <f>IF(E226=AZ$3,AX226,0)</f>
        <v>0</v>
      </c>
      <c r="BA226" s="18">
        <f>IF(AZ226=AZ$4,AZ226-60,AZ226)</f>
        <v>0</v>
      </c>
      <c r="BB226" s="18">
        <f>IF(BA226=BA$4,BA226-60,BA226)</f>
        <v>0</v>
      </c>
      <c r="BC226" s="19">
        <f>IF(AZ226=$AZ$4,1,IF(BA226=$BA$4,1,IF(BB226=$BB$4,1,0)))</f>
        <v>0</v>
      </c>
      <c r="BE226" s="120">
        <f>IF(E226=BE$3,AX226,0)</f>
        <v>0</v>
      </c>
      <c r="BF226" s="18">
        <f>IF(BE226=BE$4,BE226-60,BE226)</f>
        <v>0</v>
      </c>
      <c r="BG226" s="18">
        <f>IF(BF226=BF$4,BF226-60,BF226)</f>
        <v>0</v>
      </c>
      <c r="BH226" s="19">
        <f>IF(BE226=$BE$4,1,IF(BF226=$BF$4,1,IF(BG226=$BG$4,1,0)))</f>
        <v>0</v>
      </c>
      <c r="BJ226" s="120">
        <f>IF(E226=BJ$3,AX226,0)</f>
        <v>0</v>
      </c>
      <c r="BK226" s="18">
        <f>IF(BJ226=BJ$4,BJ226-60,BJ226)</f>
        <v>0</v>
      </c>
      <c r="BL226" s="18">
        <f>IF(BK226=BK$4,BK226-60,BK226)</f>
        <v>0</v>
      </c>
      <c r="BM226" s="19">
        <f>IF(BJ226=$BJ$4,1,IF(BK226=$BK$4,1,IF(BL226=$BL$4,1,0)))</f>
        <v>0</v>
      </c>
    </row>
    <row r="227" spans="1:65" ht="15.75" customHeight="1" outlineLevel="1" x14ac:dyDescent="0.25">
      <c r="A227" s="12" t="str">
        <f>CONCATENATE(E227,LEFT(C227,2),RIGHT(C227,2),UPPER((LEFT(D227,3))))</f>
        <v/>
      </c>
      <c r="B227" s="99"/>
      <c r="C227" s="99"/>
      <c r="D227" s="99"/>
      <c r="E227" s="99"/>
      <c r="F227" s="99"/>
      <c r="G227" s="100"/>
      <c r="H227" s="99"/>
      <c r="I227" s="106"/>
      <c r="J227" s="99"/>
      <c r="K227" s="84" t="s">
        <v>66</v>
      </c>
      <c r="L227" s="11" t="str">
        <f>VLOOKUP(K227,COMPETENCES,2)</f>
        <v>-</v>
      </c>
      <c r="M227" s="11">
        <f>IF(L227="-",0,IF(L227=0,0,1))</f>
        <v>0</v>
      </c>
      <c r="N227" s="103"/>
      <c r="O227" s="94"/>
      <c r="P227" s="107"/>
      <c r="Q227" s="94"/>
      <c r="R227" s="94"/>
      <c r="S227" s="107"/>
      <c r="T227" s="94"/>
      <c r="U227" s="92"/>
      <c r="V227" s="92"/>
      <c r="W227" s="92"/>
      <c r="X227" s="92"/>
      <c r="Y227" s="92"/>
      <c r="Z227" s="92"/>
      <c r="AA227" s="92"/>
      <c r="AB227" s="92"/>
      <c r="AC227" s="92"/>
      <c r="AD227" s="92"/>
      <c r="AE227" s="92"/>
      <c r="AF227" s="92"/>
      <c r="AG227" s="92"/>
      <c r="AH227" s="92"/>
      <c r="AI227" s="92"/>
      <c r="AJ227" s="92"/>
      <c r="AK227" s="92"/>
      <c r="AL227" s="92"/>
      <c r="AM227" s="92"/>
      <c r="AN227" s="92"/>
      <c r="AO227" s="92"/>
      <c r="AP227" s="92"/>
      <c r="AQ227" s="92"/>
      <c r="AR227" s="92"/>
      <c r="AS227" s="92"/>
      <c r="AT227" s="92"/>
      <c r="AU227" s="92"/>
      <c r="AV227" s="92"/>
      <c r="AW227" s="92"/>
      <c r="AX227" s="98"/>
      <c r="AZ227" s="120">
        <f>IF(E227=AZ$3,AX227,0)</f>
        <v>0</v>
      </c>
      <c r="BA227" s="18">
        <f>IF(AZ227=AZ$4,AZ227-60,AZ227)</f>
        <v>0</v>
      </c>
      <c r="BB227" s="18">
        <f>IF(BA227=BA$4,BA227-60,BA227)</f>
        <v>0</v>
      </c>
      <c r="BC227" s="19">
        <f>IF(AZ227=$AZ$4,1,IF(BA227=$BA$4,1,IF(BB227=$BB$4,1,0)))</f>
        <v>0</v>
      </c>
      <c r="BE227" s="120">
        <f>IF(E227=BE$3,AX227,0)</f>
        <v>0</v>
      </c>
      <c r="BF227" s="18">
        <f>IF(BE227=BE$4,BE227-60,BE227)</f>
        <v>0</v>
      </c>
      <c r="BG227" s="18">
        <f>IF(BF227=BF$4,BF227-60,BF227)</f>
        <v>0</v>
      </c>
      <c r="BH227" s="19">
        <f>IF(BE227=$BE$4,1,IF(BF227=$BF$4,1,IF(BG227=$BG$4,1,0)))</f>
        <v>0</v>
      </c>
      <c r="BJ227" s="120">
        <f>IF(E227=BJ$3,AX227,0)</f>
        <v>0</v>
      </c>
      <c r="BK227" s="18">
        <f>IF(BJ227=BJ$4,BJ227-60,BJ227)</f>
        <v>0</v>
      </c>
      <c r="BL227" s="18">
        <f>IF(BK227=BK$4,BK227-60,BK227)</f>
        <v>0</v>
      </c>
      <c r="BM227" s="19">
        <f>IF(BJ227=$BJ$4,1,IF(BK227=$BK$4,1,IF(BL227=$BL$4,1,0)))</f>
        <v>0</v>
      </c>
    </row>
    <row r="228" spans="1:65" ht="15" customHeight="1" outlineLevel="1" x14ac:dyDescent="0.25">
      <c r="A228" s="12" t="str">
        <f>CONCATENATE(E228,LEFT(C228,2),RIGHT(C228,2),UPPER((LEFT(D228,3))))</f>
        <v/>
      </c>
      <c r="B228" s="108"/>
      <c r="C228" s="99"/>
      <c r="D228" s="99"/>
      <c r="E228" s="99"/>
      <c r="F228" s="99"/>
      <c r="G228" s="100"/>
      <c r="H228" s="99"/>
      <c r="I228" s="106"/>
      <c r="J228" s="99"/>
      <c r="K228" s="94"/>
      <c r="L228" s="107"/>
      <c r="M228" s="107"/>
      <c r="N228" s="107"/>
      <c r="O228" s="94"/>
      <c r="P228" s="107"/>
      <c r="Q228" s="94"/>
      <c r="R228" s="94"/>
      <c r="S228" s="107"/>
      <c r="T228" s="94"/>
      <c r="U228" s="94"/>
      <c r="V228" s="94"/>
      <c r="W228" s="94"/>
      <c r="X228" s="94"/>
      <c r="Y228" s="94"/>
      <c r="Z228" s="94"/>
      <c r="AA228" s="94"/>
      <c r="AB228" s="94"/>
      <c r="AC228" s="94"/>
      <c r="AD228" s="94"/>
      <c r="AE228" s="94"/>
      <c r="AF228" s="94"/>
      <c r="AG228" s="94"/>
      <c r="AH228" s="94"/>
      <c r="AI228" s="94"/>
      <c r="AJ228" s="94"/>
      <c r="AK228" s="94"/>
      <c r="AL228" s="94"/>
      <c r="AM228" s="94"/>
      <c r="AN228" s="94"/>
      <c r="AO228" s="94"/>
      <c r="AP228" s="94"/>
      <c r="AQ228" s="94"/>
      <c r="AR228" s="94"/>
      <c r="AS228" s="94"/>
      <c r="AT228" s="94"/>
      <c r="AU228" s="94"/>
      <c r="AV228" s="94"/>
      <c r="AW228" s="94"/>
      <c r="AX228" s="109"/>
      <c r="AZ228" s="120">
        <f>IF(E228=AZ$3,AX228,0)</f>
        <v>0</v>
      </c>
      <c r="BA228" s="18">
        <f>IF(AZ228=AZ$4,AZ228-60,AZ228)</f>
        <v>0</v>
      </c>
      <c r="BB228" s="18">
        <f>IF(BA228=BA$4,BA228-60,BA228)</f>
        <v>0</v>
      </c>
      <c r="BC228" s="19">
        <f>IF(AZ228=$AZ$4,1,IF(BA228=$BA$4,1,IF(BB228=$BB$4,1,0)))</f>
        <v>0</v>
      </c>
      <c r="BE228" s="120">
        <f>IF(E228=BE$3,AX228,0)</f>
        <v>0</v>
      </c>
      <c r="BF228" s="18">
        <f>IF(BE228=BE$4,BE228-60,BE228)</f>
        <v>0</v>
      </c>
      <c r="BG228" s="18">
        <f>IF(BF228=BF$4,BF228-60,BF228)</f>
        <v>0</v>
      </c>
      <c r="BH228" s="19">
        <f>IF(BE228=$BE$4,1,IF(BF228=$BF$4,1,IF(BG228=$BG$4,1,0)))</f>
        <v>0</v>
      </c>
      <c r="BJ228" s="120">
        <f>IF(E228=BJ$3,AX228,0)</f>
        <v>0</v>
      </c>
      <c r="BK228" s="18">
        <f>IF(BJ228=BJ$4,BJ228-60,BJ228)</f>
        <v>0</v>
      </c>
      <c r="BL228" s="18">
        <f>IF(BK228=BK$4,BK228-60,BK228)</f>
        <v>0</v>
      </c>
      <c r="BM228" s="19">
        <f>IF(BJ228=$BJ$4,1,IF(BK228=$BK$4,1,IF(BL228=$BL$4,1,0)))</f>
        <v>0</v>
      </c>
    </row>
    <row r="229" spans="1:65" ht="15.75" x14ac:dyDescent="0.25">
      <c r="A229" s="12" t="str">
        <f>CONCATENATE(E229,LEFT(C229,2),RIGHT(C229,2),UPPER((LEFT(D229,3))))</f>
        <v>EAg15ADA</v>
      </c>
      <c r="B229" s="12" t="s">
        <v>84</v>
      </c>
      <c r="C229" s="12" t="s">
        <v>154</v>
      </c>
      <c r="D229" s="12" t="s">
        <v>119</v>
      </c>
      <c r="E229" s="6" t="str">
        <f>VLOOKUP($F229,'Listes déroulantes'!$A$28:$B$46,2)</f>
        <v>E</v>
      </c>
      <c r="F229" s="70" t="s">
        <v>1</v>
      </c>
      <c r="G229" s="71"/>
      <c r="H229" s="72"/>
      <c r="I229" s="73"/>
      <c r="J229" s="73"/>
      <c r="K229" s="73"/>
      <c r="L229" s="73"/>
      <c r="M229" s="73"/>
      <c r="N229" s="73"/>
      <c r="O229" s="73"/>
      <c r="P229" s="73"/>
      <c r="Q229" s="73"/>
      <c r="R229" s="73"/>
      <c r="S229" s="73"/>
      <c r="T229" s="74"/>
      <c r="U229" s="75">
        <f>J230+N230+Q230+T230</f>
        <v>30.486111111111111</v>
      </c>
      <c r="V229" s="72"/>
      <c r="W229" s="73"/>
      <c r="X229" s="73"/>
      <c r="Y229" s="73"/>
      <c r="Z229" s="73"/>
      <c r="AA229" s="73"/>
      <c r="AB229" s="73"/>
      <c r="AC229" s="73"/>
      <c r="AD229" s="73"/>
      <c r="AE229" s="73"/>
      <c r="AF229" s="74"/>
      <c r="AG229" s="76"/>
      <c r="AH229" s="77">
        <f>W230+Y230+AA230+AC230+AE230+AG230</f>
        <v>5</v>
      </c>
      <c r="AI229" s="73"/>
      <c r="AJ229" s="73"/>
      <c r="AK229" s="73"/>
      <c r="AL229" s="78" t="str">
        <f>IF(AK230&lt;5,"0",IF(AK230&lt;10,"2,5",IF(AK230&lt;15,"5",IF(AK230&lt;20,"7,5","10"))))</f>
        <v>5</v>
      </c>
      <c r="AM229" s="73"/>
      <c r="AN229" s="73"/>
      <c r="AO229" s="73"/>
      <c r="AP229" s="79">
        <f>IF(AO230&lt;10,5,10)</f>
        <v>10</v>
      </c>
      <c r="AQ229" s="73"/>
      <c r="AR229" s="73"/>
      <c r="AS229" s="73"/>
      <c r="AT229" s="73"/>
      <c r="AU229" s="73"/>
      <c r="AV229" s="73"/>
      <c r="AW229" s="80">
        <f>AR230+AT230+AV230</f>
        <v>2</v>
      </c>
      <c r="AX229" s="81">
        <f>U229+AP229+AL229+AH229+AW229</f>
        <v>52.486111111111114</v>
      </c>
      <c r="AZ229" s="120">
        <f>IF(E229=AZ$3,AX229,0)</f>
        <v>0</v>
      </c>
      <c r="BA229" s="18">
        <f>IF(AZ229=AZ$4,AZ229-60,AZ229)</f>
        <v>0</v>
      </c>
      <c r="BB229" s="18">
        <f>IF(BA229=BA$4,BA229-60,BA229)</f>
        <v>0</v>
      </c>
      <c r="BC229" s="19">
        <f>IF(AZ229=$AZ$4,1,IF(BA229=$BA$4,1,IF(BB229=$BB$4,1,0)))</f>
        <v>0</v>
      </c>
      <c r="BE229" s="120">
        <f>IF(E229=BE$3,AX229,0)</f>
        <v>52.486111111111114</v>
      </c>
      <c r="BF229" s="18">
        <f>IF(BE229=BE$4,BE229-60,BE229)</f>
        <v>52.486111111111114</v>
      </c>
      <c r="BG229" s="18">
        <f>IF(BF229=BF$4,BF229-60,BF229)</f>
        <v>52.486111111111114</v>
      </c>
      <c r="BH229" s="19">
        <f>IF(BE229=$BE$4,1,IF(BF229=$BF$4,1,IF(BG229=$BG$4,1,0)))</f>
        <v>0</v>
      </c>
      <c r="BJ229" s="120">
        <f>IF(E229=BJ$3,AX229,0)</f>
        <v>0</v>
      </c>
      <c r="BK229" s="18">
        <f>IF(BJ229=BJ$4,BJ229-60,BJ229)</f>
        <v>0</v>
      </c>
      <c r="BL229" s="18">
        <f>IF(BK229=BK$4,BK229-60,BK229)</f>
        <v>0</v>
      </c>
      <c r="BM229" s="19">
        <f>IF(BJ229=$BJ$4,1,IF(BK229=$BK$4,1,IF(BL229=$BL$4,1,0)))</f>
        <v>0</v>
      </c>
    </row>
    <row r="230" spans="1:65" ht="15.75" customHeight="1" outlineLevel="1" x14ac:dyDescent="0.25">
      <c r="A230" s="12" t="str">
        <f>CONCATENATE(E230,LEFT(C230,2),RIGHT(C230,2),UPPER((LEFT(D230,3))))</f>
        <v/>
      </c>
      <c r="B230" s="82"/>
      <c r="C230" s="82"/>
      <c r="D230" s="82"/>
      <c r="E230" s="82"/>
      <c r="F230" s="82"/>
      <c r="G230" s="83"/>
      <c r="H230" s="87" t="s">
        <v>30</v>
      </c>
      <c r="I230" s="85">
        <f>VLOOKUP(H230,OBJECTIFS,2)</f>
        <v>5</v>
      </c>
      <c r="J230" s="86">
        <f>AVERAGE(I230:I234)</f>
        <v>5</v>
      </c>
      <c r="K230" s="87" t="s">
        <v>37</v>
      </c>
      <c r="L230" s="11">
        <f>VLOOKUP(K230,COMPETENCES,2)</f>
        <v>10</v>
      </c>
      <c r="M230" s="11">
        <f>IF(L230="-",0,IF(L230=0,0,1))</f>
        <v>1</v>
      </c>
      <c r="N230" s="88">
        <f>SUM(L230:L243)/SUM(M230:M243)</f>
        <v>7.5</v>
      </c>
      <c r="O230" s="84" t="s">
        <v>19</v>
      </c>
      <c r="P230" s="89">
        <f>VLOOKUP(O230,QUALITES,2)</f>
        <v>10</v>
      </c>
      <c r="Q230" s="90">
        <f>AVERAGE(P230:P237)</f>
        <v>9.375</v>
      </c>
      <c r="R230" s="84" t="s">
        <v>36</v>
      </c>
      <c r="S230" s="11">
        <f>VLOOKUP(R230,EXPERTISE,2)</f>
        <v>7.5</v>
      </c>
      <c r="T230" s="91">
        <f>AVERAGE(S230:S240)</f>
        <v>8.6111111111111107</v>
      </c>
      <c r="U230" s="92"/>
      <c r="V230" s="12" t="s">
        <v>18</v>
      </c>
      <c r="W230" s="93">
        <f>VLOOKUP(V230,PROJETS,2)</f>
        <v>2.5</v>
      </c>
      <c r="X230" s="12" t="s">
        <v>59</v>
      </c>
      <c r="Y230" s="93">
        <f>VLOOKUP(X230,PROJETS,2)</f>
        <v>0</v>
      </c>
      <c r="Z230" s="12" t="s">
        <v>18</v>
      </c>
      <c r="AA230" s="93">
        <f>VLOOKUP(Z230,PROJETS,2)</f>
        <v>2.5</v>
      </c>
      <c r="AB230" s="12" t="s">
        <v>59</v>
      </c>
      <c r="AC230" s="93">
        <f>VLOOKUP(AB230,PROJETS,2)</f>
        <v>0</v>
      </c>
      <c r="AD230" s="12" t="s">
        <v>59</v>
      </c>
      <c r="AE230" s="93">
        <f>VLOOKUP(AD230,PROJETS,2)</f>
        <v>0</v>
      </c>
      <c r="AF230" s="12" t="s">
        <v>59</v>
      </c>
      <c r="AG230" s="93">
        <f>VLOOKUP(AF230,PROJETS,2)</f>
        <v>0</v>
      </c>
      <c r="AH230" s="94"/>
      <c r="AI230" s="95">
        <v>39640</v>
      </c>
      <c r="AJ230" s="96">
        <f>AJ4</f>
        <v>44561</v>
      </c>
      <c r="AK230" s="97">
        <f>(AJ230-AI230)/365</f>
        <v>13.482191780821918</v>
      </c>
      <c r="AL230" s="92"/>
      <c r="AM230" s="95">
        <v>39640</v>
      </c>
      <c r="AN230" s="95">
        <f>AN4</f>
        <v>44561</v>
      </c>
      <c r="AO230" s="97">
        <f>(AN230-AM230)/365</f>
        <v>13.482191780821918</v>
      </c>
      <c r="AP230" s="92"/>
      <c r="AQ230" s="12" t="s">
        <v>18</v>
      </c>
      <c r="AR230" s="93">
        <f>VLOOKUP(AQ230,DIVERS,2)</f>
        <v>2</v>
      </c>
      <c r="AS230" s="12" t="s">
        <v>59</v>
      </c>
      <c r="AT230" s="93">
        <f>VLOOKUP(AS230,FORMAC,2)</f>
        <v>0</v>
      </c>
      <c r="AU230" s="12" t="s">
        <v>59</v>
      </c>
      <c r="AV230" s="93">
        <f>VLOOKUP(AU230,FORMAQ,2)</f>
        <v>0</v>
      </c>
      <c r="AW230" s="92"/>
      <c r="AX230" s="98"/>
      <c r="AZ230" s="120">
        <f>IF(E230=AZ$3,AX230,0)</f>
        <v>0</v>
      </c>
      <c r="BA230" s="18">
        <f>IF(AZ230=AZ$4,AZ230-60,AZ230)</f>
        <v>0</v>
      </c>
      <c r="BB230" s="18">
        <f>IF(BA230=BA$4,BA230-60,BA230)</f>
        <v>0</v>
      </c>
      <c r="BC230" s="19">
        <f>IF(AZ230=$AZ$4,1,IF(BA230=$BA$4,1,IF(BB230=$BB$4,1,0)))</f>
        <v>0</v>
      </c>
      <c r="BE230" s="120">
        <f>IF(E230=BE$3,AX230,0)</f>
        <v>0</v>
      </c>
      <c r="BF230" s="18">
        <f>IF(BE230=BE$4,BE230-60,BE230)</f>
        <v>0</v>
      </c>
      <c r="BG230" s="18">
        <f>IF(BF230=BF$4,BF230-60,BF230)</f>
        <v>0</v>
      </c>
      <c r="BH230" s="19">
        <f>IF(BE230=$BE$4,1,IF(BF230=$BF$4,1,IF(BG230=$BG$4,1,0)))</f>
        <v>0</v>
      </c>
      <c r="BJ230" s="120">
        <f>IF(E230=BJ$3,AX230,0)</f>
        <v>0</v>
      </c>
      <c r="BK230" s="18">
        <f>IF(BJ230=BJ$4,BJ230-60,BJ230)</f>
        <v>0</v>
      </c>
      <c r="BL230" s="18">
        <f>IF(BK230=BK$4,BK230-60,BK230)</f>
        <v>0</v>
      </c>
      <c r="BM230" s="19">
        <f>IF(BJ230=$BJ$4,1,IF(BK230=$BK$4,1,IF(BL230=$BL$4,1,0)))</f>
        <v>0</v>
      </c>
    </row>
    <row r="231" spans="1:65" ht="15.75" customHeight="1" outlineLevel="1" x14ac:dyDescent="0.25">
      <c r="A231" s="12" t="str">
        <f>CONCATENATE(E231,LEFT(C231,2),RIGHT(C231,2),UPPER((LEFT(D231,3))))</f>
        <v/>
      </c>
      <c r="B231" s="99"/>
      <c r="C231" s="99"/>
      <c r="D231" s="99"/>
      <c r="E231" s="99"/>
      <c r="F231" s="99"/>
      <c r="G231" s="100"/>
      <c r="H231" s="84" t="s">
        <v>29</v>
      </c>
      <c r="I231" s="101">
        <f>VLOOKUP(H231,OBJECTIFS,2)</f>
        <v>10</v>
      </c>
      <c r="J231" s="99"/>
      <c r="K231" s="102" t="s">
        <v>36</v>
      </c>
      <c r="L231" s="11">
        <f>VLOOKUP(K231,COMPETENCES,2)</f>
        <v>7.5</v>
      </c>
      <c r="M231" s="11">
        <f>IF(L231="-",0,IF(L231=0,0,1))</f>
        <v>1</v>
      </c>
      <c r="N231" s="103"/>
      <c r="O231" s="84" t="s">
        <v>19</v>
      </c>
      <c r="P231" s="11">
        <f>VLOOKUP(O231,QUALITES,2)</f>
        <v>10</v>
      </c>
      <c r="Q231" s="94"/>
      <c r="R231" s="84" t="s">
        <v>37</v>
      </c>
      <c r="S231" s="11">
        <f>VLOOKUP(R231,EXPERTISE,2)</f>
        <v>10</v>
      </c>
      <c r="T231" s="94"/>
      <c r="U231" s="92"/>
      <c r="V231" s="92"/>
      <c r="W231" s="92"/>
      <c r="X231" s="92"/>
      <c r="Y231" s="92"/>
      <c r="Z231" s="92"/>
      <c r="AA231" s="92"/>
      <c r="AB231" s="92"/>
      <c r="AC231" s="92"/>
      <c r="AD231" s="92"/>
      <c r="AE231" s="92"/>
      <c r="AF231" s="92"/>
      <c r="AG231" s="92"/>
      <c r="AH231" s="92"/>
      <c r="AI231" s="92"/>
      <c r="AJ231" s="92"/>
      <c r="AK231" s="92"/>
      <c r="AL231" s="92"/>
      <c r="AM231" s="92"/>
      <c r="AN231" s="92"/>
      <c r="AO231" s="92"/>
      <c r="AP231" s="92"/>
      <c r="AQ231" s="92"/>
      <c r="AR231" s="92"/>
      <c r="AS231" s="92"/>
      <c r="AT231" s="92"/>
      <c r="AU231" s="92"/>
      <c r="AV231" s="92"/>
      <c r="AW231" s="92"/>
      <c r="AX231" s="98"/>
      <c r="AZ231" s="120">
        <f>IF(E231=AZ$3,AX231,0)</f>
        <v>0</v>
      </c>
      <c r="BA231" s="18">
        <f>IF(AZ231=AZ$4,AZ231-60,AZ231)</f>
        <v>0</v>
      </c>
      <c r="BB231" s="18">
        <f>IF(BA231=BA$4,BA231-60,BA231)</f>
        <v>0</v>
      </c>
      <c r="BC231" s="19">
        <f>IF(AZ231=$AZ$4,1,IF(BA231=$BA$4,1,IF(BB231=$BB$4,1,0)))</f>
        <v>0</v>
      </c>
      <c r="BE231" s="120">
        <f>IF(E231=BE$3,AX231,0)</f>
        <v>0</v>
      </c>
      <c r="BF231" s="18">
        <f>IF(BE231=BE$4,BE231-60,BE231)</f>
        <v>0</v>
      </c>
      <c r="BG231" s="18">
        <f>IF(BF231=BF$4,BF231-60,BF231)</f>
        <v>0</v>
      </c>
      <c r="BH231" s="19">
        <f>IF(BE231=$BE$4,1,IF(BF231=$BF$4,1,IF(BG231=$BG$4,1,0)))</f>
        <v>0</v>
      </c>
      <c r="BJ231" s="120">
        <f>IF(E231=BJ$3,AX231,0)</f>
        <v>0</v>
      </c>
      <c r="BK231" s="18">
        <f>IF(BJ231=BJ$4,BJ231-60,BJ231)</f>
        <v>0</v>
      </c>
      <c r="BL231" s="18">
        <f>IF(BK231=BK$4,BK231-60,BK231)</f>
        <v>0</v>
      </c>
      <c r="BM231" s="19">
        <f>IF(BJ231=$BJ$4,1,IF(BK231=$BK$4,1,IF(BL231=$BL$4,1,0)))</f>
        <v>0</v>
      </c>
    </row>
    <row r="232" spans="1:65" ht="15.75" customHeight="1" outlineLevel="1" x14ac:dyDescent="0.25">
      <c r="A232" s="12" t="str">
        <f>CONCATENATE(E232,LEFT(C232,2),RIGHT(C232,2),UPPER((LEFT(D232,3))))</f>
        <v/>
      </c>
      <c r="B232" s="99"/>
      <c r="C232" s="99"/>
      <c r="D232" s="99"/>
      <c r="E232" s="99"/>
      <c r="F232" s="99"/>
      <c r="G232" s="105"/>
      <c r="H232" s="84" t="s">
        <v>30</v>
      </c>
      <c r="I232" s="101">
        <f>VLOOKUP(H232,OBJECTIFS,2)</f>
        <v>5</v>
      </c>
      <c r="J232" s="99"/>
      <c r="K232" s="84" t="s">
        <v>37</v>
      </c>
      <c r="L232" s="11">
        <f>VLOOKUP(K232,COMPETENCES,2)</f>
        <v>10</v>
      </c>
      <c r="M232" s="11">
        <f>IF(L232="-",0,IF(L232=0,0,1))</f>
        <v>1</v>
      </c>
      <c r="N232" s="103"/>
      <c r="O232" s="84" t="s">
        <v>18</v>
      </c>
      <c r="P232" s="11">
        <f>VLOOKUP(O232,QUALITES,2)</f>
        <v>7.5</v>
      </c>
      <c r="Q232" s="94"/>
      <c r="R232" s="84" t="s">
        <v>37</v>
      </c>
      <c r="S232" s="11">
        <f>VLOOKUP(R232,EXPERTISE,2)</f>
        <v>10</v>
      </c>
      <c r="T232" s="94"/>
      <c r="U232" s="92"/>
      <c r="V232" s="92"/>
      <c r="W232" s="92"/>
      <c r="X232" s="92"/>
      <c r="Y232" s="92"/>
      <c r="Z232" s="92"/>
      <c r="AA232" s="92"/>
      <c r="AB232" s="92"/>
      <c r="AC232" s="92"/>
      <c r="AD232" s="92"/>
      <c r="AE232" s="92"/>
      <c r="AF232" s="92"/>
      <c r="AG232" s="92"/>
      <c r="AH232" s="92"/>
      <c r="AI232" s="92"/>
      <c r="AJ232" s="92"/>
      <c r="AK232" s="92"/>
      <c r="AL232" s="92"/>
      <c r="AM232" s="92"/>
      <c r="AN232" s="92"/>
      <c r="AO232" s="92"/>
      <c r="AP232" s="92"/>
      <c r="AQ232" s="92"/>
      <c r="AR232" s="92"/>
      <c r="AS232" s="92"/>
      <c r="AT232" s="92"/>
      <c r="AU232" s="92"/>
      <c r="AV232" s="92"/>
      <c r="AW232" s="92"/>
      <c r="AX232" s="98"/>
      <c r="AZ232" s="120">
        <f>IF(E232=AZ$3,AX232,0)</f>
        <v>0</v>
      </c>
      <c r="BA232" s="18">
        <f>IF(AZ232=AZ$4,AZ232-60,AZ232)</f>
        <v>0</v>
      </c>
      <c r="BB232" s="18">
        <f>IF(BA232=BA$4,BA232-60,BA232)</f>
        <v>0</v>
      </c>
      <c r="BC232" s="19">
        <f>IF(AZ232=$AZ$4,1,IF(BA232=$BA$4,1,IF(BB232=$BB$4,1,0)))</f>
        <v>0</v>
      </c>
      <c r="BE232" s="120">
        <f>IF(E232=BE$3,AX232,0)</f>
        <v>0</v>
      </c>
      <c r="BF232" s="18">
        <f>IF(BE232=BE$4,BE232-60,BE232)</f>
        <v>0</v>
      </c>
      <c r="BG232" s="18">
        <f>IF(BF232=BF$4,BF232-60,BF232)</f>
        <v>0</v>
      </c>
      <c r="BH232" s="19">
        <f>IF(BE232=$BE$4,1,IF(BF232=$BF$4,1,IF(BG232=$BG$4,1,0)))</f>
        <v>0</v>
      </c>
      <c r="BJ232" s="120">
        <f>IF(E232=BJ$3,AX232,0)</f>
        <v>0</v>
      </c>
      <c r="BK232" s="18">
        <f>IF(BJ232=BJ$4,BJ232-60,BJ232)</f>
        <v>0</v>
      </c>
      <c r="BL232" s="18">
        <f>IF(BK232=BK$4,BK232-60,BK232)</f>
        <v>0</v>
      </c>
      <c r="BM232" s="19">
        <f>IF(BJ232=$BJ$4,1,IF(BK232=$BK$4,1,IF(BL232=$BL$4,1,0)))</f>
        <v>0</v>
      </c>
    </row>
    <row r="233" spans="1:65" ht="15.75" customHeight="1" outlineLevel="1" x14ac:dyDescent="0.25">
      <c r="A233" s="12" t="str">
        <f>CONCATENATE(E233,LEFT(C233,2),RIGHT(C233,2),UPPER((LEFT(D233,3))))</f>
        <v/>
      </c>
      <c r="B233" s="99"/>
      <c r="C233" s="99"/>
      <c r="D233" s="99"/>
      <c r="E233" s="99"/>
      <c r="F233" s="99"/>
      <c r="G233" s="105"/>
      <c r="H233" s="84" t="s">
        <v>31</v>
      </c>
      <c r="I233" s="101">
        <f>VLOOKUP(H233,OBJECTIFS,2)</f>
        <v>0</v>
      </c>
      <c r="J233" s="99"/>
      <c r="K233" s="84" t="s">
        <v>36</v>
      </c>
      <c r="L233" s="11">
        <f>VLOOKUP(K233,COMPETENCES,2)</f>
        <v>7.5</v>
      </c>
      <c r="M233" s="11">
        <f>IF(L233="-",0,IF(L233=0,0,1))</f>
        <v>1</v>
      </c>
      <c r="N233" s="103"/>
      <c r="O233" s="84" t="s">
        <v>19</v>
      </c>
      <c r="P233" s="11">
        <f>VLOOKUP(O233,QUALITES,2)</f>
        <v>10</v>
      </c>
      <c r="Q233" s="94"/>
      <c r="R233" s="84" t="s">
        <v>37</v>
      </c>
      <c r="S233" s="11">
        <f>VLOOKUP(R233,EXPERTISE,2)</f>
        <v>10</v>
      </c>
      <c r="T233" s="94"/>
      <c r="U233" s="92"/>
      <c r="V233" s="92"/>
      <c r="W233" s="92"/>
      <c r="X233" s="92"/>
      <c r="Y233" s="92"/>
      <c r="Z233" s="92"/>
      <c r="AA233" s="92"/>
      <c r="AB233" s="92"/>
      <c r="AC233" s="92"/>
      <c r="AD233" s="92"/>
      <c r="AE233" s="92"/>
      <c r="AF233" s="92"/>
      <c r="AG233" s="92"/>
      <c r="AH233" s="92"/>
      <c r="AI233" s="92"/>
      <c r="AJ233" s="92"/>
      <c r="AK233" s="92"/>
      <c r="AL233" s="92"/>
      <c r="AM233" s="92"/>
      <c r="AN233" s="92"/>
      <c r="AO233" s="92"/>
      <c r="AP233" s="92"/>
      <c r="AQ233" s="92"/>
      <c r="AR233" s="92"/>
      <c r="AS233" s="92"/>
      <c r="AT233" s="92"/>
      <c r="AU233" s="92"/>
      <c r="AV233" s="92"/>
      <c r="AW233" s="92"/>
      <c r="AX233" s="98"/>
      <c r="AZ233" s="120">
        <f>IF(E233=AZ$3,AX233,0)</f>
        <v>0</v>
      </c>
      <c r="BA233" s="18">
        <f>IF(AZ233=AZ$4,AZ233-60,AZ233)</f>
        <v>0</v>
      </c>
      <c r="BB233" s="18">
        <f>IF(BA233=BA$4,BA233-60,BA233)</f>
        <v>0</v>
      </c>
      <c r="BC233" s="19">
        <f>IF(AZ233=$AZ$4,1,IF(BA233=$BA$4,1,IF(BB233=$BB$4,1,0)))</f>
        <v>0</v>
      </c>
      <c r="BE233" s="120">
        <f>IF(E233=BE$3,AX233,0)</f>
        <v>0</v>
      </c>
      <c r="BF233" s="18">
        <f>IF(BE233=BE$4,BE233-60,BE233)</f>
        <v>0</v>
      </c>
      <c r="BG233" s="18">
        <f>IF(BF233=BF$4,BF233-60,BF233)</f>
        <v>0</v>
      </c>
      <c r="BH233" s="19">
        <f>IF(BE233=$BE$4,1,IF(BF233=$BF$4,1,IF(BG233=$BG$4,1,0)))</f>
        <v>0</v>
      </c>
      <c r="BJ233" s="120">
        <f>IF(E233=BJ$3,AX233,0)</f>
        <v>0</v>
      </c>
      <c r="BK233" s="18">
        <f>IF(BJ233=BJ$4,BJ233-60,BJ233)</f>
        <v>0</v>
      </c>
      <c r="BL233" s="18">
        <f>IF(BK233=BK$4,BK233-60,BK233)</f>
        <v>0</v>
      </c>
      <c r="BM233" s="19">
        <f>IF(BJ233=$BJ$4,1,IF(BK233=$BK$4,1,IF(BL233=$BL$4,1,0)))</f>
        <v>0</v>
      </c>
    </row>
    <row r="234" spans="1:65" ht="15.75" customHeight="1" outlineLevel="1" x14ac:dyDescent="0.25">
      <c r="A234" s="12" t="str">
        <f>CONCATENATE(E234,LEFT(C234,2),RIGHT(C234,2),UPPER((LEFT(D234,3))))</f>
        <v/>
      </c>
      <c r="B234" s="99"/>
      <c r="C234" s="99"/>
      <c r="D234" s="99"/>
      <c r="E234" s="99"/>
      <c r="F234" s="99"/>
      <c r="G234" s="105"/>
      <c r="H234" s="84" t="s">
        <v>66</v>
      </c>
      <c r="I234" s="11" t="str">
        <f>VLOOKUP(H234,OBJECTIFS,2)</f>
        <v>-</v>
      </c>
      <c r="J234" s="99"/>
      <c r="K234" s="84" t="s">
        <v>36</v>
      </c>
      <c r="L234" s="11">
        <f>VLOOKUP(K234,COMPETENCES,2)</f>
        <v>7.5</v>
      </c>
      <c r="M234" s="11">
        <f>IF(L234="-",0,IF(L234=0,0,1))</f>
        <v>1</v>
      </c>
      <c r="N234" s="103"/>
      <c r="O234" s="84" t="s">
        <v>18</v>
      </c>
      <c r="P234" s="11">
        <f>VLOOKUP(O234,QUALITES,2)</f>
        <v>7.5</v>
      </c>
      <c r="Q234" s="94"/>
      <c r="R234" s="84" t="s">
        <v>36</v>
      </c>
      <c r="S234" s="11">
        <f>VLOOKUP(R234,EXPERTISE,2)</f>
        <v>7.5</v>
      </c>
      <c r="T234" s="94"/>
      <c r="U234" s="92"/>
      <c r="V234" s="92"/>
      <c r="W234" s="92"/>
      <c r="X234" s="92"/>
      <c r="Y234" s="92"/>
      <c r="Z234" s="92"/>
      <c r="AA234" s="92"/>
      <c r="AB234" s="92"/>
      <c r="AC234" s="92"/>
      <c r="AD234" s="92"/>
      <c r="AE234" s="92"/>
      <c r="AF234" s="92"/>
      <c r="AG234" s="92"/>
      <c r="AH234" s="92"/>
      <c r="AI234" s="92"/>
      <c r="AJ234" s="92"/>
      <c r="AK234" s="92"/>
      <c r="AL234" s="92"/>
      <c r="AM234" s="92"/>
      <c r="AN234" s="92"/>
      <c r="AO234" s="92"/>
      <c r="AP234" s="92"/>
      <c r="AQ234" s="92"/>
      <c r="AR234" s="92"/>
      <c r="AS234" s="92"/>
      <c r="AT234" s="92"/>
      <c r="AU234" s="92"/>
      <c r="AV234" s="92"/>
      <c r="AW234" s="92"/>
      <c r="AX234" s="98"/>
      <c r="AZ234" s="120">
        <f>IF(E234=AZ$3,AX234,0)</f>
        <v>0</v>
      </c>
      <c r="BA234" s="18">
        <f>IF(AZ234=AZ$4,AZ234-60,AZ234)</f>
        <v>0</v>
      </c>
      <c r="BB234" s="18">
        <f>IF(BA234=BA$4,BA234-60,BA234)</f>
        <v>0</v>
      </c>
      <c r="BC234" s="19">
        <f>IF(AZ234=$AZ$4,1,IF(BA234=$BA$4,1,IF(BB234=$BB$4,1,0)))</f>
        <v>0</v>
      </c>
      <c r="BE234" s="120">
        <f>IF(E234=BE$3,AX234,0)</f>
        <v>0</v>
      </c>
      <c r="BF234" s="18">
        <f>IF(BE234=BE$4,BE234-60,BE234)</f>
        <v>0</v>
      </c>
      <c r="BG234" s="18">
        <f>IF(BF234=BF$4,BF234-60,BF234)</f>
        <v>0</v>
      </c>
      <c r="BH234" s="19">
        <f>IF(BE234=$BE$4,1,IF(BF234=$BF$4,1,IF(BG234=$BG$4,1,0)))</f>
        <v>0</v>
      </c>
      <c r="BJ234" s="120">
        <f>IF(E234=BJ$3,AX234,0)</f>
        <v>0</v>
      </c>
      <c r="BK234" s="18">
        <f>IF(BJ234=BJ$4,BJ234-60,BJ234)</f>
        <v>0</v>
      </c>
      <c r="BL234" s="18">
        <f>IF(BK234=BK$4,BK234-60,BK234)</f>
        <v>0</v>
      </c>
      <c r="BM234" s="19">
        <f>IF(BJ234=$BJ$4,1,IF(BK234=$BK$4,1,IF(BL234=$BL$4,1,0)))</f>
        <v>0</v>
      </c>
    </row>
    <row r="235" spans="1:65" ht="15.75" customHeight="1" outlineLevel="1" x14ac:dyDescent="0.25">
      <c r="A235" s="12" t="str">
        <f>CONCATENATE(E235,LEFT(C235,2),RIGHT(C235,2),UPPER((LEFT(D235,3))))</f>
        <v/>
      </c>
      <c r="B235" s="99"/>
      <c r="C235" s="99"/>
      <c r="D235" s="99"/>
      <c r="E235" s="99"/>
      <c r="F235" s="99"/>
      <c r="G235" s="100"/>
      <c r="H235" s="99"/>
      <c r="I235" s="106"/>
      <c r="J235" s="99"/>
      <c r="K235" s="84" t="s">
        <v>35</v>
      </c>
      <c r="L235" s="11">
        <f>VLOOKUP(K235,COMPETENCES,2)</f>
        <v>5</v>
      </c>
      <c r="M235" s="11">
        <f>IF(L235="-",0,IF(L235=0,0,1))</f>
        <v>1</v>
      </c>
      <c r="N235" s="103"/>
      <c r="O235" s="84" t="s">
        <v>19</v>
      </c>
      <c r="P235" s="11">
        <f>VLOOKUP(O235,QUALITES,2)</f>
        <v>10</v>
      </c>
      <c r="Q235" s="94"/>
      <c r="R235" s="84" t="s">
        <v>36</v>
      </c>
      <c r="S235" s="11">
        <f>VLOOKUP(R235,EXPERTISE,2)</f>
        <v>7.5</v>
      </c>
      <c r="T235" s="94"/>
      <c r="U235" s="92"/>
      <c r="V235" s="92"/>
      <c r="W235" s="92"/>
      <c r="X235" s="92"/>
      <c r="Y235" s="92"/>
      <c r="Z235" s="92"/>
      <c r="AA235" s="92"/>
      <c r="AB235" s="92"/>
      <c r="AC235" s="92"/>
      <c r="AD235" s="92"/>
      <c r="AE235" s="92"/>
      <c r="AF235" s="92"/>
      <c r="AG235" s="92"/>
      <c r="AH235" s="92"/>
      <c r="AI235" s="92"/>
      <c r="AJ235" s="92"/>
      <c r="AK235" s="92"/>
      <c r="AL235" s="92"/>
      <c r="AM235" s="92"/>
      <c r="AN235" s="92"/>
      <c r="AO235" s="92"/>
      <c r="AP235" s="92"/>
      <c r="AQ235" s="92"/>
      <c r="AR235" s="92"/>
      <c r="AS235" s="92"/>
      <c r="AT235" s="92"/>
      <c r="AU235" s="92"/>
      <c r="AV235" s="92"/>
      <c r="AW235" s="92"/>
      <c r="AX235" s="98"/>
      <c r="AZ235" s="120">
        <f>IF(E235=AZ$3,AX235,0)</f>
        <v>0</v>
      </c>
      <c r="BA235" s="18">
        <f>IF(AZ235=AZ$4,AZ235-60,AZ235)</f>
        <v>0</v>
      </c>
      <c r="BB235" s="18">
        <f>IF(BA235=BA$4,BA235-60,BA235)</f>
        <v>0</v>
      </c>
      <c r="BC235" s="19">
        <f>IF(AZ235=$AZ$4,1,IF(BA235=$BA$4,1,IF(BB235=$BB$4,1,0)))</f>
        <v>0</v>
      </c>
      <c r="BE235" s="120">
        <f>IF(E235=BE$3,AX235,0)</f>
        <v>0</v>
      </c>
      <c r="BF235" s="18">
        <f>IF(BE235=BE$4,BE235-60,BE235)</f>
        <v>0</v>
      </c>
      <c r="BG235" s="18">
        <f>IF(BF235=BF$4,BF235-60,BF235)</f>
        <v>0</v>
      </c>
      <c r="BH235" s="19">
        <f>IF(BE235=$BE$4,1,IF(BF235=$BF$4,1,IF(BG235=$BG$4,1,0)))</f>
        <v>0</v>
      </c>
      <c r="BJ235" s="120">
        <f>IF(E235=BJ$3,AX235,0)</f>
        <v>0</v>
      </c>
      <c r="BK235" s="18">
        <f>IF(BJ235=BJ$4,BJ235-60,BJ235)</f>
        <v>0</v>
      </c>
      <c r="BL235" s="18">
        <f>IF(BK235=BK$4,BK235-60,BK235)</f>
        <v>0</v>
      </c>
      <c r="BM235" s="19">
        <f>IF(BJ235=$BJ$4,1,IF(BK235=$BK$4,1,IF(BL235=$BL$4,1,0)))</f>
        <v>0</v>
      </c>
    </row>
    <row r="236" spans="1:65" ht="15.75" customHeight="1" outlineLevel="1" x14ac:dyDescent="0.25">
      <c r="A236" s="12" t="str">
        <f>CONCATENATE(E236,LEFT(C236,2),RIGHT(C236,2),UPPER((LEFT(D236,3))))</f>
        <v/>
      </c>
      <c r="B236" s="99"/>
      <c r="C236" s="99"/>
      <c r="D236" s="99"/>
      <c r="E236" s="99"/>
      <c r="F236" s="99"/>
      <c r="G236" s="100"/>
      <c r="H236" s="99"/>
      <c r="I236" s="106"/>
      <c r="J236" s="99"/>
      <c r="K236" s="84" t="s">
        <v>36</v>
      </c>
      <c r="L236" s="11">
        <f>VLOOKUP(K236,COMPETENCES,2)</f>
        <v>7.5</v>
      </c>
      <c r="M236" s="11">
        <f>IF(L236="-",0,IF(L236=0,0,1))</f>
        <v>1</v>
      </c>
      <c r="N236" s="103"/>
      <c r="O236" s="84" t="s">
        <v>19</v>
      </c>
      <c r="P236" s="11">
        <f>VLOOKUP(O236,QUALITES,2)</f>
        <v>10</v>
      </c>
      <c r="Q236" s="94"/>
      <c r="R236" s="84" t="s">
        <v>36</v>
      </c>
      <c r="S236" s="11">
        <f>VLOOKUP(R236,EXPERTISE,2)</f>
        <v>7.5</v>
      </c>
      <c r="T236" s="94"/>
      <c r="U236" s="92"/>
      <c r="V236" s="92"/>
      <c r="W236" s="92"/>
      <c r="X236" s="92"/>
      <c r="Y236" s="92"/>
      <c r="Z236" s="92"/>
      <c r="AA236" s="92"/>
      <c r="AB236" s="92"/>
      <c r="AC236" s="92"/>
      <c r="AD236" s="92"/>
      <c r="AE236" s="92"/>
      <c r="AF236" s="92"/>
      <c r="AG236" s="92"/>
      <c r="AH236" s="92"/>
      <c r="AI236" s="92"/>
      <c r="AJ236" s="92"/>
      <c r="AK236" s="92"/>
      <c r="AL236" s="92"/>
      <c r="AM236" s="92"/>
      <c r="AN236" s="92"/>
      <c r="AO236" s="92"/>
      <c r="AP236" s="92"/>
      <c r="AQ236" s="92"/>
      <c r="AR236" s="92"/>
      <c r="AS236" s="92"/>
      <c r="AT236" s="92"/>
      <c r="AU236" s="92"/>
      <c r="AV236" s="92"/>
      <c r="AW236" s="92"/>
      <c r="AX236" s="98"/>
      <c r="AZ236" s="120">
        <f>IF(E236=AZ$3,AX236,0)</f>
        <v>0</v>
      </c>
      <c r="BA236" s="18">
        <f>IF(AZ236=AZ$4,AZ236-60,AZ236)</f>
        <v>0</v>
      </c>
      <c r="BB236" s="18">
        <f>IF(BA236=BA$4,BA236-60,BA236)</f>
        <v>0</v>
      </c>
      <c r="BC236" s="19">
        <f>IF(AZ236=$AZ$4,1,IF(BA236=$BA$4,1,IF(BB236=$BB$4,1,0)))</f>
        <v>0</v>
      </c>
      <c r="BE236" s="120">
        <f>IF(E236=BE$3,AX236,0)</f>
        <v>0</v>
      </c>
      <c r="BF236" s="18">
        <f>IF(BE236=BE$4,BE236-60,BE236)</f>
        <v>0</v>
      </c>
      <c r="BG236" s="18">
        <f>IF(BF236=BF$4,BF236-60,BF236)</f>
        <v>0</v>
      </c>
      <c r="BH236" s="19">
        <f>IF(BE236=$BE$4,1,IF(BF236=$BF$4,1,IF(BG236=$BG$4,1,0)))</f>
        <v>0</v>
      </c>
      <c r="BJ236" s="120">
        <f>IF(E236=BJ$3,AX236,0)</f>
        <v>0</v>
      </c>
      <c r="BK236" s="18">
        <f>IF(BJ236=BJ$4,BJ236-60,BJ236)</f>
        <v>0</v>
      </c>
      <c r="BL236" s="18">
        <f>IF(BK236=BK$4,BK236-60,BK236)</f>
        <v>0</v>
      </c>
      <c r="BM236" s="19">
        <f>IF(BJ236=$BJ$4,1,IF(BK236=$BK$4,1,IF(BL236=$BL$4,1,0)))</f>
        <v>0</v>
      </c>
    </row>
    <row r="237" spans="1:65" ht="15.75" customHeight="1" outlineLevel="1" x14ac:dyDescent="0.25">
      <c r="A237" s="12" t="str">
        <f>CONCATENATE(E237,LEFT(C237,2),RIGHT(C237,2),UPPER((LEFT(D237,3))))</f>
        <v/>
      </c>
      <c r="B237" s="99"/>
      <c r="C237" s="99"/>
      <c r="D237" s="99"/>
      <c r="E237" s="99"/>
      <c r="F237" s="99"/>
      <c r="G237" s="100"/>
      <c r="H237" s="99"/>
      <c r="I237" s="106"/>
      <c r="J237" s="99"/>
      <c r="K237" s="84" t="s">
        <v>36</v>
      </c>
      <c r="L237" s="11">
        <f>VLOOKUP(K237,COMPETENCES,2)</f>
        <v>7.5</v>
      </c>
      <c r="M237" s="11">
        <f>IF(L237="-",0,IF(L237=0,0,1))</f>
        <v>1</v>
      </c>
      <c r="N237" s="103"/>
      <c r="O237" s="84" t="s">
        <v>19</v>
      </c>
      <c r="P237" s="11">
        <f>VLOOKUP(O237,QUALITES,2)</f>
        <v>10</v>
      </c>
      <c r="Q237" s="94"/>
      <c r="R237" s="84" t="s">
        <v>36</v>
      </c>
      <c r="S237" s="11">
        <f>VLOOKUP(R237,EXPERTISE,2)</f>
        <v>7.5</v>
      </c>
      <c r="T237" s="94"/>
      <c r="U237" s="92"/>
      <c r="V237" s="92"/>
      <c r="W237" s="92"/>
      <c r="X237" s="92"/>
      <c r="Y237" s="92"/>
      <c r="Z237" s="92"/>
      <c r="AA237" s="92"/>
      <c r="AB237" s="92"/>
      <c r="AC237" s="92"/>
      <c r="AD237" s="92"/>
      <c r="AE237" s="92"/>
      <c r="AF237" s="92"/>
      <c r="AG237" s="92"/>
      <c r="AH237" s="92"/>
      <c r="AI237" s="92"/>
      <c r="AJ237" s="92"/>
      <c r="AK237" s="92"/>
      <c r="AL237" s="92"/>
      <c r="AM237" s="92"/>
      <c r="AN237" s="92"/>
      <c r="AO237" s="92"/>
      <c r="AP237" s="92"/>
      <c r="AQ237" s="92"/>
      <c r="AR237" s="92"/>
      <c r="AS237" s="92"/>
      <c r="AT237" s="92"/>
      <c r="AU237" s="92"/>
      <c r="AV237" s="92"/>
      <c r="AW237" s="92"/>
      <c r="AX237" s="98"/>
      <c r="AZ237" s="120">
        <f>IF(E237=AZ$3,AX237,0)</f>
        <v>0</v>
      </c>
      <c r="BA237" s="18">
        <f>IF(AZ237=AZ$4,AZ237-60,AZ237)</f>
        <v>0</v>
      </c>
      <c r="BB237" s="18">
        <f>IF(BA237=BA$4,BA237-60,BA237)</f>
        <v>0</v>
      </c>
      <c r="BC237" s="19">
        <f>IF(AZ237=$AZ$4,1,IF(BA237=$BA$4,1,IF(BB237=$BB$4,1,0)))</f>
        <v>0</v>
      </c>
      <c r="BE237" s="120">
        <f>IF(E237=BE$3,AX237,0)</f>
        <v>0</v>
      </c>
      <c r="BF237" s="18">
        <f>IF(BE237=BE$4,BE237-60,BE237)</f>
        <v>0</v>
      </c>
      <c r="BG237" s="18">
        <f>IF(BF237=BF$4,BF237-60,BF237)</f>
        <v>0</v>
      </c>
      <c r="BH237" s="19">
        <f>IF(BE237=$BE$4,1,IF(BF237=$BF$4,1,IF(BG237=$BG$4,1,0)))</f>
        <v>0</v>
      </c>
      <c r="BJ237" s="120">
        <f>IF(E237=BJ$3,AX237,0)</f>
        <v>0</v>
      </c>
      <c r="BK237" s="18">
        <f>IF(BJ237=BJ$4,BJ237-60,BJ237)</f>
        <v>0</v>
      </c>
      <c r="BL237" s="18">
        <f>IF(BK237=BK$4,BK237-60,BK237)</f>
        <v>0</v>
      </c>
      <c r="BM237" s="19">
        <f>IF(BJ237=$BJ$4,1,IF(BK237=$BK$4,1,IF(BL237=$BL$4,1,0)))</f>
        <v>0</v>
      </c>
    </row>
    <row r="238" spans="1:65" ht="15.75" customHeight="1" outlineLevel="1" x14ac:dyDescent="0.25">
      <c r="A238" s="12" t="str">
        <f>CONCATENATE(E238,LEFT(C238,2),RIGHT(C238,2),UPPER((LEFT(D238,3))))</f>
        <v/>
      </c>
      <c r="B238" s="99"/>
      <c r="C238" s="99"/>
      <c r="D238" s="99"/>
      <c r="E238" s="99"/>
      <c r="F238" s="99"/>
      <c r="G238" s="100"/>
      <c r="H238" s="99"/>
      <c r="I238" s="106"/>
      <c r="J238" s="99"/>
      <c r="K238" s="84" t="s">
        <v>36</v>
      </c>
      <c r="L238" s="11">
        <f>VLOOKUP(K238,COMPETENCES,2)</f>
        <v>7.5</v>
      </c>
      <c r="M238" s="11">
        <f>IF(L238="-",0,IF(L238=0,0,1))</f>
        <v>1</v>
      </c>
      <c r="N238" s="103"/>
      <c r="O238" s="94"/>
      <c r="P238" s="107"/>
      <c r="Q238" s="94"/>
      <c r="R238" s="84" t="s">
        <v>37</v>
      </c>
      <c r="S238" s="11">
        <f>VLOOKUP(R238,EXPERTISE,2)</f>
        <v>10</v>
      </c>
      <c r="T238" s="94"/>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c r="AT238" s="92"/>
      <c r="AU238" s="92"/>
      <c r="AV238" s="92"/>
      <c r="AW238" s="92"/>
      <c r="AX238" s="98"/>
      <c r="AZ238" s="120">
        <f>IF(E238=AZ$3,AX238,0)</f>
        <v>0</v>
      </c>
      <c r="BA238" s="18">
        <f>IF(AZ238=AZ$4,AZ238-60,AZ238)</f>
        <v>0</v>
      </c>
      <c r="BB238" s="18">
        <f>IF(BA238=BA$4,BA238-60,BA238)</f>
        <v>0</v>
      </c>
      <c r="BC238" s="19">
        <f>IF(AZ238=$AZ$4,1,IF(BA238=$BA$4,1,IF(BB238=$BB$4,1,0)))</f>
        <v>0</v>
      </c>
      <c r="BE238" s="120">
        <f>IF(E238=BE$3,AX238,0)</f>
        <v>0</v>
      </c>
      <c r="BF238" s="18">
        <f>IF(BE238=BE$4,BE238-60,BE238)</f>
        <v>0</v>
      </c>
      <c r="BG238" s="18">
        <f>IF(BF238=BF$4,BF238-60,BF238)</f>
        <v>0</v>
      </c>
      <c r="BH238" s="19">
        <f>IF(BE238=$BE$4,1,IF(BF238=$BF$4,1,IF(BG238=$BG$4,1,0)))</f>
        <v>0</v>
      </c>
      <c r="BJ238" s="120">
        <f>IF(E238=BJ$3,AX238,0)</f>
        <v>0</v>
      </c>
      <c r="BK238" s="18">
        <f>IF(BJ238=BJ$4,BJ238-60,BJ238)</f>
        <v>0</v>
      </c>
      <c r="BL238" s="18">
        <f>IF(BK238=BK$4,BK238-60,BK238)</f>
        <v>0</v>
      </c>
      <c r="BM238" s="19">
        <f>IF(BJ238=$BJ$4,1,IF(BK238=$BK$4,1,IF(BL238=$BL$4,1,0)))</f>
        <v>0</v>
      </c>
    </row>
    <row r="239" spans="1:65" ht="15.75" customHeight="1" outlineLevel="1" x14ac:dyDescent="0.25">
      <c r="A239" s="12" t="str">
        <f>CONCATENATE(E239,LEFT(C239,2),RIGHT(C239,2),UPPER((LEFT(D239,3))))</f>
        <v/>
      </c>
      <c r="B239" s="99"/>
      <c r="C239" s="99"/>
      <c r="D239" s="99"/>
      <c r="E239" s="99"/>
      <c r="F239" s="99"/>
      <c r="G239" s="100"/>
      <c r="H239" s="99"/>
      <c r="I239" s="106"/>
      <c r="J239" s="99"/>
      <c r="K239" s="84" t="s">
        <v>35</v>
      </c>
      <c r="L239" s="11">
        <f>VLOOKUP(K239,COMPETENCES,2)</f>
        <v>5</v>
      </c>
      <c r="M239" s="11">
        <f>IF(L239="-",0,IF(L239=0,0,1))</f>
        <v>1</v>
      </c>
      <c r="N239" s="103"/>
      <c r="O239" s="94"/>
      <c r="P239" s="107"/>
      <c r="Q239" s="94"/>
      <c r="R239" s="84" t="s">
        <v>38</v>
      </c>
      <c r="S239" s="11" t="str">
        <f>VLOOKUP(R239,EXPERTISE,2)</f>
        <v>-</v>
      </c>
      <c r="T239" s="94"/>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2"/>
      <c r="AR239" s="92"/>
      <c r="AS239" s="92"/>
      <c r="AT239" s="92"/>
      <c r="AU239" s="92"/>
      <c r="AV239" s="92"/>
      <c r="AW239" s="92"/>
      <c r="AX239" s="98"/>
      <c r="AZ239" s="120">
        <f>IF(E239=AZ$3,AX239,0)</f>
        <v>0</v>
      </c>
      <c r="BA239" s="18">
        <f>IF(AZ239=AZ$4,AZ239-60,AZ239)</f>
        <v>0</v>
      </c>
      <c r="BB239" s="18">
        <f>IF(BA239=BA$4,BA239-60,BA239)</f>
        <v>0</v>
      </c>
      <c r="BC239" s="19">
        <f>IF(AZ239=$AZ$4,1,IF(BA239=$BA$4,1,IF(BB239=$BB$4,1,0)))</f>
        <v>0</v>
      </c>
      <c r="BE239" s="120">
        <f>IF(E239=BE$3,AX239,0)</f>
        <v>0</v>
      </c>
      <c r="BF239" s="18">
        <f>IF(BE239=BE$4,BE239-60,BE239)</f>
        <v>0</v>
      </c>
      <c r="BG239" s="18">
        <f>IF(BF239=BF$4,BF239-60,BF239)</f>
        <v>0</v>
      </c>
      <c r="BH239" s="19">
        <f>IF(BE239=$BE$4,1,IF(BF239=$BF$4,1,IF(BG239=$BG$4,1,0)))</f>
        <v>0</v>
      </c>
      <c r="BJ239" s="120">
        <f>IF(E239=BJ$3,AX239,0)</f>
        <v>0</v>
      </c>
      <c r="BK239" s="18">
        <f>IF(BJ239=BJ$4,BJ239-60,BJ239)</f>
        <v>0</v>
      </c>
      <c r="BL239" s="18">
        <f>IF(BK239=BK$4,BK239-60,BK239)</f>
        <v>0</v>
      </c>
      <c r="BM239" s="19">
        <f>IF(BJ239=$BJ$4,1,IF(BK239=$BK$4,1,IF(BL239=$BL$4,1,0)))</f>
        <v>0</v>
      </c>
    </row>
    <row r="240" spans="1:65" ht="15.75" customHeight="1" outlineLevel="1" x14ac:dyDescent="0.25">
      <c r="A240" s="12" t="str">
        <f>CONCATENATE(E240,LEFT(C240,2),RIGHT(C240,2),UPPER((LEFT(D240,3))))</f>
        <v/>
      </c>
      <c r="B240" s="99"/>
      <c r="C240" s="99"/>
      <c r="D240" s="99"/>
      <c r="E240" s="99"/>
      <c r="F240" s="99"/>
      <c r="G240" s="100"/>
      <c r="H240" s="99"/>
      <c r="I240" s="106"/>
      <c r="J240" s="99"/>
      <c r="K240" s="84" t="s">
        <v>36</v>
      </c>
      <c r="L240" s="11">
        <f>VLOOKUP(K240,COMPETENCES,2)</f>
        <v>7.5</v>
      </c>
      <c r="M240" s="11">
        <f>IF(L240="-",0,IF(L240=0,0,1))</f>
        <v>1</v>
      </c>
      <c r="N240" s="103"/>
      <c r="O240" s="94"/>
      <c r="P240" s="107"/>
      <c r="Q240" s="94"/>
      <c r="R240" s="84" t="s">
        <v>38</v>
      </c>
      <c r="S240" s="11" t="str">
        <f>VLOOKUP(R240,EXPERTISE,2)</f>
        <v>-</v>
      </c>
      <c r="T240" s="94"/>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2"/>
      <c r="AR240" s="92"/>
      <c r="AS240" s="92"/>
      <c r="AT240" s="92"/>
      <c r="AU240" s="92"/>
      <c r="AV240" s="92"/>
      <c r="AW240" s="92"/>
      <c r="AX240" s="98"/>
      <c r="AZ240" s="120">
        <f>IF(E240=AZ$3,AX240,0)</f>
        <v>0</v>
      </c>
      <c r="BA240" s="18">
        <f>IF(AZ240=AZ$4,AZ240-60,AZ240)</f>
        <v>0</v>
      </c>
      <c r="BB240" s="18">
        <f>IF(BA240=BA$4,BA240-60,BA240)</f>
        <v>0</v>
      </c>
      <c r="BC240" s="19">
        <f>IF(AZ240=$AZ$4,1,IF(BA240=$BA$4,1,IF(BB240=$BB$4,1,0)))</f>
        <v>0</v>
      </c>
      <c r="BE240" s="120">
        <f>IF(E240=BE$3,AX240,0)</f>
        <v>0</v>
      </c>
      <c r="BF240" s="18">
        <f>IF(BE240=BE$4,BE240-60,BE240)</f>
        <v>0</v>
      </c>
      <c r="BG240" s="18">
        <f>IF(BF240=BF$4,BF240-60,BF240)</f>
        <v>0</v>
      </c>
      <c r="BH240" s="19">
        <f>IF(BE240=$BE$4,1,IF(BF240=$BF$4,1,IF(BG240=$BG$4,1,0)))</f>
        <v>0</v>
      </c>
      <c r="BJ240" s="120">
        <f>IF(E240=BJ$3,AX240,0)</f>
        <v>0</v>
      </c>
      <c r="BK240" s="18">
        <f>IF(BJ240=BJ$4,BJ240-60,BJ240)</f>
        <v>0</v>
      </c>
      <c r="BL240" s="18">
        <f>IF(BK240=BK$4,BK240-60,BK240)</f>
        <v>0</v>
      </c>
      <c r="BM240" s="19">
        <f>IF(BJ240=$BJ$4,1,IF(BK240=$BK$4,1,IF(BL240=$BL$4,1,0)))</f>
        <v>0</v>
      </c>
    </row>
    <row r="241" spans="1:65" ht="15.75" customHeight="1" outlineLevel="1" x14ac:dyDescent="0.25">
      <c r="A241" s="12" t="str">
        <f>CONCATENATE(E241,LEFT(C241,2),RIGHT(C241,2),UPPER((LEFT(D241,3))))</f>
        <v/>
      </c>
      <c r="B241" s="99"/>
      <c r="C241" s="99"/>
      <c r="D241" s="99"/>
      <c r="E241" s="99"/>
      <c r="F241" s="99"/>
      <c r="G241" s="100"/>
      <c r="H241" s="99"/>
      <c r="I241" s="106"/>
      <c r="J241" s="99"/>
      <c r="K241" s="84" t="s">
        <v>66</v>
      </c>
      <c r="L241" s="11" t="str">
        <f>VLOOKUP(K241,COMPETENCES,2)</f>
        <v>-</v>
      </c>
      <c r="M241" s="11">
        <f>IF(L241="-",0,IF(L241=0,0,1))</f>
        <v>0</v>
      </c>
      <c r="N241" s="103"/>
      <c r="O241" s="94"/>
      <c r="P241" s="107"/>
      <c r="Q241" s="94"/>
      <c r="R241" s="94"/>
      <c r="S241" s="107"/>
      <c r="T241" s="94"/>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2"/>
      <c r="AR241" s="92"/>
      <c r="AS241" s="92"/>
      <c r="AT241" s="92"/>
      <c r="AU241" s="92"/>
      <c r="AV241" s="92"/>
      <c r="AW241" s="92"/>
      <c r="AX241" s="98"/>
      <c r="AZ241" s="120">
        <f>IF(E241=AZ$3,AX241,0)</f>
        <v>0</v>
      </c>
      <c r="BA241" s="18">
        <f>IF(AZ241=AZ$4,AZ241-60,AZ241)</f>
        <v>0</v>
      </c>
      <c r="BB241" s="18">
        <f>IF(BA241=BA$4,BA241-60,BA241)</f>
        <v>0</v>
      </c>
      <c r="BC241" s="19">
        <f>IF(AZ241=$AZ$4,1,IF(BA241=$BA$4,1,IF(BB241=$BB$4,1,0)))</f>
        <v>0</v>
      </c>
      <c r="BE241" s="120">
        <f>IF(E241=BE$3,AX241,0)</f>
        <v>0</v>
      </c>
      <c r="BF241" s="18">
        <f>IF(BE241=BE$4,BE241-60,BE241)</f>
        <v>0</v>
      </c>
      <c r="BG241" s="18">
        <f>IF(BF241=BF$4,BF241-60,BF241)</f>
        <v>0</v>
      </c>
      <c r="BH241" s="19">
        <f>IF(BE241=$BE$4,1,IF(BF241=$BF$4,1,IF(BG241=$BG$4,1,0)))</f>
        <v>0</v>
      </c>
      <c r="BJ241" s="120">
        <f>IF(E241=BJ$3,AX241,0)</f>
        <v>0</v>
      </c>
      <c r="BK241" s="18">
        <f>IF(BJ241=BJ$4,BJ241-60,BJ241)</f>
        <v>0</v>
      </c>
      <c r="BL241" s="18">
        <f>IF(BK241=BK$4,BK241-60,BK241)</f>
        <v>0</v>
      </c>
      <c r="BM241" s="19">
        <f>IF(BJ241=$BJ$4,1,IF(BK241=$BK$4,1,IF(BL241=$BL$4,1,0)))</f>
        <v>0</v>
      </c>
    </row>
    <row r="242" spans="1:65" ht="15.75" customHeight="1" outlineLevel="1" x14ac:dyDescent="0.25">
      <c r="A242" s="12" t="str">
        <f>CONCATENATE(E242,LEFT(C242,2),RIGHT(C242,2),UPPER((LEFT(D242,3))))</f>
        <v/>
      </c>
      <c r="B242" s="99"/>
      <c r="C242" s="99"/>
      <c r="D242" s="99"/>
      <c r="E242" s="99"/>
      <c r="F242" s="99"/>
      <c r="G242" s="100"/>
      <c r="H242" s="99"/>
      <c r="I242" s="106"/>
      <c r="J242" s="99"/>
      <c r="K242" s="84" t="s">
        <v>66</v>
      </c>
      <c r="L242" s="11" t="str">
        <f>VLOOKUP(K242,COMPETENCES,2)</f>
        <v>-</v>
      </c>
      <c r="M242" s="11">
        <f>IF(L242="-",0,IF(L242=0,0,1))</f>
        <v>0</v>
      </c>
      <c r="N242" s="103"/>
      <c r="O242" s="94"/>
      <c r="P242" s="107"/>
      <c r="Q242" s="94"/>
      <c r="R242" s="94"/>
      <c r="S242" s="107"/>
      <c r="T242" s="94"/>
      <c r="U242" s="92"/>
      <c r="V242" s="92"/>
      <c r="W242" s="92"/>
      <c r="X242" s="92"/>
      <c r="Y242" s="92"/>
      <c r="Z242" s="92"/>
      <c r="AA242" s="92"/>
      <c r="AB242" s="92"/>
      <c r="AC242" s="92"/>
      <c r="AD242" s="92"/>
      <c r="AE242" s="92"/>
      <c r="AF242" s="92"/>
      <c r="AG242" s="92"/>
      <c r="AH242" s="92"/>
      <c r="AI242" s="92"/>
      <c r="AJ242" s="92"/>
      <c r="AK242" s="92"/>
      <c r="AL242" s="92"/>
      <c r="AM242" s="92"/>
      <c r="AN242" s="92"/>
      <c r="AO242" s="92"/>
      <c r="AP242" s="92"/>
      <c r="AQ242" s="92"/>
      <c r="AR242" s="92"/>
      <c r="AS242" s="92"/>
      <c r="AT242" s="92"/>
      <c r="AU242" s="92"/>
      <c r="AV242" s="92"/>
      <c r="AW242" s="92"/>
      <c r="AX242" s="98"/>
      <c r="AZ242" s="120">
        <f>IF(E242=AZ$3,AX242,0)</f>
        <v>0</v>
      </c>
      <c r="BA242" s="18">
        <f>IF(AZ242=AZ$4,AZ242-60,AZ242)</f>
        <v>0</v>
      </c>
      <c r="BB242" s="18">
        <f>IF(BA242=BA$4,BA242-60,BA242)</f>
        <v>0</v>
      </c>
      <c r="BC242" s="19">
        <f>IF(AZ242=$AZ$4,1,IF(BA242=$BA$4,1,IF(BB242=$BB$4,1,0)))</f>
        <v>0</v>
      </c>
      <c r="BE242" s="120">
        <f>IF(E242=BE$3,AX242,0)</f>
        <v>0</v>
      </c>
      <c r="BF242" s="18">
        <f>IF(BE242=BE$4,BE242-60,BE242)</f>
        <v>0</v>
      </c>
      <c r="BG242" s="18">
        <f>IF(BF242=BF$4,BF242-60,BF242)</f>
        <v>0</v>
      </c>
      <c r="BH242" s="19">
        <f>IF(BE242=$BE$4,1,IF(BF242=$BF$4,1,IF(BG242=$BG$4,1,0)))</f>
        <v>0</v>
      </c>
      <c r="BJ242" s="120">
        <f>IF(E242=BJ$3,AX242,0)</f>
        <v>0</v>
      </c>
      <c r="BK242" s="18">
        <f>IF(BJ242=BJ$4,BJ242-60,BJ242)</f>
        <v>0</v>
      </c>
      <c r="BL242" s="18">
        <f>IF(BK242=BK$4,BK242-60,BK242)</f>
        <v>0</v>
      </c>
      <c r="BM242" s="19">
        <f>IF(BJ242=$BJ$4,1,IF(BK242=$BK$4,1,IF(BL242=$BL$4,1,0)))</f>
        <v>0</v>
      </c>
    </row>
    <row r="243" spans="1:65" ht="15.75" customHeight="1" outlineLevel="1" x14ac:dyDescent="0.25">
      <c r="A243" s="12" t="str">
        <f>CONCATENATE(E243,LEFT(C243,2),RIGHT(C243,2),UPPER((LEFT(D243,3))))</f>
        <v/>
      </c>
      <c r="B243" s="99"/>
      <c r="C243" s="99"/>
      <c r="D243" s="99"/>
      <c r="E243" s="99"/>
      <c r="F243" s="99"/>
      <c r="G243" s="100"/>
      <c r="H243" s="99"/>
      <c r="I243" s="106"/>
      <c r="J243" s="99"/>
      <c r="K243" s="84" t="s">
        <v>66</v>
      </c>
      <c r="L243" s="11" t="str">
        <f>VLOOKUP(K243,COMPETENCES,2)</f>
        <v>-</v>
      </c>
      <c r="M243" s="11">
        <f>IF(L243="-",0,IF(L243=0,0,1))</f>
        <v>0</v>
      </c>
      <c r="N243" s="103"/>
      <c r="O243" s="94"/>
      <c r="P243" s="107"/>
      <c r="Q243" s="94"/>
      <c r="R243" s="94"/>
      <c r="S243" s="107"/>
      <c r="T243" s="94"/>
      <c r="U243" s="92"/>
      <c r="V243" s="92"/>
      <c r="W243" s="92"/>
      <c r="X243" s="92"/>
      <c r="Y243" s="92"/>
      <c r="Z243" s="92"/>
      <c r="AA243" s="92"/>
      <c r="AB243" s="92"/>
      <c r="AC243" s="92"/>
      <c r="AD243" s="92"/>
      <c r="AE243" s="92"/>
      <c r="AF243" s="92"/>
      <c r="AG243" s="92"/>
      <c r="AH243" s="92"/>
      <c r="AI243" s="92"/>
      <c r="AJ243" s="92"/>
      <c r="AK243" s="92"/>
      <c r="AL243" s="92"/>
      <c r="AM243" s="92"/>
      <c r="AN243" s="92"/>
      <c r="AO243" s="92"/>
      <c r="AP243" s="92"/>
      <c r="AQ243" s="92"/>
      <c r="AR243" s="92"/>
      <c r="AS243" s="92"/>
      <c r="AT243" s="92"/>
      <c r="AU243" s="92"/>
      <c r="AV243" s="92"/>
      <c r="AW243" s="92"/>
      <c r="AX243" s="98"/>
      <c r="AZ243" s="120">
        <f>IF(E243=AZ$3,AX243,0)</f>
        <v>0</v>
      </c>
      <c r="BA243" s="18">
        <f>IF(AZ243=AZ$4,AZ243-60,AZ243)</f>
        <v>0</v>
      </c>
      <c r="BB243" s="18">
        <f>IF(BA243=BA$4,BA243-60,BA243)</f>
        <v>0</v>
      </c>
      <c r="BC243" s="19">
        <f>IF(AZ243=$AZ$4,1,IF(BA243=$BA$4,1,IF(BB243=$BB$4,1,0)))</f>
        <v>0</v>
      </c>
      <c r="BE243" s="120">
        <f>IF(E243=BE$3,AX243,0)</f>
        <v>0</v>
      </c>
      <c r="BF243" s="18">
        <f>IF(BE243=BE$4,BE243-60,BE243)</f>
        <v>0</v>
      </c>
      <c r="BG243" s="18">
        <f>IF(BF243=BF$4,BF243-60,BF243)</f>
        <v>0</v>
      </c>
      <c r="BH243" s="19">
        <f>IF(BE243=$BE$4,1,IF(BF243=$BF$4,1,IF(BG243=$BG$4,1,0)))</f>
        <v>0</v>
      </c>
      <c r="BJ243" s="120">
        <f>IF(E243=BJ$3,AX243,0)</f>
        <v>0</v>
      </c>
      <c r="BK243" s="18">
        <f>IF(BJ243=BJ$4,BJ243-60,BJ243)</f>
        <v>0</v>
      </c>
      <c r="BL243" s="18">
        <f>IF(BK243=BK$4,BK243-60,BK243)</f>
        <v>0</v>
      </c>
      <c r="BM243" s="19">
        <f>IF(BJ243=$BJ$4,1,IF(BK243=$BK$4,1,IF(BL243=$BL$4,1,0)))</f>
        <v>0</v>
      </c>
    </row>
    <row r="244" spans="1:65" ht="15" customHeight="1" outlineLevel="1" x14ac:dyDescent="0.25">
      <c r="A244" s="12" t="str">
        <f>CONCATENATE(E244,LEFT(C244,2),RIGHT(C244,2),UPPER((LEFT(D244,3))))</f>
        <v/>
      </c>
      <c r="B244" s="108"/>
      <c r="C244" s="99"/>
      <c r="D244" s="99"/>
      <c r="E244" s="99"/>
      <c r="F244" s="99"/>
      <c r="G244" s="100"/>
      <c r="H244" s="99"/>
      <c r="I244" s="106"/>
      <c r="J244" s="99"/>
      <c r="K244" s="94"/>
      <c r="L244" s="107"/>
      <c r="M244" s="107"/>
      <c r="N244" s="107"/>
      <c r="O244" s="94"/>
      <c r="P244" s="107"/>
      <c r="Q244" s="94"/>
      <c r="R244" s="94"/>
      <c r="S244" s="107"/>
      <c r="T244" s="94"/>
      <c r="U244" s="94"/>
      <c r="V244" s="94"/>
      <c r="W244" s="94"/>
      <c r="X244" s="94"/>
      <c r="Y244" s="94"/>
      <c r="Z244" s="94"/>
      <c r="AA244" s="94"/>
      <c r="AB244" s="94"/>
      <c r="AC244" s="94"/>
      <c r="AD244" s="94"/>
      <c r="AE244" s="94"/>
      <c r="AF244" s="94"/>
      <c r="AG244" s="94"/>
      <c r="AH244" s="94"/>
      <c r="AI244" s="94"/>
      <c r="AJ244" s="94"/>
      <c r="AK244" s="94"/>
      <c r="AL244" s="94"/>
      <c r="AM244" s="94"/>
      <c r="AN244" s="94"/>
      <c r="AO244" s="94"/>
      <c r="AP244" s="94"/>
      <c r="AQ244" s="94"/>
      <c r="AR244" s="94"/>
      <c r="AS244" s="94"/>
      <c r="AT244" s="94"/>
      <c r="AU244" s="94"/>
      <c r="AV244" s="94"/>
      <c r="AW244" s="94"/>
      <c r="AX244" s="109"/>
      <c r="AZ244" s="120">
        <f>IF(E244=AZ$3,AX244,0)</f>
        <v>0</v>
      </c>
      <c r="BA244" s="18">
        <f>IF(AZ244=AZ$4,AZ244-60,AZ244)</f>
        <v>0</v>
      </c>
      <c r="BB244" s="18">
        <f>IF(BA244=BA$4,BA244-60,BA244)</f>
        <v>0</v>
      </c>
      <c r="BC244" s="19">
        <f>IF(AZ244=$AZ$4,1,IF(BA244=$BA$4,1,IF(BB244=$BB$4,1,0)))</f>
        <v>0</v>
      </c>
      <c r="BE244" s="120">
        <f>IF(E244=BE$3,AX244,0)</f>
        <v>0</v>
      </c>
      <c r="BF244" s="18">
        <f>IF(BE244=BE$4,BE244-60,BE244)</f>
        <v>0</v>
      </c>
      <c r="BG244" s="18">
        <f>IF(BF244=BF$4,BF244-60,BF244)</f>
        <v>0</v>
      </c>
      <c r="BH244" s="19">
        <f>IF(BE244=$BE$4,1,IF(BF244=$BF$4,1,IF(BG244=$BG$4,1,0)))</f>
        <v>0</v>
      </c>
      <c r="BJ244" s="120">
        <f>IF(E244=BJ$3,AX244,0)</f>
        <v>0</v>
      </c>
      <c r="BK244" s="18">
        <f>IF(BJ244=BJ$4,BJ244-60,BJ244)</f>
        <v>0</v>
      </c>
      <c r="BL244" s="18">
        <f>IF(BK244=BK$4,BK244-60,BK244)</f>
        <v>0</v>
      </c>
      <c r="BM244" s="19">
        <f>IF(BJ244=$BJ$4,1,IF(BK244=$BK$4,1,IF(BL244=$BL$4,1,0)))</f>
        <v>0</v>
      </c>
    </row>
    <row r="245" spans="1:65" ht="15.75" x14ac:dyDescent="0.25">
      <c r="A245" s="12" t="str">
        <f>CONCATENATE(E245,LEFT(C245,2),RIGHT(C245,2),UPPER((LEFT(D245,3))))</f>
        <v>EAg16AGA</v>
      </c>
      <c r="B245" s="12" t="s">
        <v>84</v>
      </c>
      <c r="C245" s="12" t="s">
        <v>155</v>
      </c>
      <c r="D245" s="12" t="s">
        <v>120</v>
      </c>
      <c r="E245" s="6" t="str">
        <f>VLOOKUP($F245,'Listes déroulantes'!$A$28:$B$46,2)</f>
        <v>E</v>
      </c>
      <c r="F245" s="70" t="s">
        <v>1</v>
      </c>
      <c r="G245" s="71"/>
      <c r="H245" s="72"/>
      <c r="I245" s="73"/>
      <c r="J245" s="73"/>
      <c r="K245" s="73"/>
      <c r="L245" s="73"/>
      <c r="M245" s="73"/>
      <c r="N245" s="73"/>
      <c r="O245" s="73"/>
      <c r="P245" s="73"/>
      <c r="Q245" s="73"/>
      <c r="R245" s="73"/>
      <c r="S245" s="73"/>
      <c r="T245" s="74"/>
      <c r="U245" s="75">
        <f>J246+N246+Q246+T246</f>
        <v>28.402777777777779</v>
      </c>
      <c r="V245" s="72"/>
      <c r="W245" s="73"/>
      <c r="X245" s="73"/>
      <c r="Y245" s="73"/>
      <c r="Z245" s="73"/>
      <c r="AA245" s="73"/>
      <c r="AB245" s="73"/>
      <c r="AC245" s="73"/>
      <c r="AD245" s="73"/>
      <c r="AE245" s="73"/>
      <c r="AF245" s="74"/>
      <c r="AG245" s="76"/>
      <c r="AH245" s="77">
        <f>W246+Y246+AA246+AC246+AE246+AG246</f>
        <v>7.5</v>
      </c>
      <c r="AI245" s="73"/>
      <c r="AJ245" s="73"/>
      <c r="AK245" s="73"/>
      <c r="AL245" s="78" t="str">
        <f>IF(AK246&lt;5,"0",IF(AK246&lt;10,"2,5",IF(AK246&lt;15,"5",IF(AK246&lt;20,"7,5","10"))))</f>
        <v>2,5</v>
      </c>
      <c r="AM245" s="73"/>
      <c r="AN245" s="73"/>
      <c r="AO245" s="73"/>
      <c r="AP245" s="79">
        <f>IF(AO246&lt;10,5,10)</f>
        <v>10</v>
      </c>
      <c r="AQ245" s="73"/>
      <c r="AR245" s="73"/>
      <c r="AS245" s="73"/>
      <c r="AT245" s="73"/>
      <c r="AU245" s="73"/>
      <c r="AV245" s="73"/>
      <c r="AW245" s="80">
        <f>AR246+AT246+AV246</f>
        <v>6</v>
      </c>
      <c r="AX245" s="81">
        <f>U245+AP245+AL245+AH245+AW245</f>
        <v>54.402777777777779</v>
      </c>
      <c r="AZ245" s="120">
        <f>IF(E245=AZ$3,AX245,0)</f>
        <v>0</v>
      </c>
      <c r="BA245" s="18">
        <f>IF(AZ245=AZ$4,AZ245-60,AZ245)</f>
        <v>0</v>
      </c>
      <c r="BB245" s="18">
        <f>IF(BA245=BA$4,BA245-60,BA245)</f>
        <v>0</v>
      </c>
      <c r="BC245" s="19">
        <f>IF(AZ245=$AZ$4,1,IF(BA245=$BA$4,1,IF(BB245=$BB$4,1,0)))</f>
        <v>0</v>
      </c>
      <c r="BE245" s="120">
        <f>IF(E245=BE$3,AX245,0)</f>
        <v>54.402777777777779</v>
      </c>
      <c r="BF245" s="18">
        <f>IF(BE245=BE$4,BE245-60,BE245)</f>
        <v>54.402777777777779</v>
      </c>
      <c r="BG245" s="18">
        <f>IF(BF245=BF$4,BF245-60,BF245)</f>
        <v>-5.5972222222222214</v>
      </c>
      <c r="BH245" s="19">
        <f>IF(BE245=$BE$4,1,IF(BF245=$BF$4,1,IF(BG245=$BG$4,1,0)))</f>
        <v>1</v>
      </c>
      <c r="BJ245" s="120">
        <f>IF(E245=BJ$3,AX245,0)</f>
        <v>0</v>
      </c>
      <c r="BK245" s="18">
        <f>IF(BJ245=BJ$4,BJ245-60,BJ245)</f>
        <v>0</v>
      </c>
      <c r="BL245" s="18">
        <f>IF(BK245=BK$4,BK245-60,BK245)</f>
        <v>0</v>
      </c>
      <c r="BM245" s="19">
        <f>IF(BJ245=$BJ$4,1,IF(BK245=$BK$4,1,IF(BL245=$BL$4,1,0)))</f>
        <v>0</v>
      </c>
    </row>
    <row r="246" spans="1:65" ht="15.75" customHeight="1" outlineLevel="1" x14ac:dyDescent="0.25">
      <c r="A246" s="12" t="str">
        <f>CONCATENATE(E246,LEFT(C246,2),RIGHT(C246,2),UPPER((LEFT(D246,3))))</f>
        <v/>
      </c>
      <c r="B246" s="82"/>
      <c r="C246" s="82"/>
      <c r="D246" s="82"/>
      <c r="E246" s="82"/>
      <c r="F246" s="82"/>
      <c r="G246" s="83"/>
      <c r="H246" s="87" t="s">
        <v>30</v>
      </c>
      <c r="I246" s="85">
        <f>VLOOKUP(H246,OBJECTIFS,2)</f>
        <v>5</v>
      </c>
      <c r="J246" s="86">
        <f>AVERAGE(I246:I250)</f>
        <v>5</v>
      </c>
      <c r="K246" s="87" t="s">
        <v>36</v>
      </c>
      <c r="L246" s="11">
        <f>VLOOKUP(K246,COMPETENCES,2)</f>
        <v>7.5</v>
      </c>
      <c r="M246" s="11">
        <f>IF(L246="-",0,IF(L246=0,0,1))</f>
        <v>1</v>
      </c>
      <c r="N246" s="88">
        <f>SUM(L246:L259)/SUM(M246:M259)</f>
        <v>7.5</v>
      </c>
      <c r="O246" s="84" t="s">
        <v>19</v>
      </c>
      <c r="P246" s="89">
        <f>VLOOKUP(O246,QUALITES,2)</f>
        <v>10</v>
      </c>
      <c r="Q246" s="90">
        <f>AVERAGE(P246:P253)</f>
        <v>8.125</v>
      </c>
      <c r="R246" s="84" t="s">
        <v>36</v>
      </c>
      <c r="S246" s="11">
        <f>VLOOKUP(R246,EXPERTISE,2)</f>
        <v>7.5</v>
      </c>
      <c r="T246" s="91">
        <f>AVERAGE(S246:S256)</f>
        <v>7.7777777777777777</v>
      </c>
      <c r="U246" s="92"/>
      <c r="V246" s="12" t="s">
        <v>59</v>
      </c>
      <c r="W246" s="93">
        <f>VLOOKUP(V246,PROJETS,2)</f>
        <v>0</v>
      </c>
      <c r="X246" s="12" t="s">
        <v>18</v>
      </c>
      <c r="Y246" s="93">
        <f>VLOOKUP(X246,PROJETS,2)</f>
        <v>2.5</v>
      </c>
      <c r="Z246" s="12" t="s">
        <v>18</v>
      </c>
      <c r="AA246" s="93">
        <f>VLOOKUP(Z246,PROJETS,2)</f>
        <v>2.5</v>
      </c>
      <c r="AB246" s="12" t="s">
        <v>59</v>
      </c>
      <c r="AC246" s="93">
        <f>VLOOKUP(AB246,PROJETS,2)</f>
        <v>0</v>
      </c>
      <c r="AD246" s="12" t="s">
        <v>18</v>
      </c>
      <c r="AE246" s="93">
        <f>VLOOKUP(AD246,PROJETS,2)</f>
        <v>2.5</v>
      </c>
      <c r="AF246" s="12" t="s">
        <v>59</v>
      </c>
      <c r="AG246" s="93">
        <f>VLOOKUP(AF246,PROJETS,2)</f>
        <v>0</v>
      </c>
      <c r="AH246" s="94"/>
      <c r="AI246" s="95">
        <v>41407</v>
      </c>
      <c r="AJ246" s="96">
        <f>AJ4</f>
        <v>44561</v>
      </c>
      <c r="AK246" s="97">
        <f>(AJ246-AI246)/365</f>
        <v>8.6410958904109592</v>
      </c>
      <c r="AL246" s="92"/>
      <c r="AM246" s="95">
        <v>40756</v>
      </c>
      <c r="AN246" s="95">
        <f>AN4</f>
        <v>44561</v>
      </c>
      <c r="AO246" s="97">
        <f>(AN246-AM246)/365</f>
        <v>10.424657534246576</v>
      </c>
      <c r="AP246" s="92"/>
      <c r="AQ246" s="12" t="s">
        <v>19</v>
      </c>
      <c r="AR246" s="93">
        <f>VLOOKUP(AQ246,DIVERS,2)</f>
        <v>4</v>
      </c>
      <c r="AS246" s="12" t="s">
        <v>18</v>
      </c>
      <c r="AT246" s="93">
        <f>VLOOKUP(AS246,FORMAC,2)</f>
        <v>2</v>
      </c>
      <c r="AU246" s="12" t="s">
        <v>59</v>
      </c>
      <c r="AV246" s="93">
        <f>VLOOKUP(AU246,FORMAQ,2)</f>
        <v>0</v>
      </c>
      <c r="AW246" s="92"/>
      <c r="AX246" s="98"/>
      <c r="AZ246" s="120">
        <f>IF(E246=AZ$3,AX246,0)</f>
        <v>0</v>
      </c>
      <c r="BA246" s="18">
        <f>IF(AZ246=AZ$4,AZ246-60,AZ246)</f>
        <v>0</v>
      </c>
      <c r="BB246" s="18">
        <f>IF(BA246=BA$4,BA246-60,BA246)</f>
        <v>0</v>
      </c>
      <c r="BC246" s="19">
        <f>IF(AZ246=$AZ$4,1,IF(BA246=$BA$4,1,IF(BB246=$BB$4,1,0)))</f>
        <v>0</v>
      </c>
      <c r="BE246" s="120">
        <f>IF(E246=BE$3,AX246,0)</f>
        <v>0</v>
      </c>
      <c r="BF246" s="18">
        <f>IF(BE246=BE$4,BE246-60,BE246)</f>
        <v>0</v>
      </c>
      <c r="BG246" s="18">
        <f>IF(BF246=BF$4,BF246-60,BF246)</f>
        <v>0</v>
      </c>
      <c r="BH246" s="19">
        <f>IF(BE246=$BE$4,1,IF(BF246=$BF$4,1,IF(BG246=$BG$4,1,0)))</f>
        <v>0</v>
      </c>
      <c r="BJ246" s="120">
        <f>IF(E246=BJ$3,AX246,0)</f>
        <v>0</v>
      </c>
      <c r="BK246" s="18">
        <f>IF(BJ246=BJ$4,BJ246-60,BJ246)</f>
        <v>0</v>
      </c>
      <c r="BL246" s="18">
        <f>IF(BK246=BK$4,BK246-60,BK246)</f>
        <v>0</v>
      </c>
      <c r="BM246" s="19">
        <f>IF(BJ246=$BJ$4,1,IF(BK246=$BK$4,1,IF(BL246=$BL$4,1,0)))</f>
        <v>0</v>
      </c>
    </row>
    <row r="247" spans="1:65" ht="15.75" customHeight="1" outlineLevel="1" x14ac:dyDescent="0.25">
      <c r="A247" s="12" t="str">
        <f>CONCATENATE(E247,LEFT(C247,2),RIGHT(C247,2),UPPER((LEFT(D247,3))))</f>
        <v/>
      </c>
      <c r="B247" s="99"/>
      <c r="C247" s="99"/>
      <c r="D247" s="99"/>
      <c r="E247" s="99"/>
      <c r="F247" s="99"/>
      <c r="G247" s="100"/>
      <c r="H247" s="84" t="s">
        <v>66</v>
      </c>
      <c r="I247" s="101" t="str">
        <f>VLOOKUP(H247,OBJECTIFS,2)</f>
        <v>-</v>
      </c>
      <c r="J247" s="99"/>
      <c r="K247" s="102" t="s">
        <v>36</v>
      </c>
      <c r="L247" s="11">
        <f>VLOOKUP(K247,COMPETENCES,2)</f>
        <v>7.5</v>
      </c>
      <c r="M247" s="11">
        <f>IF(L247="-",0,IF(L247=0,0,1))</f>
        <v>1</v>
      </c>
      <c r="N247" s="103"/>
      <c r="O247" s="84" t="s">
        <v>19</v>
      </c>
      <c r="P247" s="11">
        <f>VLOOKUP(O247,QUALITES,2)</f>
        <v>10</v>
      </c>
      <c r="Q247" s="94"/>
      <c r="R247" s="84" t="s">
        <v>36</v>
      </c>
      <c r="S247" s="11">
        <f>VLOOKUP(R247,EXPERTISE,2)</f>
        <v>7.5</v>
      </c>
      <c r="T247" s="94"/>
      <c r="U247" s="92"/>
      <c r="V247" s="92"/>
      <c r="W247" s="92"/>
      <c r="X247" s="92"/>
      <c r="Y247" s="92"/>
      <c r="Z247" s="92"/>
      <c r="AA247" s="92"/>
      <c r="AB247" s="92"/>
      <c r="AC247" s="92"/>
      <c r="AD247" s="92"/>
      <c r="AE247" s="92"/>
      <c r="AF247" s="92"/>
      <c r="AG247" s="92"/>
      <c r="AH247" s="92"/>
      <c r="AI247" s="92"/>
      <c r="AJ247" s="92"/>
      <c r="AK247" s="92"/>
      <c r="AL247" s="92"/>
      <c r="AM247" s="92"/>
      <c r="AN247" s="92"/>
      <c r="AO247" s="92"/>
      <c r="AP247" s="92"/>
      <c r="AQ247" s="92"/>
      <c r="AR247" s="92"/>
      <c r="AS247" s="92"/>
      <c r="AT247" s="92"/>
      <c r="AU247" s="92"/>
      <c r="AV247" s="92"/>
      <c r="AW247" s="92"/>
      <c r="AX247" s="98"/>
      <c r="AZ247" s="120">
        <f>IF(E247=AZ$3,AX247,0)</f>
        <v>0</v>
      </c>
      <c r="BA247" s="18">
        <f>IF(AZ247=AZ$4,AZ247-60,AZ247)</f>
        <v>0</v>
      </c>
      <c r="BB247" s="18">
        <f>IF(BA247=BA$4,BA247-60,BA247)</f>
        <v>0</v>
      </c>
      <c r="BC247" s="19">
        <f>IF(AZ247=$AZ$4,1,IF(BA247=$BA$4,1,IF(BB247=$BB$4,1,0)))</f>
        <v>0</v>
      </c>
      <c r="BE247" s="120">
        <f>IF(E247=BE$3,AX247,0)</f>
        <v>0</v>
      </c>
      <c r="BF247" s="18">
        <f>IF(BE247=BE$4,BE247-60,BE247)</f>
        <v>0</v>
      </c>
      <c r="BG247" s="18">
        <f>IF(BF247=BF$4,BF247-60,BF247)</f>
        <v>0</v>
      </c>
      <c r="BH247" s="19">
        <f>IF(BE247=$BE$4,1,IF(BF247=$BF$4,1,IF(BG247=$BG$4,1,0)))</f>
        <v>0</v>
      </c>
      <c r="BJ247" s="120">
        <f>IF(E247=BJ$3,AX247,0)</f>
        <v>0</v>
      </c>
      <c r="BK247" s="18">
        <f>IF(BJ247=BJ$4,BJ247-60,BJ247)</f>
        <v>0</v>
      </c>
      <c r="BL247" s="18">
        <f>IF(BK247=BK$4,BK247-60,BK247)</f>
        <v>0</v>
      </c>
      <c r="BM247" s="19">
        <f>IF(BJ247=$BJ$4,1,IF(BK247=$BK$4,1,IF(BL247=$BL$4,1,0)))</f>
        <v>0</v>
      </c>
    </row>
    <row r="248" spans="1:65" ht="15.75" customHeight="1" outlineLevel="1" x14ac:dyDescent="0.25">
      <c r="A248" s="12" t="str">
        <f>CONCATENATE(E248,LEFT(C248,2),RIGHT(C248,2),UPPER((LEFT(D248,3))))</f>
        <v/>
      </c>
      <c r="B248" s="99"/>
      <c r="C248" s="99"/>
      <c r="D248" s="99"/>
      <c r="E248" s="99"/>
      <c r="F248" s="99"/>
      <c r="G248" s="105"/>
      <c r="H248" s="84" t="s">
        <v>66</v>
      </c>
      <c r="I248" s="101" t="str">
        <f>VLOOKUP(H248,OBJECTIFS,2)</f>
        <v>-</v>
      </c>
      <c r="J248" s="99"/>
      <c r="K248" s="84" t="s">
        <v>37</v>
      </c>
      <c r="L248" s="11">
        <f>VLOOKUP(K248,COMPETENCES,2)</f>
        <v>10</v>
      </c>
      <c r="M248" s="11">
        <f>IF(L248="-",0,IF(L248=0,0,1))</f>
        <v>1</v>
      </c>
      <c r="N248" s="103"/>
      <c r="O248" s="84" t="s">
        <v>18</v>
      </c>
      <c r="P248" s="11">
        <f>VLOOKUP(O248,QUALITES,2)</f>
        <v>7.5</v>
      </c>
      <c r="Q248" s="94"/>
      <c r="R248" s="84" t="s">
        <v>36</v>
      </c>
      <c r="S248" s="11">
        <f>VLOOKUP(R248,EXPERTISE,2)</f>
        <v>7.5</v>
      </c>
      <c r="T248" s="94"/>
      <c r="U248" s="92"/>
      <c r="V248" s="92"/>
      <c r="W248" s="92"/>
      <c r="X248" s="92"/>
      <c r="Y248" s="92"/>
      <c r="Z248" s="92"/>
      <c r="AA248" s="92"/>
      <c r="AB248" s="92"/>
      <c r="AC248" s="92"/>
      <c r="AD248" s="92"/>
      <c r="AE248" s="92"/>
      <c r="AF248" s="92"/>
      <c r="AG248" s="92"/>
      <c r="AH248" s="92"/>
      <c r="AI248" s="92"/>
      <c r="AJ248" s="92"/>
      <c r="AK248" s="92"/>
      <c r="AL248" s="92"/>
      <c r="AM248" s="92"/>
      <c r="AN248" s="92"/>
      <c r="AO248" s="92"/>
      <c r="AP248" s="92"/>
      <c r="AQ248" s="92"/>
      <c r="AR248" s="92"/>
      <c r="AS248" s="92"/>
      <c r="AT248" s="92"/>
      <c r="AU248" s="92"/>
      <c r="AV248" s="92"/>
      <c r="AW248" s="92"/>
      <c r="AX248" s="98"/>
      <c r="AZ248" s="120">
        <f>IF(E248=AZ$3,AX248,0)</f>
        <v>0</v>
      </c>
      <c r="BA248" s="18">
        <f>IF(AZ248=AZ$4,AZ248-60,AZ248)</f>
        <v>0</v>
      </c>
      <c r="BB248" s="18">
        <f>IF(BA248=BA$4,BA248-60,BA248)</f>
        <v>0</v>
      </c>
      <c r="BC248" s="19">
        <f>IF(AZ248=$AZ$4,1,IF(BA248=$BA$4,1,IF(BB248=$BB$4,1,0)))</f>
        <v>0</v>
      </c>
      <c r="BE248" s="120">
        <f>IF(E248=BE$3,AX248,0)</f>
        <v>0</v>
      </c>
      <c r="BF248" s="18">
        <f>IF(BE248=BE$4,BE248-60,BE248)</f>
        <v>0</v>
      </c>
      <c r="BG248" s="18">
        <f>IF(BF248=BF$4,BF248-60,BF248)</f>
        <v>0</v>
      </c>
      <c r="BH248" s="19">
        <f>IF(BE248=$BE$4,1,IF(BF248=$BF$4,1,IF(BG248=$BG$4,1,0)))</f>
        <v>0</v>
      </c>
      <c r="BJ248" s="120">
        <f>IF(E248=BJ$3,AX248,0)</f>
        <v>0</v>
      </c>
      <c r="BK248" s="18">
        <f>IF(BJ248=BJ$4,BJ248-60,BJ248)</f>
        <v>0</v>
      </c>
      <c r="BL248" s="18">
        <f>IF(BK248=BK$4,BK248-60,BK248)</f>
        <v>0</v>
      </c>
      <c r="BM248" s="19">
        <f>IF(BJ248=$BJ$4,1,IF(BK248=$BK$4,1,IF(BL248=$BL$4,1,0)))</f>
        <v>0</v>
      </c>
    </row>
    <row r="249" spans="1:65" ht="15.75" customHeight="1" outlineLevel="1" x14ac:dyDescent="0.25">
      <c r="A249" s="12" t="str">
        <f>CONCATENATE(E249,LEFT(C249,2),RIGHT(C249,2),UPPER((LEFT(D249,3))))</f>
        <v/>
      </c>
      <c r="B249" s="99"/>
      <c r="C249" s="99"/>
      <c r="D249" s="99"/>
      <c r="E249" s="99"/>
      <c r="F249" s="99"/>
      <c r="G249" s="105"/>
      <c r="H249" s="84" t="s">
        <v>66</v>
      </c>
      <c r="I249" s="101" t="str">
        <f>VLOOKUP(H249,OBJECTIFS,2)</f>
        <v>-</v>
      </c>
      <c r="J249" s="99"/>
      <c r="K249" s="84" t="s">
        <v>37</v>
      </c>
      <c r="L249" s="11">
        <f>VLOOKUP(K249,COMPETENCES,2)</f>
        <v>10</v>
      </c>
      <c r="M249" s="11">
        <f>IF(L249="-",0,IF(L249=0,0,1))</f>
        <v>1</v>
      </c>
      <c r="N249" s="103"/>
      <c r="O249" s="84" t="s">
        <v>18</v>
      </c>
      <c r="P249" s="11">
        <f>VLOOKUP(O249,QUALITES,2)</f>
        <v>7.5</v>
      </c>
      <c r="Q249" s="94"/>
      <c r="R249" s="84" t="s">
        <v>36</v>
      </c>
      <c r="S249" s="11">
        <f>VLOOKUP(R249,EXPERTISE,2)</f>
        <v>7.5</v>
      </c>
      <c r="T249" s="94"/>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2"/>
      <c r="AR249" s="92"/>
      <c r="AS249" s="92"/>
      <c r="AT249" s="92"/>
      <c r="AU249" s="92"/>
      <c r="AV249" s="92"/>
      <c r="AW249" s="92"/>
      <c r="AX249" s="98"/>
      <c r="AZ249" s="120">
        <f>IF(E249=AZ$3,AX249,0)</f>
        <v>0</v>
      </c>
      <c r="BA249" s="18">
        <f>IF(AZ249=AZ$4,AZ249-60,AZ249)</f>
        <v>0</v>
      </c>
      <c r="BB249" s="18">
        <f>IF(BA249=BA$4,BA249-60,BA249)</f>
        <v>0</v>
      </c>
      <c r="BC249" s="19">
        <f>IF(AZ249=$AZ$4,1,IF(BA249=$BA$4,1,IF(BB249=$BB$4,1,0)))</f>
        <v>0</v>
      </c>
      <c r="BE249" s="120">
        <f>IF(E249=BE$3,AX249,0)</f>
        <v>0</v>
      </c>
      <c r="BF249" s="18">
        <f>IF(BE249=BE$4,BE249-60,BE249)</f>
        <v>0</v>
      </c>
      <c r="BG249" s="18">
        <f>IF(BF249=BF$4,BF249-60,BF249)</f>
        <v>0</v>
      </c>
      <c r="BH249" s="19">
        <f>IF(BE249=$BE$4,1,IF(BF249=$BF$4,1,IF(BG249=$BG$4,1,0)))</f>
        <v>0</v>
      </c>
      <c r="BJ249" s="120">
        <f>IF(E249=BJ$3,AX249,0)</f>
        <v>0</v>
      </c>
      <c r="BK249" s="18">
        <f>IF(BJ249=BJ$4,BJ249-60,BJ249)</f>
        <v>0</v>
      </c>
      <c r="BL249" s="18">
        <f>IF(BK249=BK$4,BK249-60,BK249)</f>
        <v>0</v>
      </c>
      <c r="BM249" s="19">
        <f>IF(BJ249=$BJ$4,1,IF(BK249=$BK$4,1,IF(BL249=$BL$4,1,0)))</f>
        <v>0</v>
      </c>
    </row>
    <row r="250" spans="1:65" ht="15.75" customHeight="1" outlineLevel="1" x14ac:dyDescent="0.25">
      <c r="A250" s="12" t="str">
        <f>CONCATENATE(E250,LEFT(C250,2),RIGHT(C250,2),UPPER((LEFT(D250,3))))</f>
        <v/>
      </c>
      <c r="B250" s="99"/>
      <c r="C250" s="99"/>
      <c r="D250" s="99"/>
      <c r="E250" s="99"/>
      <c r="F250" s="99"/>
      <c r="G250" s="105"/>
      <c r="H250" s="84" t="s">
        <v>66</v>
      </c>
      <c r="I250" s="11" t="str">
        <f>VLOOKUP(H250,OBJECTIFS,2)</f>
        <v>-</v>
      </c>
      <c r="J250" s="99"/>
      <c r="K250" s="84" t="s">
        <v>35</v>
      </c>
      <c r="L250" s="11">
        <f>VLOOKUP(K250,COMPETENCES,2)</f>
        <v>5</v>
      </c>
      <c r="M250" s="11">
        <f>IF(L250="-",0,IF(L250=0,0,1))</f>
        <v>1</v>
      </c>
      <c r="N250" s="103"/>
      <c r="O250" s="84" t="s">
        <v>18</v>
      </c>
      <c r="P250" s="11">
        <f>VLOOKUP(O250,QUALITES,2)</f>
        <v>7.5</v>
      </c>
      <c r="Q250" s="94"/>
      <c r="R250" s="84" t="s">
        <v>38</v>
      </c>
      <c r="S250" s="11" t="str">
        <f>VLOOKUP(R250,EXPERTISE,2)</f>
        <v>-</v>
      </c>
      <c r="T250" s="94"/>
      <c r="U250" s="92"/>
      <c r="V250" s="92"/>
      <c r="W250" s="92"/>
      <c r="X250" s="92"/>
      <c r="Y250" s="92"/>
      <c r="Z250" s="92"/>
      <c r="AA250" s="92"/>
      <c r="AB250" s="92"/>
      <c r="AC250" s="92"/>
      <c r="AD250" s="92"/>
      <c r="AE250" s="92"/>
      <c r="AF250" s="92"/>
      <c r="AG250" s="92"/>
      <c r="AH250" s="92"/>
      <c r="AI250" s="92"/>
      <c r="AJ250" s="92"/>
      <c r="AK250" s="92"/>
      <c r="AL250" s="92"/>
      <c r="AM250" s="92"/>
      <c r="AN250" s="92"/>
      <c r="AO250" s="92"/>
      <c r="AP250" s="92"/>
      <c r="AQ250" s="92"/>
      <c r="AR250" s="92"/>
      <c r="AS250" s="92"/>
      <c r="AT250" s="92"/>
      <c r="AU250" s="92"/>
      <c r="AV250" s="92"/>
      <c r="AW250" s="92"/>
      <c r="AX250" s="98"/>
      <c r="AZ250" s="120">
        <f>IF(E250=AZ$3,AX250,0)</f>
        <v>0</v>
      </c>
      <c r="BA250" s="18">
        <f>IF(AZ250=AZ$4,AZ250-60,AZ250)</f>
        <v>0</v>
      </c>
      <c r="BB250" s="18">
        <f>IF(BA250=BA$4,BA250-60,BA250)</f>
        <v>0</v>
      </c>
      <c r="BC250" s="19">
        <f>IF(AZ250=$AZ$4,1,IF(BA250=$BA$4,1,IF(BB250=$BB$4,1,0)))</f>
        <v>0</v>
      </c>
      <c r="BE250" s="120">
        <f>IF(E250=BE$3,AX250,0)</f>
        <v>0</v>
      </c>
      <c r="BF250" s="18">
        <f>IF(BE250=BE$4,BE250-60,BE250)</f>
        <v>0</v>
      </c>
      <c r="BG250" s="18">
        <f>IF(BF250=BF$4,BF250-60,BF250)</f>
        <v>0</v>
      </c>
      <c r="BH250" s="19">
        <f>IF(BE250=$BE$4,1,IF(BF250=$BF$4,1,IF(BG250=$BG$4,1,0)))</f>
        <v>0</v>
      </c>
      <c r="BJ250" s="120">
        <f>IF(E250=BJ$3,AX250,0)</f>
        <v>0</v>
      </c>
      <c r="BK250" s="18">
        <f>IF(BJ250=BJ$4,BJ250-60,BJ250)</f>
        <v>0</v>
      </c>
      <c r="BL250" s="18">
        <f>IF(BK250=BK$4,BK250-60,BK250)</f>
        <v>0</v>
      </c>
      <c r="BM250" s="19">
        <f>IF(BJ250=$BJ$4,1,IF(BK250=$BK$4,1,IF(BL250=$BL$4,1,0)))</f>
        <v>0</v>
      </c>
    </row>
    <row r="251" spans="1:65" ht="15.75" customHeight="1" outlineLevel="1" x14ac:dyDescent="0.25">
      <c r="A251" s="12" t="str">
        <f>CONCATENATE(E251,LEFT(C251,2),RIGHT(C251,2),UPPER((LEFT(D251,3))))</f>
        <v/>
      </c>
      <c r="B251" s="99"/>
      <c r="C251" s="99"/>
      <c r="D251" s="99"/>
      <c r="E251" s="99"/>
      <c r="F251" s="99"/>
      <c r="G251" s="100"/>
      <c r="H251" s="99"/>
      <c r="I251" s="106"/>
      <c r="J251" s="99"/>
      <c r="K251" s="84" t="s">
        <v>36</v>
      </c>
      <c r="L251" s="11">
        <f>VLOOKUP(K251,COMPETENCES,2)</f>
        <v>7.5</v>
      </c>
      <c r="M251" s="11">
        <f>IF(L251="-",0,IF(L251=0,0,1))</f>
        <v>1</v>
      </c>
      <c r="N251" s="103"/>
      <c r="O251" s="84" t="s">
        <v>18</v>
      </c>
      <c r="P251" s="11">
        <f>VLOOKUP(O251,QUALITES,2)</f>
        <v>7.5</v>
      </c>
      <c r="Q251" s="94"/>
      <c r="R251" s="84" t="s">
        <v>36</v>
      </c>
      <c r="S251" s="11">
        <f>VLOOKUP(R251,EXPERTISE,2)</f>
        <v>7.5</v>
      </c>
      <c r="T251" s="94"/>
      <c r="U251" s="92"/>
      <c r="V251" s="92"/>
      <c r="W251" s="92"/>
      <c r="X251" s="92"/>
      <c r="Y251" s="92"/>
      <c r="Z251" s="92"/>
      <c r="AA251" s="92"/>
      <c r="AB251" s="92"/>
      <c r="AC251" s="92"/>
      <c r="AD251" s="92"/>
      <c r="AE251" s="92"/>
      <c r="AF251" s="92"/>
      <c r="AG251" s="92"/>
      <c r="AH251" s="92"/>
      <c r="AI251" s="92"/>
      <c r="AJ251" s="92"/>
      <c r="AK251" s="92"/>
      <c r="AL251" s="92"/>
      <c r="AM251" s="92"/>
      <c r="AN251" s="92"/>
      <c r="AO251" s="92"/>
      <c r="AP251" s="92"/>
      <c r="AQ251" s="92"/>
      <c r="AR251" s="92"/>
      <c r="AS251" s="92"/>
      <c r="AT251" s="92"/>
      <c r="AU251" s="92"/>
      <c r="AV251" s="92"/>
      <c r="AW251" s="92"/>
      <c r="AX251" s="98"/>
      <c r="AZ251" s="120">
        <f>IF(E251=AZ$3,AX251,0)</f>
        <v>0</v>
      </c>
      <c r="BA251" s="18">
        <f>IF(AZ251=AZ$4,AZ251-60,AZ251)</f>
        <v>0</v>
      </c>
      <c r="BB251" s="18">
        <f>IF(BA251=BA$4,BA251-60,BA251)</f>
        <v>0</v>
      </c>
      <c r="BC251" s="19">
        <f>IF(AZ251=$AZ$4,1,IF(BA251=$BA$4,1,IF(BB251=$BB$4,1,0)))</f>
        <v>0</v>
      </c>
      <c r="BE251" s="120">
        <f>IF(E251=BE$3,AX251,0)</f>
        <v>0</v>
      </c>
      <c r="BF251" s="18">
        <f>IF(BE251=BE$4,BE251-60,BE251)</f>
        <v>0</v>
      </c>
      <c r="BG251" s="18">
        <f>IF(BF251=BF$4,BF251-60,BF251)</f>
        <v>0</v>
      </c>
      <c r="BH251" s="19">
        <f>IF(BE251=$BE$4,1,IF(BF251=$BF$4,1,IF(BG251=$BG$4,1,0)))</f>
        <v>0</v>
      </c>
      <c r="BJ251" s="120">
        <f>IF(E251=BJ$3,AX251,0)</f>
        <v>0</v>
      </c>
      <c r="BK251" s="18">
        <f>IF(BJ251=BJ$4,BJ251-60,BJ251)</f>
        <v>0</v>
      </c>
      <c r="BL251" s="18">
        <f>IF(BK251=BK$4,BK251-60,BK251)</f>
        <v>0</v>
      </c>
      <c r="BM251" s="19">
        <f>IF(BJ251=$BJ$4,1,IF(BK251=$BK$4,1,IF(BL251=$BL$4,1,0)))</f>
        <v>0</v>
      </c>
    </row>
    <row r="252" spans="1:65" ht="15.75" customHeight="1" outlineLevel="1" x14ac:dyDescent="0.25">
      <c r="A252" s="12" t="str">
        <f>CONCATENATE(E252,LEFT(C252,2),RIGHT(C252,2),UPPER((LEFT(D252,3))))</f>
        <v/>
      </c>
      <c r="B252" s="99"/>
      <c r="C252" s="99"/>
      <c r="D252" s="99"/>
      <c r="E252" s="99"/>
      <c r="F252" s="99"/>
      <c r="G252" s="100"/>
      <c r="H252" s="99"/>
      <c r="I252" s="106"/>
      <c r="J252" s="99"/>
      <c r="K252" s="84" t="s">
        <v>35</v>
      </c>
      <c r="L252" s="11">
        <f>VLOOKUP(K252,COMPETENCES,2)</f>
        <v>5</v>
      </c>
      <c r="M252" s="11">
        <f>IF(L252="-",0,IF(L252=0,0,1))</f>
        <v>1</v>
      </c>
      <c r="N252" s="103"/>
      <c r="O252" s="84" t="s">
        <v>18</v>
      </c>
      <c r="P252" s="11">
        <f>VLOOKUP(O252,QUALITES,2)</f>
        <v>7.5</v>
      </c>
      <c r="Q252" s="94"/>
      <c r="R252" s="84" t="s">
        <v>36</v>
      </c>
      <c r="S252" s="11">
        <f>VLOOKUP(R252,EXPERTISE,2)</f>
        <v>7.5</v>
      </c>
      <c r="T252" s="94"/>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2"/>
      <c r="AR252" s="92"/>
      <c r="AS252" s="92"/>
      <c r="AT252" s="92"/>
      <c r="AU252" s="92"/>
      <c r="AV252" s="92"/>
      <c r="AW252" s="92"/>
      <c r="AX252" s="98"/>
      <c r="AZ252" s="120">
        <f>IF(E252=AZ$3,AX252,0)</f>
        <v>0</v>
      </c>
      <c r="BA252" s="18">
        <f>IF(AZ252=AZ$4,AZ252-60,AZ252)</f>
        <v>0</v>
      </c>
      <c r="BB252" s="18">
        <f>IF(BA252=BA$4,BA252-60,BA252)</f>
        <v>0</v>
      </c>
      <c r="BC252" s="19">
        <f>IF(AZ252=$AZ$4,1,IF(BA252=$BA$4,1,IF(BB252=$BB$4,1,0)))</f>
        <v>0</v>
      </c>
      <c r="BE252" s="120">
        <f>IF(E252=BE$3,AX252,0)</f>
        <v>0</v>
      </c>
      <c r="BF252" s="18">
        <f>IF(BE252=BE$4,BE252-60,BE252)</f>
        <v>0</v>
      </c>
      <c r="BG252" s="18">
        <f>IF(BF252=BF$4,BF252-60,BF252)</f>
        <v>0</v>
      </c>
      <c r="BH252" s="19">
        <f>IF(BE252=$BE$4,1,IF(BF252=$BF$4,1,IF(BG252=$BG$4,1,0)))</f>
        <v>0</v>
      </c>
      <c r="BJ252" s="120">
        <f>IF(E252=BJ$3,AX252,0)</f>
        <v>0</v>
      </c>
      <c r="BK252" s="18">
        <f>IF(BJ252=BJ$4,BJ252-60,BJ252)</f>
        <v>0</v>
      </c>
      <c r="BL252" s="18">
        <f>IF(BK252=BK$4,BK252-60,BK252)</f>
        <v>0</v>
      </c>
      <c r="BM252" s="19">
        <f>IF(BJ252=$BJ$4,1,IF(BK252=$BK$4,1,IF(BL252=$BL$4,1,0)))</f>
        <v>0</v>
      </c>
    </row>
    <row r="253" spans="1:65" ht="15.75" customHeight="1" outlineLevel="1" x14ac:dyDescent="0.25">
      <c r="A253" s="12" t="str">
        <f>CONCATENATE(E253,LEFT(C253,2),RIGHT(C253,2),UPPER((LEFT(D253,3))))</f>
        <v/>
      </c>
      <c r="B253" s="99"/>
      <c r="C253" s="99"/>
      <c r="D253" s="99"/>
      <c r="E253" s="99"/>
      <c r="F253" s="99"/>
      <c r="G253" s="100"/>
      <c r="H253" s="99"/>
      <c r="I253" s="106"/>
      <c r="J253" s="99"/>
      <c r="K253" s="84" t="s">
        <v>36</v>
      </c>
      <c r="L253" s="11">
        <f>VLOOKUP(K253,COMPETENCES,2)</f>
        <v>7.5</v>
      </c>
      <c r="M253" s="11">
        <f>IF(L253="-",0,IF(L253=0,0,1))</f>
        <v>1</v>
      </c>
      <c r="N253" s="103"/>
      <c r="O253" s="84" t="s">
        <v>18</v>
      </c>
      <c r="P253" s="11">
        <f>VLOOKUP(O253,QUALITES,2)</f>
        <v>7.5</v>
      </c>
      <c r="Q253" s="94"/>
      <c r="R253" s="84" t="s">
        <v>36</v>
      </c>
      <c r="S253" s="11">
        <f>VLOOKUP(R253,EXPERTISE,2)</f>
        <v>7.5</v>
      </c>
      <c r="T253" s="94"/>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2"/>
      <c r="AR253" s="92"/>
      <c r="AS253" s="92"/>
      <c r="AT253" s="92"/>
      <c r="AU253" s="92"/>
      <c r="AV253" s="92"/>
      <c r="AW253" s="92"/>
      <c r="AX253" s="98"/>
      <c r="AZ253" s="120">
        <f>IF(E253=AZ$3,AX253,0)</f>
        <v>0</v>
      </c>
      <c r="BA253" s="18">
        <f>IF(AZ253=AZ$4,AZ253-60,AZ253)</f>
        <v>0</v>
      </c>
      <c r="BB253" s="18">
        <f>IF(BA253=BA$4,BA253-60,BA253)</f>
        <v>0</v>
      </c>
      <c r="BC253" s="19">
        <f>IF(AZ253=$AZ$4,1,IF(BA253=$BA$4,1,IF(BB253=$BB$4,1,0)))</f>
        <v>0</v>
      </c>
      <c r="BE253" s="120">
        <f>IF(E253=BE$3,AX253,0)</f>
        <v>0</v>
      </c>
      <c r="BF253" s="18">
        <f>IF(BE253=BE$4,BE253-60,BE253)</f>
        <v>0</v>
      </c>
      <c r="BG253" s="18">
        <f>IF(BF253=BF$4,BF253-60,BF253)</f>
        <v>0</v>
      </c>
      <c r="BH253" s="19">
        <f>IF(BE253=$BE$4,1,IF(BF253=$BF$4,1,IF(BG253=$BG$4,1,0)))</f>
        <v>0</v>
      </c>
      <c r="BJ253" s="120">
        <f>IF(E253=BJ$3,AX253,0)</f>
        <v>0</v>
      </c>
      <c r="BK253" s="18">
        <f>IF(BJ253=BJ$4,BJ253-60,BJ253)</f>
        <v>0</v>
      </c>
      <c r="BL253" s="18">
        <f>IF(BK253=BK$4,BK253-60,BK253)</f>
        <v>0</v>
      </c>
      <c r="BM253" s="19">
        <f>IF(BJ253=$BJ$4,1,IF(BK253=$BK$4,1,IF(BL253=$BL$4,1,0)))</f>
        <v>0</v>
      </c>
    </row>
    <row r="254" spans="1:65" ht="15.75" customHeight="1" outlineLevel="1" x14ac:dyDescent="0.25">
      <c r="A254" s="12" t="str">
        <f>CONCATENATE(E254,LEFT(C254,2),RIGHT(C254,2),UPPER((LEFT(D254,3))))</f>
        <v/>
      </c>
      <c r="B254" s="99"/>
      <c r="C254" s="99"/>
      <c r="D254" s="99"/>
      <c r="E254" s="99"/>
      <c r="F254" s="99"/>
      <c r="G254" s="100"/>
      <c r="H254" s="99"/>
      <c r="I254" s="106"/>
      <c r="J254" s="99"/>
      <c r="K254" s="84" t="s">
        <v>66</v>
      </c>
      <c r="L254" s="11" t="str">
        <f>VLOOKUP(K254,COMPETENCES,2)</f>
        <v>-</v>
      </c>
      <c r="M254" s="11">
        <f>IF(L254="-",0,IF(L254=0,0,1))</f>
        <v>0</v>
      </c>
      <c r="N254" s="103"/>
      <c r="O254" s="94"/>
      <c r="P254" s="107"/>
      <c r="Q254" s="94"/>
      <c r="R254" s="84" t="s">
        <v>36</v>
      </c>
      <c r="S254" s="11">
        <f>VLOOKUP(R254,EXPERTISE,2)</f>
        <v>7.5</v>
      </c>
      <c r="T254" s="94"/>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2"/>
      <c r="AR254" s="92"/>
      <c r="AS254" s="92"/>
      <c r="AT254" s="92"/>
      <c r="AU254" s="92"/>
      <c r="AV254" s="92"/>
      <c r="AW254" s="92"/>
      <c r="AX254" s="98"/>
      <c r="AZ254" s="120">
        <f>IF(E254=AZ$3,AX254,0)</f>
        <v>0</v>
      </c>
      <c r="BA254" s="18">
        <f>IF(AZ254=AZ$4,AZ254-60,AZ254)</f>
        <v>0</v>
      </c>
      <c r="BB254" s="18">
        <f>IF(BA254=BA$4,BA254-60,BA254)</f>
        <v>0</v>
      </c>
      <c r="BC254" s="19">
        <f>IF(AZ254=$AZ$4,1,IF(BA254=$BA$4,1,IF(BB254=$BB$4,1,0)))</f>
        <v>0</v>
      </c>
      <c r="BE254" s="120">
        <f>IF(E254=BE$3,AX254,0)</f>
        <v>0</v>
      </c>
      <c r="BF254" s="18">
        <f>IF(BE254=BE$4,BE254-60,BE254)</f>
        <v>0</v>
      </c>
      <c r="BG254" s="18">
        <f>IF(BF254=BF$4,BF254-60,BF254)</f>
        <v>0</v>
      </c>
      <c r="BH254" s="19">
        <f>IF(BE254=$BE$4,1,IF(BF254=$BF$4,1,IF(BG254=$BG$4,1,0)))</f>
        <v>0</v>
      </c>
      <c r="BJ254" s="120">
        <f>IF(E254=BJ$3,AX254,0)</f>
        <v>0</v>
      </c>
      <c r="BK254" s="18">
        <f>IF(BJ254=BJ$4,BJ254-60,BJ254)</f>
        <v>0</v>
      </c>
      <c r="BL254" s="18">
        <f>IF(BK254=BK$4,BK254-60,BK254)</f>
        <v>0</v>
      </c>
      <c r="BM254" s="19">
        <f>IF(BJ254=$BJ$4,1,IF(BK254=$BK$4,1,IF(BL254=$BL$4,1,0)))</f>
        <v>0</v>
      </c>
    </row>
    <row r="255" spans="1:65" ht="15.75" customHeight="1" outlineLevel="1" x14ac:dyDescent="0.25">
      <c r="A255" s="12" t="str">
        <f>CONCATENATE(E255,LEFT(C255,2),RIGHT(C255,2),UPPER((LEFT(D255,3))))</f>
        <v/>
      </c>
      <c r="B255" s="99"/>
      <c r="C255" s="99"/>
      <c r="D255" s="99"/>
      <c r="E255" s="99"/>
      <c r="F255" s="99"/>
      <c r="G255" s="100"/>
      <c r="H255" s="99"/>
      <c r="I255" s="106"/>
      <c r="J255" s="99"/>
      <c r="K255" s="84" t="s">
        <v>66</v>
      </c>
      <c r="L255" s="11" t="str">
        <f>VLOOKUP(K255,COMPETENCES,2)</f>
        <v>-</v>
      </c>
      <c r="M255" s="11">
        <f>IF(L255="-",0,IF(L255=0,0,1))</f>
        <v>0</v>
      </c>
      <c r="N255" s="103"/>
      <c r="O255" s="94"/>
      <c r="P255" s="107"/>
      <c r="Q255" s="94"/>
      <c r="R255" s="84" t="s">
        <v>38</v>
      </c>
      <c r="S255" s="11" t="str">
        <f>VLOOKUP(R255,EXPERTISE,2)</f>
        <v>-</v>
      </c>
      <c r="T255" s="94"/>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2"/>
      <c r="AR255" s="92"/>
      <c r="AS255" s="92"/>
      <c r="AT255" s="92"/>
      <c r="AU255" s="92"/>
      <c r="AV255" s="92"/>
      <c r="AW255" s="92"/>
      <c r="AX255" s="98"/>
      <c r="AZ255" s="120">
        <f>IF(E255=AZ$3,AX255,0)</f>
        <v>0</v>
      </c>
      <c r="BA255" s="18">
        <f>IF(AZ255=AZ$4,AZ255-60,AZ255)</f>
        <v>0</v>
      </c>
      <c r="BB255" s="18">
        <f>IF(BA255=BA$4,BA255-60,BA255)</f>
        <v>0</v>
      </c>
      <c r="BC255" s="19">
        <f>IF(AZ255=$AZ$4,1,IF(BA255=$BA$4,1,IF(BB255=$BB$4,1,0)))</f>
        <v>0</v>
      </c>
      <c r="BE255" s="120">
        <f>IF(E255=BE$3,AX255,0)</f>
        <v>0</v>
      </c>
      <c r="BF255" s="18">
        <f>IF(BE255=BE$4,BE255-60,BE255)</f>
        <v>0</v>
      </c>
      <c r="BG255" s="18">
        <f>IF(BF255=BF$4,BF255-60,BF255)</f>
        <v>0</v>
      </c>
      <c r="BH255" s="19">
        <f>IF(BE255=$BE$4,1,IF(BF255=$BF$4,1,IF(BG255=$BG$4,1,0)))</f>
        <v>0</v>
      </c>
      <c r="BJ255" s="120">
        <f>IF(E255=BJ$3,AX255,0)</f>
        <v>0</v>
      </c>
      <c r="BK255" s="18">
        <f>IF(BJ255=BJ$4,BJ255-60,BJ255)</f>
        <v>0</v>
      </c>
      <c r="BL255" s="18">
        <f>IF(BK255=BK$4,BK255-60,BK255)</f>
        <v>0</v>
      </c>
      <c r="BM255" s="19">
        <f>IF(BJ255=$BJ$4,1,IF(BK255=$BK$4,1,IF(BL255=$BL$4,1,0)))</f>
        <v>0</v>
      </c>
    </row>
    <row r="256" spans="1:65" ht="15.75" customHeight="1" outlineLevel="1" x14ac:dyDescent="0.25">
      <c r="A256" s="12" t="str">
        <f>CONCATENATE(E256,LEFT(C256,2),RIGHT(C256,2),UPPER((LEFT(D256,3))))</f>
        <v/>
      </c>
      <c r="B256" s="99"/>
      <c r="C256" s="99"/>
      <c r="D256" s="99"/>
      <c r="E256" s="99"/>
      <c r="F256" s="99"/>
      <c r="G256" s="100"/>
      <c r="H256" s="99"/>
      <c r="I256" s="106"/>
      <c r="J256" s="99"/>
      <c r="K256" s="84" t="s">
        <v>66</v>
      </c>
      <c r="L256" s="11" t="str">
        <f>VLOOKUP(K256,COMPETENCES,2)</f>
        <v>-</v>
      </c>
      <c r="M256" s="11">
        <f>IF(L256="-",0,IF(L256=0,0,1))</f>
        <v>0</v>
      </c>
      <c r="N256" s="103"/>
      <c r="O256" s="94"/>
      <c r="P256" s="107"/>
      <c r="Q256" s="94"/>
      <c r="R256" s="84" t="s">
        <v>37</v>
      </c>
      <c r="S256" s="11">
        <f>VLOOKUP(R256,EXPERTISE,2)</f>
        <v>10</v>
      </c>
      <c r="T256" s="94"/>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2"/>
      <c r="AR256" s="92"/>
      <c r="AS256" s="92"/>
      <c r="AT256" s="92"/>
      <c r="AU256" s="92"/>
      <c r="AV256" s="92"/>
      <c r="AW256" s="92"/>
      <c r="AX256" s="98"/>
      <c r="AZ256" s="120">
        <f>IF(E256=AZ$3,AX256,0)</f>
        <v>0</v>
      </c>
      <c r="BA256" s="18">
        <f>IF(AZ256=AZ$4,AZ256-60,AZ256)</f>
        <v>0</v>
      </c>
      <c r="BB256" s="18">
        <f>IF(BA256=BA$4,BA256-60,BA256)</f>
        <v>0</v>
      </c>
      <c r="BC256" s="19">
        <f>IF(AZ256=$AZ$4,1,IF(BA256=$BA$4,1,IF(BB256=$BB$4,1,0)))</f>
        <v>0</v>
      </c>
      <c r="BE256" s="120">
        <f>IF(E256=BE$3,AX256,0)</f>
        <v>0</v>
      </c>
      <c r="BF256" s="18">
        <f>IF(BE256=BE$4,BE256-60,BE256)</f>
        <v>0</v>
      </c>
      <c r="BG256" s="18">
        <f>IF(BF256=BF$4,BF256-60,BF256)</f>
        <v>0</v>
      </c>
      <c r="BH256" s="19">
        <f>IF(BE256=$BE$4,1,IF(BF256=$BF$4,1,IF(BG256=$BG$4,1,0)))</f>
        <v>0</v>
      </c>
      <c r="BJ256" s="120">
        <f>IF(E256=BJ$3,AX256,0)</f>
        <v>0</v>
      </c>
      <c r="BK256" s="18">
        <f>IF(BJ256=BJ$4,BJ256-60,BJ256)</f>
        <v>0</v>
      </c>
      <c r="BL256" s="18">
        <f>IF(BK256=BK$4,BK256-60,BK256)</f>
        <v>0</v>
      </c>
      <c r="BM256" s="19">
        <f>IF(BJ256=$BJ$4,1,IF(BK256=$BK$4,1,IF(BL256=$BL$4,1,0)))</f>
        <v>0</v>
      </c>
    </row>
    <row r="257" spans="1:65" ht="15.75" customHeight="1" outlineLevel="1" x14ac:dyDescent="0.25">
      <c r="A257" s="12" t="str">
        <f>CONCATENATE(E257,LEFT(C257,2),RIGHT(C257,2),UPPER((LEFT(D257,3))))</f>
        <v/>
      </c>
      <c r="B257" s="99"/>
      <c r="C257" s="99"/>
      <c r="D257" s="99"/>
      <c r="E257" s="99"/>
      <c r="F257" s="99"/>
      <c r="G257" s="100"/>
      <c r="H257" s="99"/>
      <c r="I257" s="106"/>
      <c r="J257" s="99"/>
      <c r="K257" s="84" t="s">
        <v>66</v>
      </c>
      <c r="L257" s="11" t="str">
        <f>VLOOKUP(K257,COMPETENCES,2)</f>
        <v>-</v>
      </c>
      <c r="M257" s="11">
        <f>IF(L257="-",0,IF(L257=0,0,1))</f>
        <v>0</v>
      </c>
      <c r="N257" s="103"/>
      <c r="O257" s="94"/>
      <c r="P257" s="107"/>
      <c r="Q257" s="94"/>
      <c r="R257" s="94"/>
      <c r="S257" s="107"/>
      <c r="T257" s="94"/>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2"/>
      <c r="AR257" s="92"/>
      <c r="AS257" s="92"/>
      <c r="AT257" s="92"/>
      <c r="AU257" s="92"/>
      <c r="AV257" s="92"/>
      <c r="AW257" s="92"/>
      <c r="AX257" s="98"/>
      <c r="AZ257" s="120">
        <f>IF(E257=AZ$3,AX257,0)</f>
        <v>0</v>
      </c>
      <c r="BA257" s="18">
        <f>IF(AZ257=AZ$4,AZ257-60,AZ257)</f>
        <v>0</v>
      </c>
      <c r="BB257" s="18">
        <f>IF(BA257=BA$4,BA257-60,BA257)</f>
        <v>0</v>
      </c>
      <c r="BC257" s="19">
        <f>IF(AZ257=$AZ$4,1,IF(BA257=$BA$4,1,IF(BB257=$BB$4,1,0)))</f>
        <v>0</v>
      </c>
      <c r="BE257" s="120">
        <f>IF(E257=BE$3,AX257,0)</f>
        <v>0</v>
      </c>
      <c r="BF257" s="18">
        <f>IF(BE257=BE$4,BE257-60,BE257)</f>
        <v>0</v>
      </c>
      <c r="BG257" s="18">
        <f>IF(BF257=BF$4,BF257-60,BF257)</f>
        <v>0</v>
      </c>
      <c r="BH257" s="19">
        <f>IF(BE257=$BE$4,1,IF(BF257=$BF$4,1,IF(BG257=$BG$4,1,0)))</f>
        <v>0</v>
      </c>
      <c r="BJ257" s="120">
        <f>IF(E257=BJ$3,AX257,0)</f>
        <v>0</v>
      </c>
      <c r="BK257" s="18">
        <f>IF(BJ257=BJ$4,BJ257-60,BJ257)</f>
        <v>0</v>
      </c>
      <c r="BL257" s="18">
        <f>IF(BK257=BK$4,BK257-60,BK257)</f>
        <v>0</v>
      </c>
      <c r="BM257" s="19">
        <f>IF(BJ257=$BJ$4,1,IF(BK257=$BK$4,1,IF(BL257=$BL$4,1,0)))</f>
        <v>0</v>
      </c>
    </row>
    <row r="258" spans="1:65" ht="15.75" customHeight="1" outlineLevel="1" x14ac:dyDescent="0.25">
      <c r="A258" s="12" t="str">
        <f>CONCATENATE(E258,LEFT(C258,2),RIGHT(C258,2),UPPER((LEFT(D258,3))))</f>
        <v/>
      </c>
      <c r="B258" s="99"/>
      <c r="C258" s="99"/>
      <c r="D258" s="99"/>
      <c r="E258" s="99"/>
      <c r="F258" s="99"/>
      <c r="G258" s="100"/>
      <c r="H258" s="99"/>
      <c r="I258" s="106"/>
      <c r="J258" s="99"/>
      <c r="K258" s="84" t="s">
        <v>66</v>
      </c>
      <c r="L258" s="11" t="str">
        <f>VLOOKUP(K258,COMPETENCES,2)</f>
        <v>-</v>
      </c>
      <c r="M258" s="11">
        <f>IF(L258="-",0,IF(L258=0,0,1))</f>
        <v>0</v>
      </c>
      <c r="N258" s="103"/>
      <c r="O258" s="94"/>
      <c r="P258" s="107"/>
      <c r="Q258" s="94"/>
      <c r="R258" s="94"/>
      <c r="S258" s="107"/>
      <c r="T258" s="94"/>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2"/>
      <c r="AR258" s="92"/>
      <c r="AS258" s="92"/>
      <c r="AT258" s="92"/>
      <c r="AU258" s="92"/>
      <c r="AV258" s="92"/>
      <c r="AW258" s="92"/>
      <c r="AX258" s="98"/>
      <c r="AZ258" s="120">
        <f>IF(E258=AZ$3,AX258,0)</f>
        <v>0</v>
      </c>
      <c r="BA258" s="18">
        <f>IF(AZ258=AZ$4,AZ258-60,AZ258)</f>
        <v>0</v>
      </c>
      <c r="BB258" s="18">
        <f>IF(BA258=BA$4,BA258-60,BA258)</f>
        <v>0</v>
      </c>
      <c r="BC258" s="19">
        <f>IF(AZ258=$AZ$4,1,IF(BA258=$BA$4,1,IF(BB258=$BB$4,1,0)))</f>
        <v>0</v>
      </c>
      <c r="BE258" s="120">
        <f>IF(E258=BE$3,AX258,0)</f>
        <v>0</v>
      </c>
      <c r="BF258" s="18">
        <f>IF(BE258=BE$4,BE258-60,BE258)</f>
        <v>0</v>
      </c>
      <c r="BG258" s="18">
        <f>IF(BF258=BF$4,BF258-60,BF258)</f>
        <v>0</v>
      </c>
      <c r="BH258" s="19">
        <f>IF(BE258=$BE$4,1,IF(BF258=$BF$4,1,IF(BG258=$BG$4,1,0)))</f>
        <v>0</v>
      </c>
      <c r="BJ258" s="120">
        <f>IF(E258=BJ$3,AX258,0)</f>
        <v>0</v>
      </c>
      <c r="BK258" s="18">
        <f>IF(BJ258=BJ$4,BJ258-60,BJ258)</f>
        <v>0</v>
      </c>
      <c r="BL258" s="18">
        <f>IF(BK258=BK$4,BK258-60,BK258)</f>
        <v>0</v>
      </c>
      <c r="BM258" s="19">
        <f>IF(BJ258=$BJ$4,1,IF(BK258=$BK$4,1,IF(BL258=$BL$4,1,0)))</f>
        <v>0</v>
      </c>
    </row>
    <row r="259" spans="1:65" ht="15.75" customHeight="1" outlineLevel="1" x14ac:dyDescent="0.25">
      <c r="A259" s="12" t="str">
        <f>CONCATENATE(E259,LEFT(C259,2),RIGHT(C259,2),UPPER((LEFT(D259,3))))</f>
        <v/>
      </c>
      <c r="B259" s="99"/>
      <c r="C259" s="99"/>
      <c r="D259" s="99"/>
      <c r="E259" s="99"/>
      <c r="F259" s="99"/>
      <c r="G259" s="100"/>
      <c r="H259" s="99"/>
      <c r="I259" s="106"/>
      <c r="J259" s="99"/>
      <c r="K259" s="84" t="s">
        <v>66</v>
      </c>
      <c r="L259" s="11" t="str">
        <f>VLOOKUP(K259,COMPETENCES,2)</f>
        <v>-</v>
      </c>
      <c r="M259" s="11">
        <f>IF(L259="-",0,IF(L259=0,0,1))</f>
        <v>0</v>
      </c>
      <c r="N259" s="103"/>
      <c r="O259" s="94"/>
      <c r="P259" s="107"/>
      <c r="Q259" s="94"/>
      <c r="R259" s="94"/>
      <c r="S259" s="107"/>
      <c r="T259" s="94"/>
      <c r="U259" s="92"/>
      <c r="V259" s="92"/>
      <c r="W259" s="92"/>
      <c r="X259" s="92"/>
      <c r="Y259" s="92"/>
      <c r="Z259" s="92"/>
      <c r="AA259" s="92"/>
      <c r="AB259" s="92"/>
      <c r="AC259" s="92"/>
      <c r="AD259" s="92"/>
      <c r="AE259" s="92"/>
      <c r="AF259" s="92"/>
      <c r="AG259" s="92"/>
      <c r="AH259" s="92"/>
      <c r="AI259" s="92"/>
      <c r="AJ259" s="92"/>
      <c r="AK259" s="92"/>
      <c r="AL259" s="92"/>
      <c r="AM259" s="92"/>
      <c r="AN259" s="92"/>
      <c r="AO259" s="92"/>
      <c r="AP259" s="92"/>
      <c r="AQ259" s="92"/>
      <c r="AR259" s="92"/>
      <c r="AS259" s="92"/>
      <c r="AT259" s="92"/>
      <c r="AU259" s="92"/>
      <c r="AV259" s="92"/>
      <c r="AW259" s="92"/>
      <c r="AX259" s="98"/>
      <c r="AZ259" s="120">
        <f>IF(E259=AZ$3,AX259,0)</f>
        <v>0</v>
      </c>
      <c r="BA259" s="18">
        <f>IF(AZ259=AZ$4,AZ259-60,AZ259)</f>
        <v>0</v>
      </c>
      <c r="BB259" s="18">
        <f>IF(BA259=BA$4,BA259-60,BA259)</f>
        <v>0</v>
      </c>
      <c r="BC259" s="19">
        <f>IF(AZ259=$AZ$4,1,IF(BA259=$BA$4,1,IF(BB259=$BB$4,1,0)))</f>
        <v>0</v>
      </c>
      <c r="BE259" s="120">
        <f>IF(E259=BE$3,AX259,0)</f>
        <v>0</v>
      </c>
      <c r="BF259" s="18">
        <f>IF(BE259=BE$4,BE259-60,BE259)</f>
        <v>0</v>
      </c>
      <c r="BG259" s="18">
        <f>IF(BF259=BF$4,BF259-60,BF259)</f>
        <v>0</v>
      </c>
      <c r="BH259" s="19">
        <f>IF(BE259=$BE$4,1,IF(BF259=$BF$4,1,IF(BG259=$BG$4,1,0)))</f>
        <v>0</v>
      </c>
      <c r="BJ259" s="120">
        <f>IF(E259=BJ$3,AX259,0)</f>
        <v>0</v>
      </c>
      <c r="BK259" s="18">
        <f>IF(BJ259=BJ$4,BJ259-60,BJ259)</f>
        <v>0</v>
      </c>
      <c r="BL259" s="18">
        <f>IF(BK259=BK$4,BK259-60,BK259)</f>
        <v>0</v>
      </c>
      <c r="BM259" s="19">
        <f>IF(BJ259=$BJ$4,1,IF(BK259=$BK$4,1,IF(BL259=$BL$4,1,0)))</f>
        <v>0</v>
      </c>
    </row>
    <row r="260" spans="1:65" ht="15" customHeight="1" outlineLevel="1" x14ac:dyDescent="0.25">
      <c r="A260" s="12" t="str">
        <f>CONCATENATE(E260,LEFT(C260,2),RIGHT(C260,2),UPPER((LEFT(D260,3))))</f>
        <v/>
      </c>
      <c r="B260" s="108"/>
      <c r="C260" s="99"/>
      <c r="D260" s="99"/>
      <c r="E260" s="99"/>
      <c r="F260" s="99"/>
      <c r="G260" s="100"/>
      <c r="H260" s="99"/>
      <c r="I260" s="106"/>
      <c r="J260" s="99"/>
      <c r="K260" s="94"/>
      <c r="L260" s="107"/>
      <c r="M260" s="107"/>
      <c r="N260" s="107"/>
      <c r="O260" s="94"/>
      <c r="P260" s="107"/>
      <c r="Q260" s="94"/>
      <c r="R260" s="94"/>
      <c r="S260" s="107"/>
      <c r="T260" s="94"/>
      <c r="U260" s="94"/>
      <c r="V260" s="94"/>
      <c r="W260" s="94"/>
      <c r="X260" s="94"/>
      <c r="Y260" s="94"/>
      <c r="Z260" s="94"/>
      <c r="AA260" s="94"/>
      <c r="AB260" s="94"/>
      <c r="AC260" s="94"/>
      <c r="AD260" s="94"/>
      <c r="AE260" s="94"/>
      <c r="AF260" s="94"/>
      <c r="AG260" s="94"/>
      <c r="AH260" s="94"/>
      <c r="AI260" s="94"/>
      <c r="AJ260" s="94"/>
      <c r="AK260" s="94"/>
      <c r="AL260" s="94"/>
      <c r="AM260" s="94"/>
      <c r="AN260" s="94"/>
      <c r="AO260" s="94"/>
      <c r="AP260" s="94"/>
      <c r="AQ260" s="94"/>
      <c r="AR260" s="94"/>
      <c r="AS260" s="94"/>
      <c r="AT260" s="94"/>
      <c r="AU260" s="94"/>
      <c r="AV260" s="94"/>
      <c r="AW260" s="94"/>
      <c r="AX260" s="109"/>
      <c r="AZ260" s="120">
        <f>IF(E260=AZ$3,AX260,0)</f>
        <v>0</v>
      </c>
      <c r="BA260" s="18">
        <f>IF(AZ260=AZ$4,AZ260-60,AZ260)</f>
        <v>0</v>
      </c>
      <c r="BB260" s="18">
        <f>IF(BA260=BA$4,BA260-60,BA260)</f>
        <v>0</v>
      </c>
      <c r="BC260" s="19">
        <f>IF(AZ260=$AZ$4,1,IF(BA260=$BA$4,1,IF(BB260=$BB$4,1,0)))</f>
        <v>0</v>
      </c>
      <c r="BE260" s="120">
        <f>IF(E260=BE$3,AX260,0)</f>
        <v>0</v>
      </c>
      <c r="BF260" s="18">
        <f>IF(BE260=BE$4,BE260-60,BE260)</f>
        <v>0</v>
      </c>
      <c r="BG260" s="18">
        <f>IF(BF260=BF$4,BF260-60,BF260)</f>
        <v>0</v>
      </c>
      <c r="BH260" s="19">
        <f>IF(BE260=$BE$4,1,IF(BF260=$BF$4,1,IF(BG260=$BG$4,1,0)))</f>
        <v>0</v>
      </c>
      <c r="BJ260" s="120">
        <f>IF(E260=BJ$3,AX260,0)</f>
        <v>0</v>
      </c>
      <c r="BK260" s="18">
        <f>IF(BJ260=BJ$4,BJ260-60,BJ260)</f>
        <v>0</v>
      </c>
      <c r="BL260" s="18">
        <f>IF(BK260=BK$4,BK260-60,BK260)</f>
        <v>0</v>
      </c>
      <c r="BM260" s="19">
        <f>IF(BJ260=$BJ$4,1,IF(BK260=$BK$4,1,IF(BL260=$BL$4,1,0)))</f>
        <v>0</v>
      </c>
    </row>
    <row r="261" spans="1:65" ht="15.75" x14ac:dyDescent="0.25">
      <c r="A261" s="12" t="str">
        <f>CONCATENATE(E261,LEFT(C261,2),RIGHT(C261,2),UPPER((LEFT(D261,3))))</f>
        <v>EAg17JUL</v>
      </c>
      <c r="B261" s="12" t="s">
        <v>84</v>
      </c>
      <c r="C261" s="12" t="s">
        <v>156</v>
      </c>
      <c r="D261" s="12" t="s">
        <v>121</v>
      </c>
      <c r="E261" s="6" t="str">
        <f>VLOOKUP($F261,'Listes déroulantes'!$A$28:$B$46,2)</f>
        <v>E</v>
      </c>
      <c r="F261" s="70" t="s">
        <v>1</v>
      </c>
      <c r="G261" s="71"/>
      <c r="H261" s="72"/>
      <c r="I261" s="73"/>
      <c r="J261" s="73"/>
      <c r="K261" s="73"/>
      <c r="L261" s="73"/>
      <c r="M261" s="73"/>
      <c r="N261" s="73"/>
      <c r="O261" s="73"/>
      <c r="P261" s="73"/>
      <c r="Q261" s="73"/>
      <c r="R261" s="73"/>
      <c r="S261" s="73"/>
      <c r="T261" s="74"/>
      <c r="U261" s="75">
        <f>J262+N262+Q262+T262</f>
        <v>34.583333333333336</v>
      </c>
      <c r="V261" s="72"/>
      <c r="W261" s="73"/>
      <c r="X261" s="73"/>
      <c r="Y261" s="73"/>
      <c r="Z261" s="73"/>
      <c r="AA261" s="73"/>
      <c r="AB261" s="73"/>
      <c r="AC261" s="73"/>
      <c r="AD261" s="73"/>
      <c r="AE261" s="73"/>
      <c r="AF261" s="74"/>
      <c r="AG261" s="76"/>
      <c r="AH261" s="77">
        <f>W262+Y262+AA262+AC262+AE262+AG262</f>
        <v>7.5</v>
      </c>
      <c r="AI261" s="73"/>
      <c r="AJ261" s="73"/>
      <c r="AK261" s="73"/>
      <c r="AL261" s="78" t="str">
        <f>IF(AK262&lt;5,"0",IF(AK262&lt;10,"2,5",IF(AK262&lt;15,"5",IF(AK262&lt;20,"7,5","10"))))</f>
        <v>5</v>
      </c>
      <c r="AM261" s="73"/>
      <c r="AN261" s="73"/>
      <c r="AO261" s="73"/>
      <c r="AP261" s="79">
        <f>IF(AO262&lt;10,5,10)</f>
        <v>10</v>
      </c>
      <c r="AQ261" s="73"/>
      <c r="AR261" s="73"/>
      <c r="AS261" s="73"/>
      <c r="AT261" s="73"/>
      <c r="AU261" s="73"/>
      <c r="AV261" s="73"/>
      <c r="AW261" s="80">
        <f>AR262+AT262+AV262</f>
        <v>6</v>
      </c>
      <c r="AX261" s="81">
        <f>U261+AP261+AL261+AH261+AW261</f>
        <v>63.083333333333336</v>
      </c>
      <c r="AZ261" s="120">
        <f>IF(E261=AZ$3,AX261,0)</f>
        <v>0</v>
      </c>
      <c r="BA261" s="18">
        <f>IF(AZ261=AZ$4,AZ261-60,AZ261)</f>
        <v>0</v>
      </c>
      <c r="BB261" s="18">
        <f>IF(BA261=BA$4,BA261-60,BA261)</f>
        <v>0</v>
      </c>
      <c r="BC261" s="19">
        <f>IF(AZ261=$AZ$4,1,IF(BA261=$BA$4,1,IF(BB261=$BB$4,1,0)))</f>
        <v>0</v>
      </c>
      <c r="BE261" s="120">
        <f>IF(E261=BE$3,AX261,0)</f>
        <v>63.083333333333336</v>
      </c>
      <c r="BF261" s="18">
        <f>IF(BE261=BE$4,BE261-60,BE261)</f>
        <v>3.0833333333333357</v>
      </c>
      <c r="BG261" s="18">
        <f>IF(BF261=BF$4,BF261-60,BF261)</f>
        <v>3.0833333333333357</v>
      </c>
      <c r="BH261" s="19">
        <f>IF(BE261=$BE$4,1,IF(BF261=$BF$4,1,IF(BG261=$BG$4,1,0)))</f>
        <v>1</v>
      </c>
      <c r="BJ261" s="120">
        <f>IF(E261=BJ$3,AX261,0)</f>
        <v>0</v>
      </c>
      <c r="BK261" s="18">
        <f>IF(BJ261=BJ$4,BJ261-60,BJ261)</f>
        <v>0</v>
      </c>
      <c r="BL261" s="18">
        <f>IF(BK261=BK$4,BK261-60,BK261)</f>
        <v>0</v>
      </c>
      <c r="BM261" s="19">
        <f>IF(BJ261=$BJ$4,1,IF(BK261=$BK$4,1,IF(BL261=$BL$4,1,0)))</f>
        <v>0</v>
      </c>
    </row>
    <row r="262" spans="1:65" ht="15.75" customHeight="1" outlineLevel="1" x14ac:dyDescent="0.25">
      <c r="A262" s="12" t="str">
        <f>CONCATENATE(E262,LEFT(C262,2),RIGHT(C262,2),UPPER((LEFT(D262,3))))</f>
        <v/>
      </c>
      <c r="B262" s="82"/>
      <c r="C262" s="82"/>
      <c r="D262" s="82"/>
      <c r="E262" s="82"/>
      <c r="F262" s="82"/>
      <c r="G262" s="83"/>
      <c r="H262" s="87" t="s">
        <v>29</v>
      </c>
      <c r="I262" s="85">
        <f>VLOOKUP(H262,OBJECTIFS,2)</f>
        <v>10</v>
      </c>
      <c r="J262" s="86">
        <f>AVERAGE(I262:I266)</f>
        <v>8.3333333333333339</v>
      </c>
      <c r="K262" s="87" t="s">
        <v>37</v>
      </c>
      <c r="L262" s="11">
        <f>VLOOKUP(K262,COMPETENCES,2)</f>
        <v>10</v>
      </c>
      <c r="M262" s="11">
        <f>IF(L262="-",0,IF(L262=0,0,1))</f>
        <v>1</v>
      </c>
      <c r="N262" s="88">
        <f>SUM(L262:L275)/SUM(M262:M275)</f>
        <v>9.0625</v>
      </c>
      <c r="O262" s="84" t="s">
        <v>19</v>
      </c>
      <c r="P262" s="89">
        <f>VLOOKUP(O262,QUALITES,2)</f>
        <v>10</v>
      </c>
      <c r="Q262" s="90">
        <f>AVERAGE(P262:P269)</f>
        <v>8.75</v>
      </c>
      <c r="R262" s="84" t="s">
        <v>37</v>
      </c>
      <c r="S262" s="11">
        <f>VLOOKUP(R262,EXPERTISE,2)</f>
        <v>10</v>
      </c>
      <c r="T262" s="91">
        <f>AVERAGE(S262:S272)</f>
        <v>8.4375</v>
      </c>
      <c r="U262" s="92"/>
      <c r="V262" s="12" t="s">
        <v>18</v>
      </c>
      <c r="W262" s="93">
        <f>VLOOKUP(V262,PROJETS,2)</f>
        <v>2.5</v>
      </c>
      <c r="X262" s="12" t="s">
        <v>59</v>
      </c>
      <c r="Y262" s="93">
        <f>VLOOKUP(X262,PROJETS,2)</f>
        <v>0</v>
      </c>
      <c r="Z262" s="12" t="s">
        <v>59</v>
      </c>
      <c r="AA262" s="93">
        <f>VLOOKUP(Z262,PROJETS,2)</f>
        <v>0</v>
      </c>
      <c r="AB262" s="12" t="s">
        <v>59</v>
      </c>
      <c r="AC262" s="93">
        <f>VLOOKUP(AB262,PROJETS,2)</f>
        <v>0</v>
      </c>
      <c r="AD262" s="12" t="s">
        <v>18</v>
      </c>
      <c r="AE262" s="93">
        <f>VLOOKUP(AD262,PROJETS,2)</f>
        <v>2.5</v>
      </c>
      <c r="AF262" s="12" t="s">
        <v>18</v>
      </c>
      <c r="AG262" s="93">
        <f>VLOOKUP(AF262,PROJETS,2)</f>
        <v>2.5</v>
      </c>
      <c r="AH262" s="94"/>
      <c r="AI262" s="95">
        <v>39948</v>
      </c>
      <c r="AJ262" s="96">
        <f>AJ4</f>
        <v>44561</v>
      </c>
      <c r="AK262" s="97">
        <f>(AJ262-AI262)/365</f>
        <v>12.638356164383561</v>
      </c>
      <c r="AL262" s="92"/>
      <c r="AM262" s="95">
        <v>39948</v>
      </c>
      <c r="AN262" s="95">
        <f>AN4</f>
        <v>44561</v>
      </c>
      <c r="AO262" s="97">
        <f>(AN262-AM262)/365</f>
        <v>12.638356164383561</v>
      </c>
      <c r="AP262" s="92"/>
      <c r="AQ262" s="12" t="s">
        <v>59</v>
      </c>
      <c r="AR262" s="93">
        <f>VLOOKUP(AQ262,DIVERS,2)</f>
        <v>0</v>
      </c>
      <c r="AS262" s="12" t="s">
        <v>18</v>
      </c>
      <c r="AT262" s="93">
        <f>VLOOKUP(AS262,FORMAC,2)</f>
        <v>2</v>
      </c>
      <c r="AU262" s="12" t="s">
        <v>18</v>
      </c>
      <c r="AV262" s="93">
        <f>VLOOKUP(AU262,FORMAQ,2)</f>
        <v>4</v>
      </c>
      <c r="AW262" s="92"/>
      <c r="AX262" s="98"/>
      <c r="AZ262" s="120">
        <f>IF(E262=AZ$3,AX262,0)</f>
        <v>0</v>
      </c>
      <c r="BA262" s="18">
        <f>IF(AZ262=AZ$4,AZ262-60,AZ262)</f>
        <v>0</v>
      </c>
      <c r="BB262" s="18">
        <f>IF(BA262=BA$4,BA262-60,BA262)</f>
        <v>0</v>
      </c>
      <c r="BC262" s="19">
        <f>IF(AZ262=$AZ$4,1,IF(BA262=$BA$4,1,IF(BB262=$BB$4,1,0)))</f>
        <v>0</v>
      </c>
      <c r="BE262" s="120">
        <f>IF(E262=BE$3,AX262,0)</f>
        <v>0</v>
      </c>
      <c r="BF262" s="18">
        <f>IF(BE262=BE$4,BE262-60,BE262)</f>
        <v>0</v>
      </c>
      <c r="BG262" s="18">
        <f>IF(BF262=BF$4,BF262-60,BF262)</f>
        <v>0</v>
      </c>
      <c r="BH262" s="19">
        <f>IF(BE262=$BE$4,1,IF(BF262=$BF$4,1,IF(BG262=$BG$4,1,0)))</f>
        <v>0</v>
      </c>
      <c r="BJ262" s="120">
        <f>IF(E262=BJ$3,AX262,0)</f>
        <v>0</v>
      </c>
      <c r="BK262" s="18">
        <f>IF(BJ262=BJ$4,BJ262-60,BJ262)</f>
        <v>0</v>
      </c>
      <c r="BL262" s="18">
        <f>IF(BK262=BK$4,BK262-60,BK262)</f>
        <v>0</v>
      </c>
      <c r="BM262" s="19">
        <f>IF(BJ262=$BJ$4,1,IF(BK262=$BK$4,1,IF(BL262=$BL$4,1,0)))</f>
        <v>0</v>
      </c>
    </row>
    <row r="263" spans="1:65" ht="15.75" customHeight="1" outlineLevel="1" x14ac:dyDescent="0.25">
      <c r="A263" s="12" t="str">
        <f>CONCATENATE(E263,LEFT(C263,2),RIGHT(C263,2),UPPER((LEFT(D263,3))))</f>
        <v/>
      </c>
      <c r="B263" s="99"/>
      <c r="C263" s="99"/>
      <c r="D263" s="99"/>
      <c r="E263" s="99"/>
      <c r="F263" s="99"/>
      <c r="G263" s="100"/>
      <c r="H263" s="84" t="s">
        <v>29</v>
      </c>
      <c r="I263" s="101">
        <f>VLOOKUP(H263,OBJECTIFS,2)</f>
        <v>10</v>
      </c>
      <c r="J263" s="99"/>
      <c r="K263" s="87" t="s">
        <v>37</v>
      </c>
      <c r="L263" s="11">
        <f>VLOOKUP(K263,COMPETENCES,2)</f>
        <v>10</v>
      </c>
      <c r="M263" s="11">
        <f>IF(L263="-",0,IF(L263=0,0,1))</f>
        <v>1</v>
      </c>
      <c r="N263" s="103"/>
      <c r="O263" s="84" t="s">
        <v>18</v>
      </c>
      <c r="P263" s="11">
        <f>VLOOKUP(O263,QUALITES,2)</f>
        <v>7.5</v>
      </c>
      <c r="Q263" s="94"/>
      <c r="R263" s="84" t="s">
        <v>37</v>
      </c>
      <c r="S263" s="11">
        <f>VLOOKUP(R263,EXPERTISE,2)</f>
        <v>10</v>
      </c>
      <c r="T263" s="94"/>
      <c r="U263" s="92"/>
      <c r="V263" s="92"/>
      <c r="W263" s="92"/>
      <c r="X263" s="92"/>
      <c r="Y263" s="92"/>
      <c r="Z263" s="92"/>
      <c r="AA263" s="92"/>
      <c r="AB263" s="92"/>
      <c r="AC263" s="92"/>
      <c r="AD263" s="92"/>
      <c r="AE263" s="92"/>
      <c r="AF263" s="92"/>
      <c r="AG263" s="92"/>
      <c r="AH263" s="92"/>
      <c r="AI263" s="92"/>
      <c r="AJ263" s="92"/>
      <c r="AK263" s="92"/>
      <c r="AL263" s="92"/>
      <c r="AM263" s="92"/>
      <c r="AN263" s="92"/>
      <c r="AO263" s="92"/>
      <c r="AP263" s="92"/>
      <c r="AQ263" s="92"/>
      <c r="AR263" s="92"/>
      <c r="AS263" s="92"/>
      <c r="AT263" s="92"/>
      <c r="AU263" s="92"/>
      <c r="AV263" s="92"/>
      <c r="AW263" s="92"/>
      <c r="AX263" s="98"/>
      <c r="AZ263" s="120">
        <f>IF(E263=AZ$3,AX263,0)</f>
        <v>0</v>
      </c>
      <c r="BA263" s="18">
        <f>IF(AZ263=AZ$4,AZ263-60,AZ263)</f>
        <v>0</v>
      </c>
      <c r="BB263" s="18">
        <f>IF(BA263=BA$4,BA263-60,BA263)</f>
        <v>0</v>
      </c>
      <c r="BC263" s="19">
        <f>IF(AZ263=$AZ$4,1,IF(BA263=$BA$4,1,IF(BB263=$BB$4,1,0)))</f>
        <v>0</v>
      </c>
      <c r="BE263" s="120">
        <f>IF(E263=BE$3,AX263,0)</f>
        <v>0</v>
      </c>
      <c r="BF263" s="18">
        <f>IF(BE263=BE$4,BE263-60,BE263)</f>
        <v>0</v>
      </c>
      <c r="BG263" s="18">
        <f>IF(BF263=BF$4,BF263-60,BF263)</f>
        <v>0</v>
      </c>
      <c r="BH263" s="19">
        <f>IF(BE263=$BE$4,1,IF(BF263=$BF$4,1,IF(BG263=$BG$4,1,0)))</f>
        <v>0</v>
      </c>
      <c r="BJ263" s="120">
        <f>IF(E263=BJ$3,AX263,0)</f>
        <v>0</v>
      </c>
      <c r="BK263" s="18">
        <f>IF(BJ263=BJ$4,BJ263-60,BJ263)</f>
        <v>0</v>
      </c>
      <c r="BL263" s="18">
        <f>IF(BK263=BK$4,BK263-60,BK263)</f>
        <v>0</v>
      </c>
      <c r="BM263" s="19">
        <f>IF(BJ263=$BJ$4,1,IF(BK263=$BK$4,1,IF(BL263=$BL$4,1,0)))</f>
        <v>0</v>
      </c>
    </row>
    <row r="264" spans="1:65" ht="15.75" customHeight="1" outlineLevel="1" x14ac:dyDescent="0.25">
      <c r="A264" s="12" t="str">
        <f>CONCATENATE(E264,LEFT(C264,2),RIGHT(C264,2),UPPER((LEFT(D264,3))))</f>
        <v/>
      </c>
      <c r="B264" s="99"/>
      <c r="C264" s="99"/>
      <c r="D264" s="99"/>
      <c r="E264" s="99"/>
      <c r="F264" s="99"/>
      <c r="G264" s="105"/>
      <c r="H264" s="84" t="s">
        <v>30</v>
      </c>
      <c r="I264" s="101">
        <f>VLOOKUP(H264,OBJECTIFS,2)</f>
        <v>5</v>
      </c>
      <c r="J264" s="99"/>
      <c r="K264" s="87" t="s">
        <v>37</v>
      </c>
      <c r="L264" s="11">
        <f>VLOOKUP(K264,COMPETENCES,2)</f>
        <v>10</v>
      </c>
      <c r="M264" s="11">
        <f>IF(L264="-",0,IF(L264=0,0,1))</f>
        <v>1</v>
      </c>
      <c r="N264" s="103"/>
      <c r="O264" s="84" t="s">
        <v>19</v>
      </c>
      <c r="P264" s="11">
        <f>VLOOKUP(O264,QUALITES,2)</f>
        <v>10</v>
      </c>
      <c r="Q264" s="94"/>
      <c r="R264" s="84" t="s">
        <v>36</v>
      </c>
      <c r="S264" s="11">
        <f>VLOOKUP(R264,EXPERTISE,2)</f>
        <v>7.5</v>
      </c>
      <c r="T264" s="94"/>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2"/>
      <c r="AR264" s="92"/>
      <c r="AS264" s="92"/>
      <c r="AT264" s="92"/>
      <c r="AU264" s="92"/>
      <c r="AV264" s="92"/>
      <c r="AW264" s="92"/>
      <c r="AX264" s="98"/>
      <c r="AZ264" s="120">
        <f>IF(E264=AZ$3,AX264,0)</f>
        <v>0</v>
      </c>
      <c r="BA264" s="18">
        <f>IF(AZ264=AZ$4,AZ264-60,AZ264)</f>
        <v>0</v>
      </c>
      <c r="BB264" s="18">
        <f>IF(BA264=BA$4,BA264-60,BA264)</f>
        <v>0</v>
      </c>
      <c r="BC264" s="19">
        <f>IF(AZ264=$AZ$4,1,IF(BA264=$BA$4,1,IF(BB264=$BB$4,1,0)))</f>
        <v>0</v>
      </c>
      <c r="BE264" s="120">
        <f>IF(E264=BE$3,AX264,0)</f>
        <v>0</v>
      </c>
      <c r="BF264" s="18">
        <f>IF(BE264=BE$4,BE264-60,BE264)</f>
        <v>0</v>
      </c>
      <c r="BG264" s="18">
        <f>IF(BF264=BF$4,BF264-60,BF264)</f>
        <v>0</v>
      </c>
      <c r="BH264" s="19">
        <f>IF(BE264=$BE$4,1,IF(BF264=$BF$4,1,IF(BG264=$BG$4,1,0)))</f>
        <v>0</v>
      </c>
      <c r="BJ264" s="120">
        <f>IF(E264=BJ$3,AX264,0)</f>
        <v>0</v>
      </c>
      <c r="BK264" s="18">
        <f>IF(BJ264=BJ$4,BJ264-60,BJ264)</f>
        <v>0</v>
      </c>
      <c r="BL264" s="18">
        <f>IF(BK264=BK$4,BK264-60,BK264)</f>
        <v>0</v>
      </c>
      <c r="BM264" s="19">
        <f>IF(BJ264=$BJ$4,1,IF(BK264=$BK$4,1,IF(BL264=$BL$4,1,0)))</f>
        <v>0</v>
      </c>
    </row>
    <row r="265" spans="1:65" ht="15.75" customHeight="1" outlineLevel="1" x14ac:dyDescent="0.25">
      <c r="A265" s="12" t="str">
        <f>CONCATENATE(E265,LEFT(C265,2),RIGHT(C265,2),UPPER((LEFT(D265,3))))</f>
        <v/>
      </c>
      <c r="B265" s="99"/>
      <c r="C265" s="99"/>
      <c r="D265" s="99"/>
      <c r="E265" s="99"/>
      <c r="F265" s="99"/>
      <c r="G265" s="105"/>
      <c r="H265" s="84" t="s">
        <v>66</v>
      </c>
      <c r="I265" s="101" t="str">
        <f>VLOOKUP(H265,OBJECTIFS,2)</f>
        <v>-</v>
      </c>
      <c r="J265" s="99"/>
      <c r="K265" s="87" t="s">
        <v>37</v>
      </c>
      <c r="L265" s="11">
        <f>VLOOKUP(K265,COMPETENCES,2)</f>
        <v>10</v>
      </c>
      <c r="M265" s="11">
        <f>IF(L265="-",0,IF(L265=0,0,1))</f>
        <v>1</v>
      </c>
      <c r="N265" s="103"/>
      <c r="O265" s="84" t="s">
        <v>18</v>
      </c>
      <c r="P265" s="11">
        <f>VLOOKUP(O265,QUALITES,2)</f>
        <v>7.5</v>
      </c>
      <c r="Q265" s="94"/>
      <c r="R265" s="84" t="s">
        <v>36</v>
      </c>
      <c r="S265" s="11">
        <f>VLOOKUP(R265,EXPERTISE,2)</f>
        <v>7.5</v>
      </c>
      <c r="T265" s="94"/>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2"/>
      <c r="AR265" s="92"/>
      <c r="AS265" s="92"/>
      <c r="AT265" s="92"/>
      <c r="AU265" s="92"/>
      <c r="AV265" s="92"/>
      <c r="AW265" s="92"/>
      <c r="AX265" s="98"/>
      <c r="AZ265" s="120">
        <f>IF(E265=AZ$3,AX265,0)</f>
        <v>0</v>
      </c>
      <c r="BA265" s="18">
        <f>IF(AZ265=AZ$4,AZ265-60,AZ265)</f>
        <v>0</v>
      </c>
      <c r="BB265" s="18">
        <f>IF(BA265=BA$4,BA265-60,BA265)</f>
        <v>0</v>
      </c>
      <c r="BC265" s="19">
        <f>IF(AZ265=$AZ$4,1,IF(BA265=$BA$4,1,IF(BB265=$BB$4,1,0)))</f>
        <v>0</v>
      </c>
      <c r="BE265" s="120">
        <f>IF(E265=BE$3,AX265,0)</f>
        <v>0</v>
      </c>
      <c r="BF265" s="18">
        <f>IF(BE265=BE$4,BE265-60,BE265)</f>
        <v>0</v>
      </c>
      <c r="BG265" s="18">
        <f>IF(BF265=BF$4,BF265-60,BF265)</f>
        <v>0</v>
      </c>
      <c r="BH265" s="19">
        <f>IF(BE265=$BE$4,1,IF(BF265=$BF$4,1,IF(BG265=$BG$4,1,0)))</f>
        <v>0</v>
      </c>
      <c r="BJ265" s="120">
        <f>IF(E265=BJ$3,AX265,0)</f>
        <v>0</v>
      </c>
      <c r="BK265" s="18">
        <f>IF(BJ265=BJ$4,BJ265-60,BJ265)</f>
        <v>0</v>
      </c>
      <c r="BL265" s="18">
        <f>IF(BK265=BK$4,BK265-60,BK265)</f>
        <v>0</v>
      </c>
      <c r="BM265" s="19">
        <f>IF(BJ265=$BJ$4,1,IF(BK265=$BK$4,1,IF(BL265=$BL$4,1,0)))</f>
        <v>0</v>
      </c>
    </row>
    <row r="266" spans="1:65" ht="15.75" customHeight="1" outlineLevel="1" x14ac:dyDescent="0.25">
      <c r="A266" s="12" t="str">
        <f>CONCATENATE(E266,LEFT(C266,2),RIGHT(C266,2),UPPER((LEFT(D266,3))))</f>
        <v/>
      </c>
      <c r="B266" s="99"/>
      <c r="C266" s="99"/>
      <c r="D266" s="99"/>
      <c r="E266" s="99"/>
      <c r="F266" s="99"/>
      <c r="G266" s="105"/>
      <c r="H266" s="84" t="s">
        <v>66</v>
      </c>
      <c r="I266" s="11" t="str">
        <f>VLOOKUP(H266,OBJECTIFS,2)</f>
        <v>-</v>
      </c>
      <c r="J266" s="99"/>
      <c r="K266" s="84" t="s">
        <v>36</v>
      </c>
      <c r="L266" s="11">
        <f>VLOOKUP(K266,COMPETENCES,2)</f>
        <v>7.5</v>
      </c>
      <c r="M266" s="11">
        <f>IF(L266="-",0,IF(L266=0,0,1))</f>
        <v>1</v>
      </c>
      <c r="N266" s="103"/>
      <c r="O266" s="84" t="s">
        <v>41</v>
      </c>
      <c r="P266" s="11">
        <f>VLOOKUP(O266,QUALITES,2)</f>
        <v>5</v>
      </c>
      <c r="Q266" s="94"/>
      <c r="R266" s="84" t="s">
        <v>38</v>
      </c>
      <c r="S266" s="11" t="str">
        <f>VLOOKUP(R266,EXPERTISE,2)</f>
        <v>-</v>
      </c>
      <c r="T266" s="94"/>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2"/>
      <c r="AR266" s="92"/>
      <c r="AS266" s="92"/>
      <c r="AT266" s="92"/>
      <c r="AU266" s="92"/>
      <c r="AV266" s="92"/>
      <c r="AW266" s="92"/>
      <c r="AX266" s="98"/>
      <c r="AZ266" s="120">
        <f>IF(E266=AZ$3,AX266,0)</f>
        <v>0</v>
      </c>
      <c r="BA266" s="18">
        <f>IF(AZ266=AZ$4,AZ266-60,AZ266)</f>
        <v>0</v>
      </c>
      <c r="BB266" s="18">
        <f>IF(BA266=BA$4,BA266-60,BA266)</f>
        <v>0</v>
      </c>
      <c r="BC266" s="19">
        <f>IF(AZ266=$AZ$4,1,IF(BA266=$BA$4,1,IF(BB266=$BB$4,1,0)))</f>
        <v>0</v>
      </c>
      <c r="BE266" s="120">
        <f>IF(E266=BE$3,AX266,0)</f>
        <v>0</v>
      </c>
      <c r="BF266" s="18">
        <f>IF(BE266=BE$4,BE266-60,BE266)</f>
        <v>0</v>
      </c>
      <c r="BG266" s="18">
        <f>IF(BF266=BF$4,BF266-60,BF266)</f>
        <v>0</v>
      </c>
      <c r="BH266" s="19">
        <f>IF(BE266=$BE$4,1,IF(BF266=$BF$4,1,IF(BG266=$BG$4,1,0)))</f>
        <v>0</v>
      </c>
      <c r="BJ266" s="120">
        <f>IF(E266=BJ$3,AX266,0)</f>
        <v>0</v>
      </c>
      <c r="BK266" s="18">
        <f>IF(BJ266=BJ$4,BJ266-60,BJ266)</f>
        <v>0</v>
      </c>
      <c r="BL266" s="18">
        <f>IF(BK266=BK$4,BK266-60,BK266)</f>
        <v>0</v>
      </c>
      <c r="BM266" s="19">
        <f>IF(BJ266=$BJ$4,1,IF(BK266=$BK$4,1,IF(BL266=$BL$4,1,0)))</f>
        <v>0</v>
      </c>
    </row>
    <row r="267" spans="1:65" ht="15.75" customHeight="1" outlineLevel="1" x14ac:dyDescent="0.25">
      <c r="A267" s="12" t="str">
        <f>CONCATENATE(E267,LEFT(C267,2),RIGHT(C267,2),UPPER((LEFT(D267,3))))</f>
        <v/>
      </c>
      <c r="B267" s="99"/>
      <c r="C267" s="99"/>
      <c r="D267" s="99"/>
      <c r="E267" s="99"/>
      <c r="F267" s="99"/>
      <c r="G267" s="100"/>
      <c r="H267" s="99"/>
      <c r="I267" s="106"/>
      <c r="J267" s="99"/>
      <c r="K267" s="84" t="s">
        <v>36</v>
      </c>
      <c r="L267" s="11">
        <f>VLOOKUP(K267,COMPETENCES,2)</f>
        <v>7.5</v>
      </c>
      <c r="M267" s="11">
        <f>IF(L267="-",0,IF(L267=0,0,1))</f>
        <v>1</v>
      </c>
      <c r="N267" s="103"/>
      <c r="O267" s="84" t="s">
        <v>19</v>
      </c>
      <c r="P267" s="11">
        <f>VLOOKUP(O267,QUALITES,2)</f>
        <v>10</v>
      </c>
      <c r="Q267" s="94"/>
      <c r="R267" s="84" t="s">
        <v>36</v>
      </c>
      <c r="S267" s="11">
        <f>VLOOKUP(R267,EXPERTISE,2)</f>
        <v>7.5</v>
      </c>
      <c r="T267" s="94"/>
      <c r="U267" s="92"/>
      <c r="V267" s="92"/>
      <c r="W267" s="92"/>
      <c r="X267" s="92"/>
      <c r="Y267" s="92"/>
      <c r="Z267" s="92"/>
      <c r="AA267" s="92"/>
      <c r="AB267" s="92"/>
      <c r="AC267" s="92"/>
      <c r="AD267" s="92"/>
      <c r="AE267" s="92"/>
      <c r="AF267" s="92"/>
      <c r="AG267" s="92"/>
      <c r="AH267" s="92"/>
      <c r="AI267" s="92"/>
      <c r="AJ267" s="92"/>
      <c r="AK267" s="92"/>
      <c r="AL267" s="92"/>
      <c r="AM267" s="92"/>
      <c r="AN267" s="92"/>
      <c r="AO267" s="92"/>
      <c r="AP267" s="92"/>
      <c r="AQ267" s="92"/>
      <c r="AR267" s="92"/>
      <c r="AS267" s="92"/>
      <c r="AT267" s="92"/>
      <c r="AU267" s="92"/>
      <c r="AV267" s="92"/>
      <c r="AW267" s="92"/>
      <c r="AX267" s="98"/>
      <c r="AZ267" s="120">
        <f>IF(E267=AZ$3,AX267,0)</f>
        <v>0</v>
      </c>
      <c r="BA267" s="18">
        <f>IF(AZ267=AZ$4,AZ267-60,AZ267)</f>
        <v>0</v>
      </c>
      <c r="BB267" s="18">
        <f>IF(BA267=BA$4,BA267-60,BA267)</f>
        <v>0</v>
      </c>
      <c r="BC267" s="19">
        <f>IF(AZ267=$AZ$4,1,IF(BA267=$BA$4,1,IF(BB267=$BB$4,1,0)))</f>
        <v>0</v>
      </c>
      <c r="BE267" s="120">
        <f>IF(E267=BE$3,AX267,0)</f>
        <v>0</v>
      </c>
      <c r="BF267" s="18">
        <f>IF(BE267=BE$4,BE267-60,BE267)</f>
        <v>0</v>
      </c>
      <c r="BG267" s="18">
        <f>IF(BF267=BF$4,BF267-60,BF267)</f>
        <v>0</v>
      </c>
      <c r="BH267" s="19">
        <f>IF(BE267=$BE$4,1,IF(BF267=$BF$4,1,IF(BG267=$BG$4,1,0)))</f>
        <v>0</v>
      </c>
      <c r="BJ267" s="120">
        <f>IF(E267=BJ$3,AX267,0)</f>
        <v>0</v>
      </c>
      <c r="BK267" s="18">
        <f>IF(BJ267=BJ$4,BJ267-60,BJ267)</f>
        <v>0</v>
      </c>
      <c r="BL267" s="18">
        <f>IF(BK267=BK$4,BK267-60,BK267)</f>
        <v>0</v>
      </c>
      <c r="BM267" s="19">
        <f>IF(BJ267=$BJ$4,1,IF(BK267=$BK$4,1,IF(BL267=$BL$4,1,0)))</f>
        <v>0</v>
      </c>
    </row>
    <row r="268" spans="1:65" ht="15.75" customHeight="1" outlineLevel="1" x14ac:dyDescent="0.25">
      <c r="A268" s="12" t="str">
        <f>CONCATENATE(E268,LEFT(C268,2),RIGHT(C268,2),UPPER((LEFT(D268,3))))</f>
        <v/>
      </c>
      <c r="B268" s="99"/>
      <c r="C268" s="99"/>
      <c r="D268" s="99"/>
      <c r="E268" s="99"/>
      <c r="F268" s="99"/>
      <c r="G268" s="100"/>
      <c r="H268" s="99"/>
      <c r="I268" s="106"/>
      <c r="J268" s="99"/>
      <c r="K268" s="84" t="s">
        <v>37</v>
      </c>
      <c r="L268" s="11">
        <f>VLOOKUP(K268,COMPETENCES,2)</f>
        <v>10</v>
      </c>
      <c r="M268" s="11">
        <f>IF(L268="-",0,IF(L268=0,0,1))</f>
        <v>1</v>
      </c>
      <c r="N268" s="103"/>
      <c r="O268" s="84" t="s">
        <v>19</v>
      </c>
      <c r="P268" s="11">
        <f>VLOOKUP(O268,QUALITES,2)</f>
        <v>10</v>
      </c>
      <c r="Q268" s="94"/>
      <c r="R268" s="84" t="s">
        <v>36</v>
      </c>
      <c r="S268" s="11">
        <f>VLOOKUP(R268,EXPERTISE,2)</f>
        <v>7.5</v>
      </c>
      <c r="T268" s="94"/>
      <c r="U268" s="92"/>
      <c r="V268" s="92"/>
      <c r="W268" s="92"/>
      <c r="X268" s="92"/>
      <c r="Y268" s="92"/>
      <c r="Z268" s="92"/>
      <c r="AA268" s="92"/>
      <c r="AB268" s="92"/>
      <c r="AC268" s="92"/>
      <c r="AD268" s="92"/>
      <c r="AE268" s="92"/>
      <c r="AF268" s="92"/>
      <c r="AG268" s="92"/>
      <c r="AH268" s="92"/>
      <c r="AI268" s="92"/>
      <c r="AJ268" s="92"/>
      <c r="AK268" s="92"/>
      <c r="AL268" s="92"/>
      <c r="AM268" s="92"/>
      <c r="AN268" s="92"/>
      <c r="AO268" s="92"/>
      <c r="AP268" s="92"/>
      <c r="AQ268" s="92"/>
      <c r="AR268" s="92"/>
      <c r="AS268" s="92"/>
      <c r="AT268" s="92"/>
      <c r="AU268" s="92"/>
      <c r="AV268" s="92"/>
      <c r="AW268" s="92"/>
      <c r="AX268" s="98"/>
      <c r="AZ268" s="120">
        <f>IF(E268=AZ$3,AX268,0)</f>
        <v>0</v>
      </c>
      <c r="BA268" s="18">
        <f>IF(AZ268=AZ$4,AZ268-60,AZ268)</f>
        <v>0</v>
      </c>
      <c r="BB268" s="18">
        <f>IF(BA268=BA$4,BA268-60,BA268)</f>
        <v>0</v>
      </c>
      <c r="BC268" s="19">
        <f>IF(AZ268=$AZ$4,1,IF(BA268=$BA$4,1,IF(BB268=$BB$4,1,0)))</f>
        <v>0</v>
      </c>
      <c r="BE268" s="120">
        <f>IF(E268=BE$3,AX268,0)</f>
        <v>0</v>
      </c>
      <c r="BF268" s="18">
        <f>IF(BE268=BE$4,BE268-60,BE268)</f>
        <v>0</v>
      </c>
      <c r="BG268" s="18">
        <f>IF(BF268=BF$4,BF268-60,BF268)</f>
        <v>0</v>
      </c>
      <c r="BH268" s="19">
        <f>IF(BE268=$BE$4,1,IF(BF268=$BF$4,1,IF(BG268=$BG$4,1,0)))</f>
        <v>0</v>
      </c>
      <c r="BJ268" s="120">
        <f>IF(E268=BJ$3,AX268,0)</f>
        <v>0</v>
      </c>
      <c r="BK268" s="18">
        <f>IF(BJ268=BJ$4,BJ268-60,BJ268)</f>
        <v>0</v>
      </c>
      <c r="BL268" s="18">
        <f>IF(BK268=BK$4,BK268-60,BK268)</f>
        <v>0</v>
      </c>
      <c r="BM268" s="19">
        <f>IF(BJ268=$BJ$4,1,IF(BK268=$BK$4,1,IF(BL268=$BL$4,1,0)))</f>
        <v>0</v>
      </c>
    </row>
    <row r="269" spans="1:65" ht="15.75" customHeight="1" outlineLevel="1" x14ac:dyDescent="0.25">
      <c r="A269" s="12" t="str">
        <f>CONCATENATE(E269,LEFT(C269,2),RIGHT(C269,2),UPPER((LEFT(D269,3))))</f>
        <v/>
      </c>
      <c r="B269" s="99"/>
      <c r="C269" s="99"/>
      <c r="D269" s="99"/>
      <c r="E269" s="99"/>
      <c r="F269" s="99"/>
      <c r="G269" s="100"/>
      <c r="H269" s="99"/>
      <c r="I269" s="106"/>
      <c r="J269" s="99"/>
      <c r="K269" s="84" t="s">
        <v>36</v>
      </c>
      <c r="L269" s="11">
        <f>VLOOKUP(K269,COMPETENCES,2)</f>
        <v>7.5</v>
      </c>
      <c r="M269" s="11">
        <f>IF(L269="-",0,IF(L269=0,0,1))</f>
        <v>1</v>
      </c>
      <c r="N269" s="103"/>
      <c r="O269" s="84" t="s">
        <v>19</v>
      </c>
      <c r="P269" s="11">
        <f>VLOOKUP(O269,QUALITES,2)</f>
        <v>10</v>
      </c>
      <c r="Q269" s="94"/>
      <c r="R269" s="84" t="s">
        <v>38</v>
      </c>
      <c r="S269" s="11" t="str">
        <f>VLOOKUP(R269,EXPERTISE,2)</f>
        <v>-</v>
      </c>
      <c r="T269" s="94"/>
      <c r="U269" s="92"/>
      <c r="V269" s="92"/>
      <c r="W269" s="92"/>
      <c r="X269" s="92"/>
      <c r="Y269" s="92"/>
      <c r="Z269" s="92"/>
      <c r="AA269" s="92"/>
      <c r="AB269" s="92"/>
      <c r="AC269" s="92"/>
      <c r="AD269" s="92"/>
      <c r="AE269" s="92"/>
      <c r="AF269" s="92"/>
      <c r="AG269" s="92"/>
      <c r="AH269" s="92"/>
      <c r="AI269" s="92"/>
      <c r="AJ269" s="92"/>
      <c r="AK269" s="92"/>
      <c r="AL269" s="92"/>
      <c r="AM269" s="92"/>
      <c r="AN269" s="92"/>
      <c r="AO269" s="92"/>
      <c r="AP269" s="92"/>
      <c r="AQ269" s="92"/>
      <c r="AR269" s="92"/>
      <c r="AS269" s="92"/>
      <c r="AT269" s="92"/>
      <c r="AU269" s="92"/>
      <c r="AV269" s="92"/>
      <c r="AW269" s="92"/>
      <c r="AX269" s="98"/>
      <c r="AZ269" s="120">
        <f>IF(E269=AZ$3,AX269,0)</f>
        <v>0</v>
      </c>
      <c r="BA269" s="18">
        <f>IF(AZ269=AZ$4,AZ269-60,AZ269)</f>
        <v>0</v>
      </c>
      <c r="BB269" s="18">
        <f>IF(BA269=BA$4,BA269-60,BA269)</f>
        <v>0</v>
      </c>
      <c r="BC269" s="19">
        <f>IF(AZ269=$AZ$4,1,IF(BA269=$BA$4,1,IF(BB269=$BB$4,1,0)))</f>
        <v>0</v>
      </c>
      <c r="BE269" s="120">
        <f>IF(E269=BE$3,AX269,0)</f>
        <v>0</v>
      </c>
      <c r="BF269" s="18">
        <f>IF(BE269=BE$4,BE269-60,BE269)</f>
        <v>0</v>
      </c>
      <c r="BG269" s="18">
        <f>IF(BF269=BF$4,BF269-60,BF269)</f>
        <v>0</v>
      </c>
      <c r="BH269" s="19">
        <f>IF(BE269=$BE$4,1,IF(BF269=$BF$4,1,IF(BG269=$BG$4,1,0)))</f>
        <v>0</v>
      </c>
      <c r="BJ269" s="120">
        <f>IF(E269=BJ$3,AX269,0)</f>
        <v>0</v>
      </c>
      <c r="BK269" s="18">
        <f>IF(BJ269=BJ$4,BJ269-60,BJ269)</f>
        <v>0</v>
      </c>
      <c r="BL269" s="18">
        <f>IF(BK269=BK$4,BK269-60,BK269)</f>
        <v>0</v>
      </c>
      <c r="BM269" s="19">
        <f>IF(BJ269=$BJ$4,1,IF(BK269=$BK$4,1,IF(BL269=$BL$4,1,0)))</f>
        <v>0</v>
      </c>
    </row>
    <row r="270" spans="1:65" ht="15.75" customHeight="1" outlineLevel="1" x14ac:dyDescent="0.25">
      <c r="A270" s="12" t="str">
        <f>CONCATENATE(E270,LEFT(C270,2),RIGHT(C270,2),UPPER((LEFT(D270,3))))</f>
        <v/>
      </c>
      <c r="B270" s="99"/>
      <c r="C270" s="99"/>
      <c r="D270" s="99"/>
      <c r="E270" s="99"/>
      <c r="F270" s="99"/>
      <c r="G270" s="100"/>
      <c r="H270" s="99"/>
      <c r="I270" s="106"/>
      <c r="J270" s="99"/>
      <c r="K270" s="84" t="s">
        <v>66</v>
      </c>
      <c r="L270" s="11" t="str">
        <f>VLOOKUP(K270,COMPETENCES,2)</f>
        <v>-</v>
      </c>
      <c r="M270" s="11">
        <f>IF(L270="-",0,IF(L270=0,0,1))</f>
        <v>0</v>
      </c>
      <c r="N270" s="103"/>
      <c r="O270" s="94"/>
      <c r="P270" s="107"/>
      <c r="Q270" s="94"/>
      <c r="R270" s="84" t="s">
        <v>36</v>
      </c>
      <c r="S270" s="11">
        <f>VLOOKUP(R270,EXPERTISE,2)</f>
        <v>7.5</v>
      </c>
      <c r="T270" s="94"/>
      <c r="U270" s="92"/>
      <c r="V270" s="92"/>
      <c r="W270" s="92"/>
      <c r="X270" s="92"/>
      <c r="Y270" s="92"/>
      <c r="Z270" s="92"/>
      <c r="AA270" s="92"/>
      <c r="AB270" s="92"/>
      <c r="AC270" s="92"/>
      <c r="AD270" s="92"/>
      <c r="AE270" s="92"/>
      <c r="AF270" s="92"/>
      <c r="AG270" s="92"/>
      <c r="AH270" s="92"/>
      <c r="AI270" s="92"/>
      <c r="AJ270" s="92"/>
      <c r="AK270" s="92"/>
      <c r="AL270" s="92"/>
      <c r="AM270" s="92"/>
      <c r="AN270" s="92"/>
      <c r="AO270" s="92"/>
      <c r="AP270" s="92"/>
      <c r="AQ270" s="92"/>
      <c r="AR270" s="92"/>
      <c r="AS270" s="92"/>
      <c r="AT270" s="92"/>
      <c r="AU270" s="92"/>
      <c r="AV270" s="92"/>
      <c r="AW270" s="92"/>
      <c r="AX270" s="98"/>
      <c r="AZ270" s="120">
        <f>IF(E270=AZ$3,AX270,0)</f>
        <v>0</v>
      </c>
      <c r="BA270" s="18">
        <f>IF(AZ270=AZ$4,AZ270-60,AZ270)</f>
        <v>0</v>
      </c>
      <c r="BB270" s="18">
        <f>IF(BA270=BA$4,BA270-60,BA270)</f>
        <v>0</v>
      </c>
      <c r="BC270" s="19">
        <f>IF(AZ270=$AZ$4,1,IF(BA270=$BA$4,1,IF(BB270=$BB$4,1,0)))</f>
        <v>0</v>
      </c>
      <c r="BE270" s="120">
        <f>IF(E270=BE$3,AX270,0)</f>
        <v>0</v>
      </c>
      <c r="BF270" s="18">
        <f>IF(BE270=BE$4,BE270-60,BE270)</f>
        <v>0</v>
      </c>
      <c r="BG270" s="18">
        <f>IF(BF270=BF$4,BF270-60,BF270)</f>
        <v>0</v>
      </c>
      <c r="BH270" s="19">
        <f>IF(BE270=$BE$4,1,IF(BF270=$BF$4,1,IF(BG270=$BG$4,1,0)))</f>
        <v>0</v>
      </c>
      <c r="BJ270" s="120">
        <f>IF(E270=BJ$3,AX270,0)</f>
        <v>0</v>
      </c>
      <c r="BK270" s="18">
        <f>IF(BJ270=BJ$4,BJ270-60,BJ270)</f>
        <v>0</v>
      </c>
      <c r="BL270" s="18">
        <f>IF(BK270=BK$4,BK270-60,BK270)</f>
        <v>0</v>
      </c>
      <c r="BM270" s="19">
        <f>IF(BJ270=$BJ$4,1,IF(BK270=$BK$4,1,IF(BL270=$BL$4,1,0)))</f>
        <v>0</v>
      </c>
    </row>
    <row r="271" spans="1:65" ht="15.75" customHeight="1" outlineLevel="1" x14ac:dyDescent="0.25">
      <c r="A271" s="12" t="str">
        <f>CONCATENATE(E271,LEFT(C271,2),RIGHT(C271,2),UPPER((LEFT(D271,3))))</f>
        <v/>
      </c>
      <c r="B271" s="99"/>
      <c r="C271" s="99"/>
      <c r="D271" s="99"/>
      <c r="E271" s="99"/>
      <c r="F271" s="99"/>
      <c r="G271" s="100"/>
      <c r="H271" s="99"/>
      <c r="I271" s="106"/>
      <c r="J271" s="99"/>
      <c r="K271" s="84" t="s">
        <v>66</v>
      </c>
      <c r="L271" s="11" t="str">
        <f>VLOOKUP(K271,COMPETENCES,2)</f>
        <v>-</v>
      </c>
      <c r="M271" s="11">
        <f>IF(L271="-",0,IF(L271=0,0,1))</f>
        <v>0</v>
      </c>
      <c r="N271" s="103"/>
      <c r="O271" s="94"/>
      <c r="P271" s="107"/>
      <c r="Q271" s="94"/>
      <c r="R271" s="84" t="s">
        <v>38</v>
      </c>
      <c r="S271" s="11" t="str">
        <f>VLOOKUP(R271,EXPERTISE,2)</f>
        <v>-</v>
      </c>
      <c r="T271" s="94"/>
      <c r="U271" s="92"/>
      <c r="V271" s="92"/>
      <c r="W271" s="92"/>
      <c r="X271" s="92"/>
      <c r="Y271" s="92"/>
      <c r="Z271" s="92"/>
      <c r="AA271" s="92"/>
      <c r="AB271" s="92"/>
      <c r="AC271" s="92"/>
      <c r="AD271" s="92"/>
      <c r="AE271" s="92"/>
      <c r="AF271" s="92"/>
      <c r="AG271" s="92"/>
      <c r="AH271" s="92"/>
      <c r="AI271" s="92"/>
      <c r="AJ271" s="92"/>
      <c r="AK271" s="92"/>
      <c r="AL271" s="92"/>
      <c r="AM271" s="92"/>
      <c r="AN271" s="92"/>
      <c r="AO271" s="92"/>
      <c r="AP271" s="92"/>
      <c r="AQ271" s="92"/>
      <c r="AR271" s="92"/>
      <c r="AS271" s="92"/>
      <c r="AT271" s="92"/>
      <c r="AU271" s="92"/>
      <c r="AV271" s="92"/>
      <c r="AW271" s="92"/>
      <c r="AX271" s="98"/>
      <c r="AZ271" s="120">
        <f>IF(E271=AZ$3,AX271,0)</f>
        <v>0</v>
      </c>
      <c r="BA271" s="18">
        <f>IF(AZ271=AZ$4,AZ271-60,AZ271)</f>
        <v>0</v>
      </c>
      <c r="BB271" s="18">
        <f>IF(BA271=BA$4,BA271-60,BA271)</f>
        <v>0</v>
      </c>
      <c r="BC271" s="19">
        <f>IF(AZ271=$AZ$4,1,IF(BA271=$BA$4,1,IF(BB271=$BB$4,1,0)))</f>
        <v>0</v>
      </c>
      <c r="BE271" s="120">
        <f>IF(E271=BE$3,AX271,0)</f>
        <v>0</v>
      </c>
      <c r="BF271" s="18">
        <f>IF(BE271=BE$4,BE271-60,BE271)</f>
        <v>0</v>
      </c>
      <c r="BG271" s="18">
        <f>IF(BF271=BF$4,BF271-60,BF271)</f>
        <v>0</v>
      </c>
      <c r="BH271" s="19">
        <f>IF(BE271=$BE$4,1,IF(BF271=$BF$4,1,IF(BG271=$BG$4,1,0)))</f>
        <v>0</v>
      </c>
      <c r="BJ271" s="120">
        <f>IF(E271=BJ$3,AX271,0)</f>
        <v>0</v>
      </c>
      <c r="BK271" s="18">
        <f>IF(BJ271=BJ$4,BJ271-60,BJ271)</f>
        <v>0</v>
      </c>
      <c r="BL271" s="18">
        <f>IF(BK271=BK$4,BK271-60,BK271)</f>
        <v>0</v>
      </c>
      <c r="BM271" s="19">
        <f>IF(BJ271=$BJ$4,1,IF(BK271=$BK$4,1,IF(BL271=$BL$4,1,0)))</f>
        <v>0</v>
      </c>
    </row>
    <row r="272" spans="1:65" ht="15.75" customHeight="1" outlineLevel="1" x14ac:dyDescent="0.25">
      <c r="A272" s="12" t="str">
        <f>CONCATENATE(E272,LEFT(C272,2),RIGHT(C272,2),UPPER((LEFT(D272,3))))</f>
        <v/>
      </c>
      <c r="B272" s="99"/>
      <c r="C272" s="99"/>
      <c r="D272" s="99"/>
      <c r="E272" s="99"/>
      <c r="F272" s="99"/>
      <c r="G272" s="100"/>
      <c r="H272" s="99"/>
      <c r="I272" s="106"/>
      <c r="J272" s="99"/>
      <c r="K272" s="84" t="s">
        <v>66</v>
      </c>
      <c r="L272" s="11" t="str">
        <f>VLOOKUP(K272,COMPETENCES,2)</f>
        <v>-</v>
      </c>
      <c r="M272" s="11">
        <f>IF(L272="-",0,IF(L272=0,0,1))</f>
        <v>0</v>
      </c>
      <c r="N272" s="103"/>
      <c r="O272" s="94"/>
      <c r="P272" s="107"/>
      <c r="Q272" s="94"/>
      <c r="R272" s="84" t="s">
        <v>37</v>
      </c>
      <c r="S272" s="11">
        <f>VLOOKUP(R272,EXPERTISE,2)</f>
        <v>10</v>
      </c>
      <c r="T272" s="94"/>
      <c r="U272" s="92"/>
      <c r="V272" s="92"/>
      <c r="W272" s="92"/>
      <c r="X272" s="92"/>
      <c r="Y272" s="92"/>
      <c r="Z272" s="92"/>
      <c r="AA272" s="92"/>
      <c r="AB272" s="92"/>
      <c r="AC272" s="92"/>
      <c r="AD272" s="92"/>
      <c r="AE272" s="92"/>
      <c r="AF272" s="92"/>
      <c r="AG272" s="92"/>
      <c r="AH272" s="92"/>
      <c r="AI272" s="92"/>
      <c r="AJ272" s="92"/>
      <c r="AK272" s="92"/>
      <c r="AL272" s="92"/>
      <c r="AM272" s="92"/>
      <c r="AN272" s="92"/>
      <c r="AO272" s="92"/>
      <c r="AP272" s="92"/>
      <c r="AQ272" s="92"/>
      <c r="AR272" s="92"/>
      <c r="AS272" s="92"/>
      <c r="AT272" s="92"/>
      <c r="AU272" s="92"/>
      <c r="AV272" s="92"/>
      <c r="AW272" s="92"/>
      <c r="AX272" s="98"/>
      <c r="AZ272" s="120">
        <f>IF(E272=AZ$3,AX272,0)</f>
        <v>0</v>
      </c>
      <c r="BA272" s="18">
        <f>IF(AZ272=AZ$4,AZ272-60,AZ272)</f>
        <v>0</v>
      </c>
      <c r="BB272" s="18">
        <f>IF(BA272=BA$4,BA272-60,BA272)</f>
        <v>0</v>
      </c>
      <c r="BC272" s="19">
        <f>IF(AZ272=$AZ$4,1,IF(BA272=$BA$4,1,IF(BB272=$BB$4,1,0)))</f>
        <v>0</v>
      </c>
      <c r="BE272" s="120">
        <f>IF(E272=BE$3,AX272,0)</f>
        <v>0</v>
      </c>
      <c r="BF272" s="18">
        <f>IF(BE272=BE$4,BE272-60,BE272)</f>
        <v>0</v>
      </c>
      <c r="BG272" s="18">
        <f>IF(BF272=BF$4,BF272-60,BF272)</f>
        <v>0</v>
      </c>
      <c r="BH272" s="19">
        <f>IF(BE272=$BE$4,1,IF(BF272=$BF$4,1,IF(BG272=$BG$4,1,0)))</f>
        <v>0</v>
      </c>
      <c r="BJ272" s="120">
        <f>IF(E272=BJ$3,AX272,0)</f>
        <v>0</v>
      </c>
      <c r="BK272" s="18">
        <f>IF(BJ272=BJ$4,BJ272-60,BJ272)</f>
        <v>0</v>
      </c>
      <c r="BL272" s="18">
        <f>IF(BK272=BK$4,BK272-60,BK272)</f>
        <v>0</v>
      </c>
      <c r="BM272" s="19">
        <f>IF(BJ272=$BJ$4,1,IF(BK272=$BK$4,1,IF(BL272=$BL$4,1,0)))</f>
        <v>0</v>
      </c>
    </row>
    <row r="273" spans="1:65" ht="15.75" customHeight="1" outlineLevel="1" x14ac:dyDescent="0.25">
      <c r="A273" s="12" t="str">
        <f>CONCATENATE(E273,LEFT(C273,2),RIGHT(C273,2),UPPER((LEFT(D273,3))))</f>
        <v/>
      </c>
      <c r="B273" s="99"/>
      <c r="C273" s="99"/>
      <c r="D273" s="99"/>
      <c r="E273" s="99"/>
      <c r="F273" s="99"/>
      <c r="G273" s="100"/>
      <c r="H273" s="99"/>
      <c r="I273" s="106"/>
      <c r="J273" s="99"/>
      <c r="K273" s="84" t="s">
        <v>66</v>
      </c>
      <c r="L273" s="11" t="str">
        <f>VLOOKUP(K273,COMPETENCES,2)</f>
        <v>-</v>
      </c>
      <c r="M273" s="11">
        <f>IF(L273="-",0,IF(L273=0,0,1))</f>
        <v>0</v>
      </c>
      <c r="N273" s="103"/>
      <c r="O273" s="94"/>
      <c r="P273" s="107"/>
      <c r="Q273" s="94"/>
      <c r="R273" s="94"/>
      <c r="S273" s="107"/>
      <c r="T273" s="94"/>
      <c r="U273" s="92"/>
      <c r="V273" s="92"/>
      <c r="W273" s="92"/>
      <c r="X273" s="92"/>
      <c r="Y273" s="92"/>
      <c r="Z273" s="92"/>
      <c r="AA273" s="92"/>
      <c r="AB273" s="92"/>
      <c r="AC273" s="92"/>
      <c r="AD273" s="92"/>
      <c r="AE273" s="92"/>
      <c r="AF273" s="92"/>
      <c r="AG273" s="92"/>
      <c r="AH273" s="92"/>
      <c r="AI273" s="92"/>
      <c r="AJ273" s="92"/>
      <c r="AK273" s="92"/>
      <c r="AL273" s="92"/>
      <c r="AM273" s="92"/>
      <c r="AN273" s="92"/>
      <c r="AO273" s="92"/>
      <c r="AP273" s="92"/>
      <c r="AQ273" s="92"/>
      <c r="AR273" s="92"/>
      <c r="AS273" s="92"/>
      <c r="AT273" s="92"/>
      <c r="AU273" s="92"/>
      <c r="AV273" s="92"/>
      <c r="AW273" s="92"/>
      <c r="AX273" s="98"/>
      <c r="AZ273" s="120">
        <f>IF(E273=AZ$3,AX273,0)</f>
        <v>0</v>
      </c>
      <c r="BA273" s="18">
        <f>IF(AZ273=AZ$4,AZ273-60,AZ273)</f>
        <v>0</v>
      </c>
      <c r="BB273" s="18">
        <f>IF(BA273=BA$4,BA273-60,BA273)</f>
        <v>0</v>
      </c>
      <c r="BC273" s="19">
        <f>IF(AZ273=$AZ$4,1,IF(BA273=$BA$4,1,IF(BB273=$BB$4,1,0)))</f>
        <v>0</v>
      </c>
      <c r="BE273" s="120">
        <f>IF(E273=BE$3,AX273,0)</f>
        <v>0</v>
      </c>
      <c r="BF273" s="18">
        <f>IF(BE273=BE$4,BE273-60,BE273)</f>
        <v>0</v>
      </c>
      <c r="BG273" s="18">
        <f>IF(BF273=BF$4,BF273-60,BF273)</f>
        <v>0</v>
      </c>
      <c r="BH273" s="19">
        <f>IF(BE273=$BE$4,1,IF(BF273=$BF$4,1,IF(BG273=$BG$4,1,0)))</f>
        <v>0</v>
      </c>
      <c r="BJ273" s="120">
        <f>IF(E273=BJ$3,AX273,0)</f>
        <v>0</v>
      </c>
      <c r="BK273" s="18">
        <f>IF(BJ273=BJ$4,BJ273-60,BJ273)</f>
        <v>0</v>
      </c>
      <c r="BL273" s="18">
        <f>IF(BK273=BK$4,BK273-60,BK273)</f>
        <v>0</v>
      </c>
      <c r="BM273" s="19">
        <f>IF(BJ273=$BJ$4,1,IF(BK273=$BK$4,1,IF(BL273=$BL$4,1,0)))</f>
        <v>0</v>
      </c>
    </row>
    <row r="274" spans="1:65" ht="15.75" customHeight="1" outlineLevel="1" x14ac:dyDescent="0.25">
      <c r="A274" s="12" t="str">
        <f>CONCATENATE(E274,LEFT(C274,2),RIGHT(C274,2),UPPER((LEFT(D274,3))))</f>
        <v/>
      </c>
      <c r="B274" s="99"/>
      <c r="C274" s="99"/>
      <c r="D274" s="99"/>
      <c r="E274" s="99"/>
      <c r="F274" s="99"/>
      <c r="G274" s="100"/>
      <c r="H274" s="99"/>
      <c r="I274" s="106"/>
      <c r="J274" s="99"/>
      <c r="K274" s="84" t="s">
        <v>66</v>
      </c>
      <c r="L274" s="11" t="str">
        <f>VLOOKUP(K274,COMPETENCES,2)</f>
        <v>-</v>
      </c>
      <c r="M274" s="11">
        <f>IF(L274="-",0,IF(L274=0,0,1))</f>
        <v>0</v>
      </c>
      <c r="N274" s="103"/>
      <c r="O274" s="94"/>
      <c r="P274" s="107"/>
      <c r="Q274" s="94"/>
      <c r="R274" s="94"/>
      <c r="S274" s="107"/>
      <c r="T274" s="94"/>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c r="AT274" s="92"/>
      <c r="AU274" s="92"/>
      <c r="AV274" s="92"/>
      <c r="AW274" s="92"/>
      <c r="AX274" s="98"/>
      <c r="AZ274" s="120">
        <f>IF(E274=AZ$3,AX274,0)</f>
        <v>0</v>
      </c>
      <c r="BA274" s="18">
        <f>IF(AZ274=AZ$4,AZ274-60,AZ274)</f>
        <v>0</v>
      </c>
      <c r="BB274" s="18">
        <f>IF(BA274=BA$4,BA274-60,BA274)</f>
        <v>0</v>
      </c>
      <c r="BC274" s="19">
        <f>IF(AZ274=$AZ$4,1,IF(BA274=$BA$4,1,IF(BB274=$BB$4,1,0)))</f>
        <v>0</v>
      </c>
      <c r="BE274" s="120">
        <f>IF(E274=BE$3,AX274,0)</f>
        <v>0</v>
      </c>
      <c r="BF274" s="18">
        <f>IF(BE274=BE$4,BE274-60,BE274)</f>
        <v>0</v>
      </c>
      <c r="BG274" s="18">
        <f>IF(BF274=BF$4,BF274-60,BF274)</f>
        <v>0</v>
      </c>
      <c r="BH274" s="19">
        <f>IF(BE274=$BE$4,1,IF(BF274=$BF$4,1,IF(BG274=$BG$4,1,0)))</f>
        <v>0</v>
      </c>
      <c r="BJ274" s="120">
        <f>IF(E274=BJ$3,AX274,0)</f>
        <v>0</v>
      </c>
      <c r="BK274" s="18">
        <f>IF(BJ274=BJ$4,BJ274-60,BJ274)</f>
        <v>0</v>
      </c>
      <c r="BL274" s="18">
        <f>IF(BK274=BK$4,BK274-60,BK274)</f>
        <v>0</v>
      </c>
      <c r="BM274" s="19">
        <f>IF(BJ274=$BJ$4,1,IF(BK274=$BK$4,1,IF(BL274=$BL$4,1,0)))</f>
        <v>0</v>
      </c>
    </row>
    <row r="275" spans="1:65" ht="15.75" customHeight="1" outlineLevel="1" x14ac:dyDescent="0.25">
      <c r="A275" s="12" t="str">
        <f>CONCATENATE(E275,LEFT(C275,2),RIGHT(C275,2),UPPER((LEFT(D275,3))))</f>
        <v/>
      </c>
      <c r="B275" s="99"/>
      <c r="C275" s="99"/>
      <c r="D275" s="99"/>
      <c r="E275" s="99"/>
      <c r="F275" s="99"/>
      <c r="G275" s="100"/>
      <c r="H275" s="99"/>
      <c r="I275" s="106"/>
      <c r="J275" s="99"/>
      <c r="K275" s="84" t="s">
        <v>66</v>
      </c>
      <c r="L275" s="11" t="str">
        <f>VLOOKUP(K275,COMPETENCES,2)</f>
        <v>-</v>
      </c>
      <c r="M275" s="11">
        <f>IF(L275="-",0,IF(L275=0,0,1))</f>
        <v>0</v>
      </c>
      <c r="N275" s="103"/>
      <c r="O275" s="94"/>
      <c r="P275" s="107"/>
      <c r="Q275" s="94"/>
      <c r="R275" s="94"/>
      <c r="S275" s="107"/>
      <c r="T275" s="94"/>
      <c r="U275" s="92"/>
      <c r="V275" s="92"/>
      <c r="W275" s="92"/>
      <c r="X275" s="92"/>
      <c r="Y275" s="92"/>
      <c r="Z275" s="92"/>
      <c r="AA275" s="92"/>
      <c r="AB275" s="92"/>
      <c r="AC275" s="92"/>
      <c r="AD275" s="92"/>
      <c r="AE275" s="92"/>
      <c r="AF275" s="92"/>
      <c r="AG275" s="92"/>
      <c r="AH275" s="92"/>
      <c r="AI275" s="92"/>
      <c r="AJ275" s="92"/>
      <c r="AK275" s="92"/>
      <c r="AL275" s="92"/>
      <c r="AM275" s="92"/>
      <c r="AN275" s="92"/>
      <c r="AO275" s="92"/>
      <c r="AP275" s="92"/>
      <c r="AQ275" s="92"/>
      <c r="AR275" s="92"/>
      <c r="AS275" s="92"/>
      <c r="AT275" s="92"/>
      <c r="AU275" s="92"/>
      <c r="AV275" s="92"/>
      <c r="AW275" s="92"/>
      <c r="AX275" s="98"/>
      <c r="AZ275" s="120">
        <f>IF(E275=AZ$3,AX275,0)</f>
        <v>0</v>
      </c>
      <c r="BA275" s="18">
        <f>IF(AZ275=AZ$4,AZ275-60,AZ275)</f>
        <v>0</v>
      </c>
      <c r="BB275" s="18">
        <f>IF(BA275=BA$4,BA275-60,BA275)</f>
        <v>0</v>
      </c>
      <c r="BC275" s="19">
        <f>IF(AZ275=$AZ$4,1,IF(BA275=$BA$4,1,IF(BB275=$BB$4,1,0)))</f>
        <v>0</v>
      </c>
      <c r="BE275" s="120">
        <f>IF(E275=BE$3,AX275,0)</f>
        <v>0</v>
      </c>
      <c r="BF275" s="18">
        <f>IF(BE275=BE$4,BE275-60,BE275)</f>
        <v>0</v>
      </c>
      <c r="BG275" s="18">
        <f>IF(BF275=BF$4,BF275-60,BF275)</f>
        <v>0</v>
      </c>
      <c r="BH275" s="19">
        <f>IF(BE275=$BE$4,1,IF(BF275=$BF$4,1,IF(BG275=$BG$4,1,0)))</f>
        <v>0</v>
      </c>
      <c r="BJ275" s="120">
        <f>IF(E275=BJ$3,AX275,0)</f>
        <v>0</v>
      </c>
      <c r="BK275" s="18">
        <f>IF(BJ275=BJ$4,BJ275-60,BJ275)</f>
        <v>0</v>
      </c>
      <c r="BL275" s="18">
        <f>IF(BK275=BK$4,BK275-60,BK275)</f>
        <v>0</v>
      </c>
      <c r="BM275" s="19">
        <f>IF(BJ275=$BJ$4,1,IF(BK275=$BK$4,1,IF(BL275=$BL$4,1,0)))</f>
        <v>0</v>
      </c>
    </row>
    <row r="276" spans="1:65" ht="15" customHeight="1" outlineLevel="1" x14ac:dyDescent="0.25">
      <c r="A276" s="12" t="str">
        <f>CONCATENATE(E276,LEFT(C276,2),RIGHT(C276,2),UPPER((LEFT(D276,3))))</f>
        <v/>
      </c>
      <c r="B276" s="108"/>
      <c r="C276" s="99"/>
      <c r="D276" s="99"/>
      <c r="E276" s="99"/>
      <c r="F276" s="99"/>
      <c r="G276" s="100"/>
      <c r="H276" s="99"/>
      <c r="I276" s="106"/>
      <c r="J276" s="99"/>
      <c r="K276" s="94"/>
      <c r="L276" s="107"/>
      <c r="M276" s="107"/>
      <c r="N276" s="107"/>
      <c r="O276" s="94"/>
      <c r="P276" s="107"/>
      <c r="Q276" s="94"/>
      <c r="R276" s="94"/>
      <c r="S276" s="107"/>
      <c r="T276" s="94"/>
      <c r="U276" s="94"/>
      <c r="V276" s="94"/>
      <c r="W276" s="94"/>
      <c r="X276" s="94"/>
      <c r="Y276" s="94"/>
      <c r="Z276" s="94"/>
      <c r="AA276" s="94"/>
      <c r="AB276" s="94"/>
      <c r="AC276" s="94"/>
      <c r="AD276" s="94"/>
      <c r="AE276" s="94"/>
      <c r="AF276" s="94"/>
      <c r="AG276" s="94"/>
      <c r="AH276" s="94"/>
      <c r="AI276" s="94"/>
      <c r="AJ276" s="94"/>
      <c r="AK276" s="94"/>
      <c r="AL276" s="94"/>
      <c r="AM276" s="94"/>
      <c r="AN276" s="94"/>
      <c r="AO276" s="94"/>
      <c r="AP276" s="94"/>
      <c r="AQ276" s="94"/>
      <c r="AR276" s="94"/>
      <c r="AS276" s="94"/>
      <c r="AT276" s="94"/>
      <c r="AU276" s="94"/>
      <c r="AV276" s="94"/>
      <c r="AW276" s="94"/>
      <c r="AX276" s="109"/>
      <c r="AZ276" s="120">
        <f>IF(E276=AZ$3,AX276,0)</f>
        <v>0</v>
      </c>
      <c r="BA276" s="18">
        <f>IF(AZ276=AZ$4,AZ276-60,AZ276)</f>
        <v>0</v>
      </c>
      <c r="BB276" s="18">
        <f>IF(BA276=BA$4,BA276-60,BA276)</f>
        <v>0</v>
      </c>
      <c r="BC276" s="19">
        <f>IF(AZ276=$AZ$4,1,IF(BA276=$BA$4,1,IF(BB276=$BB$4,1,0)))</f>
        <v>0</v>
      </c>
      <c r="BE276" s="120">
        <f>IF(E276=BE$3,AX276,0)</f>
        <v>0</v>
      </c>
      <c r="BF276" s="18">
        <f>IF(BE276=BE$4,BE276-60,BE276)</f>
        <v>0</v>
      </c>
      <c r="BG276" s="18">
        <f>IF(BF276=BF$4,BF276-60,BF276)</f>
        <v>0</v>
      </c>
      <c r="BH276" s="19">
        <f>IF(BE276=$BE$4,1,IF(BF276=$BF$4,1,IF(BG276=$BG$4,1,0)))</f>
        <v>0</v>
      </c>
      <c r="BJ276" s="120">
        <f>IF(E276=BJ$3,AX276,0)</f>
        <v>0</v>
      </c>
      <c r="BK276" s="18">
        <f>IF(BJ276=BJ$4,BJ276-60,BJ276)</f>
        <v>0</v>
      </c>
      <c r="BL276" s="18">
        <f>IF(BK276=BK$4,BK276-60,BK276)</f>
        <v>0</v>
      </c>
      <c r="BM276" s="19">
        <f>IF(BJ276=$BJ$4,1,IF(BK276=$BK$4,1,IF(BL276=$BL$4,1,0)))</f>
        <v>0</v>
      </c>
    </row>
    <row r="277" spans="1:65" ht="15.75" x14ac:dyDescent="0.25">
      <c r="A277" s="12" t="str">
        <f>CONCATENATE(E277,LEFT(C277,2),RIGHT(C277,2),UPPER((LEFT(D277,3))))</f>
        <v>FAg18COL</v>
      </c>
      <c r="B277" s="12" t="s">
        <v>84</v>
      </c>
      <c r="C277" s="12" t="s">
        <v>157</v>
      </c>
      <c r="D277" s="12" t="s">
        <v>122</v>
      </c>
      <c r="E277" s="6" t="str">
        <f>VLOOKUP($F277,'Listes déroulantes'!$A$28:$B$46,2)</f>
        <v>F</v>
      </c>
      <c r="F277" s="70" t="s">
        <v>2</v>
      </c>
      <c r="G277" s="71"/>
      <c r="H277" s="72"/>
      <c r="I277" s="73"/>
      <c r="J277" s="73"/>
      <c r="K277" s="73"/>
      <c r="L277" s="73"/>
      <c r="M277" s="73"/>
      <c r="N277" s="73"/>
      <c r="O277" s="73"/>
      <c r="P277" s="73"/>
      <c r="Q277" s="73"/>
      <c r="R277" s="73"/>
      <c r="S277" s="73"/>
      <c r="T277" s="74"/>
      <c r="U277" s="75">
        <f>J278+N278+Q278+T278</f>
        <v>32.555555555555557</v>
      </c>
      <c r="V277" s="72"/>
      <c r="W277" s="73"/>
      <c r="X277" s="73"/>
      <c r="Y277" s="73"/>
      <c r="Z277" s="73"/>
      <c r="AA277" s="73"/>
      <c r="AB277" s="73"/>
      <c r="AC277" s="73"/>
      <c r="AD277" s="73"/>
      <c r="AE277" s="73"/>
      <c r="AF277" s="74"/>
      <c r="AG277" s="76"/>
      <c r="AH277" s="77">
        <f>W278+Y278+AA278+AC278+AE278+AG278</f>
        <v>7.5</v>
      </c>
      <c r="AI277" s="73"/>
      <c r="AJ277" s="73"/>
      <c r="AK277" s="73"/>
      <c r="AL277" s="78" t="str">
        <f>IF(AK278&lt;5,"0",IF(AK278&lt;10,"2,5",IF(AK278&lt;15,"5",IF(AK278&lt;20,"7,5","10"))))</f>
        <v>10</v>
      </c>
      <c r="AM277" s="73"/>
      <c r="AN277" s="73"/>
      <c r="AO277" s="73"/>
      <c r="AP277" s="79">
        <f>IF(AO278&lt;10,5,10)</f>
        <v>10</v>
      </c>
      <c r="AQ277" s="73"/>
      <c r="AR277" s="73"/>
      <c r="AS277" s="73"/>
      <c r="AT277" s="73"/>
      <c r="AU277" s="73"/>
      <c r="AV277" s="73"/>
      <c r="AW277" s="80">
        <f>AR278+AT278+AV278</f>
        <v>10</v>
      </c>
      <c r="AX277" s="81">
        <f>U277+AP277+AL277+AH277+AW277</f>
        <v>70.055555555555557</v>
      </c>
      <c r="AZ277" s="120">
        <f>IF(E277=AZ$3,AX277,0)</f>
        <v>0</v>
      </c>
      <c r="BA277" s="18">
        <f>IF(AZ277=AZ$4,AZ277-60,AZ277)</f>
        <v>0</v>
      </c>
      <c r="BB277" s="18">
        <f>IF(BA277=BA$4,BA277-60,BA277)</f>
        <v>0</v>
      </c>
      <c r="BC277" s="19">
        <f>IF(AZ277=$AZ$4,1,IF(BA277=$BA$4,1,IF(BB277=$BB$4,1,0)))</f>
        <v>0</v>
      </c>
      <c r="BE277" s="120">
        <f>IF(E277=BE$3,AX277,0)</f>
        <v>0</v>
      </c>
      <c r="BF277" s="18">
        <f>IF(BE277=BE$4,BE277-60,BE277)</f>
        <v>0</v>
      </c>
      <c r="BG277" s="18">
        <f>IF(BF277=BF$4,BF277-60,BF277)</f>
        <v>0</v>
      </c>
      <c r="BH277" s="19">
        <f>IF(BE277=$BE$4,1,IF(BF277=$BF$4,1,IF(BG277=$BG$4,1,0)))</f>
        <v>0</v>
      </c>
      <c r="BJ277" s="120">
        <f>IF(E277=BJ$3,AX277,0)</f>
        <v>0</v>
      </c>
      <c r="BK277" s="18">
        <f>IF(BJ277=BJ$4,BJ277-60,BJ277)</f>
        <v>0</v>
      </c>
      <c r="BL277" s="18">
        <f>IF(BK277=BK$4,BK277-60,BK277)</f>
        <v>0</v>
      </c>
      <c r="BM277" s="19">
        <f>IF(BJ277=$BJ$4,1,IF(BK277=$BK$4,1,IF(BL277=$BL$4,1,0)))</f>
        <v>0</v>
      </c>
    </row>
    <row r="278" spans="1:65" ht="15.75" customHeight="1" outlineLevel="1" x14ac:dyDescent="0.25">
      <c r="A278" s="12" t="str">
        <f>CONCATENATE(E278,LEFT(C278,2),RIGHT(C278,2),UPPER((LEFT(D278,3))))</f>
        <v/>
      </c>
      <c r="B278" s="82"/>
      <c r="C278" s="82"/>
      <c r="D278" s="82"/>
      <c r="E278" s="82"/>
      <c r="F278" s="82"/>
      <c r="G278" s="83"/>
      <c r="H278" s="87" t="s">
        <v>29</v>
      </c>
      <c r="I278" s="85">
        <f>VLOOKUP(H278,OBJECTIFS,2)</f>
        <v>10</v>
      </c>
      <c r="J278" s="86">
        <f>AVERAGE(I278:I282)</f>
        <v>7.5</v>
      </c>
      <c r="K278" s="87" t="s">
        <v>36</v>
      </c>
      <c r="L278" s="11">
        <f>VLOOKUP(K278,COMPETENCES,2)</f>
        <v>7.5</v>
      </c>
      <c r="M278" s="11">
        <f>IF(L278="-",0,IF(L278=0,0,1))</f>
        <v>1</v>
      </c>
      <c r="N278" s="88">
        <f>SUM(L278:L291)/SUM(M278:M291)</f>
        <v>8.0555555555555554</v>
      </c>
      <c r="O278" s="84" t="s">
        <v>19</v>
      </c>
      <c r="P278" s="89">
        <f>VLOOKUP(O278,QUALITES,2)</f>
        <v>10</v>
      </c>
      <c r="Q278" s="90">
        <f>AVERAGE(P278:P285)</f>
        <v>8.75</v>
      </c>
      <c r="R278" s="84" t="s">
        <v>36</v>
      </c>
      <c r="S278" s="11">
        <f>VLOOKUP(R278,EXPERTISE,2)</f>
        <v>7.5</v>
      </c>
      <c r="T278" s="91">
        <f>AVERAGE(S278:S288)</f>
        <v>8.25</v>
      </c>
      <c r="U278" s="92"/>
      <c r="V278" s="12" t="s">
        <v>59</v>
      </c>
      <c r="W278" s="93">
        <f>VLOOKUP(V278,PROJETS,2)</f>
        <v>0</v>
      </c>
      <c r="X278" s="12" t="s">
        <v>18</v>
      </c>
      <c r="Y278" s="93">
        <f>VLOOKUP(X278,PROJETS,2)</f>
        <v>2.5</v>
      </c>
      <c r="Z278" s="12" t="s">
        <v>18</v>
      </c>
      <c r="AA278" s="93">
        <f>VLOOKUP(Z278,PROJETS,2)</f>
        <v>2.5</v>
      </c>
      <c r="AB278" s="12" t="s">
        <v>59</v>
      </c>
      <c r="AC278" s="93">
        <f>VLOOKUP(AB278,PROJETS,2)</f>
        <v>0</v>
      </c>
      <c r="AD278" s="12" t="s">
        <v>18</v>
      </c>
      <c r="AE278" s="93">
        <f>VLOOKUP(AD278,PROJETS,2)</f>
        <v>2.5</v>
      </c>
      <c r="AF278" s="12" t="s">
        <v>59</v>
      </c>
      <c r="AG278" s="93">
        <f>VLOOKUP(AF278,PROJETS,2)</f>
        <v>0</v>
      </c>
      <c r="AH278" s="94"/>
      <c r="AI278" s="95">
        <v>30055</v>
      </c>
      <c r="AJ278" s="96">
        <f>AJ4</f>
        <v>44561</v>
      </c>
      <c r="AK278" s="97">
        <f>(AJ278-AI278)/365</f>
        <v>39.742465753424661</v>
      </c>
      <c r="AL278" s="92"/>
      <c r="AM278" s="95">
        <v>30055</v>
      </c>
      <c r="AN278" s="95">
        <f>AN4</f>
        <v>44561</v>
      </c>
      <c r="AO278" s="97">
        <f>(AN278-AM278)/365</f>
        <v>39.742465753424661</v>
      </c>
      <c r="AP278" s="92"/>
      <c r="AQ278" s="12" t="s">
        <v>19</v>
      </c>
      <c r="AR278" s="93">
        <f>VLOOKUP(AQ278,DIVERS,2)</f>
        <v>4</v>
      </c>
      <c r="AS278" s="12" t="s">
        <v>18</v>
      </c>
      <c r="AT278" s="93">
        <f>VLOOKUP(AS278,FORMAC,2)</f>
        <v>2</v>
      </c>
      <c r="AU278" s="12" t="s">
        <v>18</v>
      </c>
      <c r="AV278" s="93">
        <f>VLOOKUP(AU278,FORMAQ,2)</f>
        <v>4</v>
      </c>
      <c r="AW278" s="92"/>
      <c r="AX278" s="98"/>
      <c r="AZ278" s="120">
        <f>IF(E278=AZ$3,AX278,0)</f>
        <v>0</v>
      </c>
      <c r="BA278" s="18">
        <f>IF(AZ278=AZ$4,AZ278-60,AZ278)</f>
        <v>0</v>
      </c>
      <c r="BB278" s="18">
        <f>IF(BA278=BA$4,BA278-60,BA278)</f>
        <v>0</v>
      </c>
      <c r="BC278" s="19">
        <f>IF(AZ278=$AZ$4,1,IF(BA278=$BA$4,1,IF(BB278=$BB$4,1,0)))</f>
        <v>0</v>
      </c>
      <c r="BE278" s="120">
        <f>IF(E278=BE$3,AX278,0)</f>
        <v>0</v>
      </c>
      <c r="BF278" s="18">
        <f>IF(BE278=BE$4,BE278-60,BE278)</f>
        <v>0</v>
      </c>
      <c r="BG278" s="18">
        <f>IF(BF278=BF$4,BF278-60,BF278)</f>
        <v>0</v>
      </c>
      <c r="BH278" s="19">
        <f>IF(BE278=$BE$4,1,IF(BF278=$BF$4,1,IF(BG278=$BG$4,1,0)))</f>
        <v>0</v>
      </c>
      <c r="BJ278" s="120">
        <f>IF(E278=BJ$3,AX278,0)</f>
        <v>0</v>
      </c>
      <c r="BK278" s="18">
        <f>IF(BJ278=BJ$4,BJ278-60,BJ278)</f>
        <v>0</v>
      </c>
      <c r="BL278" s="18">
        <f>IF(BK278=BK$4,BK278-60,BK278)</f>
        <v>0</v>
      </c>
      <c r="BM278" s="19">
        <f>IF(BJ278=$BJ$4,1,IF(BK278=$BK$4,1,IF(BL278=$BL$4,1,0)))</f>
        <v>0</v>
      </c>
    </row>
    <row r="279" spans="1:65" ht="15.75" customHeight="1" outlineLevel="1" x14ac:dyDescent="0.25">
      <c r="A279" s="12" t="str">
        <f>CONCATENATE(E279,LEFT(C279,2),RIGHT(C279,2),UPPER((LEFT(D279,3))))</f>
        <v/>
      </c>
      <c r="B279" s="99"/>
      <c r="C279" s="99"/>
      <c r="D279" s="99"/>
      <c r="E279" s="99"/>
      <c r="F279" s="99"/>
      <c r="G279" s="100"/>
      <c r="H279" s="84" t="s">
        <v>30</v>
      </c>
      <c r="I279" s="101">
        <f>VLOOKUP(H279,OBJECTIFS,2)</f>
        <v>5</v>
      </c>
      <c r="J279" s="99"/>
      <c r="K279" s="87" t="s">
        <v>36</v>
      </c>
      <c r="L279" s="11">
        <f>VLOOKUP(K279,COMPETENCES,2)</f>
        <v>7.5</v>
      </c>
      <c r="M279" s="11">
        <f>IF(L279="-",0,IF(L279=0,0,1))</f>
        <v>1</v>
      </c>
      <c r="N279" s="103"/>
      <c r="O279" s="84" t="s">
        <v>19</v>
      </c>
      <c r="P279" s="11">
        <f>VLOOKUP(O279,QUALITES,2)</f>
        <v>10</v>
      </c>
      <c r="Q279" s="94"/>
      <c r="R279" s="84" t="s">
        <v>36</v>
      </c>
      <c r="S279" s="11">
        <f>VLOOKUP(R279,EXPERTISE,2)</f>
        <v>7.5</v>
      </c>
      <c r="T279" s="94"/>
      <c r="U279" s="92"/>
      <c r="V279" s="92"/>
      <c r="W279" s="92"/>
      <c r="X279" s="92"/>
      <c r="Y279" s="92"/>
      <c r="Z279" s="92"/>
      <c r="AA279" s="92"/>
      <c r="AB279" s="92"/>
      <c r="AC279" s="92"/>
      <c r="AD279" s="92"/>
      <c r="AE279" s="92"/>
      <c r="AF279" s="92"/>
      <c r="AG279" s="92"/>
      <c r="AH279" s="92"/>
      <c r="AI279" s="92"/>
      <c r="AJ279" s="92"/>
      <c r="AK279" s="92"/>
      <c r="AL279" s="92"/>
      <c r="AM279" s="92"/>
      <c r="AN279" s="92"/>
      <c r="AO279" s="92"/>
      <c r="AP279" s="92"/>
      <c r="AQ279" s="92"/>
      <c r="AR279" s="92"/>
      <c r="AS279" s="92"/>
      <c r="AT279" s="92"/>
      <c r="AU279" s="92"/>
      <c r="AV279" s="92"/>
      <c r="AW279" s="92"/>
      <c r="AX279" s="98"/>
      <c r="AZ279" s="120">
        <f>IF(E279=AZ$3,AX279,0)</f>
        <v>0</v>
      </c>
      <c r="BA279" s="18">
        <f>IF(AZ279=AZ$4,AZ279-60,AZ279)</f>
        <v>0</v>
      </c>
      <c r="BB279" s="18">
        <f>IF(BA279=BA$4,BA279-60,BA279)</f>
        <v>0</v>
      </c>
      <c r="BC279" s="19">
        <f>IF(AZ279=$AZ$4,1,IF(BA279=$BA$4,1,IF(BB279=$BB$4,1,0)))</f>
        <v>0</v>
      </c>
      <c r="BE279" s="120">
        <f>IF(E279=BE$3,AX279,0)</f>
        <v>0</v>
      </c>
      <c r="BF279" s="18">
        <f>IF(BE279=BE$4,BE279-60,BE279)</f>
        <v>0</v>
      </c>
      <c r="BG279" s="18">
        <f>IF(BF279=BF$4,BF279-60,BF279)</f>
        <v>0</v>
      </c>
      <c r="BH279" s="19">
        <f>IF(BE279=$BE$4,1,IF(BF279=$BF$4,1,IF(BG279=$BG$4,1,0)))</f>
        <v>0</v>
      </c>
      <c r="BJ279" s="120">
        <f>IF(E279=BJ$3,AX279,0)</f>
        <v>0</v>
      </c>
      <c r="BK279" s="18">
        <f>IF(BJ279=BJ$4,BJ279-60,BJ279)</f>
        <v>0</v>
      </c>
      <c r="BL279" s="18">
        <f>IF(BK279=BK$4,BK279-60,BK279)</f>
        <v>0</v>
      </c>
      <c r="BM279" s="19">
        <f>IF(BJ279=$BJ$4,1,IF(BK279=$BK$4,1,IF(BL279=$BL$4,1,0)))</f>
        <v>0</v>
      </c>
    </row>
    <row r="280" spans="1:65" ht="15.75" customHeight="1" outlineLevel="1" x14ac:dyDescent="0.25">
      <c r="A280" s="12" t="str">
        <f>CONCATENATE(E280,LEFT(C280,2),RIGHT(C280,2),UPPER((LEFT(D280,3))))</f>
        <v/>
      </c>
      <c r="B280" s="99"/>
      <c r="C280" s="99"/>
      <c r="D280" s="99"/>
      <c r="E280" s="99"/>
      <c r="F280" s="99"/>
      <c r="G280" s="105"/>
      <c r="H280" s="84" t="s">
        <v>66</v>
      </c>
      <c r="I280" s="101" t="str">
        <f>VLOOKUP(H280,OBJECTIFS,2)</f>
        <v>-</v>
      </c>
      <c r="J280" s="99"/>
      <c r="K280" s="87" t="s">
        <v>36</v>
      </c>
      <c r="L280" s="11">
        <f>VLOOKUP(K280,COMPETENCES,2)</f>
        <v>7.5</v>
      </c>
      <c r="M280" s="11">
        <f>IF(L280="-",0,IF(L280=0,0,1))</f>
        <v>1</v>
      </c>
      <c r="N280" s="103"/>
      <c r="O280" s="84" t="s">
        <v>18</v>
      </c>
      <c r="P280" s="11">
        <f>VLOOKUP(O280,QUALITES,2)</f>
        <v>7.5</v>
      </c>
      <c r="Q280" s="94"/>
      <c r="R280" s="84" t="s">
        <v>36</v>
      </c>
      <c r="S280" s="11">
        <f>VLOOKUP(R280,EXPERTISE,2)</f>
        <v>7.5</v>
      </c>
      <c r="T280" s="94"/>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8"/>
      <c r="AZ280" s="120">
        <f>IF(E280=AZ$3,AX280,0)</f>
        <v>0</v>
      </c>
      <c r="BA280" s="18">
        <f>IF(AZ280=AZ$4,AZ280-60,AZ280)</f>
        <v>0</v>
      </c>
      <c r="BB280" s="18">
        <f>IF(BA280=BA$4,BA280-60,BA280)</f>
        <v>0</v>
      </c>
      <c r="BC280" s="19">
        <f>IF(AZ280=$AZ$4,1,IF(BA280=$BA$4,1,IF(BB280=$BB$4,1,0)))</f>
        <v>0</v>
      </c>
      <c r="BE280" s="120">
        <f>IF(E280=BE$3,AX280,0)</f>
        <v>0</v>
      </c>
      <c r="BF280" s="18">
        <f>IF(BE280=BE$4,BE280-60,BE280)</f>
        <v>0</v>
      </c>
      <c r="BG280" s="18">
        <f>IF(BF280=BF$4,BF280-60,BF280)</f>
        <v>0</v>
      </c>
      <c r="BH280" s="19">
        <f>IF(BE280=$BE$4,1,IF(BF280=$BF$4,1,IF(BG280=$BG$4,1,0)))</f>
        <v>0</v>
      </c>
      <c r="BJ280" s="120">
        <f>IF(E280=BJ$3,AX280,0)</f>
        <v>0</v>
      </c>
      <c r="BK280" s="18">
        <f>IF(BJ280=BJ$4,BJ280-60,BJ280)</f>
        <v>0</v>
      </c>
      <c r="BL280" s="18">
        <f>IF(BK280=BK$4,BK280-60,BK280)</f>
        <v>0</v>
      </c>
      <c r="BM280" s="19">
        <f>IF(BJ280=$BJ$4,1,IF(BK280=$BK$4,1,IF(BL280=$BL$4,1,0)))</f>
        <v>0</v>
      </c>
    </row>
    <row r="281" spans="1:65" ht="15.75" customHeight="1" outlineLevel="1" x14ac:dyDescent="0.25">
      <c r="A281" s="12" t="str">
        <f>CONCATENATE(E281,LEFT(C281,2),RIGHT(C281,2),UPPER((LEFT(D281,3))))</f>
        <v/>
      </c>
      <c r="B281" s="99"/>
      <c r="C281" s="99"/>
      <c r="D281" s="99"/>
      <c r="E281" s="99"/>
      <c r="F281" s="99"/>
      <c r="G281" s="105"/>
      <c r="H281" s="84" t="s">
        <v>66</v>
      </c>
      <c r="I281" s="101" t="str">
        <f>VLOOKUP(H281,OBJECTIFS,2)</f>
        <v>-</v>
      </c>
      <c r="J281" s="99"/>
      <c r="K281" s="84" t="s">
        <v>37</v>
      </c>
      <c r="L281" s="11">
        <f>VLOOKUP(K281,COMPETENCES,2)</f>
        <v>10</v>
      </c>
      <c r="M281" s="11">
        <f>IF(L281="-",0,IF(L281=0,0,1))</f>
        <v>1</v>
      </c>
      <c r="N281" s="103"/>
      <c r="O281" s="84" t="s">
        <v>18</v>
      </c>
      <c r="P281" s="11">
        <f>VLOOKUP(O281,QUALITES,2)</f>
        <v>7.5</v>
      </c>
      <c r="Q281" s="94"/>
      <c r="R281" s="84" t="s">
        <v>37</v>
      </c>
      <c r="S281" s="11">
        <f>VLOOKUP(R281,EXPERTISE,2)</f>
        <v>10</v>
      </c>
      <c r="T281" s="94"/>
      <c r="U281" s="92"/>
      <c r="V281" s="92"/>
      <c r="W281" s="92"/>
      <c r="X281" s="92"/>
      <c r="Y281" s="92"/>
      <c r="Z281" s="92"/>
      <c r="AA281" s="92"/>
      <c r="AB281" s="92"/>
      <c r="AC281" s="92"/>
      <c r="AD281" s="92"/>
      <c r="AE281" s="92"/>
      <c r="AF281" s="92"/>
      <c r="AG281" s="92"/>
      <c r="AH281" s="92"/>
      <c r="AI281" s="92"/>
      <c r="AJ281" s="92"/>
      <c r="AK281" s="92"/>
      <c r="AL281" s="92"/>
      <c r="AM281" s="92"/>
      <c r="AN281" s="92"/>
      <c r="AO281" s="92"/>
      <c r="AP281" s="92"/>
      <c r="AQ281" s="92"/>
      <c r="AR281" s="92"/>
      <c r="AS281" s="92"/>
      <c r="AT281" s="92"/>
      <c r="AU281" s="92"/>
      <c r="AV281" s="92"/>
      <c r="AW281" s="92"/>
      <c r="AX281" s="98"/>
      <c r="AZ281" s="120">
        <f>IF(E281=AZ$3,AX281,0)</f>
        <v>0</v>
      </c>
      <c r="BA281" s="18">
        <f>IF(AZ281=AZ$4,AZ281-60,AZ281)</f>
        <v>0</v>
      </c>
      <c r="BB281" s="18">
        <f>IF(BA281=BA$4,BA281-60,BA281)</f>
        <v>0</v>
      </c>
      <c r="BC281" s="19">
        <f>IF(AZ281=$AZ$4,1,IF(BA281=$BA$4,1,IF(BB281=$BB$4,1,0)))</f>
        <v>0</v>
      </c>
      <c r="BE281" s="120">
        <f>IF(E281=BE$3,AX281,0)</f>
        <v>0</v>
      </c>
      <c r="BF281" s="18">
        <f>IF(BE281=BE$4,BE281-60,BE281)</f>
        <v>0</v>
      </c>
      <c r="BG281" s="18">
        <f>IF(BF281=BF$4,BF281-60,BF281)</f>
        <v>0</v>
      </c>
      <c r="BH281" s="19">
        <f>IF(BE281=$BE$4,1,IF(BF281=$BF$4,1,IF(BG281=$BG$4,1,0)))</f>
        <v>0</v>
      </c>
      <c r="BJ281" s="120">
        <f>IF(E281=BJ$3,AX281,0)</f>
        <v>0</v>
      </c>
      <c r="BK281" s="18">
        <f>IF(BJ281=BJ$4,BJ281-60,BJ281)</f>
        <v>0</v>
      </c>
      <c r="BL281" s="18">
        <f>IF(BK281=BK$4,BK281-60,BK281)</f>
        <v>0</v>
      </c>
      <c r="BM281" s="19">
        <f>IF(BJ281=$BJ$4,1,IF(BK281=$BK$4,1,IF(BL281=$BL$4,1,0)))</f>
        <v>0</v>
      </c>
    </row>
    <row r="282" spans="1:65" ht="15.75" customHeight="1" outlineLevel="1" x14ac:dyDescent="0.25">
      <c r="A282" s="12" t="str">
        <f>CONCATENATE(E282,LEFT(C282,2),RIGHT(C282,2),UPPER((LEFT(D282,3))))</f>
        <v/>
      </c>
      <c r="B282" s="99"/>
      <c r="C282" s="99"/>
      <c r="D282" s="99"/>
      <c r="E282" s="99"/>
      <c r="F282" s="99"/>
      <c r="G282" s="105"/>
      <c r="H282" s="84" t="s">
        <v>66</v>
      </c>
      <c r="I282" s="11" t="str">
        <f>VLOOKUP(H282,OBJECTIFS,2)</f>
        <v>-</v>
      </c>
      <c r="J282" s="99"/>
      <c r="K282" s="87" t="s">
        <v>36</v>
      </c>
      <c r="L282" s="11">
        <f>VLOOKUP(K282,COMPETENCES,2)</f>
        <v>7.5</v>
      </c>
      <c r="M282" s="11">
        <f>IF(L282="-",0,IF(L282=0,0,1))</f>
        <v>1</v>
      </c>
      <c r="N282" s="103"/>
      <c r="O282" s="84" t="s">
        <v>18</v>
      </c>
      <c r="P282" s="11">
        <f>VLOOKUP(O282,QUALITES,2)</f>
        <v>7.5</v>
      </c>
      <c r="Q282" s="94"/>
      <c r="R282" s="84" t="s">
        <v>36</v>
      </c>
      <c r="S282" s="11">
        <f>VLOOKUP(R282,EXPERTISE,2)</f>
        <v>7.5</v>
      </c>
      <c r="T282" s="94"/>
      <c r="U282" s="92"/>
      <c r="V282" s="92"/>
      <c r="W282" s="92"/>
      <c r="X282" s="92"/>
      <c r="Y282" s="92"/>
      <c r="Z282" s="92"/>
      <c r="AA282" s="92"/>
      <c r="AB282" s="92"/>
      <c r="AC282" s="92"/>
      <c r="AD282" s="92"/>
      <c r="AE282" s="92"/>
      <c r="AF282" s="92"/>
      <c r="AG282" s="92"/>
      <c r="AH282" s="92"/>
      <c r="AI282" s="92"/>
      <c r="AJ282" s="92"/>
      <c r="AK282" s="92"/>
      <c r="AL282" s="92"/>
      <c r="AM282" s="92"/>
      <c r="AN282" s="92"/>
      <c r="AO282" s="92"/>
      <c r="AP282" s="92"/>
      <c r="AQ282" s="92"/>
      <c r="AR282" s="92"/>
      <c r="AS282" s="92"/>
      <c r="AT282" s="92"/>
      <c r="AU282" s="92"/>
      <c r="AV282" s="92"/>
      <c r="AW282" s="92"/>
      <c r="AX282" s="98"/>
      <c r="AZ282" s="120">
        <f>IF(E282=AZ$3,AX282,0)</f>
        <v>0</v>
      </c>
      <c r="BA282" s="18">
        <f>IF(AZ282=AZ$4,AZ282-60,AZ282)</f>
        <v>0</v>
      </c>
      <c r="BB282" s="18">
        <f>IF(BA282=BA$4,BA282-60,BA282)</f>
        <v>0</v>
      </c>
      <c r="BC282" s="19">
        <f>IF(AZ282=$AZ$4,1,IF(BA282=$BA$4,1,IF(BB282=$BB$4,1,0)))</f>
        <v>0</v>
      </c>
      <c r="BE282" s="120">
        <f>IF(E282=BE$3,AX282,0)</f>
        <v>0</v>
      </c>
      <c r="BF282" s="18">
        <f>IF(BE282=BE$4,BE282-60,BE282)</f>
        <v>0</v>
      </c>
      <c r="BG282" s="18">
        <f>IF(BF282=BF$4,BF282-60,BF282)</f>
        <v>0</v>
      </c>
      <c r="BH282" s="19">
        <f>IF(BE282=$BE$4,1,IF(BF282=$BF$4,1,IF(BG282=$BG$4,1,0)))</f>
        <v>0</v>
      </c>
      <c r="BJ282" s="120">
        <f>IF(E282=BJ$3,AX282,0)</f>
        <v>0</v>
      </c>
      <c r="BK282" s="18">
        <f>IF(BJ282=BJ$4,BJ282-60,BJ282)</f>
        <v>0</v>
      </c>
      <c r="BL282" s="18">
        <f>IF(BK282=BK$4,BK282-60,BK282)</f>
        <v>0</v>
      </c>
      <c r="BM282" s="19">
        <f>IF(BJ282=$BJ$4,1,IF(BK282=$BK$4,1,IF(BL282=$BL$4,1,0)))</f>
        <v>0</v>
      </c>
    </row>
    <row r="283" spans="1:65" ht="15.75" customHeight="1" outlineLevel="1" x14ac:dyDescent="0.25">
      <c r="A283" s="12" t="str">
        <f>CONCATENATE(E283,LEFT(C283,2),RIGHT(C283,2),UPPER((LEFT(D283,3))))</f>
        <v/>
      </c>
      <c r="B283" s="99"/>
      <c r="C283" s="99"/>
      <c r="D283" s="99"/>
      <c r="E283" s="99"/>
      <c r="F283" s="99"/>
      <c r="G283" s="100"/>
      <c r="H283" s="99"/>
      <c r="I283" s="106"/>
      <c r="J283" s="99"/>
      <c r="K283" s="87" t="s">
        <v>36</v>
      </c>
      <c r="L283" s="11">
        <f>VLOOKUP(K283,COMPETENCES,2)</f>
        <v>7.5</v>
      </c>
      <c r="M283" s="11">
        <f>IF(L283="-",0,IF(L283=0,0,1))</f>
        <v>1</v>
      </c>
      <c r="N283" s="103"/>
      <c r="O283" s="84" t="s">
        <v>18</v>
      </c>
      <c r="P283" s="11">
        <f>VLOOKUP(O283,QUALITES,2)</f>
        <v>7.5</v>
      </c>
      <c r="Q283" s="94"/>
      <c r="R283" s="84" t="s">
        <v>37</v>
      </c>
      <c r="S283" s="11">
        <f>VLOOKUP(R283,EXPERTISE,2)</f>
        <v>10</v>
      </c>
      <c r="T283" s="94"/>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8"/>
      <c r="AZ283" s="120">
        <f>IF(E283=AZ$3,AX283,0)</f>
        <v>0</v>
      </c>
      <c r="BA283" s="18">
        <f>IF(AZ283=AZ$4,AZ283-60,AZ283)</f>
        <v>0</v>
      </c>
      <c r="BB283" s="18">
        <f>IF(BA283=BA$4,BA283-60,BA283)</f>
        <v>0</v>
      </c>
      <c r="BC283" s="19">
        <f>IF(AZ283=$AZ$4,1,IF(BA283=$BA$4,1,IF(BB283=$BB$4,1,0)))</f>
        <v>0</v>
      </c>
      <c r="BE283" s="120">
        <f>IF(E283=BE$3,AX283,0)</f>
        <v>0</v>
      </c>
      <c r="BF283" s="18">
        <f>IF(BE283=BE$4,BE283-60,BE283)</f>
        <v>0</v>
      </c>
      <c r="BG283" s="18">
        <f>IF(BF283=BF$4,BF283-60,BF283)</f>
        <v>0</v>
      </c>
      <c r="BH283" s="19">
        <f>IF(BE283=$BE$4,1,IF(BF283=$BF$4,1,IF(BG283=$BG$4,1,0)))</f>
        <v>0</v>
      </c>
      <c r="BJ283" s="120">
        <f>IF(E283=BJ$3,AX283,0)</f>
        <v>0</v>
      </c>
      <c r="BK283" s="18">
        <f>IF(BJ283=BJ$4,BJ283-60,BJ283)</f>
        <v>0</v>
      </c>
      <c r="BL283" s="18">
        <f>IF(BK283=BK$4,BK283-60,BK283)</f>
        <v>0</v>
      </c>
      <c r="BM283" s="19">
        <f>IF(BJ283=$BJ$4,1,IF(BK283=$BK$4,1,IF(BL283=$BL$4,1,0)))</f>
        <v>0</v>
      </c>
    </row>
    <row r="284" spans="1:65" ht="15.75" customHeight="1" outlineLevel="1" x14ac:dyDescent="0.25">
      <c r="A284" s="12" t="str">
        <f>CONCATENATE(E284,LEFT(C284,2),RIGHT(C284,2),UPPER((LEFT(D284,3))))</f>
        <v/>
      </c>
      <c r="B284" s="99"/>
      <c r="C284" s="99"/>
      <c r="D284" s="99"/>
      <c r="E284" s="99"/>
      <c r="F284" s="99"/>
      <c r="G284" s="100"/>
      <c r="H284" s="99"/>
      <c r="I284" s="106"/>
      <c r="J284" s="99"/>
      <c r="K284" s="87" t="s">
        <v>36</v>
      </c>
      <c r="L284" s="11">
        <f>VLOOKUP(K284,COMPETENCES,2)</f>
        <v>7.5</v>
      </c>
      <c r="M284" s="11">
        <f>IF(L284="-",0,IF(L284=0,0,1))</f>
        <v>1</v>
      </c>
      <c r="N284" s="103"/>
      <c r="O284" s="84" t="s">
        <v>19</v>
      </c>
      <c r="P284" s="11">
        <f>VLOOKUP(O284,QUALITES,2)</f>
        <v>10</v>
      </c>
      <c r="Q284" s="94"/>
      <c r="R284" s="84" t="s">
        <v>36</v>
      </c>
      <c r="S284" s="11">
        <f>VLOOKUP(R284,EXPERTISE,2)</f>
        <v>7.5</v>
      </c>
      <c r="T284" s="94"/>
      <c r="U284" s="92"/>
      <c r="V284" s="92"/>
      <c r="W284" s="92"/>
      <c r="X284" s="92"/>
      <c r="Y284" s="92"/>
      <c r="Z284" s="92"/>
      <c r="AA284" s="92"/>
      <c r="AB284" s="92"/>
      <c r="AC284" s="92"/>
      <c r="AD284" s="92"/>
      <c r="AE284" s="92"/>
      <c r="AF284" s="92"/>
      <c r="AG284" s="92"/>
      <c r="AH284" s="92"/>
      <c r="AI284" s="92"/>
      <c r="AJ284" s="92"/>
      <c r="AK284" s="92"/>
      <c r="AL284" s="92"/>
      <c r="AM284" s="92"/>
      <c r="AN284" s="92"/>
      <c r="AO284" s="92"/>
      <c r="AP284" s="92"/>
      <c r="AQ284" s="92"/>
      <c r="AR284" s="92"/>
      <c r="AS284" s="92"/>
      <c r="AT284" s="92"/>
      <c r="AU284" s="92"/>
      <c r="AV284" s="92"/>
      <c r="AW284" s="92"/>
      <c r="AX284" s="98"/>
      <c r="AZ284" s="120">
        <f>IF(E284=AZ$3,AX284,0)</f>
        <v>0</v>
      </c>
      <c r="BA284" s="18">
        <f>IF(AZ284=AZ$4,AZ284-60,AZ284)</f>
        <v>0</v>
      </c>
      <c r="BB284" s="18">
        <f>IF(BA284=BA$4,BA284-60,BA284)</f>
        <v>0</v>
      </c>
      <c r="BC284" s="19">
        <f>IF(AZ284=$AZ$4,1,IF(BA284=$BA$4,1,IF(BB284=$BB$4,1,0)))</f>
        <v>0</v>
      </c>
      <c r="BE284" s="120">
        <f>IF(E284=BE$3,AX284,0)</f>
        <v>0</v>
      </c>
      <c r="BF284" s="18">
        <f>IF(BE284=BE$4,BE284-60,BE284)</f>
        <v>0</v>
      </c>
      <c r="BG284" s="18">
        <f>IF(BF284=BF$4,BF284-60,BF284)</f>
        <v>0</v>
      </c>
      <c r="BH284" s="19">
        <f>IF(BE284=$BE$4,1,IF(BF284=$BF$4,1,IF(BG284=$BG$4,1,0)))</f>
        <v>0</v>
      </c>
      <c r="BJ284" s="120">
        <f>IF(E284=BJ$3,AX284,0)</f>
        <v>0</v>
      </c>
      <c r="BK284" s="18">
        <f>IF(BJ284=BJ$4,BJ284-60,BJ284)</f>
        <v>0</v>
      </c>
      <c r="BL284" s="18">
        <f>IF(BK284=BK$4,BK284-60,BK284)</f>
        <v>0</v>
      </c>
      <c r="BM284" s="19">
        <f>IF(BJ284=$BJ$4,1,IF(BK284=$BK$4,1,IF(BL284=$BL$4,1,0)))</f>
        <v>0</v>
      </c>
    </row>
    <row r="285" spans="1:65" ht="15.75" customHeight="1" outlineLevel="1" x14ac:dyDescent="0.25">
      <c r="A285" s="12" t="str">
        <f>CONCATENATE(E285,LEFT(C285,2),RIGHT(C285,2),UPPER((LEFT(D285,3))))</f>
        <v/>
      </c>
      <c r="B285" s="99"/>
      <c r="C285" s="99"/>
      <c r="D285" s="99"/>
      <c r="E285" s="99"/>
      <c r="F285" s="99"/>
      <c r="G285" s="100"/>
      <c r="H285" s="99"/>
      <c r="I285" s="106"/>
      <c r="J285" s="99"/>
      <c r="K285" s="84" t="s">
        <v>37</v>
      </c>
      <c r="L285" s="11">
        <f>VLOOKUP(K285,COMPETENCES,2)</f>
        <v>10</v>
      </c>
      <c r="M285" s="11">
        <f>IF(L285="-",0,IF(L285=0,0,1))</f>
        <v>1</v>
      </c>
      <c r="N285" s="103"/>
      <c r="O285" s="84" t="s">
        <v>19</v>
      </c>
      <c r="P285" s="11">
        <f>VLOOKUP(O285,QUALITES,2)</f>
        <v>10</v>
      </c>
      <c r="Q285" s="94"/>
      <c r="R285" s="84" t="s">
        <v>36</v>
      </c>
      <c r="S285" s="11">
        <f>VLOOKUP(R285,EXPERTISE,2)</f>
        <v>7.5</v>
      </c>
      <c r="T285" s="94"/>
      <c r="U285" s="92"/>
      <c r="V285" s="92"/>
      <c r="W285" s="92"/>
      <c r="X285" s="92"/>
      <c r="Y285" s="92"/>
      <c r="Z285" s="92"/>
      <c r="AA285" s="92"/>
      <c r="AB285" s="92"/>
      <c r="AC285" s="92"/>
      <c r="AD285" s="92"/>
      <c r="AE285" s="92"/>
      <c r="AF285" s="92"/>
      <c r="AG285" s="92"/>
      <c r="AH285" s="92"/>
      <c r="AI285" s="92"/>
      <c r="AJ285" s="92"/>
      <c r="AK285" s="92"/>
      <c r="AL285" s="92"/>
      <c r="AM285" s="92"/>
      <c r="AN285" s="92"/>
      <c r="AO285" s="92"/>
      <c r="AP285" s="92"/>
      <c r="AQ285" s="92"/>
      <c r="AR285" s="92"/>
      <c r="AS285" s="92"/>
      <c r="AT285" s="92"/>
      <c r="AU285" s="92"/>
      <c r="AV285" s="92"/>
      <c r="AW285" s="92"/>
      <c r="AX285" s="98"/>
      <c r="AZ285" s="120">
        <f>IF(E285=AZ$3,AX285,0)</f>
        <v>0</v>
      </c>
      <c r="BA285" s="18">
        <f>IF(AZ285=AZ$4,AZ285-60,AZ285)</f>
        <v>0</v>
      </c>
      <c r="BB285" s="18">
        <f>IF(BA285=BA$4,BA285-60,BA285)</f>
        <v>0</v>
      </c>
      <c r="BC285" s="19">
        <f>IF(AZ285=$AZ$4,1,IF(BA285=$BA$4,1,IF(BB285=$BB$4,1,0)))</f>
        <v>0</v>
      </c>
      <c r="BE285" s="120">
        <f>IF(E285=BE$3,AX285,0)</f>
        <v>0</v>
      </c>
      <c r="BF285" s="18">
        <f>IF(BE285=BE$4,BE285-60,BE285)</f>
        <v>0</v>
      </c>
      <c r="BG285" s="18">
        <f>IF(BF285=BF$4,BF285-60,BF285)</f>
        <v>0</v>
      </c>
      <c r="BH285" s="19">
        <f>IF(BE285=$BE$4,1,IF(BF285=$BF$4,1,IF(BG285=$BG$4,1,0)))</f>
        <v>0</v>
      </c>
      <c r="BJ285" s="120">
        <f>IF(E285=BJ$3,AX285,0)</f>
        <v>0</v>
      </c>
      <c r="BK285" s="18">
        <f>IF(BJ285=BJ$4,BJ285-60,BJ285)</f>
        <v>0</v>
      </c>
      <c r="BL285" s="18">
        <f>IF(BK285=BK$4,BK285-60,BK285)</f>
        <v>0</v>
      </c>
      <c r="BM285" s="19">
        <f>IF(BJ285=$BJ$4,1,IF(BK285=$BK$4,1,IF(BL285=$BL$4,1,0)))</f>
        <v>0</v>
      </c>
    </row>
    <row r="286" spans="1:65" ht="15.75" customHeight="1" outlineLevel="1" x14ac:dyDescent="0.25">
      <c r="A286" s="12" t="str">
        <f>CONCATENATE(E286,LEFT(C286,2),RIGHT(C286,2),UPPER((LEFT(D286,3))))</f>
        <v/>
      </c>
      <c r="B286" s="99"/>
      <c r="C286" s="99"/>
      <c r="D286" s="99"/>
      <c r="E286" s="99"/>
      <c r="F286" s="99"/>
      <c r="G286" s="100"/>
      <c r="H286" s="99"/>
      <c r="I286" s="106"/>
      <c r="J286" s="99"/>
      <c r="K286" s="87" t="s">
        <v>36</v>
      </c>
      <c r="L286" s="11">
        <f>VLOOKUP(K286,COMPETENCES,2)</f>
        <v>7.5</v>
      </c>
      <c r="M286" s="11">
        <f>IF(L286="-",0,IF(L286=0,0,1))</f>
        <v>1</v>
      </c>
      <c r="N286" s="103"/>
      <c r="O286" s="94"/>
      <c r="P286" s="107"/>
      <c r="Q286" s="94"/>
      <c r="R286" s="84" t="s">
        <v>36</v>
      </c>
      <c r="S286" s="11">
        <f>VLOOKUP(R286,EXPERTISE,2)</f>
        <v>7.5</v>
      </c>
      <c r="T286" s="94"/>
      <c r="U286" s="92"/>
      <c r="V286" s="92"/>
      <c r="W286" s="92"/>
      <c r="X286" s="92"/>
      <c r="Y286" s="92"/>
      <c r="Z286" s="92"/>
      <c r="AA286" s="92"/>
      <c r="AB286" s="92"/>
      <c r="AC286" s="92"/>
      <c r="AD286" s="92"/>
      <c r="AE286" s="92"/>
      <c r="AF286" s="92"/>
      <c r="AG286" s="92"/>
      <c r="AH286" s="92"/>
      <c r="AI286" s="92"/>
      <c r="AJ286" s="92"/>
      <c r="AK286" s="92"/>
      <c r="AL286" s="92"/>
      <c r="AM286" s="92"/>
      <c r="AN286" s="92"/>
      <c r="AO286" s="92"/>
      <c r="AP286" s="92"/>
      <c r="AQ286" s="92"/>
      <c r="AR286" s="92"/>
      <c r="AS286" s="92"/>
      <c r="AT286" s="92"/>
      <c r="AU286" s="92"/>
      <c r="AV286" s="92"/>
      <c r="AW286" s="92"/>
      <c r="AX286" s="98"/>
      <c r="AZ286" s="120">
        <f>IF(E286=AZ$3,AX286,0)</f>
        <v>0</v>
      </c>
      <c r="BA286" s="18">
        <f>IF(AZ286=AZ$4,AZ286-60,AZ286)</f>
        <v>0</v>
      </c>
      <c r="BB286" s="18">
        <f>IF(BA286=BA$4,BA286-60,BA286)</f>
        <v>0</v>
      </c>
      <c r="BC286" s="19">
        <f>IF(AZ286=$AZ$4,1,IF(BA286=$BA$4,1,IF(BB286=$BB$4,1,0)))</f>
        <v>0</v>
      </c>
      <c r="BE286" s="120">
        <f>IF(E286=BE$3,AX286,0)</f>
        <v>0</v>
      </c>
      <c r="BF286" s="18">
        <f>IF(BE286=BE$4,BE286-60,BE286)</f>
        <v>0</v>
      </c>
      <c r="BG286" s="18">
        <f>IF(BF286=BF$4,BF286-60,BF286)</f>
        <v>0</v>
      </c>
      <c r="BH286" s="19">
        <f>IF(BE286=$BE$4,1,IF(BF286=$BF$4,1,IF(BG286=$BG$4,1,0)))</f>
        <v>0</v>
      </c>
      <c r="BJ286" s="120">
        <f>IF(E286=BJ$3,AX286,0)</f>
        <v>0</v>
      </c>
      <c r="BK286" s="18">
        <f>IF(BJ286=BJ$4,BJ286-60,BJ286)</f>
        <v>0</v>
      </c>
      <c r="BL286" s="18">
        <f>IF(BK286=BK$4,BK286-60,BK286)</f>
        <v>0</v>
      </c>
      <c r="BM286" s="19">
        <f>IF(BJ286=$BJ$4,1,IF(BK286=$BK$4,1,IF(BL286=$BL$4,1,0)))</f>
        <v>0</v>
      </c>
    </row>
    <row r="287" spans="1:65" ht="15.75" customHeight="1" outlineLevel="1" x14ac:dyDescent="0.25">
      <c r="A287" s="12" t="str">
        <f>CONCATENATE(E287,LEFT(C287,2),RIGHT(C287,2),UPPER((LEFT(D287,3))))</f>
        <v/>
      </c>
      <c r="B287" s="99"/>
      <c r="C287" s="99"/>
      <c r="D287" s="99"/>
      <c r="E287" s="99"/>
      <c r="F287" s="99"/>
      <c r="G287" s="100"/>
      <c r="H287" s="99"/>
      <c r="I287" s="106"/>
      <c r="J287" s="99"/>
      <c r="K287" s="84" t="s">
        <v>66</v>
      </c>
      <c r="L287" s="11" t="str">
        <f>VLOOKUP(K287,COMPETENCES,2)</f>
        <v>-</v>
      </c>
      <c r="M287" s="11">
        <f>IF(L287="-",0,IF(L287=0,0,1))</f>
        <v>0</v>
      </c>
      <c r="N287" s="103"/>
      <c r="O287" s="94"/>
      <c r="P287" s="107"/>
      <c r="Q287" s="94"/>
      <c r="R287" s="84" t="s">
        <v>38</v>
      </c>
      <c r="S287" s="11" t="str">
        <f>VLOOKUP(R287,EXPERTISE,2)</f>
        <v>-</v>
      </c>
      <c r="T287" s="94"/>
      <c r="U287" s="92"/>
      <c r="V287" s="92"/>
      <c r="W287" s="92"/>
      <c r="X287" s="92"/>
      <c r="Y287" s="92"/>
      <c r="Z287" s="92"/>
      <c r="AA287" s="92"/>
      <c r="AB287" s="92"/>
      <c r="AC287" s="92"/>
      <c r="AD287" s="92"/>
      <c r="AE287" s="92"/>
      <c r="AF287" s="92"/>
      <c r="AG287" s="92"/>
      <c r="AH287" s="92"/>
      <c r="AI287" s="92"/>
      <c r="AJ287" s="92"/>
      <c r="AK287" s="92"/>
      <c r="AL287" s="92"/>
      <c r="AM287" s="92"/>
      <c r="AN287" s="92"/>
      <c r="AO287" s="92"/>
      <c r="AP287" s="92"/>
      <c r="AQ287" s="92"/>
      <c r="AR287" s="92"/>
      <c r="AS287" s="92"/>
      <c r="AT287" s="92"/>
      <c r="AU287" s="92"/>
      <c r="AV287" s="92"/>
      <c r="AW287" s="92"/>
      <c r="AX287" s="98"/>
      <c r="AZ287" s="120">
        <f>IF(E287=AZ$3,AX287,0)</f>
        <v>0</v>
      </c>
      <c r="BA287" s="18">
        <f>IF(AZ287=AZ$4,AZ287-60,AZ287)</f>
        <v>0</v>
      </c>
      <c r="BB287" s="18">
        <f>IF(BA287=BA$4,BA287-60,BA287)</f>
        <v>0</v>
      </c>
      <c r="BC287" s="19">
        <f>IF(AZ287=$AZ$4,1,IF(BA287=$BA$4,1,IF(BB287=$BB$4,1,0)))</f>
        <v>0</v>
      </c>
      <c r="BE287" s="120">
        <f>IF(E287=BE$3,AX287,0)</f>
        <v>0</v>
      </c>
      <c r="BF287" s="18">
        <f>IF(BE287=BE$4,BE287-60,BE287)</f>
        <v>0</v>
      </c>
      <c r="BG287" s="18">
        <f>IF(BF287=BF$4,BF287-60,BF287)</f>
        <v>0</v>
      </c>
      <c r="BH287" s="19">
        <f>IF(BE287=$BE$4,1,IF(BF287=$BF$4,1,IF(BG287=$BG$4,1,0)))</f>
        <v>0</v>
      </c>
      <c r="BJ287" s="120">
        <f>IF(E287=BJ$3,AX287,0)</f>
        <v>0</v>
      </c>
      <c r="BK287" s="18">
        <f>IF(BJ287=BJ$4,BJ287-60,BJ287)</f>
        <v>0</v>
      </c>
      <c r="BL287" s="18">
        <f>IF(BK287=BK$4,BK287-60,BK287)</f>
        <v>0</v>
      </c>
      <c r="BM287" s="19">
        <f>IF(BJ287=$BJ$4,1,IF(BK287=$BK$4,1,IF(BL287=$BL$4,1,0)))</f>
        <v>0</v>
      </c>
    </row>
    <row r="288" spans="1:65" ht="15.75" customHeight="1" outlineLevel="1" x14ac:dyDescent="0.25">
      <c r="A288" s="12" t="str">
        <f>CONCATENATE(E288,LEFT(C288,2),RIGHT(C288,2),UPPER((LEFT(D288,3))))</f>
        <v/>
      </c>
      <c r="B288" s="99"/>
      <c r="C288" s="99"/>
      <c r="D288" s="99"/>
      <c r="E288" s="99"/>
      <c r="F288" s="99"/>
      <c r="G288" s="100"/>
      <c r="H288" s="99"/>
      <c r="I288" s="106"/>
      <c r="J288" s="99"/>
      <c r="K288" s="84" t="s">
        <v>66</v>
      </c>
      <c r="L288" s="11" t="str">
        <f>VLOOKUP(K288,COMPETENCES,2)</f>
        <v>-</v>
      </c>
      <c r="M288" s="11">
        <f>IF(L288="-",0,IF(L288=0,0,1))</f>
        <v>0</v>
      </c>
      <c r="N288" s="103"/>
      <c r="O288" s="94"/>
      <c r="P288" s="107"/>
      <c r="Q288" s="94"/>
      <c r="R288" s="84" t="s">
        <v>37</v>
      </c>
      <c r="S288" s="11">
        <f>VLOOKUP(R288,EXPERTISE,2)</f>
        <v>10</v>
      </c>
      <c r="T288" s="94"/>
      <c r="U288" s="92"/>
      <c r="V288" s="92"/>
      <c r="W288" s="92"/>
      <c r="X288" s="92"/>
      <c r="Y288" s="92"/>
      <c r="Z288" s="92"/>
      <c r="AA288" s="92"/>
      <c r="AB288" s="92"/>
      <c r="AC288" s="92"/>
      <c r="AD288" s="92"/>
      <c r="AE288" s="92"/>
      <c r="AF288" s="92"/>
      <c r="AG288" s="92"/>
      <c r="AH288" s="92"/>
      <c r="AI288" s="92"/>
      <c r="AJ288" s="92"/>
      <c r="AK288" s="92"/>
      <c r="AL288" s="92"/>
      <c r="AM288" s="92"/>
      <c r="AN288" s="92"/>
      <c r="AO288" s="92"/>
      <c r="AP288" s="92"/>
      <c r="AQ288" s="92"/>
      <c r="AR288" s="92"/>
      <c r="AS288" s="92"/>
      <c r="AT288" s="92"/>
      <c r="AU288" s="92"/>
      <c r="AV288" s="92"/>
      <c r="AW288" s="92"/>
      <c r="AX288" s="98"/>
      <c r="AZ288" s="120">
        <f>IF(E288=AZ$3,AX288,0)</f>
        <v>0</v>
      </c>
      <c r="BA288" s="18">
        <f>IF(AZ288=AZ$4,AZ288-60,AZ288)</f>
        <v>0</v>
      </c>
      <c r="BB288" s="18">
        <f>IF(BA288=BA$4,BA288-60,BA288)</f>
        <v>0</v>
      </c>
      <c r="BC288" s="19">
        <f>IF(AZ288=$AZ$4,1,IF(BA288=$BA$4,1,IF(BB288=$BB$4,1,0)))</f>
        <v>0</v>
      </c>
      <c r="BE288" s="120">
        <f>IF(E288=BE$3,AX288,0)</f>
        <v>0</v>
      </c>
      <c r="BF288" s="18">
        <f>IF(BE288=BE$4,BE288-60,BE288)</f>
        <v>0</v>
      </c>
      <c r="BG288" s="18">
        <f>IF(BF288=BF$4,BF288-60,BF288)</f>
        <v>0</v>
      </c>
      <c r="BH288" s="19">
        <f>IF(BE288=$BE$4,1,IF(BF288=$BF$4,1,IF(BG288=$BG$4,1,0)))</f>
        <v>0</v>
      </c>
      <c r="BJ288" s="120">
        <f>IF(E288=BJ$3,AX288,0)</f>
        <v>0</v>
      </c>
      <c r="BK288" s="18">
        <f>IF(BJ288=BJ$4,BJ288-60,BJ288)</f>
        <v>0</v>
      </c>
      <c r="BL288" s="18">
        <f>IF(BK288=BK$4,BK288-60,BK288)</f>
        <v>0</v>
      </c>
      <c r="BM288" s="19">
        <f>IF(BJ288=$BJ$4,1,IF(BK288=$BK$4,1,IF(BL288=$BL$4,1,0)))</f>
        <v>0</v>
      </c>
    </row>
    <row r="289" spans="1:65" ht="15.75" customHeight="1" outlineLevel="1" x14ac:dyDescent="0.25">
      <c r="A289" s="12" t="str">
        <f>CONCATENATE(E289,LEFT(C289,2),RIGHT(C289,2),UPPER((LEFT(D289,3))))</f>
        <v/>
      </c>
      <c r="B289" s="99"/>
      <c r="C289" s="99"/>
      <c r="D289" s="99"/>
      <c r="E289" s="99"/>
      <c r="F289" s="99"/>
      <c r="G289" s="100"/>
      <c r="H289" s="99"/>
      <c r="I289" s="106"/>
      <c r="J289" s="99"/>
      <c r="K289" s="84" t="s">
        <v>66</v>
      </c>
      <c r="L289" s="11" t="str">
        <f>VLOOKUP(K289,COMPETENCES,2)</f>
        <v>-</v>
      </c>
      <c r="M289" s="11">
        <f>IF(L289="-",0,IF(L289=0,0,1))</f>
        <v>0</v>
      </c>
      <c r="N289" s="103"/>
      <c r="O289" s="94"/>
      <c r="P289" s="107"/>
      <c r="Q289" s="94"/>
      <c r="R289" s="94"/>
      <c r="S289" s="107"/>
      <c r="T289" s="94"/>
      <c r="U289" s="92"/>
      <c r="V289" s="92"/>
      <c r="W289" s="92"/>
      <c r="X289" s="92"/>
      <c r="Y289" s="92"/>
      <c r="Z289" s="92"/>
      <c r="AA289" s="92"/>
      <c r="AB289" s="92"/>
      <c r="AC289" s="92"/>
      <c r="AD289" s="92"/>
      <c r="AE289" s="92"/>
      <c r="AF289" s="92"/>
      <c r="AG289" s="92"/>
      <c r="AH289" s="92"/>
      <c r="AI289" s="92"/>
      <c r="AJ289" s="92"/>
      <c r="AK289" s="92"/>
      <c r="AL289" s="92"/>
      <c r="AM289" s="92"/>
      <c r="AN289" s="92"/>
      <c r="AO289" s="92"/>
      <c r="AP289" s="92"/>
      <c r="AQ289" s="92"/>
      <c r="AR289" s="92"/>
      <c r="AS289" s="92"/>
      <c r="AT289" s="92"/>
      <c r="AU289" s="92"/>
      <c r="AV289" s="92"/>
      <c r="AW289" s="92"/>
      <c r="AX289" s="98"/>
      <c r="AZ289" s="120">
        <f>IF(E289=AZ$3,AX289,0)</f>
        <v>0</v>
      </c>
      <c r="BA289" s="18">
        <f>IF(AZ289=AZ$4,AZ289-60,AZ289)</f>
        <v>0</v>
      </c>
      <c r="BB289" s="18">
        <f>IF(BA289=BA$4,BA289-60,BA289)</f>
        <v>0</v>
      </c>
      <c r="BC289" s="19">
        <f>IF(AZ289=$AZ$4,1,IF(BA289=$BA$4,1,IF(BB289=$BB$4,1,0)))</f>
        <v>0</v>
      </c>
      <c r="BE289" s="120">
        <f>IF(E289=BE$3,AX289,0)</f>
        <v>0</v>
      </c>
      <c r="BF289" s="18">
        <f>IF(BE289=BE$4,BE289-60,BE289)</f>
        <v>0</v>
      </c>
      <c r="BG289" s="18">
        <f>IF(BF289=BF$4,BF289-60,BF289)</f>
        <v>0</v>
      </c>
      <c r="BH289" s="19">
        <f>IF(BE289=$BE$4,1,IF(BF289=$BF$4,1,IF(BG289=$BG$4,1,0)))</f>
        <v>0</v>
      </c>
      <c r="BJ289" s="120">
        <f>IF(E289=BJ$3,AX289,0)</f>
        <v>0</v>
      </c>
      <c r="BK289" s="18">
        <f>IF(BJ289=BJ$4,BJ289-60,BJ289)</f>
        <v>0</v>
      </c>
      <c r="BL289" s="18">
        <f>IF(BK289=BK$4,BK289-60,BK289)</f>
        <v>0</v>
      </c>
      <c r="BM289" s="19">
        <f>IF(BJ289=$BJ$4,1,IF(BK289=$BK$4,1,IF(BL289=$BL$4,1,0)))</f>
        <v>0</v>
      </c>
    </row>
    <row r="290" spans="1:65" ht="15.75" customHeight="1" outlineLevel="1" x14ac:dyDescent="0.25">
      <c r="A290" s="12" t="str">
        <f>CONCATENATE(E290,LEFT(C290,2),RIGHT(C290,2),UPPER((LEFT(D290,3))))</f>
        <v/>
      </c>
      <c r="B290" s="99"/>
      <c r="C290" s="99"/>
      <c r="D290" s="99"/>
      <c r="E290" s="99"/>
      <c r="F290" s="99"/>
      <c r="G290" s="100"/>
      <c r="H290" s="99"/>
      <c r="I290" s="106"/>
      <c r="J290" s="99"/>
      <c r="K290" s="84" t="s">
        <v>66</v>
      </c>
      <c r="L290" s="11" t="str">
        <f>VLOOKUP(K290,COMPETENCES,2)</f>
        <v>-</v>
      </c>
      <c r="M290" s="11">
        <f>IF(L290="-",0,IF(L290=0,0,1))</f>
        <v>0</v>
      </c>
      <c r="N290" s="103"/>
      <c r="O290" s="94"/>
      <c r="P290" s="107"/>
      <c r="Q290" s="94"/>
      <c r="R290" s="94"/>
      <c r="S290" s="107"/>
      <c r="T290" s="94"/>
      <c r="U290" s="92"/>
      <c r="V290" s="92"/>
      <c r="W290" s="92"/>
      <c r="X290" s="92"/>
      <c r="Y290" s="92"/>
      <c r="Z290" s="92"/>
      <c r="AA290" s="92"/>
      <c r="AB290" s="92"/>
      <c r="AC290" s="92"/>
      <c r="AD290" s="92"/>
      <c r="AE290" s="92"/>
      <c r="AF290" s="92"/>
      <c r="AG290" s="92"/>
      <c r="AH290" s="92"/>
      <c r="AI290" s="92"/>
      <c r="AJ290" s="92"/>
      <c r="AK290" s="92"/>
      <c r="AL290" s="92"/>
      <c r="AM290" s="92"/>
      <c r="AN290" s="92"/>
      <c r="AO290" s="92"/>
      <c r="AP290" s="92"/>
      <c r="AQ290" s="92"/>
      <c r="AR290" s="92"/>
      <c r="AS290" s="92"/>
      <c r="AT290" s="92"/>
      <c r="AU290" s="92"/>
      <c r="AV290" s="92"/>
      <c r="AW290" s="92"/>
      <c r="AX290" s="98"/>
      <c r="AZ290" s="120">
        <f>IF(E290=AZ$3,AX290,0)</f>
        <v>0</v>
      </c>
      <c r="BA290" s="18">
        <f>IF(AZ290=AZ$4,AZ290-60,AZ290)</f>
        <v>0</v>
      </c>
      <c r="BB290" s="18">
        <f>IF(BA290=BA$4,BA290-60,BA290)</f>
        <v>0</v>
      </c>
      <c r="BC290" s="19">
        <f>IF(AZ290=$AZ$4,1,IF(BA290=$BA$4,1,IF(BB290=$BB$4,1,0)))</f>
        <v>0</v>
      </c>
      <c r="BE290" s="120">
        <f>IF(E290=BE$3,AX290,0)</f>
        <v>0</v>
      </c>
      <c r="BF290" s="18">
        <f>IF(BE290=BE$4,BE290-60,BE290)</f>
        <v>0</v>
      </c>
      <c r="BG290" s="18">
        <f>IF(BF290=BF$4,BF290-60,BF290)</f>
        <v>0</v>
      </c>
      <c r="BH290" s="19">
        <f>IF(BE290=$BE$4,1,IF(BF290=$BF$4,1,IF(BG290=$BG$4,1,0)))</f>
        <v>0</v>
      </c>
      <c r="BJ290" s="120">
        <f>IF(E290=BJ$3,AX290,0)</f>
        <v>0</v>
      </c>
      <c r="BK290" s="18">
        <f>IF(BJ290=BJ$4,BJ290-60,BJ290)</f>
        <v>0</v>
      </c>
      <c r="BL290" s="18">
        <f>IF(BK290=BK$4,BK290-60,BK290)</f>
        <v>0</v>
      </c>
      <c r="BM290" s="19">
        <f>IF(BJ290=$BJ$4,1,IF(BK290=$BK$4,1,IF(BL290=$BL$4,1,0)))</f>
        <v>0</v>
      </c>
    </row>
    <row r="291" spans="1:65" ht="15.75" customHeight="1" outlineLevel="1" x14ac:dyDescent="0.25">
      <c r="A291" s="12" t="str">
        <f>CONCATENATE(E291,LEFT(C291,2),RIGHT(C291,2),UPPER((LEFT(D291,3))))</f>
        <v/>
      </c>
      <c r="B291" s="99"/>
      <c r="C291" s="99"/>
      <c r="D291" s="99"/>
      <c r="E291" s="99"/>
      <c r="F291" s="99"/>
      <c r="G291" s="100"/>
      <c r="H291" s="99"/>
      <c r="I291" s="106"/>
      <c r="J291" s="99"/>
      <c r="K291" s="84" t="s">
        <v>66</v>
      </c>
      <c r="L291" s="11" t="str">
        <f>VLOOKUP(K291,COMPETENCES,2)</f>
        <v>-</v>
      </c>
      <c r="M291" s="11">
        <f>IF(L291="-",0,IF(L291=0,0,1))</f>
        <v>0</v>
      </c>
      <c r="N291" s="103"/>
      <c r="O291" s="94"/>
      <c r="P291" s="107"/>
      <c r="Q291" s="94"/>
      <c r="R291" s="94"/>
      <c r="S291" s="107"/>
      <c r="T291" s="94"/>
      <c r="U291" s="92"/>
      <c r="V291" s="92"/>
      <c r="W291" s="92"/>
      <c r="X291" s="92"/>
      <c r="Y291" s="92"/>
      <c r="Z291" s="92"/>
      <c r="AA291" s="92"/>
      <c r="AB291" s="92"/>
      <c r="AC291" s="92"/>
      <c r="AD291" s="92"/>
      <c r="AE291" s="92"/>
      <c r="AF291" s="92"/>
      <c r="AG291" s="92"/>
      <c r="AH291" s="92"/>
      <c r="AI291" s="92"/>
      <c r="AJ291" s="92"/>
      <c r="AK291" s="92"/>
      <c r="AL291" s="92"/>
      <c r="AM291" s="92"/>
      <c r="AN291" s="92"/>
      <c r="AO291" s="92"/>
      <c r="AP291" s="92"/>
      <c r="AQ291" s="92"/>
      <c r="AR291" s="92"/>
      <c r="AS291" s="92"/>
      <c r="AT291" s="92"/>
      <c r="AU291" s="92"/>
      <c r="AV291" s="92"/>
      <c r="AW291" s="92"/>
      <c r="AX291" s="98"/>
      <c r="AZ291" s="120">
        <f>IF(E291=AZ$3,AX291,0)</f>
        <v>0</v>
      </c>
      <c r="BA291" s="18">
        <f>IF(AZ291=AZ$4,AZ291-60,AZ291)</f>
        <v>0</v>
      </c>
      <c r="BB291" s="18">
        <f>IF(BA291=BA$4,BA291-60,BA291)</f>
        <v>0</v>
      </c>
      <c r="BC291" s="19">
        <f>IF(AZ291=$AZ$4,1,IF(BA291=$BA$4,1,IF(BB291=$BB$4,1,0)))</f>
        <v>0</v>
      </c>
      <c r="BE291" s="120">
        <f>IF(E291=BE$3,AX291,0)</f>
        <v>0</v>
      </c>
      <c r="BF291" s="18">
        <f>IF(BE291=BE$4,BE291-60,BE291)</f>
        <v>0</v>
      </c>
      <c r="BG291" s="18">
        <f>IF(BF291=BF$4,BF291-60,BF291)</f>
        <v>0</v>
      </c>
      <c r="BH291" s="19">
        <f>IF(BE291=$BE$4,1,IF(BF291=$BF$4,1,IF(BG291=$BG$4,1,0)))</f>
        <v>0</v>
      </c>
      <c r="BJ291" s="120">
        <f>IF(E291=BJ$3,AX291,0)</f>
        <v>0</v>
      </c>
      <c r="BK291" s="18">
        <f>IF(BJ291=BJ$4,BJ291-60,BJ291)</f>
        <v>0</v>
      </c>
      <c r="BL291" s="18">
        <f>IF(BK291=BK$4,BK291-60,BK291)</f>
        <v>0</v>
      </c>
      <c r="BM291" s="19">
        <f>IF(BJ291=$BJ$4,1,IF(BK291=$BK$4,1,IF(BL291=$BL$4,1,0)))</f>
        <v>0</v>
      </c>
    </row>
    <row r="292" spans="1:65" ht="15" customHeight="1" outlineLevel="1" x14ac:dyDescent="0.25">
      <c r="A292" s="12" t="str">
        <f>CONCATENATE(E292,LEFT(C292,2),RIGHT(C292,2),UPPER((LEFT(D292,3))))</f>
        <v/>
      </c>
      <c r="B292" s="108"/>
      <c r="C292" s="99"/>
      <c r="D292" s="99"/>
      <c r="E292" s="99"/>
      <c r="F292" s="99"/>
      <c r="G292" s="100"/>
      <c r="H292" s="99"/>
      <c r="I292" s="106"/>
      <c r="J292" s="99"/>
      <c r="K292" s="94"/>
      <c r="L292" s="107"/>
      <c r="M292" s="107"/>
      <c r="N292" s="107"/>
      <c r="O292" s="94"/>
      <c r="P292" s="107"/>
      <c r="Q292" s="94"/>
      <c r="R292" s="94"/>
      <c r="S292" s="107"/>
      <c r="T292" s="94"/>
      <c r="U292" s="94"/>
      <c r="V292" s="94"/>
      <c r="W292" s="94"/>
      <c r="X292" s="94"/>
      <c r="Y292" s="94"/>
      <c r="Z292" s="94"/>
      <c r="AA292" s="94"/>
      <c r="AB292" s="94"/>
      <c r="AC292" s="94"/>
      <c r="AD292" s="94"/>
      <c r="AE292" s="94"/>
      <c r="AF292" s="94"/>
      <c r="AG292" s="94"/>
      <c r="AH292" s="94"/>
      <c r="AI292" s="94"/>
      <c r="AJ292" s="94"/>
      <c r="AK292" s="94"/>
      <c r="AL292" s="94"/>
      <c r="AM292" s="94"/>
      <c r="AN292" s="94"/>
      <c r="AO292" s="94"/>
      <c r="AP292" s="94"/>
      <c r="AQ292" s="94"/>
      <c r="AR292" s="94"/>
      <c r="AS292" s="94"/>
      <c r="AT292" s="94"/>
      <c r="AU292" s="94"/>
      <c r="AV292" s="94"/>
      <c r="AW292" s="94"/>
      <c r="AX292" s="109"/>
      <c r="AZ292" s="120">
        <f>IF(E292=AZ$3,AX292,0)</f>
        <v>0</v>
      </c>
      <c r="BA292" s="18">
        <f>IF(AZ292=AZ$4,AZ292-60,AZ292)</f>
        <v>0</v>
      </c>
      <c r="BB292" s="18">
        <f>IF(BA292=BA$4,BA292-60,BA292)</f>
        <v>0</v>
      </c>
      <c r="BC292" s="19">
        <f>IF(AZ292=$AZ$4,1,IF(BA292=$BA$4,1,IF(BB292=$BB$4,1,0)))</f>
        <v>0</v>
      </c>
      <c r="BE292" s="120">
        <f>IF(E292=BE$3,AX292,0)</f>
        <v>0</v>
      </c>
      <c r="BF292" s="18">
        <f>IF(BE292=BE$4,BE292-60,BE292)</f>
        <v>0</v>
      </c>
      <c r="BG292" s="18">
        <f>IF(BF292=BF$4,BF292-60,BF292)</f>
        <v>0</v>
      </c>
      <c r="BH292" s="19">
        <f>IF(BE292=$BE$4,1,IF(BF292=$BF$4,1,IF(BG292=$BG$4,1,0)))</f>
        <v>0</v>
      </c>
      <c r="BJ292" s="120">
        <f>IF(E292=BJ$3,AX292,0)</f>
        <v>0</v>
      </c>
      <c r="BK292" s="18">
        <f>IF(BJ292=BJ$4,BJ292-60,BJ292)</f>
        <v>0</v>
      </c>
      <c r="BL292" s="18">
        <f>IF(BK292=BK$4,BK292-60,BK292)</f>
        <v>0</v>
      </c>
      <c r="BM292" s="19">
        <f>IF(BJ292=$BJ$4,1,IF(BK292=$BK$4,1,IF(BL292=$BL$4,1,0)))</f>
        <v>0</v>
      </c>
    </row>
    <row r="293" spans="1:65" ht="15.75" x14ac:dyDescent="0.25">
      <c r="A293" s="12" t="str">
        <f>CONCATENATE(E293,LEFT(C293,2),RIGHT(C293,2),UPPER((LEFT(D293,3))))</f>
        <v>FAg19ETH</v>
      </c>
      <c r="B293" s="12" t="s">
        <v>84</v>
      </c>
      <c r="C293" s="12" t="s">
        <v>158</v>
      </c>
      <c r="D293" s="12" t="s">
        <v>123</v>
      </c>
      <c r="E293" s="6" t="str">
        <f>VLOOKUP($F293,'Listes déroulantes'!$A$28:$B$46,2)</f>
        <v>F</v>
      </c>
      <c r="F293" s="70" t="s">
        <v>2</v>
      </c>
      <c r="G293" s="71"/>
      <c r="H293" s="72"/>
      <c r="I293" s="73"/>
      <c r="J293" s="73"/>
      <c r="K293" s="73"/>
      <c r="L293" s="73"/>
      <c r="M293" s="73"/>
      <c r="N293" s="73"/>
      <c r="O293" s="73"/>
      <c r="P293" s="73"/>
      <c r="Q293" s="73"/>
      <c r="R293" s="73"/>
      <c r="S293" s="73"/>
      <c r="T293" s="74"/>
      <c r="U293" s="75">
        <f>J294+N294+Q294+T294</f>
        <v>32.514880952380949</v>
      </c>
      <c r="V293" s="72"/>
      <c r="W293" s="73"/>
      <c r="X293" s="73"/>
      <c r="Y293" s="73"/>
      <c r="Z293" s="73"/>
      <c r="AA293" s="73"/>
      <c r="AB293" s="73"/>
      <c r="AC293" s="73"/>
      <c r="AD293" s="73"/>
      <c r="AE293" s="73"/>
      <c r="AF293" s="74"/>
      <c r="AG293" s="76"/>
      <c r="AH293" s="77">
        <f>W294+Y294+AA294+AC294+AE294+AG294</f>
        <v>7.5</v>
      </c>
      <c r="AI293" s="73"/>
      <c r="AJ293" s="73"/>
      <c r="AK293" s="73"/>
      <c r="AL293" s="78" t="str">
        <f>IF(AK294&lt;5,"0",IF(AK294&lt;10,"2,5",IF(AK294&lt;15,"5",IF(AK294&lt;20,"7,5","10"))))</f>
        <v>10</v>
      </c>
      <c r="AM293" s="73"/>
      <c r="AN293" s="73"/>
      <c r="AO293" s="73"/>
      <c r="AP293" s="79">
        <f>IF(AO294&lt;10,5,10)</f>
        <v>10</v>
      </c>
      <c r="AQ293" s="73"/>
      <c r="AR293" s="73"/>
      <c r="AS293" s="73"/>
      <c r="AT293" s="73"/>
      <c r="AU293" s="73"/>
      <c r="AV293" s="73"/>
      <c r="AW293" s="80">
        <f>AR294+AT294+AV294</f>
        <v>6</v>
      </c>
      <c r="AX293" s="81">
        <f>U293+AP293+AL293+AH293+AW293</f>
        <v>66.014880952380949</v>
      </c>
      <c r="AZ293" s="120">
        <f>IF(E293=AZ$3,AX293,0)</f>
        <v>0</v>
      </c>
      <c r="BA293" s="18">
        <f>IF(AZ293=AZ$4,AZ293-60,AZ293)</f>
        <v>0</v>
      </c>
      <c r="BB293" s="18">
        <f>IF(BA293=BA$4,BA293-60,BA293)</f>
        <v>0</v>
      </c>
      <c r="BC293" s="19">
        <f>IF(AZ293=$AZ$4,1,IF(BA293=$BA$4,1,IF(BB293=$BB$4,1,0)))</f>
        <v>0</v>
      </c>
      <c r="BE293" s="120">
        <f>IF(E293=BE$3,AX293,0)</f>
        <v>0</v>
      </c>
      <c r="BF293" s="18">
        <f>IF(BE293=BE$4,BE293-60,BE293)</f>
        <v>0</v>
      </c>
      <c r="BG293" s="18">
        <f>IF(BF293=BF$4,BF293-60,BF293)</f>
        <v>0</v>
      </c>
      <c r="BH293" s="19">
        <f>IF(BE293=$BE$4,1,IF(BF293=$BF$4,1,IF(BG293=$BG$4,1,0)))</f>
        <v>0</v>
      </c>
      <c r="BJ293" s="120">
        <f>IF(E293=BJ$3,AX293,0)</f>
        <v>0</v>
      </c>
      <c r="BK293" s="18">
        <f>IF(BJ293=BJ$4,BJ293-60,BJ293)</f>
        <v>0</v>
      </c>
      <c r="BL293" s="18">
        <f>IF(BK293=BK$4,BK293-60,BK293)</f>
        <v>0</v>
      </c>
      <c r="BM293" s="19">
        <f>IF(BJ293=$BJ$4,1,IF(BK293=$BK$4,1,IF(BL293=$BL$4,1,0)))</f>
        <v>0</v>
      </c>
    </row>
    <row r="294" spans="1:65" ht="15.75" customHeight="1" outlineLevel="1" x14ac:dyDescent="0.25">
      <c r="A294" s="12" t="str">
        <f>CONCATENATE(E294,LEFT(C294,2),RIGHT(C294,2),UPPER((LEFT(D294,3))))</f>
        <v/>
      </c>
      <c r="B294" s="82"/>
      <c r="C294" s="82"/>
      <c r="D294" s="82"/>
      <c r="E294" s="82"/>
      <c r="F294" s="82"/>
      <c r="G294" s="83"/>
      <c r="H294" s="87" t="s">
        <v>32</v>
      </c>
      <c r="I294" s="85" t="str">
        <f>VLOOKUP(H294,OBJECTIFS,2)</f>
        <v>-</v>
      </c>
      <c r="J294" s="86">
        <f>AVERAGE(I294:I298)</f>
        <v>10</v>
      </c>
      <c r="K294" s="87" t="s">
        <v>37</v>
      </c>
      <c r="L294" s="11">
        <f>VLOOKUP(K294,COMPETENCES,2)</f>
        <v>10</v>
      </c>
      <c r="M294" s="11">
        <f>IF(L294="-",0,IF(L294=0,0,1))</f>
        <v>1</v>
      </c>
      <c r="N294" s="88">
        <f>SUM(L294:L307)/SUM(M294:M307)</f>
        <v>6.5625</v>
      </c>
      <c r="O294" s="84" t="s">
        <v>18</v>
      </c>
      <c r="P294" s="89">
        <f>VLOOKUP(O294,QUALITES,2)</f>
        <v>7.5</v>
      </c>
      <c r="Q294" s="90">
        <f>AVERAGE(P294:P301)</f>
        <v>9.1666666666666661</v>
      </c>
      <c r="R294" s="84" t="s">
        <v>37</v>
      </c>
      <c r="S294" s="11">
        <f>VLOOKUP(R294,EXPERTISE,2)</f>
        <v>10</v>
      </c>
      <c r="T294" s="91">
        <f>AVERAGE(S294:S304)</f>
        <v>6.7857142857142856</v>
      </c>
      <c r="U294" s="92"/>
      <c r="V294" s="12" t="s">
        <v>18</v>
      </c>
      <c r="W294" s="93">
        <f>VLOOKUP(V294,PROJETS,2)</f>
        <v>2.5</v>
      </c>
      <c r="X294" s="12" t="s">
        <v>18</v>
      </c>
      <c r="Y294" s="93">
        <f>VLOOKUP(X294,PROJETS,2)</f>
        <v>2.5</v>
      </c>
      <c r="Z294" s="12" t="s">
        <v>59</v>
      </c>
      <c r="AA294" s="93">
        <f>VLOOKUP(Z294,PROJETS,2)</f>
        <v>0</v>
      </c>
      <c r="AB294" s="12" t="s">
        <v>18</v>
      </c>
      <c r="AC294" s="93">
        <f>VLOOKUP(AB294,PROJETS,2)</f>
        <v>2.5</v>
      </c>
      <c r="AD294" s="12" t="s">
        <v>59</v>
      </c>
      <c r="AE294" s="93">
        <f>VLOOKUP(AD294,PROJETS,2)</f>
        <v>0</v>
      </c>
      <c r="AF294" s="12" t="s">
        <v>59</v>
      </c>
      <c r="AG294" s="93">
        <f>VLOOKUP(AF294,PROJETS,2)</f>
        <v>0</v>
      </c>
      <c r="AH294" s="94"/>
      <c r="AI294" s="95">
        <v>33901</v>
      </c>
      <c r="AJ294" s="96">
        <f>AJ4</f>
        <v>44561</v>
      </c>
      <c r="AK294" s="97">
        <f>(AJ294-AI294)/365</f>
        <v>29.205479452054796</v>
      </c>
      <c r="AL294" s="92"/>
      <c r="AM294" s="95">
        <v>33901</v>
      </c>
      <c r="AN294" s="95">
        <f>AN4</f>
        <v>44561</v>
      </c>
      <c r="AO294" s="97">
        <f>(AN294-AM294)/365</f>
        <v>29.205479452054796</v>
      </c>
      <c r="AP294" s="92"/>
      <c r="AQ294" s="12" t="s">
        <v>19</v>
      </c>
      <c r="AR294" s="93">
        <f>VLOOKUP(AQ294,DIVERS,2)</f>
        <v>4</v>
      </c>
      <c r="AS294" s="12" t="s">
        <v>18</v>
      </c>
      <c r="AT294" s="93">
        <f>VLOOKUP(AS294,FORMAC,2)</f>
        <v>2</v>
      </c>
      <c r="AU294" s="12" t="s">
        <v>59</v>
      </c>
      <c r="AV294" s="93">
        <f>VLOOKUP(AU294,FORMAQ,2)</f>
        <v>0</v>
      </c>
      <c r="AW294" s="92"/>
      <c r="AX294" s="98"/>
      <c r="AZ294" s="120">
        <f>IF(E294=AZ$3,AX294,0)</f>
        <v>0</v>
      </c>
      <c r="BA294" s="18">
        <f>IF(AZ294=AZ$4,AZ294-60,AZ294)</f>
        <v>0</v>
      </c>
      <c r="BB294" s="18">
        <f>IF(BA294=BA$4,BA294-60,BA294)</f>
        <v>0</v>
      </c>
      <c r="BC294" s="19">
        <f>IF(AZ294=$AZ$4,1,IF(BA294=$BA$4,1,IF(BB294=$BB$4,1,0)))</f>
        <v>0</v>
      </c>
      <c r="BE294" s="120">
        <f>IF(E294=BE$3,AX294,0)</f>
        <v>0</v>
      </c>
      <c r="BF294" s="18">
        <f>IF(BE294=BE$4,BE294-60,BE294)</f>
        <v>0</v>
      </c>
      <c r="BG294" s="18">
        <f>IF(BF294=BF$4,BF294-60,BF294)</f>
        <v>0</v>
      </c>
      <c r="BH294" s="19">
        <f>IF(BE294=$BE$4,1,IF(BF294=$BF$4,1,IF(BG294=$BG$4,1,0)))</f>
        <v>0</v>
      </c>
      <c r="BJ294" s="120">
        <f>IF(E294=BJ$3,AX294,0)</f>
        <v>0</v>
      </c>
      <c r="BK294" s="18">
        <f>IF(BJ294=BJ$4,BJ294-60,BJ294)</f>
        <v>0</v>
      </c>
      <c r="BL294" s="18">
        <f>IF(BK294=BK$4,BK294-60,BK294)</f>
        <v>0</v>
      </c>
      <c r="BM294" s="19">
        <f>IF(BJ294=$BJ$4,1,IF(BK294=$BK$4,1,IF(BL294=$BL$4,1,0)))</f>
        <v>0</v>
      </c>
    </row>
    <row r="295" spans="1:65" ht="15.75" customHeight="1" outlineLevel="1" x14ac:dyDescent="0.25">
      <c r="A295" s="12" t="str">
        <f>CONCATENATE(E295,LEFT(C295,2),RIGHT(C295,2),UPPER((LEFT(D295,3))))</f>
        <v/>
      </c>
      <c r="B295" s="99"/>
      <c r="C295" s="99"/>
      <c r="D295" s="99"/>
      <c r="E295" s="99"/>
      <c r="F295" s="99"/>
      <c r="G295" s="100"/>
      <c r="H295" s="84" t="s">
        <v>29</v>
      </c>
      <c r="I295" s="101">
        <f>VLOOKUP(H295,OBJECTIFS,2)</f>
        <v>10</v>
      </c>
      <c r="J295" s="99"/>
      <c r="K295" s="102" t="s">
        <v>37</v>
      </c>
      <c r="L295" s="11">
        <f>VLOOKUP(K295,COMPETENCES,2)</f>
        <v>10</v>
      </c>
      <c r="M295" s="11">
        <f>IF(L295="-",0,IF(L295=0,0,1))</f>
        <v>1</v>
      </c>
      <c r="N295" s="103"/>
      <c r="O295" s="84" t="s">
        <v>19</v>
      </c>
      <c r="P295" s="11">
        <f>VLOOKUP(O295,QUALITES,2)</f>
        <v>10</v>
      </c>
      <c r="Q295" s="94"/>
      <c r="R295" s="84" t="s">
        <v>36</v>
      </c>
      <c r="S295" s="11">
        <f>VLOOKUP(R295,EXPERTISE,2)</f>
        <v>7.5</v>
      </c>
      <c r="T295" s="94"/>
      <c r="U295" s="92"/>
      <c r="V295" s="92"/>
      <c r="W295" s="92"/>
      <c r="X295" s="92"/>
      <c r="Y295" s="92"/>
      <c r="Z295" s="92"/>
      <c r="AA295" s="92"/>
      <c r="AB295" s="92"/>
      <c r="AC295" s="92"/>
      <c r="AD295" s="92"/>
      <c r="AE295" s="92"/>
      <c r="AF295" s="92"/>
      <c r="AG295" s="92"/>
      <c r="AH295" s="92"/>
      <c r="AI295" s="92"/>
      <c r="AJ295" s="92"/>
      <c r="AK295" s="92"/>
      <c r="AL295" s="92"/>
      <c r="AM295" s="92"/>
      <c r="AN295" s="92"/>
      <c r="AO295" s="92"/>
      <c r="AP295" s="92"/>
      <c r="AQ295" s="92"/>
      <c r="AR295" s="92"/>
      <c r="AS295" s="92"/>
      <c r="AT295" s="92"/>
      <c r="AU295" s="92"/>
      <c r="AV295" s="92"/>
      <c r="AW295" s="92"/>
      <c r="AX295" s="98"/>
      <c r="AZ295" s="120">
        <f>IF(E295=AZ$3,AX295,0)</f>
        <v>0</v>
      </c>
      <c r="BA295" s="18">
        <f>IF(AZ295=AZ$4,AZ295-60,AZ295)</f>
        <v>0</v>
      </c>
      <c r="BB295" s="18">
        <f>IF(BA295=BA$4,BA295-60,BA295)</f>
        <v>0</v>
      </c>
      <c r="BC295" s="19">
        <f>IF(AZ295=$AZ$4,1,IF(BA295=$BA$4,1,IF(BB295=$BB$4,1,0)))</f>
        <v>0</v>
      </c>
      <c r="BE295" s="120">
        <f>IF(E295=BE$3,AX295,0)</f>
        <v>0</v>
      </c>
      <c r="BF295" s="18">
        <f>IF(BE295=BE$4,BE295-60,BE295)</f>
        <v>0</v>
      </c>
      <c r="BG295" s="18">
        <f>IF(BF295=BF$4,BF295-60,BF295)</f>
        <v>0</v>
      </c>
      <c r="BH295" s="19">
        <f>IF(BE295=$BE$4,1,IF(BF295=$BF$4,1,IF(BG295=$BG$4,1,0)))</f>
        <v>0</v>
      </c>
      <c r="BJ295" s="120">
        <f>IF(E295=BJ$3,AX295,0)</f>
        <v>0</v>
      </c>
      <c r="BK295" s="18">
        <f>IF(BJ295=BJ$4,BJ295-60,BJ295)</f>
        <v>0</v>
      </c>
      <c r="BL295" s="18">
        <f>IF(BK295=BK$4,BK295-60,BK295)</f>
        <v>0</v>
      </c>
      <c r="BM295" s="19">
        <f>IF(BJ295=$BJ$4,1,IF(BK295=$BK$4,1,IF(BL295=$BL$4,1,0)))</f>
        <v>0</v>
      </c>
    </row>
    <row r="296" spans="1:65" ht="15.75" customHeight="1" outlineLevel="1" x14ac:dyDescent="0.25">
      <c r="A296" s="12" t="str">
        <f>CONCATENATE(E296,LEFT(C296,2),RIGHT(C296,2),UPPER((LEFT(D296,3))))</f>
        <v/>
      </c>
      <c r="B296" s="99"/>
      <c r="C296" s="99"/>
      <c r="D296" s="99"/>
      <c r="E296" s="99"/>
      <c r="F296" s="99"/>
      <c r="G296" s="105"/>
      <c r="H296" s="84" t="s">
        <v>66</v>
      </c>
      <c r="I296" s="101" t="str">
        <f>VLOOKUP(H296,OBJECTIFS,2)</f>
        <v>-</v>
      </c>
      <c r="J296" s="99"/>
      <c r="K296" s="84" t="s">
        <v>35</v>
      </c>
      <c r="L296" s="11">
        <f>VLOOKUP(K296,COMPETENCES,2)</f>
        <v>5</v>
      </c>
      <c r="M296" s="11">
        <f>IF(L296="-",0,IF(L296=0,0,1))</f>
        <v>1</v>
      </c>
      <c r="N296" s="103"/>
      <c r="O296" s="84" t="s">
        <v>19</v>
      </c>
      <c r="P296" s="11">
        <f>VLOOKUP(O296,QUALITES,2)</f>
        <v>10</v>
      </c>
      <c r="Q296" s="94"/>
      <c r="R296" s="84" t="s">
        <v>34</v>
      </c>
      <c r="S296" s="11">
        <f>VLOOKUP(R296,EXPERTISE,2)</f>
        <v>2.5</v>
      </c>
      <c r="T296" s="94"/>
      <c r="U296" s="92"/>
      <c r="V296" s="92"/>
      <c r="W296" s="92"/>
      <c r="X296" s="92"/>
      <c r="Y296" s="92"/>
      <c r="Z296" s="92"/>
      <c r="AA296" s="92"/>
      <c r="AB296" s="92"/>
      <c r="AC296" s="92"/>
      <c r="AD296" s="92"/>
      <c r="AE296" s="92"/>
      <c r="AF296" s="92"/>
      <c r="AG296" s="92"/>
      <c r="AH296" s="92"/>
      <c r="AI296" s="92"/>
      <c r="AJ296" s="92"/>
      <c r="AK296" s="92"/>
      <c r="AL296" s="92"/>
      <c r="AM296" s="92"/>
      <c r="AN296" s="92"/>
      <c r="AO296" s="92"/>
      <c r="AP296" s="92"/>
      <c r="AQ296" s="92"/>
      <c r="AR296" s="92"/>
      <c r="AS296" s="92"/>
      <c r="AT296" s="92"/>
      <c r="AU296" s="92"/>
      <c r="AV296" s="92"/>
      <c r="AW296" s="92"/>
      <c r="AX296" s="98"/>
      <c r="AZ296" s="120">
        <f>IF(E296=AZ$3,AX296,0)</f>
        <v>0</v>
      </c>
      <c r="BA296" s="18">
        <f>IF(AZ296=AZ$4,AZ296-60,AZ296)</f>
        <v>0</v>
      </c>
      <c r="BB296" s="18">
        <f>IF(BA296=BA$4,BA296-60,BA296)</f>
        <v>0</v>
      </c>
      <c r="BC296" s="19">
        <f>IF(AZ296=$AZ$4,1,IF(BA296=$BA$4,1,IF(BB296=$BB$4,1,0)))</f>
        <v>0</v>
      </c>
      <c r="BE296" s="120">
        <f>IF(E296=BE$3,AX296,0)</f>
        <v>0</v>
      </c>
      <c r="BF296" s="18">
        <f>IF(BE296=BE$4,BE296-60,BE296)</f>
        <v>0</v>
      </c>
      <c r="BG296" s="18">
        <f>IF(BF296=BF$4,BF296-60,BF296)</f>
        <v>0</v>
      </c>
      <c r="BH296" s="19">
        <f>IF(BE296=$BE$4,1,IF(BF296=$BF$4,1,IF(BG296=$BG$4,1,0)))</f>
        <v>0</v>
      </c>
      <c r="BJ296" s="120">
        <f>IF(E296=BJ$3,AX296,0)</f>
        <v>0</v>
      </c>
      <c r="BK296" s="18">
        <f>IF(BJ296=BJ$4,BJ296-60,BJ296)</f>
        <v>0</v>
      </c>
      <c r="BL296" s="18">
        <f>IF(BK296=BK$4,BK296-60,BK296)</f>
        <v>0</v>
      </c>
      <c r="BM296" s="19">
        <f>IF(BJ296=$BJ$4,1,IF(BK296=$BK$4,1,IF(BL296=$BL$4,1,0)))</f>
        <v>0</v>
      </c>
    </row>
    <row r="297" spans="1:65" ht="15.75" customHeight="1" outlineLevel="1" x14ac:dyDescent="0.25">
      <c r="A297" s="12" t="str">
        <f>CONCATENATE(E297,LEFT(C297,2),RIGHT(C297,2),UPPER((LEFT(D297,3))))</f>
        <v/>
      </c>
      <c r="B297" s="99"/>
      <c r="C297" s="99"/>
      <c r="D297" s="99"/>
      <c r="E297" s="99"/>
      <c r="F297" s="99"/>
      <c r="G297" s="105"/>
      <c r="H297" s="84" t="s">
        <v>66</v>
      </c>
      <c r="I297" s="101" t="str">
        <f>VLOOKUP(H297,OBJECTIFS,2)</f>
        <v>-</v>
      </c>
      <c r="J297" s="99"/>
      <c r="K297" s="84" t="s">
        <v>35</v>
      </c>
      <c r="L297" s="11">
        <f>VLOOKUP(K297,COMPETENCES,2)</f>
        <v>5</v>
      </c>
      <c r="M297" s="11">
        <f>IF(L297="-",0,IF(L297=0,0,1))</f>
        <v>1</v>
      </c>
      <c r="N297" s="103"/>
      <c r="O297" s="84" t="s">
        <v>66</v>
      </c>
      <c r="P297" s="11" t="str">
        <f>VLOOKUP(O297,QUALITES,2)</f>
        <v>-</v>
      </c>
      <c r="Q297" s="94"/>
      <c r="R297" s="84" t="s">
        <v>34</v>
      </c>
      <c r="S297" s="11">
        <f>VLOOKUP(R297,EXPERTISE,2)</f>
        <v>2.5</v>
      </c>
      <c r="T297" s="94"/>
      <c r="U297" s="92"/>
      <c r="V297" s="92"/>
      <c r="W297" s="92"/>
      <c r="X297" s="92"/>
      <c r="Y297" s="92"/>
      <c r="Z297" s="92"/>
      <c r="AA297" s="92"/>
      <c r="AB297" s="92"/>
      <c r="AC297" s="92"/>
      <c r="AD297" s="92"/>
      <c r="AE297" s="92"/>
      <c r="AF297" s="92"/>
      <c r="AG297" s="92"/>
      <c r="AH297" s="92"/>
      <c r="AI297" s="92"/>
      <c r="AJ297" s="92"/>
      <c r="AK297" s="92"/>
      <c r="AL297" s="92"/>
      <c r="AM297" s="92"/>
      <c r="AN297" s="92"/>
      <c r="AO297" s="92"/>
      <c r="AP297" s="92"/>
      <c r="AQ297" s="92"/>
      <c r="AR297" s="92"/>
      <c r="AS297" s="92"/>
      <c r="AT297" s="92"/>
      <c r="AU297" s="92"/>
      <c r="AV297" s="92"/>
      <c r="AW297" s="92"/>
      <c r="AX297" s="98"/>
      <c r="AZ297" s="120">
        <f>IF(E297=AZ$3,AX297,0)</f>
        <v>0</v>
      </c>
      <c r="BA297" s="18">
        <f>IF(AZ297=AZ$4,AZ297-60,AZ297)</f>
        <v>0</v>
      </c>
      <c r="BB297" s="18">
        <f>IF(BA297=BA$4,BA297-60,BA297)</f>
        <v>0</v>
      </c>
      <c r="BC297" s="19">
        <f>IF(AZ297=$AZ$4,1,IF(BA297=$BA$4,1,IF(BB297=$BB$4,1,0)))</f>
        <v>0</v>
      </c>
      <c r="BE297" s="120">
        <f>IF(E297=BE$3,AX297,0)</f>
        <v>0</v>
      </c>
      <c r="BF297" s="18">
        <f>IF(BE297=BE$4,BE297-60,BE297)</f>
        <v>0</v>
      </c>
      <c r="BG297" s="18">
        <f>IF(BF297=BF$4,BF297-60,BF297)</f>
        <v>0</v>
      </c>
      <c r="BH297" s="19">
        <f>IF(BE297=$BE$4,1,IF(BF297=$BF$4,1,IF(BG297=$BG$4,1,0)))</f>
        <v>0</v>
      </c>
      <c r="BJ297" s="120">
        <f>IF(E297=BJ$3,AX297,0)</f>
        <v>0</v>
      </c>
      <c r="BK297" s="18">
        <f>IF(BJ297=BJ$4,BJ297-60,BJ297)</f>
        <v>0</v>
      </c>
      <c r="BL297" s="18">
        <f>IF(BK297=BK$4,BK297-60,BK297)</f>
        <v>0</v>
      </c>
      <c r="BM297" s="19">
        <f>IF(BJ297=$BJ$4,1,IF(BK297=$BK$4,1,IF(BL297=$BL$4,1,0)))</f>
        <v>0</v>
      </c>
    </row>
    <row r="298" spans="1:65" ht="15.75" customHeight="1" outlineLevel="1" x14ac:dyDescent="0.25">
      <c r="A298" s="12" t="str">
        <f>CONCATENATE(E298,LEFT(C298,2),RIGHT(C298,2),UPPER((LEFT(D298,3))))</f>
        <v/>
      </c>
      <c r="B298" s="99"/>
      <c r="C298" s="99"/>
      <c r="D298" s="99"/>
      <c r="E298" s="99"/>
      <c r="F298" s="99"/>
      <c r="G298" s="105"/>
      <c r="H298" s="84" t="s">
        <v>66</v>
      </c>
      <c r="I298" s="11" t="str">
        <f>VLOOKUP(H298,OBJECTIFS,2)</f>
        <v>-</v>
      </c>
      <c r="J298" s="99"/>
      <c r="K298" s="84" t="s">
        <v>35</v>
      </c>
      <c r="L298" s="11">
        <f>VLOOKUP(K298,COMPETENCES,2)</f>
        <v>5</v>
      </c>
      <c r="M298" s="11">
        <f>IF(L298="-",0,IF(L298=0,0,1))</f>
        <v>1</v>
      </c>
      <c r="N298" s="103"/>
      <c r="O298" s="84" t="s">
        <v>66</v>
      </c>
      <c r="P298" s="11" t="str">
        <f>VLOOKUP(O298,QUALITES,2)</f>
        <v>-</v>
      </c>
      <c r="Q298" s="94"/>
      <c r="R298" s="84" t="s">
        <v>37</v>
      </c>
      <c r="S298" s="11">
        <f>VLOOKUP(R298,EXPERTISE,2)</f>
        <v>10</v>
      </c>
      <c r="T298" s="94"/>
      <c r="U298" s="92"/>
      <c r="V298" s="92"/>
      <c r="W298" s="92"/>
      <c r="X298" s="92"/>
      <c r="Y298" s="92"/>
      <c r="Z298" s="92"/>
      <c r="AA298" s="92"/>
      <c r="AB298" s="92"/>
      <c r="AC298" s="92"/>
      <c r="AD298" s="92"/>
      <c r="AE298" s="92"/>
      <c r="AF298" s="92"/>
      <c r="AG298" s="92"/>
      <c r="AH298" s="92"/>
      <c r="AI298" s="92"/>
      <c r="AJ298" s="92"/>
      <c r="AK298" s="92"/>
      <c r="AL298" s="92"/>
      <c r="AM298" s="92"/>
      <c r="AN298" s="92"/>
      <c r="AO298" s="92"/>
      <c r="AP298" s="92"/>
      <c r="AQ298" s="92"/>
      <c r="AR298" s="92"/>
      <c r="AS298" s="92"/>
      <c r="AT298" s="92"/>
      <c r="AU298" s="92"/>
      <c r="AV298" s="92"/>
      <c r="AW298" s="92"/>
      <c r="AX298" s="98"/>
      <c r="AZ298" s="120">
        <f>IF(E298=AZ$3,AX298,0)</f>
        <v>0</v>
      </c>
      <c r="BA298" s="18">
        <f>IF(AZ298=AZ$4,AZ298-60,AZ298)</f>
        <v>0</v>
      </c>
      <c r="BB298" s="18">
        <f>IF(BA298=BA$4,BA298-60,BA298)</f>
        <v>0</v>
      </c>
      <c r="BC298" s="19">
        <f>IF(AZ298=$AZ$4,1,IF(BA298=$BA$4,1,IF(BB298=$BB$4,1,0)))</f>
        <v>0</v>
      </c>
      <c r="BE298" s="120">
        <f>IF(E298=BE$3,AX298,0)</f>
        <v>0</v>
      </c>
      <c r="BF298" s="18">
        <f>IF(BE298=BE$4,BE298-60,BE298)</f>
        <v>0</v>
      </c>
      <c r="BG298" s="18">
        <f>IF(BF298=BF$4,BF298-60,BF298)</f>
        <v>0</v>
      </c>
      <c r="BH298" s="19">
        <f>IF(BE298=$BE$4,1,IF(BF298=$BF$4,1,IF(BG298=$BG$4,1,0)))</f>
        <v>0</v>
      </c>
      <c r="BJ298" s="120">
        <f>IF(E298=BJ$3,AX298,0)</f>
        <v>0</v>
      </c>
      <c r="BK298" s="18">
        <f>IF(BJ298=BJ$4,BJ298-60,BJ298)</f>
        <v>0</v>
      </c>
      <c r="BL298" s="18">
        <f>IF(BK298=BK$4,BK298-60,BK298)</f>
        <v>0</v>
      </c>
      <c r="BM298" s="19">
        <f>IF(BJ298=$BJ$4,1,IF(BK298=$BK$4,1,IF(BL298=$BL$4,1,0)))</f>
        <v>0</v>
      </c>
    </row>
    <row r="299" spans="1:65" ht="15.75" customHeight="1" outlineLevel="1" x14ac:dyDescent="0.25">
      <c r="A299" s="12" t="str">
        <f>CONCATENATE(E299,LEFT(C299,2),RIGHT(C299,2),UPPER((LEFT(D299,3))))</f>
        <v/>
      </c>
      <c r="B299" s="99"/>
      <c r="C299" s="99"/>
      <c r="D299" s="99"/>
      <c r="E299" s="99"/>
      <c r="F299" s="99"/>
      <c r="G299" s="100"/>
      <c r="H299" s="99"/>
      <c r="I299" s="106"/>
      <c r="J299" s="99"/>
      <c r="K299" s="84" t="s">
        <v>35</v>
      </c>
      <c r="L299" s="11">
        <f>VLOOKUP(K299,COMPETENCES,2)</f>
        <v>5</v>
      </c>
      <c r="M299" s="11">
        <f>IF(L299="-",0,IF(L299=0,0,1))</f>
        <v>1</v>
      </c>
      <c r="N299" s="103"/>
      <c r="O299" s="84" t="s">
        <v>66</v>
      </c>
      <c r="P299" s="11" t="str">
        <f>VLOOKUP(O299,QUALITES,2)</f>
        <v>-</v>
      </c>
      <c r="Q299" s="94"/>
      <c r="R299" s="84" t="s">
        <v>36</v>
      </c>
      <c r="S299" s="11">
        <f>VLOOKUP(R299,EXPERTISE,2)</f>
        <v>7.5</v>
      </c>
      <c r="T299" s="94"/>
      <c r="U299" s="92"/>
      <c r="V299" s="92"/>
      <c r="W299" s="92"/>
      <c r="X299" s="92"/>
      <c r="Y299" s="92"/>
      <c r="Z299" s="92"/>
      <c r="AA299" s="92"/>
      <c r="AB299" s="92"/>
      <c r="AC299" s="92"/>
      <c r="AD299" s="92"/>
      <c r="AE299" s="92"/>
      <c r="AF299" s="92"/>
      <c r="AG299" s="92"/>
      <c r="AH299" s="92"/>
      <c r="AI299" s="92"/>
      <c r="AJ299" s="92"/>
      <c r="AK299" s="92"/>
      <c r="AL299" s="92"/>
      <c r="AM299" s="92"/>
      <c r="AN299" s="92"/>
      <c r="AO299" s="92"/>
      <c r="AP299" s="92"/>
      <c r="AQ299" s="92"/>
      <c r="AR299" s="92"/>
      <c r="AS299" s="92"/>
      <c r="AT299" s="92"/>
      <c r="AU299" s="92"/>
      <c r="AV299" s="92"/>
      <c r="AW299" s="92"/>
      <c r="AX299" s="98"/>
      <c r="AZ299" s="120">
        <f>IF(E299=AZ$3,AX299,0)</f>
        <v>0</v>
      </c>
      <c r="BA299" s="18">
        <f>IF(AZ299=AZ$4,AZ299-60,AZ299)</f>
        <v>0</v>
      </c>
      <c r="BB299" s="18">
        <f>IF(BA299=BA$4,BA299-60,BA299)</f>
        <v>0</v>
      </c>
      <c r="BC299" s="19">
        <f>IF(AZ299=$AZ$4,1,IF(BA299=$BA$4,1,IF(BB299=$BB$4,1,0)))</f>
        <v>0</v>
      </c>
      <c r="BE299" s="120">
        <f>IF(E299=BE$3,AX299,0)</f>
        <v>0</v>
      </c>
      <c r="BF299" s="18">
        <f>IF(BE299=BE$4,BE299-60,BE299)</f>
        <v>0</v>
      </c>
      <c r="BG299" s="18">
        <f>IF(BF299=BF$4,BF299-60,BF299)</f>
        <v>0</v>
      </c>
      <c r="BH299" s="19">
        <f>IF(BE299=$BE$4,1,IF(BF299=$BF$4,1,IF(BG299=$BG$4,1,0)))</f>
        <v>0</v>
      </c>
      <c r="BJ299" s="120">
        <f>IF(E299=BJ$3,AX299,0)</f>
        <v>0</v>
      </c>
      <c r="BK299" s="18">
        <f>IF(BJ299=BJ$4,BJ299-60,BJ299)</f>
        <v>0</v>
      </c>
      <c r="BL299" s="18">
        <f>IF(BK299=BK$4,BK299-60,BK299)</f>
        <v>0</v>
      </c>
      <c r="BM299" s="19">
        <f>IF(BJ299=$BJ$4,1,IF(BK299=$BK$4,1,IF(BL299=$BL$4,1,0)))</f>
        <v>0</v>
      </c>
    </row>
    <row r="300" spans="1:65" ht="15.75" customHeight="1" outlineLevel="1" x14ac:dyDescent="0.25">
      <c r="A300" s="12" t="str">
        <f>CONCATENATE(E300,LEFT(C300,2),RIGHT(C300,2),UPPER((LEFT(D300,3))))</f>
        <v/>
      </c>
      <c r="B300" s="99"/>
      <c r="C300" s="99"/>
      <c r="D300" s="99"/>
      <c r="E300" s="99"/>
      <c r="F300" s="99"/>
      <c r="G300" s="100"/>
      <c r="H300" s="99"/>
      <c r="I300" s="106"/>
      <c r="J300" s="99"/>
      <c r="K300" s="84" t="s">
        <v>34</v>
      </c>
      <c r="L300" s="11">
        <f>VLOOKUP(K300,COMPETENCES,2)</f>
        <v>2.5</v>
      </c>
      <c r="M300" s="11">
        <f>IF(L300="-",0,IF(L300=0,0,1))</f>
        <v>1</v>
      </c>
      <c r="N300" s="103"/>
      <c r="O300" s="84" t="s">
        <v>66</v>
      </c>
      <c r="P300" s="11" t="str">
        <f>VLOOKUP(O300,QUALITES,2)</f>
        <v>-</v>
      </c>
      <c r="Q300" s="94"/>
      <c r="R300" s="84" t="s">
        <v>36</v>
      </c>
      <c r="S300" s="11">
        <f>VLOOKUP(R300,EXPERTISE,2)</f>
        <v>7.5</v>
      </c>
      <c r="T300" s="94"/>
      <c r="U300" s="92"/>
      <c r="V300" s="92"/>
      <c r="W300" s="92"/>
      <c r="X300" s="92"/>
      <c r="Y300" s="92"/>
      <c r="Z300" s="92"/>
      <c r="AA300" s="92"/>
      <c r="AB300" s="92"/>
      <c r="AC300" s="92"/>
      <c r="AD300" s="92"/>
      <c r="AE300" s="92"/>
      <c r="AF300" s="92"/>
      <c r="AG300" s="92"/>
      <c r="AH300" s="92"/>
      <c r="AI300" s="92"/>
      <c r="AJ300" s="92"/>
      <c r="AK300" s="92"/>
      <c r="AL300" s="92"/>
      <c r="AM300" s="92"/>
      <c r="AN300" s="92"/>
      <c r="AO300" s="92"/>
      <c r="AP300" s="92"/>
      <c r="AQ300" s="92"/>
      <c r="AR300" s="92"/>
      <c r="AS300" s="92"/>
      <c r="AT300" s="92"/>
      <c r="AU300" s="92"/>
      <c r="AV300" s="92"/>
      <c r="AW300" s="92"/>
      <c r="AX300" s="98"/>
      <c r="AZ300" s="120">
        <f>IF(E300=AZ$3,AX300,0)</f>
        <v>0</v>
      </c>
      <c r="BA300" s="18">
        <f>IF(AZ300=AZ$4,AZ300-60,AZ300)</f>
        <v>0</v>
      </c>
      <c r="BB300" s="18">
        <f>IF(BA300=BA$4,BA300-60,BA300)</f>
        <v>0</v>
      </c>
      <c r="BC300" s="19">
        <f>IF(AZ300=$AZ$4,1,IF(BA300=$BA$4,1,IF(BB300=$BB$4,1,0)))</f>
        <v>0</v>
      </c>
      <c r="BE300" s="120">
        <f>IF(E300=BE$3,AX300,0)</f>
        <v>0</v>
      </c>
      <c r="BF300" s="18">
        <f>IF(BE300=BE$4,BE300-60,BE300)</f>
        <v>0</v>
      </c>
      <c r="BG300" s="18">
        <f>IF(BF300=BF$4,BF300-60,BF300)</f>
        <v>0</v>
      </c>
      <c r="BH300" s="19">
        <f>IF(BE300=$BE$4,1,IF(BF300=$BF$4,1,IF(BG300=$BG$4,1,0)))</f>
        <v>0</v>
      </c>
      <c r="BJ300" s="120">
        <f>IF(E300=BJ$3,AX300,0)</f>
        <v>0</v>
      </c>
      <c r="BK300" s="18">
        <f>IF(BJ300=BJ$4,BJ300-60,BJ300)</f>
        <v>0</v>
      </c>
      <c r="BL300" s="18">
        <f>IF(BK300=BK$4,BK300-60,BK300)</f>
        <v>0</v>
      </c>
      <c r="BM300" s="19">
        <f>IF(BJ300=$BJ$4,1,IF(BK300=$BK$4,1,IF(BL300=$BL$4,1,0)))</f>
        <v>0</v>
      </c>
    </row>
    <row r="301" spans="1:65" ht="15.75" customHeight="1" outlineLevel="1" x14ac:dyDescent="0.25">
      <c r="A301" s="12" t="str">
        <f>CONCATENATE(E301,LEFT(C301,2),RIGHT(C301,2),UPPER((LEFT(D301,3))))</f>
        <v/>
      </c>
      <c r="B301" s="99"/>
      <c r="C301" s="99"/>
      <c r="D301" s="99"/>
      <c r="E301" s="99"/>
      <c r="F301" s="99"/>
      <c r="G301" s="100"/>
      <c r="H301" s="99"/>
      <c r="I301" s="106"/>
      <c r="J301" s="99"/>
      <c r="K301" s="84" t="s">
        <v>37</v>
      </c>
      <c r="L301" s="11">
        <f>VLOOKUP(K301,COMPETENCES,2)</f>
        <v>10</v>
      </c>
      <c r="M301" s="11">
        <f>IF(L301="-",0,IF(L301=0,0,1))</f>
        <v>1</v>
      </c>
      <c r="N301" s="103"/>
      <c r="O301" s="84" t="s">
        <v>66</v>
      </c>
      <c r="P301" s="11" t="str">
        <f>VLOOKUP(O301,QUALITES,2)</f>
        <v>-</v>
      </c>
      <c r="Q301" s="94"/>
      <c r="R301" s="84" t="s">
        <v>66</v>
      </c>
      <c r="S301" s="11" t="str">
        <f>VLOOKUP(R301,EXPERTISE,2)</f>
        <v>-</v>
      </c>
      <c r="T301" s="94"/>
      <c r="U301" s="92"/>
      <c r="V301" s="92"/>
      <c r="W301" s="92"/>
      <c r="X301" s="92"/>
      <c r="Y301" s="92"/>
      <c r="Z301" s="92"/>
      <c r="AA301" s="92"/>
      <c r="AB301" s="92"/>
      <c r="AC301" s="92"/>
      <c r="AD301" s="92"/>
      <c r="AE301" s="92"/>
      <c r="AF301" s="92"/>
      <c r="AG301" s="92"/>
      <c r="AH301" s="92"/>
      <c r="AI301" s="92"/>
      <c r="AJ301" s="92"/>
      <c r="AK301" s="92"/>
      <c r="AL301" s="92"/>
      <c r="AM301" s="92"/>
      <c r="AN301" s="92"/>
      <c r="AO301" s="92"/>
      <c r="AP301" s="92"/>
      <c r="AQ301" s="92"/>
      <c r="AR301" s="92"/>
      <c r="AS301" s="92"/>
      <c r="AT301" s="92"/>
      <c r="AU301" s="92"/>
      <c r="AV301" s="92"/>
      <c r="AW301" s="92"/>
      <c r="AX301" s="98"/>
      <c r="AZ301" s="120">
        <f>IF(E301=AZ$3,AX301,0)</f>
        <v>0</v>
      </c>
      <c r="BA301" s="18">
        <f>IF(AZ301=AZ$4,AZ301-60,AZ301)</f>
        <v>0</v>
      </c>
      <c r="BB301" s="18">
        <f>IF(BA301=BA$4,BA301-60,BA301)</f>
        <v>0</v>
      </c>
      <c r="BC301" s="19">
        <f>IF(AZ301=$AZ$4,1,IF(BA301=$BA$4,1,IF(BB301=$BB$4,1,0)))</f>
        <v>0</v>
      </c>
      <c r="BE301" s="120">
        <f>IF(E301=BE$3,AX301,0)</f>
        <v>0</v>
      </c>
      <c r="BF301" s="18">
        <f>IF(BE301=BE$4,BE301-60,BE301)</f>
        <v>0</v>
      </c>
      <c r="BG301" s="18">
        <f>IF(BF301=BF$4,BF301-60,BF301)</f>
        <v>0</v>
      </c>
      <c r="BH301" s="19">
        <f>IF(BE301=$BE$4,1,IF(BF301=$BF$4,1,IF(BG301=$BG$4,1,0)))</f>
        <v>0</v>
      </c>
      <c r="BJ301" s="120">
        <f>IF(E301=BJ$3,AX301,0)</f>
        <v>0</v>
      </c>
      <c r="BK301" s="18">
        <f>IF(BJ301=BJ$4,BJ301-60,BJ301)</f>
        <v>0</v>
      </c>
      <c r="BL301" s="18">
        <f>IF(BK301=BK$4,BK301-60,BK301)</f>
        <v>0</v>
      </c>
      <c r="BM301" s="19">
        <f>IF(BJ301=$BJ$4,1,IF(BK301=$BK$4,1,IF(BL301=$BL$4,1,0)))</f>
        <v>0</v>
      </c>
    </row>
    <row r="302" spans="1:65" ht="15.75" customHeight="1" outlineLevel="1" x14ac:dyDescent="0.25">
      <c r="A302" s="12" t="str">
        <f>CONCATENATE(E302,LEFT(C302,2),RIGHT(C302,2),UPPER((LEFT(D302,3))))</f>
        <v/>
      </c>
      <c r="B302" s="99"/>
      <c r="C302" s="99"/>
      <c r="D302" s="99"/>
      <c r="E302" s="99"/>
      <c r="F302" s="99"/>
      <c r="G302" s="100"/>
      <c r="H302" s="99"/>
      <c r="I302" s="106"/>
      <c r="J302" s="99"/>
      <c r="K302" s="84" t="s">
        <v>66</v>
      </c>
      <c r="L302" s="11" t="str">
        <f>VLOOKUP(K302,COMPETENCES,2)</f>
        <v>-</v>
      </c>
      <c r="M302" s="11">
        <f>IF(L302="-",0,IF(L302=0,0,1))</f>
        <v>0</v>
      </c>
      <c r="N302" s="103"/>
      <c r="O302" s="94"/>
      <c r="P302" s="107"/>
      <c r="Q302" s="94"/>
      <c r="R302" s="84" t="s">
        <v>66</v>
      </c>
      <c r="S302" s="11" t="str">
        <f>VLOOKUP(R302,EXPERTISE,2)</f>
        <v>-</v>
      </c>
      <c r="T302" s="94"/>
      <c r="U302" s="92"/>
      <c r="V302" s="92"/>
      <c r="W302" s="92"/>
      <c r="X302" s="92"/>
      <c r="Y302" s="92"/>
      <c r="Z302" s="92"/>
      <c r="AA302" s="92"/>
      <c r="AB302" s="92"/>
      <c r="AC302" s="92"/>
      <c r="AD302" s="92"/>
      <c r="AE302" s="92"/>
      <c r="AF302" s="92"/>
      <c r="AG302" s="92"/>
      <c r="AH302" s="92"/>
      <c r="AI302" s="92"/>
      <c r="AJ302" s="92"/>
      <c r="AK302" s="92"/>
      <c r="AL302" s="92"/>
      <c r="AM302" s="92"/>
      <c r="AN302" s="92"/>
      <c r="AO302" s="92"/>
      <c r="AP302" s="92"/>
      <c r="AQ302" s="92"/>
      <c r="AR302" s="92"/>
      <c r="AS302" s="92"/>
      <c r="AT302" s="92"/>
      <c r="AU302" s="92"/>
      <c r="AV302" s="92"/>
      <c r="AW302" s="92"/>
      <c r="AX302" s="98"/>
      <c r="AZ302" s="120">
        <f>IF(E302=AZ$3,AX302,0)</f>
        <v>0</v>
      </c>
      <c r="BA302" s="18">
        <f>IF(AZ302=AZ$4,AZ302-60,AZ302)</f>
        <v>0</v>
      </c>
      <c r="BB302" s="18">
        <f>IF(BA302=BA$4,BA302-60,BA302)</f>
        <v>0</v>
      </c>
      <c r="BC302" s="19">
        <f>IF(AZ302=$AZ$4,1,IF(BA302=$BA$4,1,IF(BB302=$BB$4,1,0)))</f>
        <v>0</v>
      </c>
      <c r="BE302" s="120">
        <f>IF(E302=BE$3,AX302,0)</f>
        <v>0</v>
      </c>
      <c r="BF302" s="18">
        <f>IF(BE302=BE$4,BE302-60,BE302)</f>
        <v>0</v>
      </c>
      <c r="BG302" s="18">
        <f>IF(BF302=BF$4,BF302-60,BF302)</f>
        <v>0</v>
      </c>
      <c r="BH302" s="19">
        <f>IF(BE302=$BE$4,1,IF(BF302=$BF$4,1,IF(BG302=$BG$4,1,0)))</f>
        <v>0</v>
      </c>
      <c r="BJ302" s="120">
        <f>IF(E302=BJ$3,AX302,0)</f>
        <v>0</v>
      </c>
      <c r="BK302" s="18">
        <f>IF(BJ302=BJ$4,BJ302-60,BJ302)</f>
        <v>0</v>
      </c>
      <c r="BL302" s="18">
        <f>IF(BK302=BK$4,BK302-60,BK302)</f>
        <v>0</v>
      </c>
      <c r="BM302" s="19">
        <f>IF(BJ302=$BJ$4,1,IF(BK302=$BK$4,1,IF(BL302=$BL$4,1,0)))</f>
        <v>0</v>
      </c>
    </row>
    <row r="303" spans="1:65" ht="15.75" customHeight="1" outlineLevel="1" x14ac:dyDescent="0.25">
      <c r="A303" s="12" t="str">
        <f>CONCATENATE(E303,LEFT(C303,2),RIGHT(C303,2),UPPER((LEFT(D303,3))))</f>
        <v/>
      </c>
      <c r="B303" s="99"/>
      <c r="C303" s="99"/>
      <c r="D303" s="99"/>
      <c r="E303" s="99"/>
      <c r="F303" s="99"/>
      <c r="G303" s="100"/>
      <c r="H303" s="99"/>
      <c r="I303" s="106"/>
      <c r="J303" s="99"/>
      <c r="K303" s="84" t="s">
        <v>66</v>
      </c>
      <c r="L303" s="11" t="str">
        <f>VLOOKUP(K303,COMPETENCES,2)</f>
        <v>-</v>
      </c>
      <c r="M303" s="11">
        <f>IF(L303="-",0,IF(L303=0,0,1))</f>
        <v>0</v>
      </c>
      <c r="N303" s="103"/>
      <c r="O303" s="94"/>
      <c r="P303" s="107"/>
      <c r="Q303" s="94"/>
      <c r="R303" s="84" t="s">
        <v>66</v>
      </c>
      <c r="S303" s="11" t="str">
        <f>VLOOKUP(R303,EXPERTISE,2)</f>
        <v>-</v>
      </c>
      <c r="T303" s="94"/>
      <c r="U303" s="92"/>
      <c r="V303" s="92"/>
      <c r="W303" s="92"/>
      <c r="X303" s="92"/>
      <c r="Y303" s="92"/>
      <c r="Z303" s="92"/>
      <c r="AA303" s="92"/>
      <c r="AB303" s="92"/>
      <c r="AC303" s="92"/>
      <c r="AD303" s="92"/>
      <c r="AE303" s="92"/>
      <c r="AF303" s="92"/>
      <c r="AG303" s="92"/>
      <c r="AH303" s="92"/>
      <c r="AI303" s="92"/>
      <c r="AJ303" s="92"/>
      <c r="AK303" s="92"/>
      <c r="AL303" s="92"/>
      <c r="AM303" s="92"/>
      <c r="AN303" s="92"/>
      <c r="AO303" s="92"/>
      <c r="AP303" s="92"/>
      <c r="AQ303" s="92"/>
      <c r="AR303" s="92"/>
      <c r="AS303" s="92"/>
      <c r="AT303" s="92"/>
      <c r="AU303" s="92"/>
      <c r="AV303" s="92"/>
      <c r="AW303" s="92"/>
      <c r="AX303" s="98"/>
      <c r="AZ303" s="120">
        <f>IF(E303=AZ$3,AX303,0)</f>
        <v>0</v>
      </c>
      <c r="BA303" s="18">
        <f>IF(AZ303=AZ$4,AZ303-60,AZ303)</f>
        <v>0</v>
      </c>
      <c r="BB303" s="18">
        <f>IF(BA303=BA$4,BA303-60,BA303)</f>
        <v>0</v>
      </c>
      <c r="BC303" s="19">
        <f>IF(AZ303=$AZ$4,1,IF(BA303=$BA$4,1,IF(BB303=$BB$4,1,0)))</f>
        <v>0</v>
      </c>
      <c r="BE303" s="120">
        <f>IF(E303=BE$3,AX303,0)</f>
        <v>0</v>
      </c>
      <c r="BF303" s="18">
        <f>IF(BE303=BE$4,BE303-60,BE303)</f>
        <v>0</v>
      </c>
      <c r="BG303" s="18">
        <f>IF(BF303=BF$4,BF303-60,BF303)</f>
        <v>0</v>
      </c>
      <c r="BH303" s="19">
        <f>IF(BE303=$BE$4,1,IF(BF303=$BF$4,1,IF(BG303=$BG$4,1,0)))</f>
        <v>0</v>
      </c>
      <c r="BJ303" s="120">
        <f>IF(E303=BJ$3,AX303,0)</f>
        <v>0</v>
      </c>
      <c r="BK303" s="18">
        <f>IF(BJ303=BJ$4,BJ303-60,BJ303)</f>
        <v>0</v>
      </c>
      <c r="BL303" s="18">
        <f>IF(BK303=BK$4,BK303-60,BK303)</f>
        <v>0</v>
      </c>
      <c r="BM303" s="19">
        <f>IF(BJ303=$BJ$4,1,IF(BK303=$BK$4,1,IF(BL303=$BL$4,1,0)))</f>
        <v>0</v>
      </c>
    </row>
    <row r="304" spans="1:65" ht="15.75" customHeight="1" outlineLevel="1" x14ac:dyDescent="0.25">
      <c r="A304" s="12" t="str">
        <f>CONCATENATE(E304,LEFT(C304,2),RIGHT(C304,2),UPPER((LEFT(D304,3))))</f>
        <v/>
      </c>
      <c r="B304" s="99"/>
      <c r="C304" s="99"/>
      <c r="D304" s="99"/>
      <c r="E304" s="99"/>
      <c r="F304" s="99"/>
      <c r="G304" s="100"/>
      <c r="H304" s="99"/>
      <c r="I304" s="106"/>
      <c r="J304" s="99"/>
      <c r="K304" s="84" t="s">
        <v>66</v>
      </c>
      <c r="L304" s="11" t="str">
        <f>VLOOKUP(K304,COMPETENCES,2)</f>
        <v>-</v>
      </c>
      <c r="M304" s="11">
        <f>IF(L304="-",0,IF(L304=0,0,1))</f>
        <v>0</v>
      </c>
      <c r="N304" s="103"/>
      <c r="O304" s="94"/>
      <c r="P304" s="107"/>
      <c r="Q304" s="94"/>
      <c r="R304" s="84" t="s">
        <v>66</v>
      </c>
      <c r="S304" s="11" t="str">
        <f>VLOOKUP(R304,EXPERTISE,2)</f>
        <v>-</v>
      </c>
      <c r="T304" s="94"/>
      <c r="U304" s="92"/>
      <c r="V304" s="92"/>
      <c r="W304" s="92"/>
      <c r="X304" s="92"/>
      <c r="Y304" s="92"/>
      <c r="Z304" s="92"/>
      <c r="AA304" s="92"/>
      <c r="AB304" s="92"/>
      <c r="AC304" s="92"/>
      <c r="AD304" s="92"/>
      <c r="AE304" s="92"/>
      <c r="AF304" s="92"/>
      <c r="AG304" s="92"/>
      <c r="AH304" s="92"/>
      <c r="AI304" s="92"/>
      <c r="AJ304" s="92"/>
      <c r="AK304" s="92"/>
      <c r="AL304" s="92"/>
      <c r="AM304" s="92"/>
      <c r="AN304" s="92"/>
      <c r="AO304" s="92"/>
      <c r="AP304" s="92"/>
      <c r="AQ304" s="92"/>
      <c r="AR304" s="92"/>
      <c r="AS304" s="92"/>
      <c r="AT304" s="92"/>
      <c r="AU304" s="92"/>
      <c r="AV304" s="92"/>
      <c r="AW304" s="92"/>
      <c r="AX304" s="98"/>
      <c r="AZ304" s="120">
        <f>IF(E304=AZ$3,AX304,0)</f>
        <v>0</v>
      </c>
      <c r="BA304" s="18">
        <f>IF(AZ304=AZ$4,AZ304-60,AZ304)</f>
        <v>0</v>
      </c>
      <c r="BB304" s="18">
        <f>IF(BA304=BA$4,BA304-60,BA304)</f>
        <v>0</v>
      </c>
      <c r="BC304" s="19">
        <f>IF(AZ304=$AZ$4,1,IF(BA304=$BA$4,1,IF(BB304=$BB$4,1,0)))</f>
        <v>0</v>
      </c>
      <c r="BE304" s="120">
        <f>IF(E304=BE$3,AX304,0)</f>
        <v>0</v>
      </c>
      <c r="BF304" s="18">
        <f>IF(BE304=BE$4,BE304-60,BE304)</f>
        <v>0</v>
      </c>
      <c r="BG304" s="18">
        <f>IF(BF304=BF$4,BF304-60,BF304)</f>
        <v>0</v>
      </c>
      <c r="BH304" s="19">
        <f>IF(BE304=$BE$4,1,IF(BF304=$BF$4,1,IF(BG304=$BG$4,1,0)))</f>
        <v>0</v>
      </c>
      <c r="BJ304" s="120">
        <f>IF(E304=BJ$3,AX304,0)</f>
        <v>0</v>
      </c>
      <c r="BK304" s="18">
        <f>IF(BJ304=BJ$4,BJ304-60,BJ304)</f>
        <v>0</v>
      </c>
      <c r="BL304" s="18">
        <f>IF(BK304=BK$4,BK304-60,BK304)</f>
        <v>0</v>
      </c>
      <c r="BM304" s="19">
        <f>IF(BJ304=$BJ$4,1,IF(BK304=$BK$4,1,IF(BL304=$BL$4,1,0)))</f>
        <v>0</v>
      </c>
    </row>
    <row r="305" spans="1:65" ht="15.75" customHeight="1" outlineLevel="1" x14ac:dyDescent="0.25">
      <c r="A305" s="12" t="str">
        <f>CONCATENATE(E305,LEFT(C305,2),RIGHT(C305,2),UPPER((LEFT(D305,3))))</f>
        <v/>
      </c>
      <c r="B305" s="99"/>
      <c r="C305" s="99"/>
      <c r="D305" s="99"/>
      <c r="E305" s="99"/>
      <c r="F305" s="99"/>
      <c r="G305" s="100"/>
      <c r="H305" s="99"/>
      <c r="I305" s="106"/>
      <c r="J305" s="99"/>
      <c r="K305" s="84" t="s">
        <v>66</v>
      </c>
      <c r="L305" s="11" t="str">
        <f>VLOOKUP(K305,COMPETENCES,2)</f>
        <v>-</v>
      </c>
      <c r="M305" s="11">
        <f>IF(L305="-",0,IF(L305=0,0,1))</f>
        <v>0</v>
      </c>
      <c r="N305" s="103"/>
      <c r="O305" s="94"/>
      <c r="P305" s="107"/>
      <c r="Q305" s="94"/>
      <c r="R305" s="94"/>
      <c r="S305" s="107"/>
      <c r="T305" s="94"/>
      <c r="U305" s="92"/>
      <c r="V305" s="92"/>
      <c r="W305" s="92"/>
      <c r="X305" s="92"/>
      <c r="Y305" s="92"/>
      <c r="Z305" s="92"/>
      <c r="AA305" s="92"/>
      <c r="AB305" s="92"/>
      <c r="AC305" s="92"/>
      <c r="AD305" s="92"/>
      <c r="AE305" s="92"/>
      <c r="AF305" s="92"/>
      <c r="AG305" s="92"/>
      <c r="AH305" s="92"/>
      <c r="AI305" s="92"/>
      <c r="AJ305" s="92"/>
      <c r="AK305" s="92"/>
      <c r="AL305" s="92"/>
      <c r="AM305" s="92"/>
      <c r="AN305" s="92"/>
      <c r="AO305" s="92"/>
      <c r="AP305" s="92"/>
      <c r="AQ305" s="92"/>
      <c r="AR305" s="92"/>
      <c r="AS305" s="92"/>
      <c r="AT305" s="92"/>
      <c r="AU305" s="92"/>
      <c r="AV305" s="92"/>
      <c r="AW305" s="92"/>
      <c r="AX305" s="98"/>
      <c r="AZ305" s="120">
        <f>IF(E305=AZ$3,AX305,0)</f>
        <v>0</v>
      </c>
      <c r="BA305" s="18">
        <f>IF(AZ305=AZ$4,AZ305-60,AZ305)</f>
        <v>0</v>
      </c>
      <c r="BB305" s="18">
        <f>IF(BA305=BA$4,BA305-60,BA305)</f>
        <v>0</v>
      </c>
      <c r="BC305" s="19">
        <f>IF(AZ305=$AZ$4,1,IF(BA305=$BA$4,1,IF(BB305=$BB$4,1,0)))</f>
        <v>0</v>
      </c>
      <c r="BE305" s="120">
        <f>IF(E305=BE$3,AX305,0)</f>
        <v>0</v>
      </c>
      <c r="BF305" s="18">
        <f>IF(BE305=BE$4,BE305-60,BE305)</f>
        <v>0</v>
      </c>
      <c r="BG305" s="18">
        <f>IF(BF305=BF$4,BF305-60,BF305)</f>
        <v>0</v>
      </c>
      <c r="BH305" s="19">
        <f>IF(BE305=$BE$4,1,IF(BF305=$BF$4,1,IF(BG305=$BG$4,1,0)))</f>
        <v>0</v>
      </c>
      <c r="BJ305" s="120">
        <f>IF(E305=BJ$3,AX305,0)</f>
        <v>0</v>
      </c>
      <c r="BK305" s="18">
        <f>IF(BJ305=BJ$4,BJ305-60,BJ305)</f>
        <v>0</v>
      </c>
      <c r="BL305" s="18">
        <f>IF(BK305=BK$4,BK305-60,BK305)</f>
        <v>0</v>
      </c>
      <c r="BM305" s="19">
        <f>IF(BJ305=$BJ$4,1,IF(BK305=$BK$4,1,IF(BL305=$BL$4,1,0)))</f>
        <v>0</v>
      </c>
    </row>
    <row r="306" spans="1:65" ht="15.75" customHeight="1" outlineLevel="1" x14ac:dyDescent="0.25">
      <c r="A306" s="12" t="str">
        <f>CONCATENATE(E306,LEFT(C306,2),RIGHT(C306,2),UPPER((LEFT(D306,3))))</f>
        <v/>
      </c>
      <c r="B306" s="99"/>
      <c r="C306" s="99"/>
      <c r="D306" s="99"/>
      <c r="E306" s="99"/>
      <c r="F306" s="99"/>
      <c r="G306" s="100"/>
      <c r="H306" s="99"/>
      <c r="I306" s="106"/>
      <c r="J306" s="99"/>
      <c r="K306" s="84" t="s">
        <v>66</v>
      </c>
      <c r="L306" s="11" t="str">
        <f>VLOOKUP(K306,COMPETENCES,2)</f>
        <v>-</v>
      </c>
      <c r="M306" s="11">
        <f>IF(L306="-",0,IF(L306=0,0,1))</f>
        <v>0</v>
      </c>
      <c r="N306" s="103"/>
      <c r="O306" s="94"/>
      <c r="P306" s="107"/>
      <c r="Q306" s="94"/>
      <c r="R306" s="94"/>
      <c r="S306" s="107"/>
      <c r="T306" s="94"/>
      <c r="U306" s="92"/>
      <c r="V306" s="92"/>
      <c r="W306" s="92"/>
      <c r="X306" s="92"/>
      <c r="Y306" s="92"/>
      <c r="Z306" s="92"/>
      <c r="AA306" s="92"/>
      <c r="AB306" s="92"/>
      <c r="AC306" s="92"/>
      <c r="AD306" s="92"/>
      <c r="AE306" s="92"/>
      <c r="AF306" s="92"/>
      <c r="AG306" s="92"/>
      <c r="AH306" s="92"/>
      <c r="AI306" s="92"/>
      <c r="AJ306" s="92"/>
      <c r="AK306" s="92"/>
      <c r="AL306" s="92"/>
      <c r="AM306" s="92"/>
      <c r="AN306" s="92"/>
      <c r="AO306" s="92"/>
      <c r="AP306" s="92"/>
      <c r="AQ306" s="92"/>
      <c r="AR306" s="92"/>
      <c r="AS306" s="92"/>
      <c r="AT306" s="92"/>
      <c r="AU306" s="92"/>
      <c r="AV306" s="92"/>
      <c r="AW306" s="92"/>
      <c r="AX306" s="98"/>
      <c r="AZ306" s="120">
        <f>IF(E306=AZ$3,AX306,0)</f>
        <v>0</v>
      </c>
      <c r="BA306" s="18">
        <f>IF(AZ306=AZ$4,AZ306-60,AZ306)</f>
        <v>0</v>
      </c>
      <c r="BB306" s="18">
        <f>IF(BA306=BA$4,BA306-60,BA306)</f>
        <v>0</v>
      </c>
      <c r="BC306" s="19">
        <f>IF(AZ306=$AZ$4,1,IF(BA306=$BA$4,1,IF(BB306=$BB$4,1,0)))</f>
        <v>0</v>
      </c>
      <c r="BE306" s="120">
        <f>IF(E306=BE$3,AX306,0)</f>
        <v>0</v>
      </c>
      <c r="BF306" s="18">
        <f>IF(BE306=BE$4,BE306-60,BE306)</f>
        <v>0</v>
      </c>
      <c r="BG306" s="18">
        <f>IF(BF306=BF$4,BF306-60,BF306)</f>
        <v>0</v>
      </c>
      <c r="BH306" s="19">
        <f>IF(BE306=$BE$4,1,IF(BF306=$BF$4,1,IF(BG306=$BG$4,1,0)))</f>
        <v>0</v>
      </c>
      <c r="BJ306" s="120">
        <f>IF(E306=BJ$3,AX306,0)</f>
        <v>0</v>
      </c>
      <c r="BK306" s="18">
        <f>IF(BJ306=BJ$4,BJ306-60,BJ306)</f>
        <v>0</v>
      </c>
      <c r="BL306" s="18">
        <f>IF(BK306=BK$4,BK306-60,BK306)</f>
        <v>0</v>
      </c>
      <c r="BM306" s="19">
        <f>IF(BJ306=$BJ$4,1,IF(BK306=$BK$4,1,IF(BL306=$BL$4,1,0)))</f>
        <v>0</v>
      </c>
    </row>
    <row r="307" spans="1:65" ht="15.75" customHeight="1" outlineLevel="1" x14ac:dyDescent="0.25">
      <c r="A307" s="12" t="str">
        <f>CONCATENATE(E307,LEFT(C307,2),RIGHT(C307,2),UPPER((LEFT(D307,3))))</f>
        <v/>
      </c>
      <c r="B307" s="99"/>
      <c r="C307" s="99"/>
      <c r="D307" s="99"/>
      <c r="E307" s="99"/>
      <c r="F307" s="99"/>
      <c r="G307" s="100"/>
      <c r="H307" s="99"/>
      <c r="I307" s="106"/>
      <c r="J307" s="99"/>
      <c r="K307" s="84" t="s">
        <v>66</v>
      </c>
      <c r="L307" s="11" t="str">
        <f>VLOOKUP(K307,COMPETENCES,2)</f>
        <v>-</v>
      </c>
      <c r="M307" s="11">
        <f>IF(L307="-",0,IF(L307=0,0,1))</f>
        <v>0</v>
      </c>
      <c r="N307" s="103"/>
      <c r="O307" s="94"/>
      <c r="P307" s="107"/>
      <c r="Q307" s="94"/>
      <c r="R307" s="94"/>
      <c r="S307" s="107"/>
      <c r="T307" s="94"/>
      <c r="U307" s="92"/>
      <c r="V307" s="92"/>
      <c r="W307" s="92"/>
      <c r="X307" s="92"/>
      <c r="Y307" s="92"/>
      <c r="Z307" s="92"/>
      <c r="AA307" s="92"/>
      <c r="AB307" s="92"/>
      <c r="AC307" s="92"/>
      <c r="AD307" s="92"/>
      <c r="AE307" s="92"/>
      <c r="AF307" s="92"/>
      <c r="AG307" s="92"/>
      <c r="AH307" s="92"/>
      <c r="AI307" s="92"/>
      <c r="AJ307" s="92"/>
      <c r="AK307" s="92"/>
      <c r="AL307" s="92"/>
      <c r="AM307" s="92"/>
      <c r="AN307" s="92"/>
      <c r="AO307" s="92"/>
      <c r="AP307" s="92"/>
      <c r="AQ307" s="92"/>
      <c r="AR307" s="92"/>
      <c r="AS307" s="92"/>
      <c r="AT307" s="92"/>
      <c r="AU307" s="92"/>
      <c r="AV307" s="92"/>
      <c r="AW307" s="92"/>
      <c r="AX307" s="98"/>
      <c r="AZ307" s="120">
        <f>IF(E307=AZ$3,AX307,0)</f>
        <v>0</v>
      </c>
      <c r="BA307" s="18">
        <f>IF(AZ307=AZ$4,AZ307-60,AZ307)</f>
        <v>0</v>
      </c>
      <c r="BB307" s="18">
        <f>IF(BA307=BA$4,BA307-60,BA307)</f>
        <v>0</v>
      </c>
      <c r="BC307" s="19">
        <f>IF(AZ307=$AZ$4,1,IF(BA307=$BA$4,1,IF(BB307=$BB$4,1,0)))</f>
        <v>0</v>
      </c>
      <c r="BE307" s="120">
        <f>IF(E307=BE$3,AX307,0)</f>
        <v>0</v>
      </c>
      <c r="BF307" s="18">
        <f>IF(BE307=BE$4,BE307-60,BE307)</f>
        <v>0</v>
      </c>
      <c r="BG307" s="18">
        <f>IF(BF307=BF$4,BF307-60,BF307)</f>
        <v>0</v>
      </c>
      <c r="BH307" s="19">
        <f>IF(BE307=$BE$4,1,IF(BF307=$BF$4,1,IF(BG307=$BG$4,1,0)))</f>
        <v>0</v>
      </c>
      <c r="BJ307" s="120">
        <f>IF(E307=BJ$3,AX307,0)</f>
        <v>0</v>
      </c>
      <c r="BK307" s="18">
        <f>IF(BJ307=BJ$4,BJ307-60,BJ307)</f>
        <v>0</v>
      </c>
      <c r="BL307" s="18">
        <f>IF(BK307=BK$4,BK307-60,BK307)</f>
        <v>0</v>
      </c>
      <c r="BM307" s="19">
        <f>IF(BJ307=$BJ$4,1,IF(BK307=$BK$4,1,IF(BL307=$BL$4,1,0)))</f>
        <v>0</v>
      </c>
    </row>
    <row r="308" spans="1:65" ht="15" customHeight="1" outlineLevel="1" x14ac:dyDescent="0.25">
      <c r="A308" s="12" t="str">
        <f>CONCATENATE(E308,LEFT(C308,2),RIGHT(C308,2),UPPER((LEFT(D308,3))))</f>
        <v/>
      </c>
      <c r="B308" s="108"/>
      <c r="C308" s="99"/>
      <c r="D308" s="99"/>
      <c r="E308" s="99"/>
      <c r="F308" s="99"/>
      <c r="G308" s="100"/>
      <c r="H308" s="99"/>
      <c r="I308" s="106"/>
      <c r="J308" s="99"/>
      <c r="K308" s="94"/>
      <c r="L308" s="107"/>
      <c r="M308" s="107"/>
      <c r="N308" s="107"/>
      <c r="O308" s="94"/>
      <c r="P308" s="107"/>
      <c r="Q308" s="94"/>
      <c r="R308" s="94"/>
      <c r="S308" s="107"/>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c r="AT308" s="94"/>
      <c r="AU308" s="94"/>
      <c r="AV308" s="94"/>
      <c r="AW308" s="94"/>
      <c r="AX308" s="109"/>
      <c r="AZ308" s="120">
        <f>IF(E308=AZ$3,AX308,0)</f>
        <v>0</v>
      </c>
      <c r="BA308" s="18">
        <f>IF(AZ308=AZ$4,AZ308-60,AZ308)</f>
        <v>0</v>
      </c>
      <c r="BB308" s="18">
        <f>IF(BA308=BA$4,BA308-60,BA308)</f>
        <v>0</v>
      </c>
      <c r="BC308" s="19">
        <f>IF(AZ308=$AZ$4,1,IF(BA308=$BA$4,1,IF(BB308=$BB$4,1,0)))</f>
        <v>0</v>
      </c>
      <c r="BE308" s="120">
        <f>IF(E308=BE$3,AX308,0)</f>
        <v>0</v>
      </c>
      <c r="BF308" s="18">
        <f>IF(BE308=BE$4,BE308-60,BE308)</f>
        <v>0</v>
      </c>
      <c r="BG308" s="18">
        <f>IF(BF308=BF$4,BF308-60,BF308)</f>
        <v>0</v>
      </c>
      <c r="BH308" s="19">
        <f>IF(BE308=$BE$4,1,IF(BF308=$BF$4,1,IF(BG308=$BG$4,1,0)))</f>
        <v>0</v>
      </c>
      <c r="BJ308" s="120">
        <f>IF(E308=BJ$3,AX308,0)</f>
        <v>0</v>
      </c>
      <c r="BK308" s="18">
        <f>IF(BJ308=BJ$4,BJ308-60,BJ308)</f>
        <v>0</v>
      </c>
      <c r="BL308" s="18">
        <f>IF(BK308=BK$4,BK308-60,BK308)</f>
        <v>0</v>
      </c>
      <c r="BM308" s="19">
        <f>IF(BJ308=$BJ$4,1,IF(BK308=$BK$4,1,IF(BL308=$BL$4,1,0)))</f>
        <v>0</v>
      </c>
    </row>
    <row r="309" spans="1:65" ht="15.75" x14ac:dyDescent="0.25">
      <c r="A309" s="12" t="str">
        <f>CONCATENATE(E309,LEFT(C309,2),RIGHT(C309,2),UPPER((LEFT(D309,3))))</f>
        <v>FAg20CLA</v>
      </c>
      <c r="B309" s="12" t="s">
        <v>84</v>
      </c>
      <c r="C309" s="12" t="s">
        <v>159</v>
      </c>
      <c r="D309" s="12" t="s">
        <v>124</v>
      </c>
      <c r="E309" s="6" t="str">
        <f>VLOOKUP($F309,'Listes déroulantes'!$A$28:$B$46,2)</f>
        <v>F</v>
      </c>
      <c r="F309" s="70" t="s">
        <v>2</v>
      </c>
      <c r="G309" s="71"/>
      <c r="H309" s="72"/>
      <c r="I309" s="73"/>
      <c r="J309" s="73"/>
      <c r="K309" s="73"/>
      <c r="L309" s="73"/>
      <c r="M309" s="73"/>
      <c r="N309" s="73"/>
      <c r="O309" s="73"/>
      <c r="P309" s="73"/>
      <c r="Q309" s="73"/>
      <c r="R309" s="73"/>
      <c r="S309" s="73"/>
      <c r="T309" s="74"/>
      <c r="U309" s="75">
        <f>J310+N310+Q310+T310</f>
        <v>18.75</v>
      </c>
      <c r="V309" s="72"/>
      <c r="W309" s="73"/>
      <c r="X309" s="73"/>
      <c r="Y309" s="73"/>
      <c r="Z309" s="73"/>
      <c r="AA309" s="73"/>
      <c r="AB309" s="73"/>
      <c r="AC309" s="73"/>
      <c r="AD309" s="73"/>
      <c r="AE309" s="73"/>
      <c r="AF309" s="74"/>
      <c r="AG309" s="76"/>
      <c r="AH309" s="77">
        <f>W310+Y310+AA310+AC310+AE310+AG310</f>
        <v>15</v>
      </c>
      <c r="AI309" s="73"/>
      <c r="AJ309" s="73"/>
      <c r="AK309" s="73"/>
      <c r="AL309" s="78" t="str">
        <f>IF(AK310&lt;5,"0",IF(AK310&lt;10,"2,5",IF(AK310&lt;15,"5",IF(AK310&lt;20,"7,5","10"))))</f>
        <v>10</v>
      </c>
      <c r="AM309" s="73"/>
      <c r="AN309" s="73"/>
      <c r="AO309" s="73"/>
      <c r="AP309" s="79">
        <f>IF(AO310&lt;10,5,10)</f>
        <v>10</v>
      </c>
      <c r="AQ309" s="73"/>
      <c r="AR309" s="73"/>
      <c r="AS309" s="73"/>
      <c r="AT309" s="73"/>
      <c r="AU309" s="73"/>
      <c r="AV309" s="73"/>
      <c r="AW309" s="80">
        <f>AR310+AT310+AV310</f>
        <v>0</v>
      </c>
      <c r="AX309" s="81">
        <f>U309+AP309+AL309+AH309+AW309</f>
        <v>53.75</v>
      </c>
      <c r="AZ309" s="120">
        <f>IF(E309=AZ$3,AX309,0)</f>
        <v>0</v>
      </c>
      <c r="BA309" s="18">
        <f>IF(AZ309=AZ$4,AZ309-60,AZ309)</f>
        <v>0</v>
      </c>
      <c r="BB309" s="18">
        <f>IF(BA309=BA$4,BA309-60,BA309)</f>
        <v>0</v>
      </c>
      <c r="BC309" s="19">
        <f>IF(AZ309=$AZ$4,1,IF(BA309=$BA$4,1,IF(BB309=$BB$4,1,0)))</f>
        <v>0</v>
      </c>
      <c r="BE309" s="120">
        <f>IF(E309=BE$3,AX309,0)</f>
        <v>0</v>
      </c>
      <c r="BF309" s="18">
        <f>IF(BE309=BE$4,BE309-60,BE309)</f>
        <v>0</v>
      </c>
      <c r="BG309" s="18">
        <f>IF(BF309=BF$4,BF309-60,BF309)</f>
        <v>0</v>
      </c>
      <c r="BH309" s="19">
        <f>IF(BE309=$BE$4,1,IF(BF309=$BF$4,1,IF(BG309=$BG$4,1,0)))</f>
        <v>0</v>
      </c>
      <c r="BJ309" s="120">
        <f>IF(E309=BJ$3,AX309,0)</f>
        <v>0</v>
      </c>
      <c r="BK309" s="18">
        <f>IF(BJ309=BJ$4,BJ309-60,BJ309)</f>
        <v>0</v>
      </c>
      <c r="BL309" s="18">
        <f>IF(BK309=BK$4,BK309-60,BK309)</f>
        <v>0</v>
      </c>
      <c r="BM309" s="19">
        <f>IF(BJ309=$BJ$4,1,IF(BK309=$BK$4,1,IF(BL309=$BL$4,1,0)))</f>
        <v>0</v>
      </c>
    </row>
    <row r="310" spans="1:65" ht="15.75" customHeight="1" outlineLevel="1" x14ac:dyDescent="0.25">
      <c r="A310" s="12" t="str">
        <f>CONCATENATE(E310,LEFT(C310,2),RIGHT(C310,2),UPPER((LEFT(D310,3))))</f>
        <v/>
      </c>
      <c r="B310" s="82"/>
      <c r="C310" s="82"/>
      <c r="D310" s="82"/>
      <c r="E310" s="82"/>
      <c r="F310" s="82"/>
      <c r="G310" s="83"/>
      <c r="H310" s="87" t="s">
        <v>29</v>
      </c>
      <c r="I310" s="85">
        <f>VLOOKUP(H310,OBJECTIFS,2)</f>
        <v>10</v>
      </c>
      <c r="J310" s="86">
        <f>AVERAGE(I310:I314)</f>
        <v>8.75</v>
      </c>
      <c r="K310" s="87" t="s">
        <v>34</v>
      </c>
      <c r="L310" s="11">
        <f>VLOOKUP(K310,COMPETENCES,2)</f>
        <v>2.5</v>
      </c>
      <c r="M310" s="11">
        <f>IF(L310="-",0,IF(L310=0,0,1))</f>
        <v>1</v>
      </c>
      <c r="N310" s="88">
        <f>SUM(L310:L323)/SUM(M310:M323)</f>
        <v>4.166666666666667</v>
      </c>
      <c r="O310" s="84" t="s">
        <v>40</v>
      </c>
      <c r="P310" s="89">
        <f>VLOOKUP(O310,QUALITES,2)</f>
        <v>2.5</v>
      </c>
      <c r="Q310" s="90">
        <f>AVERAGE(P310:P317)</f>
        <v>3.3333333333333335</v>
      </c>
      <c r="R310" s="84" t="s">
        <v>34</v>
      </c>
      <c r="S310" s="11">
        <f>VLOOKUP(R310,EXPERTISE,2)</f>
        <v>2.5</v>
      </c>
      <c r="T310" s="91">
        <f>AVERAGE(S310:S320)</f>
        <v>2.5</v>
      </c>
      <c r="U310" s="92"/>
      <c r="V310" s="12" t="s">
        <v>19</v>
      </c>
      <c r="W310" s="93">
        <f>VLOOKUP(V310,PROJETS,2)</f>
        <v>5</v>
      </c>
      <c r="X310" s="12" t="s">
        <v>18</v>
      </c>
      <c r="Y310" s="93">
        <f>VLOOKUP(X310,PROJETS,2)</f>
        <v>2.5</v>
      </c>
      <c r="Z310" s="12" t="s">
        <v>18</v>
      </c>
      <c r="AA310" s="93">
        <f>VLOOKUP(Z310,PROJETS,2)</f>
        <v>2.5</v>
      </c>
      <c r="AB310" s="12" t="s">
        <v>18</v>
      </c>
      <c r="AC310" s="93">
        <f>VLOOKUP(AB310,PROJETS,2)</f>
        <v>2.5</v>
      </c>
      <c r="AD310" s="12" t="s">
        <v>59</v>
      </c>
      <c r="AE310" s="93">
        <f>VLOOKUP(AD310,PROJETS,2)</f>
        <v>0</v>
      </c>
      <c r="AF310" s="12" t="s">
        <v>18</v>
      </c>
      <c r="AG310" s="93">
        <f>VLOOKUP(AF310,PROJETS,2)</f>
        <v>2.5</v>
      </c>
      <c r="AH310" s="94"/>
      <c r="AI310" s="95">
        <v>33679</v>
      </c>
      <c r="AJ310" s="96">
        <f>AJ4</f>
        <v>44561</v>
      </c>
      <c r="AK310" s="97">
        <f>(AJ310-AI310)/365</f>
        <v>29.813698630136987</v>
      </c>
      <c r="AL310" s="92"/>
      <c r="AM310" s="95">
        <v>33679</v>
      </c>
      <c r="AN310" s="95">
        <f>AN4</f>
        <v>44561</v>
      </c>
      <c r="AO310" s="97">
        <f>(AN310-AM310)/365</f>
        <v>29.813698630136987</v>
      </c>
      <c r="AP310" s="92"/>
      <c r="AQ310" s="12" t="s">
        <v>59</v>
      </c>
      <c r="AR310" s="93">
        <f>VLOOKUP(AQ310,DIVERS,2)</f>
        <v>0</v>
      </c>
      <c r="AS310" s="12" t="s">
        <v>59</v>
      </c>
      <c r="AT310" s="93">
        <f>VLOOKUP(AS310,FORMAC,2)</f>
        <v>0</v>
      </c>
      <c r="AU310" s="12" t="s">
        <v>59</v>
      </c>
      <c r="AV310" s="93">
        <f>VLOOKUP(AU310,FORMAQ,2)</f>
        <v>0</v>
      </c>
      <c r="AW310" s="92"/>
      <c r="AX310" s="98"/>
      <c r="AZ310" s="120">
        <f>IF(E310=AZ$3,AX310,0)</f>
        <v>0</v>
      </c>
      <c r="BA310" s="18">
        <f>IF(AZ310=AZ$4,AZ310-60,AZ310)</f>
        <v>0</v>
      </c>
      <c r="BB310" s="18">
        <f>IF(BA310=BA$4,BA310-60,BA310)</f>
        <v>0</v>
      </c>
      <c r="BC310" s="19">
        <f>IF(AZ310=$AZ$4,1,IF(BA310=$BA$4,1,IF(BB310=$BB$4,1,0)))</f>
        <v>0</v>
      </c>
      <c r="BE310" s="120">
        <f>IF(E310=BE$3,AX310,0)</f>
        <v>0</v>
      </c>
      <c r="BF310" s="18">
        <f>IF(BE310=BE$4,BE310-60,BE310)</f>
        <v>0</v>
      </c>
      <c r="BG310" s="18">
        <f>IF(BF310=BF$4,BF310-60,BF310)</f>
        <v>0</v>
      </c>
      <c r="BH310" s="19">
        <f>IF(BE310=$BE$4,1,IF(BF310=$BF$4,1,IF(BG310=$BG$4,1,0)))</f>
        <v>0</v>
      </c>
      <c r="BJ310" s="120">
        <f>IF(E310=BJ$3,AX310,0)</f>
        <v>0</v>
      </c>
      <c r="BK310" s="18">
        <f>IF(BJ310=BJ$4,BJ310-60,BJ310)</f>
        <v>0</v>
      </c>
      <c r="BL310" s="18">
        <f>IF(BK310=BK$4,BK310-60,BK310)</f>
        <v>0</v>
      </c>
      <c r="BM310" s="19">
        <f>IF(BJ310=$BJ$4,1,IF(BK310=$BK$4,1,IF(BL310=$BL$4,1,0)))</f>
        <v>0</v>
      </c>
    </row>
    <row r="311" spans="1:65" ht="15.75" customHeight="1" outlineLevel="1" x14ac:dyDescent="0.25">
      <c r="A311" s="12" t="str">
        <f>CONCATENATE(E311,LEFT(C311,2),RIGHT(C311,2),UPPER((LEFT(D311,3))))</f>
        <v/>
      </c>
      <c r="B311" s="99"/>
      <c r="C311" s="99"/>
      <c r="D311" s="99"/>
      <c r="E311" s="99"/>
      <c r="F311" s="99"/>
      <c r="G311" s="100"/>
      <c r="H311" s="84" t="s">
        <v>29</v>
      </c>
      <c r="I311" s="101">
        <f>VLOOKUP(H311,OBJECTIFS,2)</f>
        <v>10</v>
      </c>
      <c r="J311" s="99"/>
      <c r="K311" s="102" t="s">
        <v>35</v>
      </c>
      <c r="L311" s="11">
        <f>VLOOKUP(K311,COMPETENCES,2)</f>
        <v>5</v>
      </c>
      <c r="M311" s="11">
        <f>IF(L311="-",0,IF(L311=0,0,1))</f>
        <v>1</v>
      </c>
      <c r="N311" s="103"/>
      <c r="O311" s="84" t="s">
        <v>40</v>
      </c>
      <c r="P311" s="11">
        <f>VLOOKUP(O311,QUALITES,2)</f>
        <v>2.5</v>
      </c>
      <c r="Q311" s="94"/>
      <c r="R311" s="84" t="s">
        <v>34</v>
      </c>
      <c r="S311" s="11">
        <f>VLOOKUP(R311,EXPERTISE,2)</f>
        <v>2.5</v>
      </c>
      <c r="T311" s="94"/>
      <c r="U311" s="92"/>
      <c r="V311" s="92"/>
      <c r="W311" s="92"/>
      <c r="X311" s="92"/>
      <c r="Y311" s="92"/>
      <c r="Z311" s="92"/>
      <c r="AA311" s="92"/>
      <c r="AB311" s="92"/>
      <c r="AC311" s="92"/>
      <c r="AD311" s="92"/>
      <c r="AE311" s="92"/>
      <c r="AF311" s="92"/>
      <c r="AG311" s="92"/>
      <c r="AH311" s="92"/>
      <c r="AI311" s="92"/>
      <c r="AJ311" s="92"/>
      <c r="AK311" s="92"/>
      <c r="AL311" s="92"/>
      <c r="AM311" s="92"/>
      <c r="AN311" s="92"/>
      <c r="AO311" s="92"/>
      <c r="AP311" s="92"/>
      <c r="AQ311" s="92"/>
      <c r="AR311" s="92"/>
      <c r="AS311" s="92"/>
      <c r="AT311" s="92"/>
      <c r="AU311" s="92"/>
      <c r="AV311" s="92"/>
      <c r="AW311" s="92"/>
      <c r="AX311" s="98"/>
      <c r="AZ311" s="120">
        <f>IF(E311=AZ$3,AX311,0)</f>
        <v>0</v>
      </c>
      <c r="BA311" s="18">
        <f>IF(AZ311=AZ$4,AZ311-60,AZ311)</f>
        <v>0</v>
      </c>
      <c r="BB311" s="18">
        <f>IF(BA311=BA$4,BA311-60,BA311)</f>
        <v>0</v>
      </c>
      <c r="BC311" s="19">
        <f>IF(AZ311=$AZ$4,1,IF(BA311=$BA$4,1,IF(BB311=$BB$4,1,0)))</f>
        <v>0</v>
      </c>
      <c r="BE311" s="120">
        <f>IF(E311=BE$3,AX311,0)</f>
        <v>0</v>
      </c>
      <c r="BF311" s="18">
        <f>IF(BE311=BE$4,BE311-60,BE311)</f>
        <v>0</v>
      </c>
      <c r="BG311" s="18">
        <f>IF(BF311=BF$4,BF311-60,BF311)</f>
        <v>0</v>
      </c>
      <c r="BH311" s="19">
        <f>IF(BE311=$BE$4,1,IF(BF311=$BF$4,1,IF(BG311=$BG$4,1,0)))</f>
        <v>0</v>
      </c>
      <c r="BJ311" s="120">
        <f>IF(E311=BJ$3,AX311,0)</f>
        <v>0</v>
      </c>
      <c r="BK311" s="18">
        <f>IF(BJ311=BJ$4,BJ311-60,BJ311)</f>
        <v>0</v>
      </c>
      <c r="BL311" s="18">
        <f>IF(BK311=BK$4,BK311-60,BK311)</f>
        <v>0</v>
      </c>
      <c r="BM311" s="19">
        <f>IF(BJ311=$BJ$4,1,IF(BK311=$BK$4,1,IF(BL311=$BL$4,1,0)))</f>
        <v>0</v>
      </c>
    </row>
    <row r="312" spans="1:65" ht="15.75" customHeight="1" outlineLevel="1" x14ac:dyDescent="0.25">
      <c r="A312" s="12" t="str">
        <f>CONCATENATE(E312,LEFT(C312,2),RIGHT(C312,2),UPPER((LEFT(D312,3))))</f>
        <v/>
      </c>
      <c r="B312" s="99"/>
      <c r="C312" s="99"/>
      <c r="D312" s="99"/>
      <c r="E312" s="99"/>
      <c r="F312" s="99"/>
      <c r="G312" s="105"/>
      <c r="H312" s="84" t="s">
        <v>29</v>
      </c>
      <c r="I312" s="101">
        <f>VLOOKUP(H312,OBJECTIFS,2)</f>
        <v>10</v>
      </c>
      <c r="J312" s="99"/>
      <c r="K312" s="84" t="s">
        <v>35</v>
      </c>
      <c r="L312" s="11">
        <f>VLOOKUP(K312,COMPETENCES,2)</f>
        <v>5</v>
      </c>
      <c r="M312" s="11">
        <f>IF(L312="-",0,IF(L312=0,0,1))</f>
        <v>1</v>
      </c>
      <c r="N312" s="103"/>
      <c r="O312" s="84" t="s">
        <v>41</v>
      </c>
      <c r="P312" s="11">
        <f>VLOOKUP(O312,QUALITES,2)</f>
        <v>5</v>
      </c>
      <c r="Q312" s="94"/>
      <c r="R312" s="84" t="s">
        <v>66</v>
      </c>
      <c r="S312" s="11" t="str">
        <f>VLOOKUP(R312,EXPERTISE,2)</f>
        <v>-</v>
      </c>
      <c r="T312" s="94"/>
      <c r="U312" s="92"/>
      <c r="V312" s="92"/>
      <c r="W312" s="92"/>
      <c r="X312" s="92"/>
      <c r="Y312" s="92"/>
      <c r="Z312" s="92"/>
      <c r="AA312" s="92"/>
      <c r="AB312" s="92"/>
      <c r="AC312" s="92"/>
      <c r="AD312" s="92"/>
      <c r="AE312" s="92"/>
      <c r="AF312" s="92"/>
      <c r="AG312" s="92"/>
      <c r="AH312" s="92"/>
      <c r="AI312" s="92"/>
      <c r="AJ312" s="92"/>
      <c r="AK312" s="92"/>
      <c r="AL312" s="92"/>
      <c r="AM312" s="92"/>
      <c r="AN312" s="92"/>
      <c r="AO312" s="92"/>
      <c r="AP312" s="92"/>
      <c r="AQ312" s="92"/>
      <c r="AR312" s="92"/>
      <c r="AS312" s="92"/>
      <c r="AT312" s="92"/>
      <c r="AU312" s="92"/>
      <c r="AV312" s="92"/>
      <c r="AW312" s="92"/>
      <c r="AX312" s="98"/>
      <c r="AZ312" s="120">
        <f>IF(E312=AZ$3,AX312,0)</f>
        <v>0</v>
      </c>
      <c r="BA312" s="18">
        <f>IF(AZ312=AZ$4,AZ312-60,AZ312)</f>
        <v>0</v>
      </c>
      <c r="BB312" s="18">
        <f>IF(BA312=BA$4,BA312-60,BA312)</f>
        <v>0</v>
      </c>
      <c r="BC312" s="19">
        <f>IF(AZ312=$AZ$4,1,IF(BA312=$BA$4,1,IF(BB312=$BB$4,1,0)))</f>
        <v>0</v>
      </c>
      <c r="BE312" s="120">
        <f>IF(E312=BE$3,AX312,0)</f>
        <v>0</v>
      </c>
      <c r="BF312" s="18">
        <f>IF(BE312=BE$4,BE312-60,BE312)</f>
        <v>0</v>
      </c>
      <c r="BG312" s="18">
        <f>IF(BF312=BF$4,BF312-60,BF312)</f>
        <v>0</v>
      </c>
      <c r="BH312" s="19">
        <f>IF(BE312=$BE$4,1,IF(BF312=$BF$4,1,IF(BG312=$BG$4,1,0)))</f>
        <v>0</v>
      </c>
      <c r="BJ312" s="120">
        <f>IF(E312=BJ$3,AX312,0)</f>
        <v>0</v>
      </c>
      <c r="BK312" s="18">
        <f>IF(BJ312=BJ$4,BJ312-60,BJ312)</f>
        <v>0</v>
      </c>
      <c r="BL312" s="18">
        <f>IF(BK312=BK$4,BK312-60,BK312)</f>
        <v>0</v>
      </c>
      <c r="BM312" s="19">
        <f>IF(BJ312=$BJ$4,1,IF(BK312=$BK$4,1,IF(BL312=$BL$4,1,0)))</f>
        <v>0</v>
      </c>
    </row>
    <row r="313" spans="1:65" ht="15.75" customHeight="1" outlineLevel="1" x14ac:dyDescent="0.25">
      <c r="A313" s="12" t="str">
        <f>CONCATENATE(E313,LEFT(C313,2),RIGHT(C313,2),UPPER((LEFT(D313,3))))</f>
        <v/>
      </c>
      <c r="B313" s="99"/>
      <c r="C313" s="99"/>
      <c r="D313" s="99"/>
      <c r="E313" s="99"/>
      <c r="F313" s="99"/>
      <c r="G313" s="105"/>
      <c r="H313" s="84" t="s">
        <v>30</v>
      </c>
      <c r="I313" s="101">
        <f>VLOOKUP(H313,OBJECTIFS,2)</f>
        <v>5</v>
      </c>
      <c r="J313" s="99"/>
      <c r="K313" s="84" t="s">
        <v>34</v>
      </c>
      <c r="L313" s="11">
        <f>VLOOKUP(K313,COMPETENCES,2)</f>
        <v>2.5</v>
      </c>
      <c r="M313" s="11">
        <f>IF(L313="-",0,IF(L313=0,0,1))</f>
        <v>1</v>
      </c>
      <c r="N313" s="103"/>
      <c r="O313" s="84" t="s">
        <v>66</v>
      </c>
      <c r="P313" s="11" t="str">
        <f>VLOOKUP(O313,QUALITES,2)</f>
        <v>-</v>
      </c>
      <c r="Q313" s="94"/>
      <c r="R313" s="84" t="s">
        <v>66</v>
      </c>
      <c r="S313" s="11" t="str">
        <f>VLOOKUP(R313,EXPERTISE,2)</f>
        <v>-</v>
      </c>
      <c r="T313" s="94"/>
      <c r="U313" s="92"/>
      <c r="V313" s="92"/>
      <c r="W313" s="92"/>
      <c r="X313" s="92"/>
      <c r="Y313" s="92"/>
      <c r="Z313" s="92"/>
      <c r="AA313" s="92"/>
      <c r="AB313" s="92"/>
      <c r="AC313" s="92"/>
      <c r="AD313" s="92"/>
      <c r="AE313" s="92"/>
      <c r="AF313" s="92"/>
      <c r="AG313" s="92"/>
      <c r="AH313" s="92"/>
      <c r="AI313" s="92"/>
      <c r="AJ313" s="92"/>
      <c r="AK313" s="92"/>
      <c r="AL313" s="92"/>
      <c r="AM313" s="92"/>
      <c r="AN313" s="92"/>
      <c r="AO313" s="92"/>
      <c r="AP313" s="92"/>
      <c r="AQ313" s="92"/>
      <c r="AR313" s="92"/>
      <c r="AS313" s="92"/>
      <c r="AT313" s="92"/>
      <c r="AU313" s="92"/>
      <c r="AV313" s="92"/>
      <c r="AW313" s="92"/>
      <c r="AX313" s="98"/>
      <c r="AZ313" s="120">
        <f>IF(E313=AZ$3,AX313,0)</f>
        <v>0</v>
      </c>
      <c r="BA313" s="18">
        <f>IF(AZ313=AZ$4,AZ313-60,AZ313)</f>
        <v>0</v>
      </c>
      <c r="BB313" s="18">
        <f>IF(BA313=BA$4,BA313-60,BA313)</f>
        <v>0</v>
      </c>
      <c r="BC313" s="19">
        <f>IF(AZ313=$AZ$4,1,IF(BA313=$BA$4,1,IF(BB313=$BB$4,1,0)))</f>
        <v>0</v>
      </c>
      <c r="BE313" s="120">
        <f>IF(E313=BE$3,AX313,0)</f>
        <v>0</v>
      </c>
      <c r="BF313" s="18">
        <f>IF(BE313=BE$4,BE313-60,BE313)</f>
        <v>0</v>
      </c>
      <c r="BG313" s="18">
        <f>IF(BF313=BF$4,BF313-60,BF313)</f>
        <v>0</v>
      </c>
      <c r="BH313" s="19">
        <f>IF(BE313=$BE$4,1,IF(BF313=$BF$4,1,IF(BG313=$BG$4,1,0)))</f>
        <v>0</v>
      </c>
      <c r="BJ313" s="120">
        <f>IF(E313=BJ$3,AX313,0)</f>
        <v>0</v>
      </c>
      <c r="BK313" s="18">
        <f>IF(BJ313=BJ$4,BJ313-60,BJ313)</f>
        <v>0</v>
      </c>
      <c r="BL313" s="18">
        <f>IF(BK313=BK$4,BK313-60,BK313)</f>
        <v>0</v>
      </c>
      <c r="BM313" s="19">
        <f>IF(BJ313=$BJ$4,1,IF(BK313=$BK$4,1,IF(BL313=$BL$4,1,0)))</f>
        <v>0</v>
      </c>
    </row>
    <row r="314" spans="1:65" ht="15.75" customHeight="1" outlineLevel="1" x14ac:dyDescent="0.25">
      <c r="A314" s="12" t="str">
        <f>CONCATENATE(E314,LEFT(C314,2),RIGHT(C314,2),UPPER((LEFT(D314,3))))</f>
        <v/>
      </c>
      <c r="B314" s="99"/>
      <c r="C314" s="99"/>
      <c r="D314" s="99"/>
      <c r="E314" s="99"/>
      <c r="F314" s="99"/>
      <c r="G314" s="105"/>
      <c r="H314" s="84" t="s">
        <v>66</v>
      </c>
      <c r="I314" s="11" t="str">
        <f>VLOOKUP(H314,OBJECTIFS,2)</f>
        <v>-</v>
      </c>
      <c r="J314" s="99"/>
      <c r="K314" s="84" t="s">
        <v>34</v>
      </c>
      <c r="L314" s="11">
        <f>VLOOKUP(K314,COMPETENCES,2)</f>
        <v>2.5</v>
      </c>
      <c r="M314" s="11">
        <f>IF(L314="-",0,IF(L314=0,0,1))</f>
        <v>1</v>
      </c>
      <c r="N314" s="103"/>
      <c r="O314" s="84" t="s">
        <v>66</v>
      </c>
      <c r="P314" s="11" t="str">
        <f>VLOOKUP(O314,QUALITES,2)</f>
        <v>-</v>
      </c>
      <c r="Q314" s="94"/>
      <c r="R314" s="84" t="s">
        <v>66</v>
      </c>
      <c r="S314" s="11" t="str">
        <f>VLOOKUP(R314,EXPERTISE,2)</f>
        <v>-</v>
      </c>
      <c r="T314" s="94"/>
      <c r="U314" s="92"/>
      <c r="V314" s="92"/>
      <c r="W314" s="92"/>
      <c r="X314" s="92"/>
      <c r="Y314" s="92"/>
      <c r="Z314" s="92"/>
      <c r="AA314" s="92"/>
      <c r="AB314" s="92"/>
      <c r="AC314" s="92"/>
      <c r="AD314" s="92"/>
      <c r="AE314" s="92"/>
      <c r="AF314" s="92"/>
      <c r="AG314" s="92"/>
      <c r="AH314" s="92"/>
      <c r="AI314" s="92"/>
      <c r="AJ314" s="92"/>
      <c r="AK314" s="92"/>
      <c r="AL314" s="92"/>
      <c r="AM314" s="92"/>
      <c r="AN314" s="92"/>
      <c r="AO314" s="92"/>
      <c r="AP314" s="92"/>
      <c r="AQ314" s="92"/>
      <c r="AR314" s="92"/>
      <c r="AS314" s="92"/>
      <c r="AT314" s="92"/>
      <c r="AU314" s="92"/>
      <c r="AV314" s="92"/>
      <c r="AW314" s="92"/>
      <c r="AX314" s="98"/>
      <c r="AZ314" s="120">
        <f>IF(E314=AZ$3,AX314,0)</f>
        <v>0</v>
      </c>
      <c r="BA314" s="18">
        <f>IF(AZ314=AZ$4,AZ314-60,AZ314)</f>
        <v>0</v>
      </c>
      <c r="BB314" s="18">
        <f>IF(BA314=BA$4,BA314-60,BA314)</f>
        <v>0</v>
      </c>
      <c r="BC314" s="19">
        <f>IF(AZ314=$AZ$4,1,IF(BA314=$BA$4,1,IF(BB314=$BB$4,1,0)))</f>
        <v>0</v>
      </c>
      <c r="BE314" s="120">
        <f>IF(E314=BE$3,AX314,0)</f>
        <v>0</v>
      </c>
      <c r="BF314" s="18">
        <f>IF(BE314=BE$4,BE314-60,BE314)</f>
        <v>0</v>
      </c>
      <c r="BG314" s="18">
        <f>IF(BF314=BF$4,BF314-60,BF314)</f>
        <v>0</v>
      </c>
      <c r="BH314" s="19">
        <f>IF(BE314=$BE$4,1,IF(BF314=$BF$4,1,IF(BG314=$BG$4,1,0)))</f>
        <v>0</v>
      </c>
      <c r="BJ314" s="120">
        <f>IF(E314=BJ$3,AX314,0)</f>
        <v>0</v>
      </c>
      <c r="BK314" s="18">
        <f>IF(BJ314=BJ$4,BJ314-60,BJ314)</f>
        <v>0</v>
      </c>
      <c r="BL314" s="18">
        <f>IF(BK314=BK$4,BK314-60,BK314)</f>
        <v>0</v>
      </c>
      <c r="BM314" s="19">
        <f>IF(BJ314=$BJ$4,1,IF(BK314=$BK$4,1,IF(BL314=$BL$4,1,0)))</f>
        <v>0</v>
      </c>
    </row>
    <row r="315" spans="1:65" ht="15.75" customHeight="1" outlineLevel="1" x14ac:dyDescent="0.25">
      <c r="A315" s="12" t="str">
        <f>CONCATENATE(E315,LEFT(C315,2),RIGHT(C315,2),UPPER((LEFT(D315,3))))</f>
        <v/>
      </c>
      <c r="B315" s="99"/>
      <c r="C315" s="99"/>
      <c r="D315" s="99"/>
      <c r="E315" s="99"/>
      <c r="F315" s="99"/>
      <c r="G315" s="100"/>
      <c r="H315" s="99"/>
      <c r="I315" s="106"/>
      <c r="J315" s="99"/>
      <c r="K315" s="84" t="s">
        <v>36</v>
      </c>
      <c r="L315" s="11">
        <f>VLOOKUP(K315,COMPETENCES,2)</f>
        <v>7.5</v>
      </c>
      <c r="M315" s="11">
        <f>IF(L315="-",0,IF(L315=0,0,1))</f>
        <v>1</v>
      </c>
      <c r="N315" s="103"/>
      <c r="O315" s="84" t="s">
        <v>66</v>
      </c>
      <c r="P315" s="11" t="str">
        <f>VLOOKUP(O315,QUALITES,2)</f>
        <v>-</v>
      </c>
      <c r="Q315" s="94"/>
      <c r="R315" s="84" t="s">
        <v>66</v>
      </c>
      <c r="S315" s="11" t="str">
        <f>VLOOKUP(R315,EXPERTISE,2)</f>
        <v>-</v>
      </c>
      <c r="T315" s="94"/>
      <c r="U315" s="92"/>
      <c r="V315" s="92"/>
      <c r="W315" s="92"/>
      <c r="X315" s="92"/>
      <c r="Y315" s="92"/>
      <c r="Z315" s="92"/>
      <c r="AA315" s="92"/>
      <c r="AB315" s="92"/>
      <c r="AC315" s="92"/>
      <c r="AD315" s="92"/>
      <c r="AE315" s="92"/>
      <c r="AF315" s="92"/>
      <c r="AG315" s="92"/>
      <c r="AH315" s="92"/>
      <c r="AI315" s="92"/>
      <c r="AJ315" s="92"/>
      <c r="AK315" s="92"/>
      <c r="AL315" s="92"/>
      <c r="AM315" s="92"/>
      <c r="AN315" s="92"/>
      <c r="AO315" s="92"/>
      <c r="AP315" s="92"/>
      <c r="AQ315" s="92"/>
      <c r="AR315" s="92"/>
      <c r="AS315" s="92"/>
      <c r="AT315" s="92"/>
      <c r="AU315" s="92"/>
      <c r="AV315" s="92"/>
      <c r="AW315" s="92"/>
      <c r="AX315" s="98"/>
      <c r="AZ315" s="120">
        <f>IF(E315=AZ$3,AX315,0)</f>
        <v>0</v>
      </c>
      <c r="BA315" s="18">
        <f>IF(AZ315=AZ$4,AZ315-60,AZ315)</f>
        <v>0</v>
      </c>
      <c r="BB315" s="18">
        <f>IF(BA315=BA$4,BA315-60,BA315)</f>
        <v>0</v>
      </c>
      <c r="BC315" s="19">
        <f>IF(AZ315=$AZ$4,1,IF(BA315=$BA$4,1,IF(BB315=$BB$4,1,0)))</f>
        <v>0</v>
      </c>
      <c r="BE315" s="120">
        <f>IF(E315=BE$3,AX315,0)</f>
        <v>0</v>
      </c>
      <c r="BF315" s="18">
        <f>IF(BE315=BE$4,BE315-60,BE315)</f>
        <v>0</v>
      </c>
      <c r="BG315" s="18">
        <f>IF(BF315=BF$4,BF315-60,BF315)</f>
        <v>0</v>
      </c>
      <c r="BH315" s="19">
        <f>IF(BE315=$BE$4,1,IF(BF315=$BF$4,1,IF(BG315=$BG$4,1,0)))</f>
        <v>0</v>
      </c>
      <c r="BJ315" s="120">
        <f>IF(E315=BJ$3,AX315,0)</f>
        <v>0</v>
      </c>
      <c r="BK315" s="18">
        <f>IF(BJ315=BJ$4,BJ315-60,BJ315)</f>
        <v>0</v>
      </c>
      <c r="BL315" s="18">
        <f>IF(BK315=BK$4,BK315-60,BK315)</f>
        <v>0</v>
      </c>
      <c r="BM315" s="19">
        <f>IF(BJ315=$BJ$4,1,IF(BK315=$BK$4,1,IF(BL315=$BL$4,1,0)))</f>
        <v>0</v>
      </c>
    </row>
    <row r="316" spans="1:65" ht="15.75" customHeight="1" outlineLevel="1" x14ac:dyDescent="0.25">
      <c r="A316" s="12" t="str">
        <f>CONCATENATE(E316,LEFT(C316,2),RIGHT(C316,2),UPPER((LEFT(D316,3))))</f>
        <v/>
      </c>
      <c r="B316" s="99"/>
      <c r="C316" s="99"/>
      <c r="D316" s="99"/>
      <c r="E316" s="99"/>
      <c r="F316" s="99"/>
      <c r="G316" s="100"/>
      <c r="H316" s="99"/>
      <c r="I316" s="106"/>
      <c r="J316" s="99"/>
      <c r="K316" s="84" t="s">
        <v>66</v>
      </c>
      <c r="L316" s="11" t="str">
        <f>VLOOKUP(K316,COMPETENCES,2)</f>
        <v>-</v>
      </c>
      <c r="M316" s="11">
        <f>IF(L316="-",0,IF(L316=0,0,1))</f>
        <v>0</v>
      </c>
      <c r="N316" s="103"/>
      <c r="O316" s="84" t="s">
        <v>66</v>
      </c>
      <c r="P316" s="11" t="str">
        <f>VLOOKUP(O316,QUALITES,2)</f>
        <v>-</v>
      </c>
      <c r="Q316" s="94"/>
      <c r="R316" s="84" t="s">
        <v>66</v>
      </c>
      <c r="S316" s="11" t="str">
        <f>VLOOKUP(R316,EXPERTISE,2)</f>
        <v>-</v>
      </c>
      <c r="T316" s="94"/>
      <c r="U316" s="92"/>
      <c r="V316" s="92"/>
      <c r="W316" s="92"/>
      <c r="X316" s="92"/>
      <c r="Y316" s="92"/>
      <c r="Z316" s="92"/>
      <c r="AA316" s="92"/>
      <c r="AB316" s="92"/>
      <c r="AC316" s="92"/>
      <c r="AD316" s="92"/>
      <c r="AE316" s="92"/>
      <c r="AF316" s="92"/>
      <c r="AG316" s="92"/>
      <c r="AH316" s="92"/>
      <c r="AI316" s="92"/>
      <c r="AJ316" s="92"/>
      <c r="AK316" s="92"/>
      <c r="AL316" s="92"/>
      <c r="AM316" s="92"/>
      <c r="AN316" s="92"/>
      <c r="AO316" s="92"/>
      <c r="AP316" s="92"/>
      <c r="AQ316" s="92"/>
      <c r="AR316" s="92"/>
      <c r="AS316" s="92"/>
      <c r="AT316" s="92"/>
      <c r="AU316" s="92"/>
      <c r="AV316" s="92"/>
      <c r="AW316" s="92"/>
      <c r="AX316" s="98"/>
      <c r="AZ316" s="120">
        <f>IF(E316=AZ$3,AX316,0)</f>
        <v>0</v>
      </c>
      <c r="BA316" s="18">
        <f>IF(AZ316=AZ$4,AZ316-60,AZ316)</f>
        <v>0</v>
      </c>
      <c r="BB316" s="18">
        <f>IF(BA316=BA$4,BA316-60,BA316)</f>
        <v>0</v>
      </c>
      <c r="BC316" s="19">
        <f>IF(AZ316=$AZ$4,1,IF(BA316=$BA$4,1,IF(BB316=$BB$4,1,0)))</f>
        <v>0</v>
      </c>
      <c r="BE316" s="120">
        <f>IF(E316=BE$3,AX316,0)</f>
        <v>0</v>
      </c>
      <c r="BF316" s="18">
        <f>IF(BE316=BE$4,BE316-60,BE316)</f>
        <v>0</v>
      </c>
      <c r="BG316" s="18">
        <f>IF(BF316=BF$4,BF316-60,BF316)</f>
        <v>0</v>
      </c>
      <c r="BH316" s="19">
        <f>IF(BE316=$BE$4,1,IF(BF316=$BF$4,1,IF(BG316=$BG$4,1,0)))</f>
        <v>0</v>
      </c>
      <c r="BJ316" s="120">
        <f>IF(E316=BJ$3,AX316,0)</f>
        <v>0</v>
      </c>
      <c r="BK316" s="18">
        <f>IF(BJ316=BJ$4,BJ316-60,BJ316)</f>
        <v>0</v>
      </c>
      <c r="BL316" s="18">
        <f>IF(BK316=BK$4,BK316-60,BK316)</f>
        <v>0</v>
      </c>
      <c r="BM316" s="19">
        <f>IF(BJ316=$BJ$4,1,IF(BK316=$BK$4,1,IF(BL316=$BL$4,1,0)))</f>
        <v>0</v>
      </c>
    </row>
    <row r="317" spans="1:65" ht="15.75" customHeight="1" outlineLevel="1" x14ac:dyDescent="0.25">
      <c r="A317" s="12" t="str">
        <f>CONCATENATE(E317,LEFT(C317,2),RIGHT(C317,2),UPPER((LEFT(D317,3))))</f>
        <v/>
      </c>
      <c r="B317" s="99"/>
      <c r="C317" s="99"/>
      <c r="D317" s="99"/>
      <c r="E317" s="99"/>
      <c r="F317" s="99"/>
      <c r="G317" s="100"/>
      <c r="H317" s="99"/>
      <c r="I317" s="106"/>
      <c r="J317" s="99"/>
      <c r="K317" s="84" t="s">
        <v>66</v>
      </c>
      <c r="L317" s="11" t="str">
        <f>VLOOKUP(K317,COMPETENCES,2)</f>
        <v>-</v>
      </c>
      <c r="M317" s="11">
        <f>IF(L317="-",0,IF(L317=0,0,1))</f>
        <v>0</v>
      </c>
      <c r="N317" s="103"/>
      <c r="O317" s="84" t="s">
        <v>66</v>
      </c>
      <c r="P317" s="11" t="str">
        <f>VLOOKUP(O317,QUALITES,2)</f>
        <v>-</v>
      </c>
      <c r="Q317" s="94"/>
      <c r="R317" s="84" t="s">
        <v>66</v>
      </c>
      <c r="S317" s="11" t="str">
        <f>VLOOKUP(R317,EXPERTISE,2)</f>
        <v>-</v>
      </c>
      <c r="T317" s="94"/>
      <c r="U317" s="92"/>
      <c r="V317" s="92"/>
      <c r="W317" s="92"/>
      <c r="X317" s="92"/>
      <c r="Y317" s="92"/>
      <c r="Z317" s="92"/>
      <c r="AA317" s="92"/>
      <c r="AB317" s="92"/>
      <c r="AC317" s="92"/>
      <c r="AD317" s="92"/>
      <c r="AE317" s="92"/>
      <c r="AF317" s="92"/>
      <c r="AG317" s="92"/>
      <c r="AH317" s="92"/>
      <c r="AI317" s="92"/>
      <c r="AJ317" s="92"/>
      <c r="AK317" s="92"/>
      <c r="AL317" s="92"/>
      <c r="AM317" s="92"/>
      <c r="AN317" s="92"/>
      <c r="AO317" s="92"/>
      <c r="AP317" s="92"/>
      <c r="AQ317" s="92"/>
      <c r="AR317" s="92"/>
      <c r="AS317" s="92"/>
      <c r="AT317" s="92"/>
      <c r="AU317" s="92"/>
      <c r="AV317" s="92"/>
      <c r="AW317" s="92"/>
      <c r="AX317" s="98"/>
      <c r="AZ317" s="120">
        <f>IF(E317=AZ$3,AX317,0)</f>
        <v>0</v>
      </c>
      <c r="BA317" s="18">
        <f>IF(AZ317=AZ$4,AZ317-60,AZ317)</f>
        <v>0</v>
      </c>
      <c r="BB317" s="18">
        <f>IF(BA317=BA$4,BA317-60,BA317)</f>
        <v>0</v>
      </c>
      <c r="BC317" s="19">
        <f>IF(AZ317=$AZ$4,1,IF(BA317=$BA$4,1,IF(BB317=$BB$4,1,0)))</f>
        <v>0</v>
      </c>
      <c r="BE317" s="120">
        <f>IF(E317=BE$3,AX317,0)</f>
        <v>0</v>
      </c>
      <c r="BF317" s="18">
        <f>IF(BE317=BE$4,BE317-60,BE317)</f>
        <v>0</v>
      </c>
      <c r="BG317" s="18">
        <f>IF(BF317=BF$4,BF317-60,BF317)</f>
        <v>0</v>
      </c>
      <c r="BH317" s="19">
        <f>IF(BE317=$BE$4,1,IF(BF317=$BF$4,1,IF(BG317=$BG$4,1,0)))</f>
        <v>0</v>
      </c>
      <c r="BJ317" s="120">
        <f>IF(E317=BJ$3,AX317,0)</f>
        <v>0</v>
      </c>
      <c r="BK317" s="18">
        <f>IF(BJ317=BJ$4,BJ317-60,BJ317)</f>
        <v>0</v>
      </c>
      <c r="BL317" s="18">
        <f>IF(BK317=BK$4,BK317-60,BK317)</f>
        <v>0</v>
      </c>
      <c r="BM317" s="19">
        <f>IF(BJ317=$BJ$4,1,IF(BK317=$BK$4,1,IF(BL317=$BL$4,1,0)))</f>
        <v>0</v>
      </c>
    </row>
    <row r="318" spans="1:65" ht="15.75" customHeight="1" outlineLevel="1" x14ac:dyDescent="0.25">
      <c r="A318" s="12" t="str">
        <f>CONCATENATE(E318,LEFT(C318,2),RIGHT(C318,2),UPPER((LEFT(D318,3))))</f>
        <v/>
      </c>
      <c r="B318" s="99"/>
      <c r="C318" s="99"/>
      <c r="D318" s="99"/>
      <c r="E318" s="99"/>
      <c r="F318" s="99"/>
      <c r="G318" s="100"/>
      <c r="H318" s="99"/>
      <c r="I318" s="106"/>
      <c r="J318" s="99"/>
      <c r="K318" s="84" t="s">
        <v>66</v>
      </c>
      <c r="L318" s="11" t="str">
        <f>VLOOKUP(K318,COMPETENCES,2)</f>
        <v>-</v>
      </c>
      <c r="M318" s="11">
        <f>IF(L318="-",0,IF(L318=0,0,1))</f>
        <v>0</v>
      </c>
      <c r="N318" s="103"/>
      <c r="O318" s="94"/>
      <c r="P318" s="107"/>
      <c r="Q318" s="94"/>
      <c r="R318" s="84" t="s">
        <v>66</v>
      </c>
      <c r="S318" s="11" t="str">
        <f>VLOOKUP(R318,EXPERTISE,2)</f>
        <v>-</v>
      </c>
      <c r="T318" s="94"/>
      <c r="U318" s="92"/>
      <c r="V318" s="92"/>
      <c r="W318" s="92"/>
      <c r="X318" s="92"/>
      <c r="Y318" s="92"/>
      <c r="Z318" s="92"/>
      <c r="AA318" s="92"/>
      <c r="AB318" s="92"/>
      <c r="AC318" s="92"/>
      <c r="AD318" s="92"/>
      <c r="AE318" s="92"/>
      <c r="AF318" s="92"/>
      <c r="AG318" s="92"/>
      <c r="AH318" s="92"/>
      <c r="AI318" s="92"/>
      <c r="AJ318" s="92"/>
      <c r="AK318" s="92"/>
      <c r="AL318" s="92"/>
      <c r="AM318" s="92"/>
      <c r="AN318" s="92"/>
      <c r="AO318" s="92"/>
      <c r="AP318" s="92"/>
      <c r="AQ318" s="92"/>
      <c r="AR318" s="92"/>
      <c r="AS318" s="92"/>
      <c r="AT318" s="92"/>
      <c r="AU318" s="92"/>
      <c r="AV318" s="92"/>
      <c r="AW318" s="92"/>
      <c r="AX318" s="98"/>
      <c r="AZ318" s="120">
        <f>IF(E318=AZ$3,AX318,0)</f>
        <v>0</v>
      </c>
      <c r="BA318" s="18">
        <f>IF(AZ318=AZ$4,AZ318-60,AZ318)</f>
        <v>0</v>
      </c>
      <c r="BB318" s="18">
        <f>IF(BA318=BA$4,BA318-60,BA318)</f>
        <v>0</v>
      </c>
      <c r="BC318" s="19">
        <f>IF(AZ318=$AZ$4,1,IF(BA318=$BA$4,1,IF(BB318=$BB$4,1,0)))</f>
        <v>0</v>
      </c>
      <c r="BE318" s="120">
        <f>IF(E318=BE$3,AX318,0)</f>
        <v>0</v>
      </c>
      <c r="BF318" s="18">
        <f>IF(BE318=BE$4,BE318-60,BE318)</f>
        <v>0</v>
      </c>
      <c r="BG318" s="18">
        <f>IF(BF318=BF$4,BF318-60,BF318)</f>
        <v>0</v>
      </c>
      <c r="BH318" s="19">
        <f>IF(BE318=$BE$4,1,IF(BF318=$BF$4,1,IF(BG318=$BG$4,1,0)))</f>
        <v>0</v>
      </c>
      <c r="BJ318" s="120">
        <f>IF(E318=BJ$3,AX318,0)</f>
        <v>0</v>
      </c>
      <c r="BK318" s="18">
        <f>IF(BJ318=BJ$4,BJ318-60,BJ318)</f>
        <v>0</v>
      </c>
      <c r="BL318" s="18">
        <f>IF(BK318=BK$4,BK318-60,BK318)</f>
        <v>0</v>
      </c>
      <c r="BM318" s="19">
        <f>IF(BJ318=$BJ$4,1,IF(BK318=$BK$4,1,IF(BL318=$BL$4,1,0)))</f>
        <v>0</v>
      </c>
    </row>
    <row r="319" spans="1:65" ht="15.75" customHeight="1" outlineLevel="1" x14ac:dyDescent="0.25">
      <c r="A319" s="12" t="str">
        <f>CONCATENATE(E319,LEFT(C319,2),RIGHT(C319,2),UPPER((LEFT(D319,3))))</f>
        <v/>
      </c>
      <c r="B319" s="99"/>
      <c r="C319" s="99"/>
      <c r="D319" s="99"/>
      <c r="E319" s="99"/>
      <c r="F319" s="99"/>
      <c r="G319" s="100"/>
      <c r="H319" s="99"/>
      <c r="I319" s="106"/>
      <c r="J319" s="99"/>
      <c r="K319" s="84" t="s">
        <v>66</v>
      </c>
      <c r="L319" s="11" t="str">
        <f>VLOOKUP(K319,COMPETENCES,2)</f>
        <v>-</v>
      </c>
      <c r="M319" s="11">
        <f>IF(L319="-",0,IF(L319=0,0,1))</f>
        <v>0</v>
      </c>
      <c r="N319" s="103"/>
      <c r="O319" s="94"/>
      <c r="P319" s="107"/>
      <c r="Q319" s="94"/>
      <c r="R319" s="84" t="s">
        <v>66</v>
      </c>
      <c r="S319" s="11" t="str">
        <f>VLOOKUP(R319,EXPERTISE,2)</f>
        <v>-</v>
      </c>
      <c r="T319" s="94"/>
      <c r="U319" s="92"/>
      <c r="V319" s="92"/>
      <c r="W319" s="92"/>
      <c r="X319" s="92"/>
      <c r="Y319" s="92"/>
      <c r="Z319" s="92"/>
      <c r="AA319" s="92"/>
      <c r="AB319" s="92"/>
      <c r="AC319" s="92"/>
      <c r="AD319" s="92"/>
      <c r="AE319" s="92"/>
      <c r="AF319" s="92"/>
      <c r="AG319" s="92"/>
      <c r="AH319" s="92"/>
      <c r="AI319" s="92"/>
      <c r="AJ319" s="92"/>
      <c r="AK319" s="92"/>
      <c r="AL319" s="92"/>
      <c r="AM319" s="92"/>
      <c r="AN319" s="92"/>
      <c r="AO319" s="92"/>
      <c r="AP319" s="92"/>
      <c r="AQ319" s="92"/>
      <c r="AR319" s="92"/>
      <c r="AS319" s="92"/>
      <c r="AT319" s="92"/>
      <c r="AU319" s="92"/>
      <c r="AV319" s="92"/>
      <c r="AW319" s="92"/>
      <c r="AX319" s="98"/>
      <c r="AZ319" s="120">
        <f>IF(E319=AZ$3,AX319,0)</f>
        <v>0</v>
      </c>
      <c r="BA319" s="18">
        <f>IF(AZ319=AZ$4,AZ319-60,AZ319)</f>
        <v>0</v>
      </c>
      <c r="BB319" s="18">
        <f>IF(BA319=BA$4,BA319-60,BA319)</f>
        <v>0</v>
      </c>
      <c r="BC319" s="19">
        <f>IF(AZ319=$AZ$4,1,IF(BA319=$BA$4,1,IF(BB319=$BB$4,1,0)))</f>
        <v>0</v>
      </c>
      <c r="BE319" s="120">
        <f>IF(E319=BE$3,AX319,0)</f>
        <v>0</v>
      </c>
      <c r="BF319" s="18">
        <f>IF(BE319=BE$4,BE319-60,BE319)</f>
        <v>0</v>
      </c>
      <c r="BG319" s="18">
        <f>IF(BF319=BF$4,BF319-60,BF319)</f>
        <v>0</v>
      </c>
      <c r="BH319" s="19">
        <f>IF(BE319=$BE$4,1,IF(BF319=$BF$4,1,IF(BG319=$BG$4,1,0)))</f>
        <v>0</v>
      </c>
      <c r="BJ319" s="120">
        <f>IF(E319=BJ$3,AX319,0)</f>
        <v>0</v>
      </c>
      <c r="BK319" s="18">
        <f>IF(BJ319=BJ$4,BJ319-60,BJ319)</f>
        <v>0</v>
      </c>
      <c r="BL319" s="18">
        <f>IF(BK319=BK$4,BK319-60,BK319)</f>
        <v>0</v>
      </c>
      <c r="BM319" s="19">
        <f>IF(BJ319=$BJ$4,1,IF(BK319=$BK$4,1,IF(BL319=$BL$4,1,0)))</f>
        <v>0</v>
      </c>
    </row>
    <row r="320" spans="1:65" ht="15.75" customHeight="1" outlineLevel="1" x14ac:dyDescent="0.25">
      <c r="A320" s="12" t="str">
        <f>CONCATENATE(E320,LEFT(C320,2),RIGHT(C320,2),UPPER((LEFT(D320,3))))</f>
        <v/>
      </c>
      <c r="B320" s="99"/>
      <c r="C320" s="99"/>
      <c r="D320" s="99"/>
      <c r="E320" s="99"/>
      <c r="F320" s="99"/>
      <c r="G320" s="100"/>
      <c r="H320" s="99"/>
      <c r="I320" s="106"/>
      <c r="J320" s="99"/>
      <c r="K320" s="84" t="s">
        <v>66</v>
      </c>
      <c r="L320" s="11" t="str">
        <f>VLOOKUP(K320,COMPETENCES,2)</f>
        <v>-</v>
      </c>
      <c r="M320" s="11">
        <f>IF(L320="-",0,IF(L320=0,0,1))</f>
        <v>0</v>
      </c>
      <c r="N320" s="103"/>
      <c r="O320" s="94"/>
      <c r="P320" s="107"/>
      <c r="Q320" s="94"/>
      <c r="R320" s="84" t="s">
        <v>66</v>
      </c>
      <c r="S320" s="11" t="str">
        <f>VLOOKUP(R320,EXPERTISE,2)</f>
        <v>-</v>
      </c>
      <c r="T320" s="94"/>
      <c r="U320" s="92"/>
      <c r="V320" s="92"/>
      <c r="W320" s="92"/>
      <c r="X320" s="92"/>
      <c r="Y320" s="92"/>
      <c r="Z320" s="92"/>
      <c r="AA320" s="92"/>
      <c r="AB320" s="92"/>
      <c r="AC320" s="92"/>
      <c r="AD320" s="92"/>
      <c r="AE320" s="92"/>
      <c r="AF320" s="92"/>
      <c r="AG320" s="92"/>
      <c r="AH320" s="92"/>
      <c r="AI320" s="92"/>
      <c r="AJ320" s="92"/>
      <c r="AK320" s="92"/>
      <c r="AL320" s="92"/>
      <c r="AM320" s="92"/>
      <c r="AN320" s="92"/>
      <c r="AO320" s="92"/>
      <c r="AP320" s="92"/>
      <c r="AQ320" s="92"/>
      <c r="AR320" s="92"/>
      <c r="AS320" s="92"/>
      <c r="AT320" s="92"/>
      <c r="AU320" s="92"/>
      <c r="AV320" s="92"/>
      <c r="AW320" s="92"/>
      <c r="AX320" s="98"/>
      <c r="AZ320" s="120">
        <f>IF(E320=AZ$3,AX320,0)</f>
        <v>0</v>
      </c>
      <c r="BA320" s="18">
        <f>IF(AZ320=AZ$4,AZ320-60,AZ320)</f>
        <v>0</v>
      </c>
      <c r="BB320" s="18">
        <f>IF(BA320=BA$4,BA320-60,BA320)</f>
        <v>0</v>
      </c>
      <c r="BC320" s="19">
        <f>IF(AZ320=$AZ$4,1,IF(BA320=$BA$4,1,IF(BB320=$BB$4,1,0)))</f>
        <v>0</v>
      </c>
      <c r="BE320" s="120">
        <f>IF(E320=BE$3,AX320,0)</f>
        <v>0</v>
      </c>
      <c r="BF320" s="18">
        <f>IF(BE320=BE$4,BE320-60,BE320)</f>
        <v>0</v>
      </c>
      <c r="BG320" s="18">
        <f>IF(BF320=BF$4,BF320-60,BF320)</f>
        <v>0</v>
      </c>
      <c r="BH320" s="19">
        <f>IF(BE320=$BE$4,1,IF(BF320=$BF$4,1,IF(BG320=$BG$4,1,0)))</f>
        <v>0</v>
      </c>
      <c r="BJ320" s="120">
        <f>IF(E320=BJ$3,AX320,0)</f>
        <v>0</v>
      </c>
      <c r="BK320" s="18">
        <f>IF(BJ320=BJ$4,BJ320-60,BJ320)</f>
        <v>0</v>
      </c>
      <c r="BL320" s="18">
        <f>IF(BK320=BK$4,BK320-60,BK320)</f>
        <v>0</v>
      </c>
      <c r="BM320" s="19">
        <f>IF(BJ320=$BJ$4,1,IF(BK320=$BK$4,1,IF(BL320=$BL$4,1,0)))</f>
        <v>0</v>
      </c>
    </row>
    <row r="321" spans="1:65" ht="15.75" customHeight="1" outlineLevel="1" x14ac:dyDescent="0.25">
      <c r="A321" s="12" t="str">
        <f>CONCATENATE(E321,LEFT(C321,2),RIGHT(C321,2),UPPER((LEFT(D321,3))))</f>
        <v/>
      </c>
      <c r="B321" s="99"/>
      <c r="C321" s="99"/>
      <c r="D321" s="99"/>
      <c r="E321" s="99"/>
      <c r="F321" s="99"/>
      <c r="G321" s="100"/>
      <c r="H321" s="99"/>
      <c r="I321" s="106"/>
      <c r="J321" s="99"/>
      <c r="K321" s="84" t="s">
        <v>66</v>
      </c>
      <c r="L321" s="11" t="str">
        <f>VLOOKUP(K321,COMPETENCES,2)</f>
        <v>-</v>
      </c>
      <c r="M321" s="11">
        <f>IF(L321="-",0,IF(L321=0,0,1))</f>
        <v>0</v>
      </c>
      <c r="N321" s="103"/>
      <c r="O321" s="94"/>
      <c r="P321" s="107"/>
      <c r="Q321" s="94"/>
      <c r="R321" s="94"/>
      <c r="S321" s="107"/>
      <c r="T321" s="94"/>
      <c r="U321" s="92"/>
      <c r="V321" s="92"/>
      <c r="W321" s="92"/>
      <c r="X321" s="92"/>
      <c r="Y321" s="92"/>
      <c r="Z321" s="92"/>
      <c r="AA321" s="92"/>
      <c r="AB321" s="92"/>
      <c r="AC321" s="92"/>
      <c r="AD321" s="92"/>
      <c r="AE321" s="92"/>
      <c r="AF321" s="92"/>
      <c r="AG321" s="92"/>
      <c r="AH321" s="92"/>
      <c r="AI321" s="92"/>
      <c r="AJ321" s="92"/>
      <c r="AK321" s="92"/>
      <c r="AL321" s="92"/>
      <c r="AM321" s="92"/>
      <c r="AN321" s="92"/>
      <c r="AO321" s="92"/>
      <c r="AP321" s="92"/>
      <c r="AQ321" s="92"/>
      <c r="AR321" s="92"/>
      <c r="AS321" s="92"/>
      <c r="AT321" s="92"/>
      <c r="AU321" s="92"/>
      <c r="AV321" s="92"/>
      <c r="AW321" s="92"/>
      <c r="AX321" s="98"/>
      <c r="AZ321" s="120">
        <f>IF(E321=AZ$3,AX321,0)</f>
        <v>0</v>
      </c>
      <c r="BA321" s="18">
        <f>IF(AZ321=AZ$4,AZ321-60,AZ321)</f>
        <v>0</v>
      </c>
      <c r="BB321" s="18">
        <f>IF(BA321=BA$4,BA321-60,BA321)</f>
        <v>0</v>
      </c>
      <c r="BC321" s="19">
        <f>IF(AZ321=$AZ$4,1,IF(BA321=$BA$4,1,IF(BB321=$BB$4,1,0)))</f>
        <v>0</v>
      </c>
      <c r="BE321" s="120">
        <f>IF(E321=BE$3,AX321,0)</f>
        <v>0</v>
      </c>
      <c r="BF321" s="18">
        <f>IF(BE321=BE$4,BE321-60,BE321)</f>
        <v>0</v>
      </c>
      <c r="BG321" s="18">
        <f>IF(BF321=BF$4,BF321-60,BF321)</f>
        <v>0</v>
      </c>
      <c r="BH321" s="19">
        <f>IF(BE321=$BE$4,1,IF(BF321=$BF$4,1,IF(BG321=$BG$4,1,0)))</f>
        <v>0</v>
      </c>
      <c r="BJ321" s="120">
        <f>IF(E321=BJ$3,AX321,0)</f>
        <v>0</v>
      </c>
      <c r="BK321" s="18">
        <f>IF(BJ321=BJ$4,BJ321-60,BJ321)</f>
        <v>0</v>
      </c>
      <c r="BL321" s="18">
        <f>IF(BK321=BK$4,BK321-60,BK321)</f>
        <v>0</v>
      </c>
      <c r="BM321" s="19">
        <f>IF(BJ321=$BJ$4,1,IF(BK321=$BK$4,1,IF(BL321=$BL$4,1,0)))</f>
        <v>0</v>
      </c>
    </row>
    <row r="322" spans="1:65" ht="15.75" customHeight="1" outlineLevel="1" x14ac:dyDescent="0.25">
      <c r="A322" s="12" t="str">
        <f>CONCATENATE(E322,LEFT(C322,2),RIGHT(C322,2),UPPER((LEFT(D322,3))))</f>
        <v/>
      </c>
      <c r="B322" s="99"/>
      <c r="C322" s="99"/>
      <c r="D322" s="99"/>
      <c r="E322" s="99"/>
      <c r="F322" s="99"/>
      <c r="G322" s="100"/>
      <c r="H322" s="99"/>
      <c r="I322" s="106"/>
      <c r="J322" s="99"/>
      <c r="K322" s="84" t="s">
        <v>66</v>
      </c>
      <c r="L322" s="11" t="str">
        <f>VLOOKUP(K322,COMPETENCES,2)</f>
        <v>-</v>
      </c>
      <c r="M322" s="11">
        <f>IF(L322="-",0,IF(L322=0,0,1))</f>
        <v>0</v>
      </c>
      <c r="N322" s="103"/>
      <c r="O322" s="94"/>
      <c r="P322" s="107"/>
      <c r="Q322" s="94"/>
      <c r="R322" s="94"/>
      <c r="S322" s="107"/>
      <c r="T322" s="94"/>
      <c r="U322" s="92"/>
      <c r="V322" s="92"/>
      <c r="W322" s="92"/>
      <c r="X322" s="92"/>
      <c r="Y322" s="92"/>
      <c r="Z322" s="92"/>
      <c r="AA322" s="92"/>
      <c r="AB322" s="92"/>
      <c r="AC322" s="92"/>
      <c r="AD322" s="92"/>
      <c r="AE322" s="92"/>
      <c r="AF322" s="92"/>
      <c r="AG322" s="92"/>
      <c r="AH322" s="92"/>
      <c r="AI322" s="92"/>
      <c r="AJ322" s="92"/>
      <c r="AK322" s="92"/>
      <c r="AL322" s="92"/>
      <c r="AM322" s="92"/>
      <c r="AN322" s="92"/>
      <c r="AO322" s="92"/>
      <c r="AP322" s="92"/>
      <c r="AQ322" s="92"/>
      <c r="AR322" s="92"/>
      <c r="AS322" s="92"/>
      <c r="AT322" s="92"/>
      <c r="AU322" s="92"/>
      <c r="AV322" s="92"/>
      <c r="AW322" s="92"/>
      <c r="AX322" s="98"/>
      <c r="AZ322" s="120">
        <f>IF(E322=AZ$3,AX322,0)</f>
        <v>0</v>
      </c>
      <c r="BA322" s="18">
        <f>IF(AZ322=AZ$4,AZ322-60,AZ322)</f>
        <v>0</v>
      </c>
      <c r="BB322" s="18">
        <f>IF(BA322=BA$4,BA322-60,BA322)</f>
        <v>0</v>
      </c>
      <c r="BC322" s="19">
        <f>IF(AZ322=$AZ$4,1,IF(BA322=$BA$4,1,IF(BB322=$BB$4,1,0)))</f>
        <v>0</v>
      </c>
      <c r="BE322" s="120">
        <f>IF(E322=BE$3,AX322,0)</f>
        <v>0</v>
      </c>
      <c r="BF322" s="18">
        <f>IF(BE322=BE$4,BE322-60,BE322)</f>
        <v>0</v>
      </c>
      <c r="BG322" s="18">
        <f>IF(BF322=BF$4,BF322-60,BF322)</f>
        <v>0</v>
      </c>
      <c r="BH322" s="19">
        <f>IF(BE322=$BE$4,1,IF(BF322=$BF$4,1,IF(BG322=$BG$4,1,0)))</f>
        <v>0</v>
      </c>
      <c r="BJ322" s="120">
        <f>IF(E322=BJ$3,AX322,0)</f>
        <v>0</v>
      </c>
      <c r="BK322" s="18">
        <f>IF(BJ322=BJ$4,BJ322-60,BJ322)</f>
        <v>0</v>
      </c>
      <c r="BL322" s="18">
        <f>IF(BK322=BK$4,BK322-60,BK322)</f>
        <v>0</v>
      </c>
      <c r="BM322" s="19">
        <f>IF(BJ322=$BJ$4,1,IF(BK322=$BK$4,1,IF(BL322=$BL$4,1,0)))</f>
        <v>0</v>
      </c>
    </row>
    <row r="323" spans="1:65" ht="15.75" customHeight="1" outlineLevel="1" x14ac:dyDescent="0.25">
      <c r="A323" s="12" t="str">
        <f>CONCATENATE(E323,LEFT(C323,2),RIGHT(C323,2),UPPER((LEFT(D323,3))))</f>
        <v/>
      </c>
      <c r="B323" s="99"/>
      <c r="C323" s="99"/>
      <c r="D323" s="99"/>
      <c r="E323" s="99"/>
      <c r="F323" s="99"/>
      <c r="G323" s="100"/>
      <c r="H323" s="99"/>
      <c r="I323" s="106"/>
      <c r="J323" s="99"/>
      <c r="K323" s="84" t="s">
        <v>66</v>
      </c>
      <c r="L323" s="11" t="str">
        <f>VLOOKUP(K323,COMPETENCES,2)</f>
        <v>-</v>
      </c>
      <c r="M323" s="11">
        <f>IF(L323="-",0,IF(L323=0,0,1))</f>
        <v>0</v>
      </c>
      <c r="N323" s="103"/>
      <c r="O323" s="94"/>
      <c r="P323" s="107"/>
      <c r="Q323" s="94"/>
      <c r="R323" s="94"/>
      <c r="S323" s="107"/>
      <c r="T323" s="94"/>
      <c r="U323" s="92"/>
      <c r="V323" s="92"/>
      <c r="W323" s="92"/>
      <c r="X323" s="92"/>
      <c r="Y323" s="92"/>
      <c r="Z323" s="92"/>
      <c r="AA323" s="92"/>
      <c r="AB323" s="92"/>
      <c r="AC323" s="92"/>
      <c r="AD323" s="92"/>
      <c r="AE323" s="92"/>
      <c r="AF323" s="92"/>
      <c r="AG323" s="92"/>
      <c r="AH323" s="92"/>
      <c r="AI323" s="92"/>
      <c r="AJ323" s="92"/>
      <c r="AK323" s="92"/>
      <c r="AL323" s="92"/>
      <c r="AM323" s="92"/>
      <c r="AN323" s="92"/>
      <c r="AO323" s="92"/>
      <c r="AP323" s="92"/>
      <c r="AQ323" s="92"/>
      <c r="AR323" s="92"/>
      <c r="AS323" s="92"/>
      <c r="AT323" s="92"/>
      <c r="AU323" s="92"/>
      <c r="AV323" s="92"/>
      <c r="AW323" s="92"/>
      <c r="AX323" s="98"/>
      <c r="AZ323" s="120">
        <f>IF(E323=AZ$3,AX323,0)</f>
        <v>0</v>
      </c>
      <c r="BA323" s="18">
        <f>IF(AZ323=AZ$4,AZ323-60,AZ323)</f>
        <v>0</v>
      </c>
      <c r="BB323" s="18">
        <f>IF(BA323=BA$4,BA323-60,BA323)</f>
        <v>0</v>
      </c>
      <c r="BC323" s="19">
        <f>IF(AZ323=$AZ$4,1,IF(BA323=$BA$4,1,IF(BB323=$BB$4,1,0)))</f>
        <v>0</v>
      </c>
      <c r="BE323" s="120">
        <f>IF(E323=BE$3,AX323,0)</f>
        <v>0</v>
      </c>
      <c r="BF323" s="18">
        <f>IF(BE323=BE$4,BE323-60,BE323)</f>
        <v>0</v>
      </c>
      <c r="BG323" s="18">
        <f>IF(BF323=BF$4,BF323-60,BF323)</f>
        <v>0</v>
      </c>
      <c r="BH323" s="19">
        <f>IF(BE323=$BE$4,1,IF(BF323=$BF$4,1,IF(BG323=$BG$4,1,0)))</f>
        <v>0</v>
      </c>
      <c r="BJ323" s="120">
        <f>IF(E323=BJ$3,AX323,0)</f>
        <v>0</v>
      </c>
      <c r="BK323" s="18">
        <f>IF(BJ323=BJ$4,BJ323-60,BJ323)</f>
        <v>0</v>
      </c>
      <c r="BL323" s="18">
        <f>IF(BK323=BK$4,BK323-60,BK323)</f>
        <v>0</v>
      </c>
      <c r="BM323" s="19">
        <f>IF(BJ323=$BJ$4,1,IF(BK323=$BK$4,1,IF(BL323=$BL$4,1,0)))</f>
        <v>0</v>
      </c>
    </row>
    <row r="324" spans="1:65" ht="15" customHeight="1" outlineLevel="1" x14ac:dyDescent="0.25">
      <c r="A324" s="12" t="str">
        <f>CONCATENATE(E324,LEFT(C324,2),RIGHT(C324,2),UPPER((LEFT(D324,3))))</f>
        <v/>
      </c>
      <c r="B324" s="108"/>
      <c r="C324" s="99"/>
      <c r="D324" s="99"/>
      <c r="E324" s="99"/>
      <c r="F324" s="99"/>
      <c r="G324" s="100"/>
      <c r="H324" s="99"/>
      <c r="I324" s="106"/>
      <c r="J324" s="99"/>
      <c r="K324" s="94"/>
      <c r="L324" s="107"/>
      <c r="M324" s="107"/>
      <c r="N324" s="107"/>
      <c r="O324" s="94"/>
      <c r="P324" s="107"/>
      <c r="Q324" s="94"/>
      <c r="R324" s="94"/>
      <c r="S324" s="107"/>
      <c r="T324" s="94"/>
      <c r="U324" s="94"/>
      <c r="V324" s="94"/>
      <c r="W324" s="94"/>
      <c r="X324" s="94"/>
      <c r="Y324" s="94"/>
      <c r="Z324" s="94"/>
      <c r="AA324" s="94"/>
      <c r="AB324" s="94"/>
      <c r="AC324" s="94"/>
      <c r="AD324" s="94"/>
      <c r="AE324" s="94"/>
      <c r="AF324" s="94"/>
      <c r="AG324" s="94"/>
      <c r="AH324" s="94"/>
      <c r="AI324" s="94"/>
      <c r="AJ324" s="94"/>
      <c r="AK324" s="94"/>
      <c r="AL324" s="94"/>
      <c r="AM324" s="94"/>
      <c r="AN324" s="94"/>
      <c r="AO324" s="94"/>
      <c r="AP324" s="94"/>
      <c r="AQ324" s="94"/>
      <c r="AR324" s="94"/>
      <c r="AS324" s="94"/>
      <c r="AT324" s="94"/>
      <c r="AU324" s="94"/>
      <c r="AV324" s="94"/>
      <c r="AW324" s="94"/>
      <c r="AX324" s="109"/>
      <c r="AZ324" s="120">
        <f>IF(E324=AZ$3,AX324,0)</f>
        <v>0</v>
      </c>
      <c r="BA324" s="18">
        <f>IF(AZ324=AZ$4,AZ324-60,AZ324)</f>
        <v>0</v>
      </c>
      <c r="BB324" s="18">
        <f>IF(BA324=BA$4,BA324-60,BA324)</f>
        <v>0</v>
      </c>
      <c r="BC324" s="19">
        <f>IF(AZ324=$AZ$4,1,IF(BA324=$BA$4,1,IF(BB324=$BB$4,1,0)))</f>
        <v>0</v>
      </c>
      <c r="BE324" s="120">
        <f>IF(E324=BE$3,AX324,0)</f>
        <v>0</v>
      </c>
      <c r="BF324" s="18">
        <f>IF(BE324=BE$4,BE324-60,BE324)</f>
        <v>0</v>
      </c>
      <c r="BG324" s="18">
        <f>IF(BF324=BF$4,BF324-60,BF324)</f>
        <v>0</v>
      </c>
      <c r="BH324" s="19">
        <f>IF(BE324=$BE$4,1,IF(BF324=$BF$4,1,IF(BG324=$BG$4,1,0)))</f>
        <v>0</v>
      </c>
      <c r="BJ324" s="120">
        <f>IF(E324=BJ$3,AX324,0)</f>
        <v>0</v>
      </c>
      <c r="BK324" s="18">
        <f>IF(BJ324=BJ$4,BJ324-60,BJ324)</f>
        <v>0</v>
      </c>
      <c r="BL324" s="18">
        <f>IF(BK324=BK$4,BK324-60,BK324)</f>
        <v>0</v>
      </c>
      <c r="BM324" s="19">
        <f>IF(BJ324=$BJ$4,1,IF(BK324=$BK$4,1,IF(BL324=$BL$4,1,0)))</f>
        <v>0</v>
      </c>
    </row>
    <row r="325" spans="1:65" ht="15.75" x14ac:dyDescent="0.25">
      <c r="A325" s="12" t="str">
        <f>CONCATENATE(E325,LEFT(C325,2),RIGHT(C325,2),UPPER((LEFT(D325,3))))</f>
        <v>GAg21DEN</v>
      </c>
      <c r="B325" s="12" t="s">
        <v>84</v>
      </c>
      <c r="C325" s="12" t="s">
        <v>160</v>
      </c>
      <c r="D325" s="12" t="s">
        <v>125</v>
      </c>
      <c r="E325" s="6" t="str">
        <f>VLOOKUP($F325,'Listes déroulantes'!$A$28:$B$46,2)</f>
        <v>G</v>
      </c>
      <c r="F325" s="70" t="s">
        <v>48</v>
      </c>
      <c r="G325" s="71"/>
      <c r="H325" s="72"/>
      <c r="I325" s="73"/>
      <c r="J325" s="73"/>
      <c r="K325" s="73"/>
      <c r="L325" s="73"/>
      <c r="M325" s="73"/>
      <c r="N325" s="73"/>
      <c r="O325" s="73"/>
      <c r="P325" s="73"/>
      <c r="Q325" s="73"/>
      <c r="R325" s="73"/>
      <c r="S325" s="73"/>
      <c r="T325" s="74"/>
      <c r="U325" s="75">
        <f>J326+N326+Q326+T326</f>
        <v>39.375</v>
      </c>
      <c r="V325" s="72"/>
      <c r="W325" s="73"/>
      <c r="X325" s="73"/>
      <c r="Y325" s="73"/>
      <c r="Z325" s="73"/>
      <c r="AA325" s="73"/>
      <c r="AB325" s="73"/>
      <c r="AC325" s="73"/>
      <c r="AD325" s="73"/>
      <c r="AE325" s="73"/>
      <c r="AF325" s="74"/>
      <c r="AG325" s="76"/>
      <c r="AH325" s="77">
        <f>W326+Y326+AA326+AC326+AE326+AG326</f>
        <v>7.5</v>
      </c>
      <c r="AI325" s="73"/>
      <c r="AJ325" s="73"/>
      <c r="AK325" s="73"/>
      <c r="AL325" s="78" t="str">
        <f>IF(AK326&lt;5,"0",IF(AK326&lt;10,"2,5",IF(AK326&lt;15,"5",IF(AK326&lt;20,"7,5","10"))))</f>
        <v>7,5</v>
      </c>
      <c r="AM325" s="73"/>
      <c r="AN325" s="73"/>
      <c r="AO325" s="73"/>
      <c r="AP325" s="79">
        <f>IF(AO326&lt;10,5,10)</f>
        <v>10</v>
      </c>
      <c r="AQ325" s="73"/>
      <c r="AR325" s="73"/>
      <c r="AS325" s="73"/>
      <c r="AT325" s="73"/>
      <c r="AU325" s="73"/>
      <c r="AV325" s="73"/>
      <c r="AW325" s="80">
        <f>AR326+AT326+AV326</f>
        <v>2</v>
      </c>
      <c r="AX325" s="81">
        <f>U325+AP325+AL325+AH325+AW325</f>
        <v>66.375</v>
      </c>
      <c r="AZ325" s="120">
        <f>IF(E325=AZ$3,AX325,0)</f>
        <v>0</v>
      </c>
      <c r="BA325" s="18">
        <f>IF(AZ325=AZ$4,AZ325-60,AZ325)</f>
        <v>0</v>
      </c>
      <c r="BB325" s="18">
        <f>IF(BA325=BA$4,BA325-60,BA325)</f>
        <v>0</v>
      </c>
      <c r="BC325" s="19">
        <f>IF(AZ325=$AZ$4,1,IF(BA325=$BA$4,1,IF(BB325=$BB$4,1,0)))</f>
        <v>0</v>
      </c>
      <c r="BE325" s="120">
        <f>IF(E325=BE$3,AX325,0)</f>
        <v>0</v>
      </c>
      <c r="BF325" s="18">
        <f>IF(BE325=BE$4,BE325-60,BE325)</f>
        <v>0</v>
      </c>
      <c r="BG325" s="18">
        <f>IF(BF325=BF$4,BF325-60,BF325)</f>
        <v>0</v>
      </c>
      <c r="BH325" s="19">
        <f>IF(BE325=$BE$4,1,IF(BF325=$BF$4,1,IF(BG325=$BG$4,1,0)))</f>
        <v>0</v>
      </c>
      <c r="BJ325" s="120">
        <f>IF(E325=BJ$3,AX325,0)</f>
        <v>0</v>
      </c>
      <c r="BK325" s="18">
        <f>IF(BJ325=BJ$4,BJ325-60,BJ325)</f>
        <v>0</v>
      </c>
      <c r="BL325" s="18">
        <f>IF(BK325=BK$4,BK325-60,BK325)</f>
        <v>0</v>
      </c>
      <c r="BM325" s="19">
        <f>IF(BJ325=$BJ$4,1,IF(BK325=$BK$4,1,IF(BL325=$BL$4,1,0)))</f>
        <v>0</v>
      </c>
    </row>
    <row r="326" spans="1:65" ht="15.75" customHeight="1" outlineLevel="1" x14ac:dyDescent="0.25">
      <c r="A326" s="12" t="str">
        <f>CONCATENATE(E326,LEFT(C326,2),RIGHT(C326,2),UPPER((LEFT(D326,3))))</f>
        <v/>
      </c>
      <c r="B326" s="82"/>
      <c r="C326" s="82"/>
      <c r="D326" s="82"/>
      <c r="E326" s="82"/>
      <c r="F326" s="82"/>
      <c r="G326" s="83"/>
      <c r="H326" s="87" t="s">
        <v>29</v>
      </c>
      <c r="I326" s="85">
        <f>VLOOKUP(H326,OBJECTIFS,2)</f>
        <v>10</v>
      </c>
      <c r="J326" s="86">
        <f>AVERAGE(I326:I330)</f>
        <v>10</v>
      </c>
      <c r="K326" s="87" t="s">
        <v>37</v>
      </c>
      <c r="L326" s="11">
        <f>VLOOKUP(K326,COMPETENCES,2)</f>
        <v>10</v>
      </c>
      <c r="M326" s="11">
        <f>IF(L326="-",0,IF(L326=0,0,1))</f>
        <v>1</v>
      </c>
      <c r="N326" s="88">
        <f>SUM(L326:L339)/SUM(M326:M339)</f>
        <v>9.6875</v>
      </c>
      <c r="O326" s="84" t="s">
        <v>19</v>
      </c>
      <c r="P326" s="89">
        <f>VLOOKUP(O326,QUALITES,2)</f>
        <v>10</v>
      </c>
      <c r="Q326" s="90">
        <f>AVERAGE(P326:P333)</f>
        <v>9.6875</v>
      </c>
      <c r="R326" s="84" t="s">
        <v>37</v>
      </c>
      <c r="S326" s="11">
        <f>VLOOKUP(R326,EXPERTISE,2)</f>
        <v>10</v>
      </c>
      <c r="T326" s="91">
        <f>AVERAGE(S326:S336)</f>
        <v>10</v>
      </c>
      <c r="U326" s="92"/>
      <c r="V326" s="12" t="s">
        <v>18</v>
      </c>
      <c r="W326" s="93">
        <f>VLOOKUP(V326,PROJETS,2)</f>
        <v>2.5</v>
      </c>
      <c r="X326" s="12" t="s">
        <v>59</v>
      </c>
      <c r="Y326" s="93">
        <f>VLOOKUP(X326,PROJETS,2)</f>
        <v>0</v>
      </c>
      <c r="Z326" s="12" t="s">
        <v>18</v>
      </c>
      <c r="AA326" s="93">
        <f>VLOOKUP(Z326,PROJETS,2)</f>
        <v>2.5</v>
      </c>
      <c r="AB326" s="12" t="s">
        <v>59</v>
      </c>
      <c r="AC326" s="93">
        <f>VLOOKUP(AB326,PROJETS,2)</f>
        <v>0</v>
      </c>
      <c r="AD326" s="12" t="s">
        <v>18</v>
      </c>
      <c r="AE326" s="93">
        <f>VLOOKUP(AD326,PROJETS,2)</f>
        <v>2.5</v>
      </c>
      <c r="AF326" s="12" t="s">
        <v>59</v>
      </c>
      <c r="AG326" s="93">
        <f>VLOOKUP(AF326,PROJETS,2)</f>
        <v>0</v>
      </c>
      <c r="AH326" s="94"/>
      <c r="AI326" s="95">
        <v>39083</v>
      </c>
      <c r="AJ326" s="96">
        <f>AJ4</f>
        <v>44561</v>
      </c>
      <c r="AK326" s="97">
        <f>(AJ326-AI326)/365</f>
        <v>15.008219178082191</v>
      </c>
      <c r="AL326" s="92"/>
      <c r="AM326" s="95">
        <v>30025</v>
      </c>
      <c r="AN326" s="95">
        <f>AN4</f>
        <v>44561</v>
      </c>
      <c r="AO326" s="97">
        <f>(AN326-AM326)/365</f>
        <v>39.824657534246576</v>
      </c>
      <c r="AP326" s="92"/>
      <c r="AQ326" s="12" t="s">
        <v>18</v>
      </c>
      <c r="AR326" s="93">
        <f>VLOOKUP(AQ326,DIVERS,2)</f>
        <v>2</v>
      </c>
      <c r="AS326" s="12" t="s">
        <v>59</v>
      </c>
      <c r="AT326" s="93">
        <f>VLOOKUP(AS326,FORMAC,2)</f>
        <v>0</v>
      </c>
      <c r="AU326" s="12" t="s">
        <v>59</v>
      </c>
      <c r="AV326" s="93">
        <f>VLOOKUP(AU326,FORMAQ,2)</f>
        <v>0</v>
      </c>
      <c r="AW326" s="92"/>
      <c r="AX326" s="98"/>
      <c r="AZ326" s="120">
        <f>IF(E326=AZ$3,AX326,0)</f>
        <v>0</v>
      </c>
      <c r="BA326" s="18">
        <f>IF(AZ326=AZ$4,AZ326-60,AZ326)</f>
        <v>0</v>
      </c>
      <c r="BB326" s="18">
        <f>IF(BA326=BA$4,BA326-60,BA326)</f>
        <v>0</v>
      </c>
      <c r="BC326" s="19">
        <f>IF(AZ326=$AZ$4,1,IF(BA326=$BA$4,1,IF(BB326=$BB$4,1,0)))</f>
        <v>0</v>
      </c>
      <c r="BE326" s="120">
        <f>IF(E326=BE$3,AX326,0)</f>
        <v>0</v>
      </c>
      <c r="BF326" s="18">
        <f>IF(BE326=BE$4,BE326-60,BE326)</f>
        <v>0</v>
      </c>
      <c r="BG326" s="18">
        <f>IF(BF326=BF$4,BF326-60,BF326)</f>
        <v>0</v>
      </c>
      <c r="BH326" s="19">
        <f>IF(BE326=$BE$4,1,IF(BF326=$BF$4,1,IF(BG326=$BG$4,1,0)))</f>
        <v>0</v>
      </c>
      <c r="BJ326" s="120">
        <f>IF(E326=BJ$3,AX326,0)</f>
        <v>0</v>
      </c>
      <c r="BK326" s="18">
        <f>IF(BJ326=BJ$4,BJ326-60,BJ326)</f>
        <v>0</v>
      </c>
      <c r="BL326" s="18">
        <f>IF(BK326=BK$4,BK326-60,BK326)</f>
        <v>0</v>
      </c>
      <c r="BM326" s="19">
        <f>IF(BJ326=$BJ$4,1,IF(BK326=$BK$4,1,IF(BL326=$BL$4,1,0)))</f>
        <v>0</v>
      </c>
    </row>
    <row r="327" spans="1:65" ht="15.75" customHeight="1" outlineLevel="1" x14ac:dyDescent="0.25">
      <c r="A327" s="12" t="str">
        <f>CONCATENATE(E327,LEFT(C327,2),RIGHT(C327,2),UPPER((LEFT(D327,3))))</f>
        <v/>
      </c>
      <c r="B327" s="99"/>
      <c r="C327" s="99"/>
      <c r="D327" s="99"/>
      <c r="E327" s="99"/>
      <c r="F327" s="99"/>
      <c r="G327" s="100"/>
      <c r="H327" s="87" t="s">
        <v>29</v>
      </c>
      <c r="I327" s="101">
        <f>VLOOKUP(H327,OBJECTIFS,2)</f>
        <v>10</v>
      </c>
      <c r="J327" s="99"/>
      <c r="K327" s="87" t="s">
        <v>37</v>
      </c>
      <c r="L327" s="11">
        <f>VLOOKUP(K327,COMPETENCES,2)</f>
        <v>10</v>
      </c>
      <c r="M327" s="11">
        <f>IF(L327="-",0,IF(L327=0,0,1))</f>
        <v>1</v>
      </c>
      <c r="N327" s="103"/>
      <c r="O327" s="84" t="s">
        <v>19</v>
      </c>
      <c r="P327" s="11">
        <f>VLOOKUP(O327,QUALITES,2)</f>
        <v>10</v>
      </c>
      <c r="Q327" s="94"/>
      <c r="R327" s="84" t="s">
        <v>37</v>
      </c>
      <c r="S327" s="11">
        <f>VLOOKUP(R327,EXPERTISE,2)</f>
        <v>10</v>
      </c>
      <c r="T327" s="94"/>
      <c r="U327" s="92"/>
      <c r="V327" s="92"/>
      <c r="W327" s="92"/>
      <c r="X327" s="92"/>
      <c r="Y327" s="92"/>
      <c r="Z327" s="92"/>
      <c r="AA327" s="92"/>
      <c r="AB327" s="92"/>
      <c r="AC327" s="92"/>
      <c r="AD327" s="92"/>
      <c r="AE327" s="92"/>
      <c r="AF327" s="92"/>
      <c r="AG327" s="92"/>
      <c r="AH327" s="92"/>
      <c r="AI327" s="92"/>
      <c r="AJ327" s="92"/>
      <c r="AK327" s="92"/>
      <c r="AL327" s="92"/>
      <c r="AM327" s="92"/>
      <c r="AN327" s="92"/>
      <c r="AO327" s="92"/>
      <c r="AP327" s="92"/>
      <c r="AQ327" s="92"/>
      <c r="AR327" s="92"/>
      <c r="AS327" s="92"/>
      <c r="AT327" s="92"/>
      <c r="AU327" s="92"/>
      <c r="AV327" s="92"/>
      <c r="AW327" s="92"/>
      <c r="AX327" s="98"/>
      <c r="AZ327" s="120">
        <f>IF(E327=AZ$3,AX327,0)</f>
        <v>0</v>
      </c>
      <c r="BA327" s="18">
        <f>IF(AZ327=AZ$4,AZ327-60,AZ327)</f>
        <v>0</v>
      </c>
      <c r="BB327" s="18">
        <f>IF(BA327=BA$4,BA327-60,BA327)</f>
        <v>0</v>
      </c>
      <c r="BC327" s="19">
        <f>IF(AZ327=$AZ$4,1,IF(BA327=$BA$4,1,IF(BB327=$BB$4,1,0)))</f>
        <v>0</v>
      </c>
      <c r="BE327" s="120">
        <f>IF(E327=BE$3,AX327,0)</f>
        <v>0</v>
      </c>
      <c r="BF327" s="18">
        <f>IF(BE327=BE$4,BE327-60,BE327)</f>
        <v>0</v>
      </c>
      <c r="BG327" s="18">
        <f>IF(BF327=BF$4,BF327-60,BF327)</f>
        <v>0</v>
      </c>
      <c r="BH327" s="19">
        <f>IF(BE327=$BE$4,1,IF(BF327=$BF$4,1,IF(BG327=$BG$4,1,0)))</f>
        <v>0</v>
      </c>
      <c r="BJ327" s="120">
        <f>IF(E327=BJ$3,AX327,0)</f>
        <v>0</v>
      </c>
      <c r="BK327" s="18">
        <f>IF(BJ327=BJ$4,BJ327-60,BJ327)</f>
        <v>0</v>
      </c>
      <c r="BL327" s="18">
        <f>IF(BK327=BK$4,BK327-60,BK327)</f>
        <v>0</v>
      </c>
      <c r="BM327" s="19">
        <f>IF(BJ327=$BJ$4,1,IF(BK327=$BK$4,1,IF(BL327=$BL$4,1,0)))</f>
        <v>0</v>
      </c>
    </row>
    <row r="328" spans="1:65" ht="15.75" customHeight="1" outlineLevel="1" x14ac:dyDescent="0.25">
      <c r="A328" s="12" t="str">
        <f>CONCATENATE(E328,LEFT(C328,2),RIGHT(C328,2),UPPER((LEFT(D328,3))))</f>
        <v/>
      </c>
      <c r="B328" s="99"/>
      <c r="C328" s="99"/>
      <c r="D328" s="99"/>
      <c r="E328" s="99"/>
      <c r="F328" s="99"/>
      <c r="G328" s="105"/>
      <c r="H328" s="87" t="s">
        <v>29</v>
      </c>
      <c r="I328" s="101">
        <f>VLOOKUP(H328,OBJECTIFS,2)</f>
        <v>10</v>
      </c>
      <c r="J328" s="99"/>
      <c r="K328" s="87" t="s">
        <v>37</v>
      </c>
      <c r="L328" s="11">
        <f>VLOOKUP(K328,COMPETENCES,2)</f>
        <v>10</v>
      </c>
      <c r="M328" s="11">
        <f>IF(L328="-",0,IF(L328=0,0,1))</f>
        <v>1</v>
      </c>
      <c r="N328" s="103"/>
      <c r="O328" s="84" t="s">
        <v>19</v>
      </c>
      <c r="P328" s="11">
        <f>VLOOKUP(O328,QUALITES,2)</f>
        <v>10</v>
      </c>
      <c r="Q328" s="94"/>
      <c r="R328" s="84" t="s">
        <v>37</v>
      </c>
      <c r="S328" s="11">
        <f>VLOOKUP(R328,EXPERTISE,2)</f>
        <v>10</v>
      </c>
      <c r="T328" s="94"/>
      <c r="U328" s="92"/>
      <c r="V328" s="92"/>
      <c r="W328" s="92"/>
      <c r="X328" s="92"/>
      <c r="Y328" s="92"/>
      <c r="Z328" s="92"/>
      <c r="AA328" s="92"/>
      <c r="AB328" s="92"/>
      <c r="AC328" s="92"/>
      <c r="AD328" s="92"/>
      <c r="AE328" s="92"/>
      <c r="AF328" s="92"/>
      <c r="AG328" s="92"/>
      <c r="AH328" s="92"/>
      <c r="AI328" s="92"/>
      <c r="AJ328" s="92"/>
      <c r="AK328" s="92"/>
      <c r="AL328" s="92"/>
      <c r="AM328" s="92"/>
      <c r="AN328" s="92"/>
      <c r="AO328" s="92"/>
      <c r="AP328" s="92"/>
      <c r="AQ328" s="92"/>
      <c r="AR328" s="92"/>
      <c r="AS328" s="92"/>
      <c r="AT328" s="92"/>
      <c r="AU328" s="92"/>
      <c r="AV328" s="92"/>
      <c r="AW328" s="92"/>
      <c r="AX328" s="98"/>
      <c r="AZ328" s="120">
        <f>IF(E328=AZ$3,AX328,0)</f>
        <v>0</v>
      </c>
      <c r="BA328" s="18">
        <f>IF(AZ328=AZ$4,AZ328-60,AZ328)</f>
        <v>0</v>
      </c>
      <c r="BB328" s="18">
        <f>IF(BA328=BA$4,BA328-60,BA328)</f>
        <v>0</v>
      </c>
      <c r="BC328" s="19">
        <f>IF(AZ328=$AZ$4,1,IF(BA328=$BA$4,1,IF(BB328=$BB$4,1,0)))</f>
        <v>0</v>
      </c>
      <c r="BE328" s="120">
        <f>IF(E328=BE$3,AX328,0)</f>
        <v>0</v>
      </c>
      <c r="BF328" s="18">
        <f>IF(BE328=BE$4,BE328-60,BE328)</f>
        <v>0</v>
      </c>
      <c r="BG328" s="18">
        <f>IF(BF328=BF$4,BF328-60,BF328)</f>
        <v>0</v>
      </c>
      <c r="BH328" s="19">
        <f>IF(BE328=$BE$4,1,IF(BF328=$BF$4,1,IF(BG328=$BG$4,1,0)))</f>
        <v>0</v>
      </c>
      <c r="BJ328" s="120">
        <f>IF(E328=BJ$3,AX328,0)</f>
        <v>0</v>
      </c>
      <c r="BK328" s="18">
        <f>IF(BJ328=BJ$4,BJ328-60,BJ328)</f>
        <v>0</v>
      </c>
      <c r="BL328" s="18">
        <f>IF(BK328=BK$4,BK328-60,BK328)</f>
        <v>0</v>
      </c>
      <c r="BM328" s="19">
        <f>IF(BJ328=$BJ$4,1,IF(BK328=$BK$4,1,IF(BL328=$BL$4,1,0)))</f>
        <v>0</v>
      </c>
    </row>
    <row r="329" spans="1:65" ht="15.75" customHeight="1" outlineLevel="1" x14ac:dyDescent="0.25">
      <c r="A329" s="12" t="str">
        <f>CONCATENATE(E329,LEFT(C329,2),RIGHT(C329,2),UPPER((LEFT(D329,3))))</f>
        <v/>
      </c>
      <c r="B329" s="99"/>
      <c r="C329" s="99"/>
      <c r="D329" s="99"/>
      <c r="E329" s="99"/>
      <c r="F329" s="99"/>
      <c r="G329" s="105"/>
      <c r="H329" s="84" t="s">
        <v>66</v>
      </c>
      <c r="I329" s="101" t="str">
        <f>VLOOKUP(H329,OBJECTIFS,2)</f>
        <v>-</v>
      </c>
      <c r="J329" s="99"/>
      <c r="K329" s="87" t="s">
        <v>37</v>
      </c>
      <c r="L329" s="11">
        <f>VLOOKUP(K329,COMPETENCES,2)</f>
        <v>10</v>
      </c>
      <c r="M329" s="11">
        <f>IF(L329="-",0,IF(L329=0,0,1))</f>
        <v>1</v>
      </c>
      <c r="N329" s="103"/>
      <c r="O329" s="84" t="s">
        <v>19</v>
      </c>
      <c r="P329" s="11">
        <f>VLOOKUP(O329,QUALITES,2)</f>
        <v>10</v>
      </c>
      <c r="Q329" s="94"/>
      <c r="R329" s="84" t="s">
        <v>37</v>
      </c>
      <c r="S329" s="11">
        <f>VLOOKUP(R329,EXPERTISE,2)</f>
        <v>10</v>
      </c>
      <c r="T329" s="94"/>
      <c r="U329" s="92"/>
      <c r="V329" s="92"/>
      <c r="W329" s="92"/>
      <c r="X329" s="92"/>
      <c r="Y329" s="92"/>
      <c r="Z329" s="92"/>
      <c r="AA329" s="92"/>
      <c r="AB329" s="92"/>
      <c r="AC329" s="92"/>
      <c r="AD329" s="92"/>
      <c r="AE329" s="92"/>
      <c r="AF329" s="92"/>
      <c r="AG329" s="92"/>
      <c r="AH329" s="92"/>
      <c r="AI329" s="92"/>
      <c r="AJ329" s="92"/>
      <c r="AK329" s="92"/>
      <c r="AL329" s="92"/>
      <c r="AM329" s="92"/>
      <c r="AN329" s="92"/>
      <c r="AO329" s="92"/>
      <c r="AP329" s="92"/>
      <c r="AQ329" s="92"/>
      <c r="AR329" s="92"/>
      <c r="AS329" s="92"/>
      <c r="AT329" s="92"/>
      <c r="AU329" s="92"/>
      <c r="AV329" s="92"/>
      <c r="AW329" s="92"/>
      <c r="AX329" s="98"/>
      <c r="AZ329" s="120">
        <f>IF(E329=AZ$3,AX329,0)</f>
        <v>0</v>
      </c>
      <c r="BA329" s="18">
        <f>IF(AZ329=AZ$4,AZ329-60,AZ329)</f>
        <v>0</v>
      </c>
      <c r="BB329" s="18">
        <f>IF(BA329=BA$4,BA329-60,BA329)</f>
        <v>0</v>
      </c>
      <c r="BC329" s="19">
        <f>IF(AZ329=$AZ$4,1,IF(BA329=$BA$4,1,IF(BB329=$BB$4,1,0)))</f>
        <v>0</v>
      </c>
      <c r="BE329" s="120">
        <f>IF(E329=BE$3,AX329,0)</f>
        <v>0</v>
      </c>
      <c r="BF329" s="18">
        <f>IF(BE329=BE$4,BE329-60,BE329)</f>
        <v>0</v>
      </c>
      <c r="BG329" s="18">
        <f>IF(BF329=BF$4,BF329-60,BF329)</f>
        <v>0</v>
      </c>
      <c r="BH329" s="19">
        <f>IF(BE329=$BE$4,1,IF(BF329=$BF$4,1,IF(BG329=$BG$4,1,0)))</f>
        <v>0</v>
      </c>
      <c r="BJ329" s="120">
        <f>IF(E329=BJ$3,AX329,0)</f>
        <v>0</v>
      </c>
      <c r="BK329" s="18">
        <f>IF(BJ329=BJ$4,BJ329-60,BJ329)</f>
        <v>0</v>
      </c>
      <c r="BL329" s="18">
        <f>IF(BK329=BK$4,BK329-60,BK329)</f>
        <v>0</v>
      </c>
      <c r="BM329" s="19">
        <f>IF(BJ329=$BJ$4,1,IF(BK329=$BK$4,1,IF(BL329=$BL$4,1,0)))</f>
        <v>0</v>
      </c>
    </row>
    <row r="330" spans="1:65" ht="15.75" customHeight="1" outlineLevel="1" x14ac:dyDescent="0.25">
      <c r="A330" s="12" t="str">
        <f>CONCATENATE(E330,LEFT(C330,2),RIGHT(C330,2),UPPER((LEFT(D330,3))))</f>
        <v/>
      </c>
      <c r="B330" s="99"/>
      <c r="C330" s="99"/>
      <c r="D330" s="99"/>
      <c r="E330" s="99"/>
      <c r="F330" s="99"/>
      <c r="G330" s="105"/>
      <c r="H330" s="84" t="s">
        <v>66</v>
      </c>
      <c r="I330" s="11" t="str">
        <f>VLOOKUP(H330,OBJECTIFS,2)</f>
        <v>-</v>
      </c>
      <c r="J330" s="99"/>
      <c r="K330" s="87" t="s">
        <v>37</v>
      </c>
      <c r="L330" s="11">
        <f>VLOOKUP(K330,COMPETENCES,2)</f>
        <v>10</v>
      </c>
      <c r="M330" s="11">
        <f>IF(L330="-",0,IF(L330=0,0,1))</f>
        <v>1</v>
      </c>
      <c r="N330" s="103"/>
      <c r="O330" s="84" t="s">
        <v>19</v>
      </c>
      <c r="P330" s="11">
        <f>VLOOKUP(O330,QUALITES,2)</f>
        <v>10</v>
      </c>
      <c r="Q330" s="94"/>
      <c r="R330" s="84" t="s">
        <v>38</v>
      </c>
      <c r="S330" s="11" t="str">
        <f>VLOOKUP(R330,EXPERTISE,2)</f>
        <v>-</v>
      </c>
      <c r="T330" s="94"/>
      <c r="U330" s="92"/>
      <c r="V330" s="92"/>
      <c r="W330" s="92"/>
      <c r="X330" s="92"/>
      <c r="Y330" s="92"/>
      <c r="Z330" s="92"/>
      <c r="AA330" s="92"/>
      <c r="AB330" s="92"/>
      <c r="AC330" s="92"/>
      <c r="AD330" s="92"/>
      <c r="AE330" s="92"/>
      <c r="AF330" s="92"/>
      <c r="AG330" s="92"/>
      <c r="AH330" s="92"/>
      <c r="AI330" s="92"/>
      <c r="AJ330" s="92"/>
      <c r="AK330" s="92"/>
      <c r="AL330" s="92"/>
      <c r="AM330" s="92"/>
      <c r="AN330" s="92"/>
      <c r="AO330" s="92"/>
      <c r="AP330" s="92"/>
      <c r="AQ330" s="92"/>
      <c r="AR330" s="92"/>
      <c r="AS330" s="92"/>
      <c r="AT330" s="92"/>
      <c r="AU330" s="92"/>
      <c r="AV330" s="92"/>
      <c r="AW330" s="92"/>
      <c r="AX330" s="98"/>
      <c r="AZ330" s="120">
        <f>IF(E330=AZ$3,AX330,0)</f>
        <v>0</v>
      </c>
      <c r="BA330" s="18">
        <f>IF(AZ330=AZ$4,AZ330-60,AZ330)</f>
        <v>0</v>
      </c>
      <c r="BB330" s="18">
        <f>IF(BA330=BA$4,BA330-60,BA330)</f>
        <v>0</v>
      </c>
      <c r="BC330" s="19">
        <f>IF(AZ330=$AZ$4,1,IF(BA330=$BA$4,1,IF(BB330=$BB$4,1,0)))</f>
        <v>0</v>
      </c>
      <c r="BE330" s="120">
        <f>IF(E330=BE$3,AX330,0)</f>
        <v>0</v>
      </c>
      <c r="BF330" s="18">
        <f>IF(BE330=BE$4,BE330-60,BE330)</f>
        <v>0</v>
      </c>
      <c r="BG330" s="18">
        <f>IF(BF330=BF$4,BF330-60,BF330)</f>
        <v>0</v>
      </c>
      <c r="BH330" s="19">
        <f>IF(BE330=$BE$4,1,IF(BF330=$BF$4,1,IF(BG330=$BG$4,1,0)))</f>
        <v>0</v>
      </c>
      <c r="BJ330" s="120">
        <f>IF(E330=BJ$3,AX330,0)</f>
        <v>0</v>
      </c>
      <c r="BK330" s="18">
        <f>IF(BJ330=BJ$4,BJ330-60,BJ330)</f>
        <v>0</v>
      </c>
      <c r="BL330" s="18">
        <f>IF(BK330=BK$4,BK330-60,BK330)</f>
        <v>0</v>
      </c>
      <c r="BM330" s="19">
        <f>IF(BJ330=$BJ$4,1,IF(BK330=$BK$4,1,IF(BL330=$BL$4,1,0)))</f>
        <v>0</v>
      </c>
    </row>
    <row r="331" spans="1:65" ht="15.75" customHeight="1" outlineLevel="1" x14ac:dyDescent="0.25">
      <c r="A331" s="12" t="str">
        <f>CONCATENATE(E331,LEFT(C331,2),RIGHT(C331,2),UPPER((LEFT(D331,3))))</f>
        <v/>
      </c>
      <c r="B331" s="99"/>
      <c r="C331" s="99"/>
      <c r="D331" s="99"/>
      <c r="E331" s="99"/>
      <c r="F331" s="99"/>
      <c r="G331" s="100"/>
      <c r="H331" s="99"/>
      <c r="I331" s="106"/>
      <c r="J331" s="99"/>
      <c r="K331" s="87" t="s">
        <v>37</v>
      </c>
      <c r="L331" s="11">
        <f>VLOOKUP(K331,COMPETENCES,2)</f>
        <v>10</v>
      </c>
      <c r="M331" s="11">
        <f>IF(L331="-",0,IF(L331=0,0,1))</f>
        <v>1</v>
      </c>
      <c r="N331" s="103"/>
      <c r="O331" s="84" t="s">
        <v>19</v>
      </c>
      <c r="P331" s="11">
        <f>VLOOKUP(O331,QUALITES,2)</f>
        <v>10</v>
      </c>
      <c r="Q331" s="94"/>
      <c r="R331" s="84" t="s">
        <v>38</v>
      </c>
      <c r="S331" s="11" t="str">
        <f>VLOOKUP(R331,EXPERTISE,2)</f>
        <v>-</v>
      </c>
      <c r="T331" s="94"/>
      <c r="U331" s="92"/>
      <c r="V331" s="92"/>
      <c r="W331" s="92"/>
      <c r="X331" s="92"/>
      <c r="Y331" s="92"/>
      <c r="Z331" s="92"/>
      <c r="AA331" s="92"/>
      <c r="AB331" s="92"/>
      <c r="AC331" s="92"/>
      <c r="AD331" s="92"/>
      <c r="AE331" s="92"/>
      <c r="AF331" s="92"/>
      <c r="AG331" s="92"/>
      <c r="AH331" s="92"/>
      <c r="AI331" s="92"/>
      <c r="AJ331" s="92"/>
      <c r="AK331" s="92"/>
      <c r="AL331" s="92"/>
      <c r="AM331" s="92"/>
      <c r="AN331" s="92"/>
      <c r="AO331" s="92"/>
      <c r="AP331" s="92"/>
      <c r="AQ331" s="92"/>
      <c r="AR331" s="92"/>
      <c r="AS331" s="92"/>
      <c r="AT331" s="92"/>
      <c r="AU331" s="92"/>
      <c r="AV331" s="92"/>
      <c r="AW331" s="92"/>
      <c r="AX331" s="98"/>
      <c r="AZ331" s="120">
        <f>IF(E331=AZ$3,AX331,0)</f>
        <v>0</v>
      </c>
      <c r="BA331" s="18">
        <f>IF(AZ331=AZ$4,AZ331-60,AZ331)</f>
        <v>0</v>
      </c>
      <c r="BB331" s="18">
        <f>IF(BA331=BA$4,BA331-60,BA331)</f>
        <v>0</v>
      </c>
      <c r="BC331" s="19">
        <f>IF(AZ331=$AZ$4,1,IF(BA331=$BA$4,1,IF(BB331=$BB$4,1,0)))</f>
        <v>0</v>
      </c>
      <c r="BE331" s="120">
        <f>IF(E331=BE$3,AX331,0)</f>
        <v>0</v>
      </c>
      <c r="BF331" s="18">
        <f>IF(BE331=BE$4,BE331-60,BE331)</f>
        <v>0</v>
      </c>
      <c r="BG331" s="18">
        <f>IF(BF331=BF$4,BF331-60,BF331)</f>
        <v>0</v>
      </c>
      <c r="BH331" s="19">
        <f>IF(BE331=$BE$4,1,IF(BF331=$BF$4,1,IF(BG331=$BG$4,1,0)))</f>
        <v>0</v>
      </c>
      <c r="BJ331" s="120">
        <f>IF(E331=BJ$3,AX331,0)</f>
        <v>0</v>
      </c>
      <c r="BK331" s="18">
        <f>IF(BJ331=BJ$4,BJ331-60,BJ331)</f>
        <v>0</v>
      </c>
      <c r="BL331" s="18">
        <f>IF(BK331=BK$4,BK331-60,BK331)</f>
        <v>0</v>
      </c>
      <c r="BM331" s="19">
        <f>IF(BJ331=$BJ$4,1,IF(BK331=$BK$4,1,IF(BL331=$BL$4,1,0)))</f>
        <v>0</v>
      </c>
    </row>
    <row r="332" spans="1:65" ht="15.75" customHeight="1" outlineLevel="1" x14ac:dyDescent="0.25">
      <c r="A332" s="12" t="str">
        <f>CONCATENATE(E332,LEFT(C332,2),RIGHT(C332,2),UPPER((LEFT(D332,3))))</f>
        <v/>
      </c>
      <c r="B332" s="99"/>
      <c r="C332" s="99"/>
      <c r="D332" s="99"/>
      <c r="E332" s="99"/>
      <c r="F332" s="99"/>
      <c r="G332" s="100"/>
      <c r="H332" s="99"/>
      <c r="I332" s="106"/>
      <c r="J332" s="99"/>
      <c r="K332" s="87" t="s">
        <v>37</v>
      </c>
      <c r="L332" s="11">
        <f>VLOOKUP(K332,COMPETENCES,2)</f>
        <v>10</v>
      </c>
      <c r="M332" s="11">
        <f>IF(L332="-",0,IF(L332=0,0,1))</f>
        <v>1</v>
      </c>
      <c r="N332" s="103"/>
      <c r="O332" s="84" t="s">
        <v>19</v>
      </c>
      <c r="P332" s="11">
        <f>VLOOKUP(O332,QUALITES,2)</f>
        <v>10</v>
      </c>
      <c r="Q332" s="94"/>
      <c r="R332" s="84" t="s">
        <v>38</v>
      </c>
      <c r="S332" s="11" t="str">
        <f>VLOOKUP(R332,EXPERTISE,2)</f>
        <v>-</v>
      </c>
      <c r="T332" s="94"/>
      <c r="U332" s="92"/>
      <c r="V332" s="92"/>
      <c r="W332" s="92"/>
      <c r="X332" s="92"/>
      <c r="Y332" s="92"/>
      <c r="Z332" s="92"/>
      <c r="AA332" s="92"/>
      <c r="AB332" s="92"/>
      <c r="AC332" s="92"/>
      <c r="AD332" s="92"/>
      <c r="AE332" s="92"/>
      <c r="AF332" s="92"/>
      <c r="AG332" s="92"/>
      <c r="AH332" s="92"/>
      <c r="AI332" s="92"/>
      <c r="AJ332" s="92"/>
      <c r="AK332" s="92"/>
      <c r="AL332" s="92"/>
      <c r="AM332" s="92"/>
      <c r="AN332" s="92"/>
      <c r="AO332" s="92"/>
      <c r="AP332" s="92"/>
      <c r="AQ332" s="92"/>
      <c r="AR332" s="92"/>
      <c r="AS332" s="92"/>
      <c r="AT332" s="92"/>
      <c r="AU332" s="92"/>
      <c r="AV332" s="92"/>
      <c r="AW332" s="92"/>
      <c r="AX332" s="98"/>
      <c r="AZ332" s="120">
        <f>IF(E332=AZ$3,AX332,0)</f>
        <v>0</v>
      </c>
      <c r="BA332" s="18">
        <f>IF(AZ332=AZ$4,AZ332-60,AZ332)</f>
        <v>0</v>
      </c>
      <c r="BB332" s="18">
        <f>IF(BA332=BA$4,BA332-60,BA332)</f>
        <v>0</v>
      </c>
      <c r="BC332" s="19">
        <f>IF(AZ332=$AZ$4,1,IF(BA332=$BA$4,1,IF(BB332=$BB$4,1,0)))</f>
        <v>0</v>
      </c>
      <c r="BE332" s="120">
        <f>IF(E332=BE$3,AX332,0)</f>
        <v>0</v>
      </c>
      <c r="BF332" s="18">
        <f>IF(BE332=BE$4,BE332-60,BE332)</f>
        <v>0</v>
      </c>
      <c r="BG332" s="18">
        <f>IF(BF332=BF$4,BF332-60,BF332)</f>
        <v>0</v>
      </c>
      <c r="BH332" s="19">
        <f>IF(BE332=$BE$4,1,IF(BF332=$BF$4,1,IF(BG332=$BG$4,1,0)))</f>
        <v>0</v>
      </c>
      <c r="BJ332" s="120">
        <f>IF(E332=BJ$3,AX332,0)</f>
        <v>0</v>
      </c>
      <c r="BK332" s="18">
        <f>IF(BJ332=BJ$4,BJ332-60,BJ332)</f>
        <v>0</v>
      </c>
      <c r="BL332" s="18">
        <f>IF(BK332=BK$4,BK332-60,BK332)</f>
        <v>0</v>
      </c>
      <c r="BM332" s="19">
        <f>IF(BJ332=$BJ$4,1,IF(BK332=$BK$4,1,IF(BL332=$BL$4,1,0)))</f>
        <v>0</v>
      </c>
    </row>
    <row r="333" spans="1:65" ht="15.75" customHeight="1" outlineLevel="1" x14ac:dyDescent="0.25">
      <c r="A333" s="12" t="str">
        <f>CONCATENATE(E333,LEFT(C333,2),RIGHT(C333,2),UPPER((LEFT(D333,3))))</f>
        <v/>
      </c>
      <c r="B333" s="99"/>
      <c r="C333" s="99"/>
      <c r="D333" s="99"/>
      <c r="E333" s="99"/>
      <c r="F333" s="99"/>
      <c r="G333" s="100"/>
      <c r="H333" s="99"/>
      <c r="I333" s="106"/>
      <c r="J333" s="99"/>
      <c r="K333" s="84" t="s">
        <v>36</v>
      </c>
      <c r="L333" s="11">
        <f>VLOOKUP(K333,COMPETENCES,2)</f>
        <v>7.5</v>
      </c>
      <c r="M333" s="11">
        <f>IF(L333="-",0,IF(L333=0,0,1))</f>
        <v>1</v>
      </c>
      <c r="N333" s="103"/>
      <c r="O333" s="84" t="s">
        <v>18</v>
      </c>
      <c r="P333" s="11">
        <f>VLOOKUP(O333,QUALITES,2)</f>
        <v>7.5</v>
      </c>
      <c r="Q333" s="94"/>
      <c r="R333" s="84" t="s">
        <v>38</v>
      </c>
      <c r="S333" s="11" t="str">
        <f>VLOOKUP(R333,EXPERTISE,2)</f>
        <v>-</v>
      </c>
      <c r="T333" s="94"/>
      <c r="U333" s="92"/>
      <c r="V333" s="92"/>
      <c r="W333" s="92"/>
      <c r="X333" s="92"/>
      <c r="Y333" s="92"/>
      <c r="Z333" s="92"/>
      <c r="AA333" s="92"/>
      <c r="AB333" s="92"/>
      <c r="AC333" s="92"/>
      <c r="AD333" s="92"/>
      <c r="AE333" s="92"/>
      <c r="AF333" s="92"/>
      <c r="AG333" s="92"/>
      <c r="AH333" s="92"/>
      <c r="AI333" s="92"/>
      <c r="AJ333" s="92"/>
      <c r="AK333" s="92"/>
      <c r="AL333" s="92"/>
      <c r="AM333" s="92"/>
      <c r="AN333" s="92"/>
      <c r="AO333" s="92"/>
      <c r="AP333" s="92"/>
      <c r="AQ333" s="92"/>
      <c r="AR333" s="92"/>
      <c r="AS333" s="92"/>
      <c r="AT333" s="92"/>
      <c r="AU333" s="92"/>
      <c r="AV333" s="92"/>
      <c r="AW333" s="92"/>
      <c r="AX333" s="98"/>
      <c r="AZ333" s="120">
        <f>IF(E333=AZ$3,AX333,0)</f>
        <v>0</v>
      </c>
      <c r="BA333" s="18">
        <f>IF(AZ333=AZ$4,AZ333-60,AZ333)</f>
        <v>0</v>
      </c>
      <c r="BB333" s="18">
        <f>IF(BA333=BA$4,BA333-60,BA333)</f>
        <v>0</v>
      </c>
      <c r="BC333" s="19">
        <f>IF(AZ333=$AZ$4,1,IF(BA333=$BA$4,1,IF(BB333=$BB$4,1,0)))</f>
        <v>0</v>
      </c>
      <c r="BE333" s="120">
        <f>IF(E333=BE$3,AX333,0)</f>
        <v>0</v>
      </c>
      <c r="BF333" s="18">
        <f>IF(BE333=BE$4,BE333-60,BE333)</f>
        <v>0</v>
      </c>
      <c r="BG333" s="18">
        <f>IF(BF333=BF$4,BF333-60,BF333)</f>
        <v>0</v>
      </c>
      <c r="BH333" s="19">
        <f>IF(BE333=$BE$4,1,IF(BF333=$BF$4,1,IF(BG333=$BG$4,1,0)))</f>
        <v>0</v>
      </c>
      <c r="BJ333" s="120">
        <f>IF(E333=BJ$3,AX333,0)</f>
        <v>0</v>
      </c>
      <c r="BK333" s="18">
        <f>IF(BJ333=BJ$4,BJ333-60,BJ333)</f>
        <v>0</v>
      </c>
      <c r="BL333" s="18">
        <f>IF(BK333=BK$4,BK333-60,BK333)</f>
        <v>0</v>
      </c>
      <c r="BM333" s="19">
        <f>IF(BJ333=$BJ$4,1,IF(BK333=$BK$4,1,IF(BL333=$BL$4,1,0)))</f>
        <v>0</v>
      </c>
    </row>
    <row r="334" spans="1:65" ht="15.75" customHeight="1" outlineLevel="1" x14ac:dyDescent="0.25">
      <c r="A334" s="12" t="str">
        <f>CONCATENATE(E334,LEFT(C334,2),RIGHT(C334,2),UPPER((LEFT(D334,3))))</f>
        <v/>
      </c>
      <c r="B334" s="99"/>
      <c r="C334" s="99"/>
      <c r="D334" s="99"/>
      <c r="E334" s="99"/>
      <c r="F334" s="99"/>
      <c r="G334" s="100"/>
      <c r="H334" s="99"/>
      <c r="I334" s="106"/>
      <c r="J334" s="99"/>
      <c r="K334" s="84" t="s">
        <v>66</v>
      </c>
      <c r="L334" s="11" t="str">
        <f>VLOOKUP(K334,COMPETENCES,2)</f>
        <v>-</v>
      </c>
      <c r="M334" s="11">
        <f>IF(L334="-",0,IF(L334=0,0,1))</f>
        <v>0</v>
      </c>
      <c r="N334" s="103"/>
      <c r="O334" s="94"/>
      <c r="P334" s="107"/>
      <c r="Q334" s="94"/>
      <c r="R334" s="84" t="s">
        <v>37</v>
      </c>
      <c r="S334" s="11">
        <f>VLOOKUP(R334,EXPERTISE,2)</f>
        <v>10</v>
      </c>
      <c r="T334" s="94"/>
      <c r="U334" s="92"/>
      <c r="V334" s="92"/>
      <c r="W334" s="92"/>
      <c r="X334" s="92"/>
      <c r="Y334" s="92"/>
      <c r="Z334" s="92"/>
      <c r="AA334" s="92"/>
      <c r="AB334" s="92"/>
      <c r="AC334" s="92"/>
      <c r="AD334" s="92"/>
      <c r="AE334" s="92"/>
      <c r="AF334" s="92"/>
      <c r="AG334" s="92"/>
      <c r="AH334" s="92"/>
      <c r="AI334" s="92"/>
      <c r="AJ334" s="92"/>
      <c r="AK334" s="92"/>
      <c r="AL334" s="92"/>
      <c r="AM334" s="92"/>
      <c r="AN334" s="92"/>
      <c r="AO334" s="92"/>
      <c r="AP334" s="92"/>
      <c r="AQ334" s="92"/>
      <c r="AR334" s="92"/>
      <c r="AS334" s="92"/>
      <c r="AT334" s="92"/>
      <c r="AU334" s="92"/>
      <c r="AV334" s="92"/>
      <c r="AW334" s="92"/>
      <c r="AX334" s="98"/>
      <c r="AZ334" s="120">
        <f>IF(E334=AZ$3,AX334,0)</f>
        <v>0</v>
      </c>
      <c r="BA334" s="18">
        <f>IF(AZ334=AZ$4,AZ334-60,AZ334)</f>
        <v>0</v>
      </c>
      <c r="BB334" s="18">
        <f>IF(BA334=BA$4,BA334-60,BA334)</f>
        <v>0</v>
      </c>
      <c r="BC334" s="19">
        <f>IF(AZ334=$AZ$4,1,IF(BA334=$BA$4,1,IF(BB334=$BB$4,1,0)))</f>
        <v>0</v>
      </c>
      <c r="BE334" s="120">
        <f>IF(E334=BE$3,AX334,0)</f>
        <v>0</v>
      </c>
      <c r="BF334" s="18">
        <f>IF(BE334=BE$4,BE334-60,BE334)</f>
        <v>0</v>
      </c>
      <c r="BG334" s="18">
        <f>IF(BF334=BF$4,BF334-60,BF334)</f>
        <v>0</v>
      </c>
      <c r="BH334" s="19">
        <f>IF(BE334=$BE$4,1,IF(BF334=$BF$4,1,IF(BG334=$BG$4,1,0)))</f>
        <v>0</v>
      </c>
      <c r="BJ334" s="120">
        <f>IF(E334=BJ$3,AX334,0)</f>
        <v>0</v>
      </c>
      <c r="BK334" s="18">
        <f>IF(BJ334=BJ$4,BJ334-60,BJ334)</f>
        <v>0</v>
      </c>
      <c r="BL334" s="18">
        <f>IF(BK334=BK$4,BK334-60,BK334)</f>
        <v>0</v>
      </c>
      <c r="BM334" s="19">
        <f>IF(BJ334=$BJ$4,1,IF(BK334=$BK$4,1,IF(BL334=$BL$4,1,0)))</f>
        <v>0</v>
      </c>
    </row>
    <row r="335" spans="1:65" ht="15.75" customHeight="1" outlineLevel="1" x14ac:dyDescent="0.25">
      <c r="A335" s="12" t="str">
        <f>CONCATENATE(E335,LEFT(C335,2),RIGHT(C335,2),UPPER((LEFT(D335,3))))</f>
        <v/>
      </c>
      <c r="B335" s="99"/>
      <c r="C335" s="99"/>
      <c r="D335" s="99"/>
      <c r="E335" s="99"/>
      <c r="F335" s="99"/>
      <c r="G335" s="100"/>
      <c r="H335" s="99"/>
      <c r="I335" s="106"/>
      <c r="J335" s="99"/>
      <c r="K335" s="84" t="s">
        <v>66</v>
      </c>
      <c r="L335" s="11" t="str">
        <f>VLOOKUP(K335,COMPETENCES,2)</f>
        <v>-</v>
      </c>
      <c r="M335" s="11">
        <f>IF(L335="-",0,IF(L335=0,0,1))</f>
        <v>0</v>
      </c>
      <c r="N335" s="103"/>
      <c r="O335" s="94"/>
      <c r="P335" s="107"/>
      <c r="Q335" s="94"/>
      <c r="R335" s="84" t="s">
        <v>38</v>
      </c>
      <c r="S335" s="11" t="str">
        <f>VLOOKUP(R335,EXPERTISE,2)</f>
        <v>-</v>
      </c>
      <c r="T335" s="94"/>
      <c r="U335" s="92"/>
      <c r="V335" s="92"/>
      <c r="W335" s="92"/>
      <c r="X335" s="92"/>
      <c r="Y335" s="92"/>
      <c r="Z335" s="92"/>
      <c r="AA335" s="92"/>
      <c r="AB335" s="92"/>
      <c r="AC335" s="92"/>
      <c r="AD335" s="92"/>
      <c r="AE335" s="92"/>
      <c r="AF335" s="92"/>
      <c r="AG335" s="92"/>
      <c r="AH335" s="92"/>
      <c r="AI335" s="92"/>
      <c r="AJ335" s="92"/>
      <c r="AK335" s="92"/>
      <c r="AL335" s="92"/>
      <c r="AM335" s="92"/>
      <c r="AN335" s="92"/>
      <c r="AO335" s="92"/>
      <c r="AP335" s="92"/>
      <c r="AQ335" s="92"/>
      <c r="AR335" s="92"/>
      <c r="AS335" s="92"/>
      <c r="AT335" s="92"/>
      <c r="AU335" s="92"/>
      <c r="AV335" s="92"/>
      <c r="AW335" s="92"/>
      <c r="AX335" s="98"/>
      <c r="AZ335" s="120">
        <f>IF(E335=AZ$3,AX335,0)</f>
        <v>0</v>
      </c>
      <c r="BA335" s="18">
        <f>IF(AZ335=AZ$4,AZ335-60,AZ335)</f>
        <v>0</v>
      </c>
      <c r="BB335" s="18">
        <f>IF(BA335=BA$4,BA335-60,BA335)</f>
        <v>0</v>
      </c>
      <c r="BC335" s="19">
        <f>IF(AZ335=$AZ$4,1,IF(BA335=$BA$4,1,IF(BB335=$BB$4,1,0)))</f>
        <v>0</v>
      </c>
      <c r="BE335" s="120">
        <f>IF(E335=BE$3,AX335,0)</f>
        <v>0</v>
      </c>
      <c r="BF335" s="18">
        <f>IF(BE335=BE$4,BE335-60,BE335)</f>
        <v>0</v>
      </c>
      <c r="BG335" s="18">
        <f>IF(BF335=BF$4,BF335-60,BF335)</f>
        <v>0</v>
      </c>
      <c r="BH335" s="19">
        <f>IF(BE335=$BE$4,1,IF(BF335=$BF$4,1,IF(BG335=$BG$4,1,0)))</f>
        <v>0</v>
      </c>
      <c r="BJ335" s="120">
        <f>IF(E335=BJ$3,AX335,0)</f>
        <v>0</v>
      </c>
      <c r="BK335" s="18">
        <f>IF(BJ335=BJ$4,BJ335-60,BJ335)</f>
        <v>0</v>
      </c>
      <c r="BL335" s="18">
        <f>IF(BK335=BK$4,BK335-60,BK335)</f>
        <v>0</v>
      </c>
      <c r="BM335" s="19">
        <f>IF(BJ335=$BJ$4,1,IF(BK335=$BK$4,1,IF(BL335=$BL$4,1,0)))</f>
        <v>0</v>
      </c>
    </row>
    <row r="336" spans="1:65" ht="15.75" customHeight="1" outlineLevel="1" x14ac:dyDescent="0.25">
      <c r="A336" s="12" t="str">
        <f>CONCATENATE(E336,LEFT(C336,2),RIGHT(C336,2),UPPER((LEFT(D336,3))))</f>
        <v/>
      </c>
      <c r="B336" s="99"/>
      <c r="C336" s="99"/>
      <c r="D336" s="99"/>
      <c r="E336" s="99"/>
      <c r="F336" s="99"/>
      <c r="G336" s="100"/>
      <c r="H336" s="99"/>
      <c r="I336" s="106"/>
      <c r="J336" s="99"/>
      <c r="K336" s="84" t="s">
        <v>66</v>
      </c>
      <c r="L336" s="11" t="str">
        <f>VLOOKUP(K336,COMPETENCES,2)</f>
        <v>-</v>
      </c>
      <c r="M336" s="11">
        <f>IF(L336="-",0,IF(L336=0,0,1))</f>
        <v>0</v>
      </c>
      <c r="N336" s="103"/>
      <c r="O336" s="94"/>
      <c r="P336" s="107"/>
      <c r="Q336" s="94"/>
      <c r="R336" s="84" t="s">
        <v>38</v>
      </c>
      <c r="S336" s="11" t="str">
        <f>VLOOKUP(R336,EXPERTISE,2)</f>
        <v>-</v>
      </c>
      <c r="T336" s="94"/>
      <c r="U336" s="92"/>
      <c r="V336" s="92"/>
      <c r="W336" s="92"/>
      <c r="X336" s="92"/>
      <c r="Y336" s="92"/>
      <c r="Z336" s="92"/>
      <c r="AA336" s="92"/>
      <c r="AB336" s="92"/>
      <c r="AC336" s="92"/>
      <c r="AD336" s="92"/>
      <c r="AE336" s="92"/>
      <c r="AF336" s="92"/>
      <c r="AG336" s="92"/>
      <c r="AH336" s="92"/>
      <c r="AI336" s="92"/>
      <c r="AJ336" s="92"/>
      <c r="AK336" s="92"/>
      <c r="AL336" s="92"/>
      <c r="AM336" s="92"/>
      <c r="AN336" s="92"/>
      <c r="AO336" s="92"/>
      <c r="AP336" s="92"/>
      <c r="AQ336" s="92"/>
      <c r="AR336" s="92"/>
      <c r="AS336" s="92"/>
      <c r="AT336" s="92"/>
      <c r="AU336" s="92"/>
      <c r="AV336" s="92"/>
      <c r="AW336" s="92"/>
      <c r="AX336" s="98"/>
      <c r="AZ336" s="120">
        <f>IF(E336=AZ$3,AX336,0)</f>
        <v>0</v>
      </c>
      <c r="BA336" s="18">
        <f>IF(AZ336=AZ$4,AZ336-60,AZ336)</f>
        <v>0</v>
      </c>
      <c r="BB336" s="18">
        <f>IF(BA336=BA$4,BA336-60,BA336)</f>
        <v>0</v>
      </c>
      <c r="BC336" s="19">
        <f>IF(AZ336=$AZ$4,1,IF(BA336=$BA$4,1,IF(BB336=$BB$4,1,0)))</f>
        <v>0</v>
      </c>
      <c r="BE336" s="120">
        <f>IF(E336=BE$3,AX336,0)</f>
        <v>0</v>
      </c>
      <c r="BF336" s="18">
        <f>IF(BE336=BE$4,BE336-60,BE336)</f>
        <v>0</v>
      </c>
      <c r="BG336" s="18">
        <f>IF(BF336=BF$4,BF336-60,BF336)</f>
        <v>0</v>
      </c>
      <c r="BH336" s="19">
        <f>IF(BE336=$BE$4,1,IF(BF336=$BF$4,1,IF(BG336=$BG$4,1,0)))</f>
        <v>0</v>
      </c>
      <c r="BJ336" s="120">
        <f>IF(E336=BJ$3,AX336,0)</f>
        <v>0</v>
      </c>
      <c r="BK336" s="18">
        <f>IF(BJ336=BJ$4,BJ336-60,BJ336)</f>
        <v>0</v>
      </c>
      <c r="BL336" s="18">
        <f>IF(BK336=BK$4,BK336-60,BK336)</f>
        <v>0</v>
      </c>
      <c r="BM336" s="19">
        <f>IF(BJ336=$BJ$4,1,IF(BK336=$BK$4,1,IF(BL336=$BL$4,1,0)))</f>
        <v>0</v>
      </c>
    </row>
    <row r="337" spans="1:65" ht="15.75" customHeight="1" outlineLevel="1" x14ac:dyDescent="0.25">
      <c r="A337" s="12" t="str">
        <f>CONCATENATE(E337,LEFT(C337,2),RIGHT(C337,2),UPPER((LEFT(D337,3))))</f>
        <v/>
      </c>
      <c r="B337" s="99"/>
      <c r="C337" s="99"/>
      <c r="D337" s="99"/>
      <c r="E337" s="99"/>
      <c r="F337" s="99"/>
      <c r="G337" s="100"/>
      <c r="H337" s="99"/>
      <c r="I337" s="106"/>
      <c r="J337" s="99"/>
      <c r="K337" s="84" t="s">
        <v>66</v>
      </c>
      <c r="L337" s="11" t="str">
        <f>VLOOKUP(K337,COMPETENCES,2)</f>
        <v>-</v>
      </c>
      <c r="M337" s="11">
        <f>IF(L337="-",0,IF(L337=0,0,1))</f>
        <v>0</v>
      </c>
      <c r="N337" s="103"/>
      <c r="O337" s="94"/>
      <c r="P337" s="107"/>
      <c r="Q337" s="94"/>
      <c r="R337" s="94"/>
      <c r="S337" s="107"/>
      <c r="T337" s="94"/>
      <c r="U337" s="92"/>
      <c r="V337" s="92"/>
      <c r="W337" s="92"/>
      <c r="X337" s="92"/>
      <c r="Y337" s="92"/>
      <c r="Z337" s="92"/>
      <c r="AA337" s="92"/>
      <c r="AB337" s="92"/>
      <c r="AC337" s="92"/>
      <c r="AD337" s="92"/>
      <c r="AE337" s="92"/>
      <c r="AF337" s="92"/>
      <c r="AG337" s="92"/>
      <c r="AH337" s="92"/>
      <c r="AI337" s="92"/>
      <c r="AJ337" s="92"/>
      <c r="AK337" s="92"/>
      <c r="AL337" s="92"/>
      <c r="AM337" s="92"/>
      <c r="AN337" s="92"/>
      <c r="AO337" s="92"/>
      <c r="AP337" s="92"/>
      <c r="AQ337" s="92"/>
      <c r="AR337" s="92"/>
      <c r="AS337" s="92"/>
      <c r="AT337" s="92"/>
      <c r="AU337" s="92"/>
      <c r="AV337" s="92"/>
      <c r="AW337" s="92"/>
      <c r="AX337" s="98"/>
      <c r="AZ337" s="120">
        <f>IF(E337=AZ$3,AX337,0)</f>
        <v>0</v>
      </c>
      <c r="BA337" s="18">
        <f>IF(AZ337=AZ$4,AZ337-60,AZ337)</f>
        <v>0</v>
      </c>
      <c r="BB337" s="18">
        <f>IF(BA337=BA$4,BA337-60,BA337)</f>
        <v>0</v>
      </c>
      <c r="BC337" s="19">
        <f>IF(AZ337=$AZ$4,1,IF(BA337=$BA$4,1,IF(BB337=$BB$4,1,0)))</f>
        <v>0</v>
      </c>
      <c r="BE337" s="120">
        <f>IF(E337=BE$3,AX337,0)</f>
        <v>0</v>
      </c>
      <c r="BF337" s="18">
        <f>IF(BE337=BE$4,BE337-60,BE337)</f>
        <v>0</v>
      </c>
      <c r="BG337" s="18">
        <f>IF(BF337=BF$4,BF337-60,BF337)</f>
        <v>0</v>
      </c>
      <c r="BH337" s="19">
        <f>IF(BE337=$BE$4,1,IF(BF337=$BF$4,1,IF(BG337=$BG$4,1,0)))</f>
        <v>0</v>
      </c>
      <c r="BJ337" s="120">
        <f>IF(E337=BJ$3,AX337,0)</f>
        <v>0</v>
      </c>
      <c r="BK337" s="18">
        <f>IF(BJ337=BJ$4,BJ337-60,BJ337)</f>
        <v>0</v>
      </c>
      <c r="BL337" s="18">
        <f>IF(BK337=BK$4,BK337-60,BK337)</f>
        <v>0</v>
      </c>
      <c r="BM337" s="19">
        <f>IF(BJ337=$BJ$4,1,IF(BK337=$BK$4,1,IF(BL337=$BL$4,1,0)))</f>
        <v>0</v>
      </c>
    </row>
    <row r="338" spans="1:65" ht="15.75" customHeight="1" outlineLevel="1" x14ac:dyDescent="0.25">
      <c r="A338" s="12" t="str">
        <f>CONCATENATE(E338,LEFT(C338,2),RIGHT(C338,2),UPPER((LEFT(D338,3))))</f>
        <v/>
      </c>
      <c r="B338" s="99"/>
      <c r="C338" s="99"/>
      <c r="D338" s="99"/>
      <c r="E338" s="99"/>
      <c r="F338" s="99"/>
      <c r="G338" s="100"/>
      <c r="H338" s="99"/>
      <c r="I338" s="106"/>
      <c r="J338" s="99"/>
      <c r="K338" s="84" t="s">
        <v>66</v>
      </c>
      <c r="L338" s="11" t="str">
        <f>VLOOKUP(K338,COMPETENCES,2)</f>
        <v>-</v>
      </c>
      <c r="M338" s="11">
        <f>IF(L338="-",0,IF(L338=0,0,1))</f>
        <v>0</v>
      </c>
      <c r="N338" s="103"/>
      <c r="O338" s="94"/>
      <c r="P338" s="107"/>
      <c r="Q338" s="94"/>
      <c r="R338" s="94"/>
      <c r="S338" s="107"/>
      <c r="T338" s="94"/>
      <c r="U338" s="92"/>
      <c r="V338" s="92"/>
      <c r="W338" s="92"/>
      <c r="X338" s="92"/>
      <c r="Y338" s="92"/>
      <c r="Z338" s="92"/>
      <c r="AA338" s="92"/>
      <c r="AB338" s="92"/>
      <c r="AC338" s="92"/>
      <c r="AD338" s="92"/>
      <c r="AE338" s="92"/>
      <c r="AF338" s="92"/>
      <c r="AG338" s="92"/>
      <c r="AH338" s="92"/>
      <c r="AI338" s="92"/>
      <c r="AJ338" s="92"/>
      <c r="AK338" s="92"/>
      <c r="AL338" s="92"/>
      <c r="AM338" s="92"/>
      <c r="AN338" s="92"/>
      <c r="AO338" s="92"/>
      <c r="AP338" s="92"/>
      <c r="AQ338" s="92"/>
      <c r="AR338" s="92"/>
      <c r="AS338" s="92"/>
      <c r="AT338" s="92"/>
      <c r="AU338" s="92"/>
      <c r="AV338" s="92"/>
      <c r="AW338" s="92"/>
      <c r="AX338" s="98"/>
      <c r="AZ338" s="120">
        <f>IF(E338=AZ$3,AX338,0)</f>
        <v>0</v>
      </c>
      <c r="BA338" s="18">
        <f>IF(AZ338=AZ$4,AZ338-60,AZ338)</f>
        <v>0</v>
      </c>
      <c r="BB338" s="18">
        <f>IF(BA338=BA$4,BA338-60,BA338)</f>
        <v>0</v>
      </c>
      <c r="BC338" s="19">
        <f>IF(AZ338=$AZ$4,1,IF(BA338=$BA$4,1,IF(BB338=$BB$4,1,0)))</f>
        <v>0</v>
      </c>
      <c r="BE338" s="120">
        <f>IF(E338=BE$3,AX338,0)</f>
        <v>0</v>
      </c>
      <c r="BF338" s="18">
        <f>IF(BE338=BE$4,BE338-60,BE338)</f>
        <v>0</v>
      </c>
      <c r="BG338" s="18">
        <f>IF(BF338=BF$4,BF338-60,BF338)</f>
        <v>0</v>
      </c>
      <c r="BH338" s="19">
        <f>IF(BE338=$BE$4,1,IF(BF338=$BF$4,1,IF(BG338=$BG$4,1,0)))</f>
        <v>0</v>
      </c>
      <c r="BJ338" s="120">
        <f>IF(E338=BJ$3,AX338,0)</f>
        <v>0</v>
      </c>
      <c r="BK338" s="18">
        <f>IF(BJ338=BJ$4,BJ338-60,BJ338)</f>
        <v>0</v>
      </c>
      <c r="BL338" s="18">
        <f>IF(BK338=BK$4,BK338-60,BK338)</f>
        <v>0</v>
      </c>
      <c r="BM338" s="19">
        <f>IF(BJ338=$BJ$4,1,IF(BK338=$BK$4,1,IF(BL338=$BL$4,1,0)))</f>
        <v>0</v>
      </c>
    </row>
    <row r="339" spans="1:65" ht="15.75" customHeight="1" outlineLevel="1" x14ac:dyDescent="0.25">
      <c r="A339" s="12" t="str">
        <f>CONCATENATE(E339,LEFT(C339,2),RIGHT(C339,2),UPPER((LEFT(D339,3))))</f>
        <v/>
      </c>
      <c r="B339" s="99"/>
      <c r="C339" s="99"/>
      <c r="D339" s="99"/>
      <c r="E339" s="99"/>
      <c r="F339" s="99"/>
      <c r="G339" s="100"/>
      <c r="H339" s="99"/>
      <c r="I339" s="106"/>
      <c r="J339" s="99"/>
      <c r="K339" s="84" t="s">
        <v>66</v>
      </c>
      <c r="L339" s="11" t="str">
        <f>VLOOKUP(K339,COMPETENCES,2)</f>
        <v>-</v>
      </c>
      <c r="M339" s="11">
        <f>IF(L339="-",0,IF(L339=0,0,1))</f>
        <v>0</v>
      </c>
      <c r="N339" s="103"/>
      <c r="O339" s="94"/>
      <c r="P339" s="107"/>
      <c r="Q339" s="94"/>
      <c r="R339" s="94"/>
      <c r="S339" s="107"/>
      <c r="T339" s="94"/>
      <c r="U339" s="92"/>
      <c r="V339" s="92"/>
      <c r="W339" s="92"/>
      <c r="X339" s="92"/>
      <c r="Y339" s="92"/>
      <c r="Z339" s="92"/>
      <c r="AA339" s="92"/>
      <c r="AB339" s="92"/>
      <c r="AC339" s="92"/>
      <c r="AD339" s="92"/>
      <c r="AE339" s="92"/>
      <c r="AF339" s="92"/>
      <c r="AG339" s="92"/>
      <c r="AH339" s="92"/>
      <c r="AI339" s="92"/>
      <c r="AJ339" s="92"/>
      <c r="AK339" s="92"/>
      <c r="AL339" s="92"/>
      <c r="AM339" s="92"/>
      <c r="AN339" s="92"/>
      <c r="AO339" s="92"/>
      <c r="AP339" s="92"/>
      <c r="AQ339" s="92"/>
      <c r="AR339" s="92"/>
      <c r="AS339" s="92"/>
      <c r="AT339" s="92"/>
      <c r="AU339" s="92"/>
      <c r="AV339" s="92"/>
      <c r="AW339" s="92"/>
      <c r="AX339" s="98"/>
      <c r="AZ339" s="120">
        <f>IF(E339=AZ$3,AX339,0)</f>
        <v>0</v>
      </c>
      <c r="BA339" s="18">
        <f>IF(AZ339=AZ$4,AZ339-60,AZ339)</f>
        <v>0</v>
      </c>
      <c r="BB339" s="18">
        <f>IF(BA339=BA$4,BA339-60,BA339)</f>
        <v>0</v>
      </c>
      <c r="BC339" s="19">
        <f>IF(AZ339=$AZ$4,1,IF(BA339=$BA$4,1,IF(BB339=$BB$4,1,0)))</f>
        <v>0</v>
      </c>
      <c r="BE339" s="120">
        <f>IF(E339=BE$3,AX339,0)</f>
        <v>0</v>
      </c>
      <c r="BF339" s="18">
        <f>IF(BE339=BE$4,BE339-60,BE339)</f>
        <v>0</v>
      </c>
      <c r="BG339" s="18">
        <f>IF(BF339=BF$4,BF339-60,BF339)</f>
        <v>0</v>
      </c>
      <c r="BH339" s="19">
        <f>IF(BE339=$BE$4,1,IF(BF339=$BF$4,1,IF(BG339=$BG$4,1,0)))</f>
        <v>0</v>
      </c>
      <c r="BJ339" s="120">
        <f>IF(E339=BJ$3,AX339,0)</f>
        <v>0</v>
      </c>
      <c r="BK339" s="18">
        <f>IF(BJ339=BJ$4,BJ339-60,BJ339)</f>
        <v>0</v>
      </c>
      <c r="BL339" s="18">
        <f>IF(BK339=BK$4,BK339-60,BK339)</f>
        <v>0</v>
      </c>
      <c r="BM339" s="19">
        <f>IF(BJ339=$BJ$4,1,IF(BK339=$BK$4,1,IF(BL339=$BL$4,1,0)))</f>
        <v>0</v>
      </c>
    </row>
    <row r="340" spans="1:65" ht="15" customHeight="1" outlineLevel="1" x14ac:dyDescent="0.25">
      <c r="A340" s="12" t="str">
        <f>CONCATENATE(E340,LEFT(C340,2),RIGHT(C340,2),UPPER((LEFT(D340,3))))</f>
        <v/>
      </c>
      <c r="B340" s="108"/>
      <c r="C340" s="99"/>
      <c r="D340" s="99"/>
      <c r="E340" s="99"/>
      <c r="F340" s="99"/>
      <c r="G340" s="100"/>
      <c r="H340" s="99"/>
      <c r="I340" s="106"/>
      <c r="J340" s="99"/>
      <c r="K340" s="94"/>
      <c r="L340" s="107"/>
      <c r="M340" s="107"/>
      <c r="N340" s="107"/>
      <c r="O340" s="94"/>
      <c r="P340" s="107"/>
      <c r="Q340" s="94"/>
      <c r="R340" s="94"/>
      <c r="S340" s="107"/>
      <c r="T340" s="94"/>
      <c r="U340" s="94"/>
      <c r="V340" s="94"/>
      <c r="W340" s="94"/>
      <c r="X340" s="94"/>
      <c r="Y340" s="94"/>
      <c r="Z340" s="94"/>
      <c r="AA340" s="94"/>
      <c r="AB340" s="94"/>
      <c r="AC340" s="94"/>
      <c r="AD340" s="94"/>
      <c r="AE340" s="94"/>
      <c r="AF340" s="94"/>
      <c r="AG340" s="94"/>
      <c r="AH340" s="94"/>
      <c r="AI340" s="94"/>
      <c r="AJ340" s="94"/>
      <c r="AK340" s="94"/>
      <c r="AL340" s="94"/>
      <c r="AM340" s="94"/>
      <c r="AN340" s="94"/>
      <c r="AO340" s="94"/>
      <c r="AP340" s="94"/>
      <c r="AQ340" s="94"/>
      <c r="AR340" s="94"/>
      <c r="AS340" s="94"/>
      <c r="AT340" s="94"/>
      <c r="AU340" s="94"/>
      <c r="AV340" s="94"/>
      <c r="AW340" s="94"/>
      <c r="AX340" s="109"/>
      <c r="AZ340" s="120">
        <f>IF(E340=AZ$3,AX340,0)</f>
        <v>0</v>
      </c>
      <c r="BA340" s="18">
        <f>IF(AZ340=AZ$4,AZ340-60,AZ340)</f>
        <v>0</v>
      </c>
      <c r="BB340" s="18">
        <f>IF(BA340=BA$4,BA340-60,BA340)</f>
        <v>0</v>
      </c>
      <c r="BC340" s="19">
        <f>IF(AZ340=$AZ$4,1,IF(BA340=$BA$4,1,IF(BB340=$BB$4,1,0)))</f>
        <v>0</v>
      </c>
      <c r="BE340" s="120">
        <f>IF(E340=BE$3,AX340,0)</f>
        <v>0</v>
      </c>
      <c r="BF340" s="18">
        <f>IF(BE340=BE$4,BE340-60,BE340)</f>
        <v>0</v>
      </c>
      <c r="BG340" s="18">
        <f>IF(BF340=BF$4,BF340-60,BF340)</f>
        <v>0</v>
      </c>
      <c r="BH340" s="19">
        <f>IF(BE340=$BE$4,1,IF(BF340=$BF$4,1,IF(BG340=$BG$4,1,0)))</f>
        <v>0</v>
      </c>
      <c r="BJ340" s="120">
        <f>IF(E340=BJ$3,AX340,0)</f>
        <v>0</v>
      </c>
      <c r="BK340" s="18">
        <f>IF(BJ340=BJ$4,BJ340-60,BJ340)</f>
        <v>0</v>
      </c>
      <c r="BL340" s="18">
        <f>IF(BK340=BK$4,BK340-60,BK340)</f>
        <v>0</v>
      </c>
      <c r="BM340" s="19">
        <f>IF(BJ340=$BJ$4,1,IF(BK340=$BK$4,1,IF(BL340=$BL$4,1,0)))</f>
        <v>0</v>
      </c>
    </row>
    <row r="341" spans="1:65" ht="15.75" x14ac:dyDescent="0.25">
      <c r="A341" s="12" t="str">
        <f>CONCATENATE(E341,LEFT(C341,2),RIGHT(C341,2),UPPER((LEFT(D341,3))))</f>
        <v>HAg22EVE</v>
      </c>
      <c r="B341" s="12" t="s">
        <v>84</v>
      </c>
      <c r="C341" s="12" t="s">
        <v>161</v>
      </c>
      <c r="D341" s="12" t="s">
        <v>126</v>
      </c>
      <c r="E341" s="6" t="str">
        <f>VLOOKUP($F341,'Listes déroulantes'!$A$28:$B$46,2)</f>
        <v>H</v>
      </c>
      <c r="F341" s="70" t="s">
        <v>0</v>
      </c>
      <c r="G341" s="71"/>
      <c r="H341" s="72"/>
      <c r="I341" s="73"/>
      <c r="J341" s="73"/>
      <c r="K341" s="73"/>
      <c r="L341" s="73"/>
      <c r="M341" s="73"/>
      <c r="N341" s="73"/>
      <c r="O341" s="73"/>
      <c r="P341" s="73"/>
      <c r="Q341" s="73"/>
      <c r="R341" s="73"/>
      <c r="S341" s="73"/>
      <c r="T341" s="74"/>
      <c r="U341" s="75">
        <f>J342+N342+Q342+T342</f>
        <v>38.375</v>
      </c>
      <c r="V341" s="72"/>
      <c r="W341" s="73"/>
      <c r="X341" s="73"/>
      <c r="Y341" s="73"/>
      <c r="Z341" s="73"/>
      <c r="AA341" s="73"/>
      <c r="AB341" s="73"/>
      <c r="AC341" s="73"/>
      <c r="AD341" s="73"/>
      <c r="AE341" s="73"/>
      <c r="AF341" s="74"/>
      <c r="AG341" s="76"/>
      <c r="AH341" s="77">
        <f>W342+Y342+AA342+AC342+AE342+AG342</f>
        <v>17.5</v>
      </c>
      <c r="AI341" s="73"/>
      <c r="AJ341" s="73"/>
      <c r="AK341" s="73"/>
      <c r="AL341" s="78" t="str">
        <f>IF(AK342&lt;5,"0",IF(AK342&lt;10,"2,5",IF(AK342&lt;15,"5",IF(AK342&lt;20,"7,5","10"))))</f>
        <v>0</v>
      </c>
      <c r="AM341" s="73"/>
      <c r="AN341" s="73"/>
      <c r="AO341" s="73"/>
      <c r="AP341" s="79">
        <f>IF(AO342&lt;10,5,10)</f>
        <v>10</v>
      </c>
      <c r="AQ341" s="73"/>
      <c r="AR341" s="73"/>
      <c r="AS341" s="73"/>
      <c r="AT341" s="73"/>
      <c r="AU341" s="73"/>
      <c r="AV341" s="73"/>
      <c r="AW341" s="80">
        <f>AR342+AT342+AV342</f>
        <v>0</v>
      </c>
      <c r="AX341" s="81">
        <f>U341+AP341+AL341+AH341+AW341</f>
        <v>65.875</v>
      </c>
      <c r="AZ341" s="120">
        <f>IF(E341=AZ$3,AX341,0)</f>
        <v>0</v>
      </c>
      <c r="BA341" s="18">
        <f>IF(AZ341=AZ$4,AZ341-60,AZ341)</f>
        <v>0</v>
      </c>
      <c r="BB341" s="18">
        <f>IF(BA341=BA$4,BA341-60,BA341)</f>
        <v>0</v>
      </c>
      <c r="BC341" s="19">
        <f>IF(AZ341=$AZ$4,1,IF(BA341=$BA$4,1,IF(BB341=$BB$4,1,0)))</f>
        <v>0</v>
      </c>
      <c r="BE341" s="120">
        <f>IF(E341=BE$3,AX341,0)</f>
        <v>0</v>
      </c>
      <c r="BF341" s="18">
        <f>IF(BE341=BE$4,BE341-60,BE341)</f>
        <v>0</v>
      </c>
      <c r="BG341" s="18">
        <f>IF(BF341=BF$4,BF341-60,BF341)</f>
        <v>0</v>
      </c>
      <c r="BH341" s="19">
        <f>IF(BE341=$BE$4,1,IF(BF341=$BF$4,1,IF(BG341=$BG$4,1,0)))</f>
        <v>0</v>
      </c>
      <c r="BJ341" s="120">
        <f>IF(E341=BJ$3,AX341,0)</f>
        <v>0</v>
      </c>
      <c r="BK341" s="18">
        <f>IF(BJ341=BJ$4,BJ341-60,BJ341)</f>
        <v>0</v>
      </c>
      <c r="BL341" s="18">
        <f>IF(BK341=BK$4,BK341-60,BK341)</f>
        <v>0</v>
      </c>
      <c r="BM341" s="19">
        <f>IF(BJ341=$BJ$4,1,IF(BK341=$BK$4,1,IF(BL341=$BL$4,1,0)))</f>
        <v>0</v>
      </c>
    </row>
    <row r="342" spans="1:65" ht="15.75" customHeight="1" outlineLevel="1" x14ac:dyDescent="0.25">
      <c r="A342" s="12" t="str">
        <f>CONCATENATE(E342,LEFT(C342,2),RIGHT(C342,2),UPPER((LEFT(D342,3))))</f>
        <v/>
      </c>
      <c r="B342" s="82"/>
      <c r="C342" s="82"/>
      <c r="D342" s="82"/>
      <c r="E342" s="82"/>
      <c r="F342" s="82"/>
      <c r="G342" s="83"/>
      <c r="H342" s="87" t="s">
        <v>29</v>
      </c>
      <c r="I342" s="85">
        <f>VLOOKUP(H342,OBJECTIFS,2)</f>
        <v>10</v>
      </c>
      <c r="J342" s="86">
        <f>AVERAGE(I342:I346)</f>
        <v>10</v>
      </c>
      <c r="K342" s="87" t="s">
        <v>36</v>
      </c>
      <c r="L342" s="11">
        <f>VLOOKUP(K342,COMPETENCES,2)</f>
        <v>7.5</v>
      </c>
      <c r="M342" s="11">
        <f>IF(L342="-",0,IF(L342=0,0,1))</f>
        <v>1</v>
      </c>
      <c r="N342" s="88">
        <f>SUM(L342:L355)/SUM(M342:M355)</f>
        <v>9</v>
      </c>
      <c r="O342" s="84" t="s">
        <v>19</v>
      </c>
      <c r="P342" s="89">
        <f>VLOOKUP(O342,QUALITES,2)</f>
        <v>10</v>
      </c>
      <c r="Q342" s="90">
        <f>AVERAGE(P342:P349)</f>
        <v>9.375</v>
      </c>
      <c r="R342" s="84" t="s">
        <v>37</v>
      </c>
      <c r="S342" s="11">
        <f>VLOOKUP(R342,EXPERTISE,2)</f>
        <v>10</v>
      </c>
      <c r="T342" s="91">
        <f>AVERAGE(S342:S352)</f>
        <v>10</v>
      </c>
      <c r="U342" s="92"/>
      <c r="V342" s="12" t="s">
        <v>19</v>
      </c>
      <c r="W342" s="93">
        <f>VLOOKUP(V342,PROJETS,2)</f>
        <v>5</v>
      </c>
      <c r="X342" s="12" t="s">
        <v>18</v>
      </c>
      <c r="Y342" s="93">
        <f>VLOOKUP(X342,PROJETS,2)</f>
        <v>2.5</v>
      </c>
      <c r="Z342" s="12" t="s">
        <v>18</v>
      </c>
      <c r="AA342" s="93">
        <f>VLOOKUP(Z342,PROJETS,2)</f>
        <v>2.5</v>
      </c>
      <c r="AB342" s="12" t="s">
        <v>18</v>
      </c>
      <c r="AC342" s="93">
        <f>VLOOKUP(AB342,PROJETS,2)</f>
        <v>2.5</v>
      </c>
      <c r="AD342" s="12" t="s">
        <v>59</v>
      </c>
      <c r="AE342" s="93">
        <f>VLOOKUP(AD342,PROJETS,2)</f>
        <v>0</v>
      </c>
      <c r="AF342" s="12" t="s">
        <v>19</v>
      </c>
      <c r="AG342" s="93">
        <f>VLOOKUP(AF342,PROJETS,2)</f>
        <v>5</v>
      </c>
      <c r="AH342" s="94"/>
      <c r="AI342" s="95">
        <v>43678</v>
      </c>
      <c r="AJ342" s="96">
        <f>AJ4</f>
        <v>44561</v>
      </c>
      <c r="AK342" s="97">
        <f>(AJ342-AI342)/365</f>
        <v>2.419178082191781</v>
      </c>
      <c r="AL342" s="92"/>
      <c r="AM342" s="95">
        <v>39601</v>
      </c>
      <c r="AN342" s="95">
        <f>AN4</f>
        <v>44561</v>
      </c>
      <c r="AO342" s="97">
        <f>(AN342-AM342)/365</f>
        <v>13.58904109589041</v>
      </c>
      <c r="AP342" s="92"/>
      <c r="AQ342" s="12" t="s">
        <v>59</v>
      </c>
      <c r="AR342" s="93">
        <f>VLOOKUP(AQ342,DIVERS,2)</f>
        <v>0</v>
      </c>
      <c r="AS342" s="12" t="s">
        <v>59</v>
      </c>
      <c r="AT342" s="93">
        <f>VLOOKUP(AS342,FORMAC,2)</f>
        <v>0</v>
      </c>
      <c r="AU342" s="12" t="s">
        <v>59</v>
      </c>
      <c r="AV342" s="93">
        <f>VLOOKUP(AU342,FORMAQ,2)</f>
        <v>0</v>
      </c>
      <c r="AW342" s="92"/>
      <c r="AX342" s="98"/>
      <c r="AZ342" s="120">
        <f>IF(E342=AZ$3,AX342,0)</f>
        <v>0</v>
      </c>
      <c r="BA342" s="18">
        <f>IF(AZ342=AZ$4,AZ342-60,AZ342)</f>
        <v>0</v>
      </c>
      <c r="BB342" s="18">
        <f>IF(BA342=BA$4,BA342-60,BA342)</f>
        <v>0</v>
      </c>
      <c r="BC342" s="19">
        <f>IF(AZ342=$AZ$4,1,IF(BA342=$BA$4,1,IF(BB342=$BB$4,1,0)))</f>
        <v>0</v>
      </c>
      <c r="BE342" s="120">
        <f>IF(E342=BE$3,AX342,0)</f>
        <v>0</v>
      </c>
      <c r="BF342" s="18">
        <f>IF(BE342=BE$4,BE342-60,BE342)</f>
        <v>0</v>
      </c>
      <c r="BG342" s="18">
        <f>IF(BF342=BF$4,BF342-60,BF342)</f>
        <v>0</v>
      </c>
      <c r="BH342" s="19">
        <f>IF(BE342=$BE$4,1,IF(BF342=$BF$4,1,IF(BG342=$BG$4,1,0)))</f>
        <v>0</v>
      </c>
      <c r="BJ342" s="120">
        <f>IF(E342=BJ$3,AX342,0)</f>
        <v>0</v>
      </c>
      <c r="BK342" s="18">
        <f>IF(BJ342=BJ$4,BJ342-60,BJ342)</f>
        <v>0</v>
      </c>
      <c r="BL342" s="18">
        <f>IF(BK342=BK$4,BK342-60,BK342)</f>
        <v>0</v>
      </c>
      <c r="BM342" s="19">
        <f>IF(BJ342=$BJ$4,1,IF(BK342=$BK$4,1,IF(BL342=$BL$4,1,0)))</f>
        <v>0</v>
      </c>
    </row>
    <row r="343" spans="1:65" ht="15.75" customHeight="1" outlineLevel="1" x14ac:dyDescent="0.25">
      <c r="A343" s="12" t="str">
        <f>CONCATENATE(E343,LEFT(C343,2),RIGHT(C343,2),UPPER((LEFT(D343,3))))</f>
        <v/>
      </c>
      <c r="B343" s="99"/>
      <c r="C343" s="99"/>
      <c r="D343" s="99"/>
      <c r="E343" s="99"/>
      <c r="F343" s="99"/>
      <c r="G343" s="100"/>
      <c r="H343" s="84" t="s">
        <v>32</v>
      </c>
      <c r="I343" s="101" t="str">
        <f>VLOOKUP(H343,OBJECTIFS,2)</f>
        <v>-</v>
      </c>
      <c r="J343" s="99"/>
      <c r="K343" s="102" t="s">
        <v>37</v>
      </c>
      <c r="L343" s="11">
        <f>VLOOKUP(K343,COMPETENCES,2)</f>
        <v>10</v>
      </c>
      <c r="M343" s="11">
        <f>IF(L343="-",0,IF(L343=0,0,1))</f>
        <v>1</v>
      </c>
      <c r="N343" s="103"/>
      <c r="O343" s="84" t="s">
        <v>19</v>
      </c>
      <c r="P343" s="11">
        <f>VLOOKUP(O343,QUALITES,2)</f>
        <v>10</v>
      </c>
      <c r="Q343" s="94"/>
      <c r="R343" s="84" t="s">
        <v>37</v>
      </c>
      <c r="S343" s="11">
        <f>VLOOKUP(R343,EXPERTISE,2)</f>
        <v>10</v>
      </c>
      <c r="T343" s="94"/>
      <c r="U343" s="92"/>
      <c r="V343" s="92"/>
      <c r="W343" s="92"/>
      <c r="X343" s="92"/>
      <c r="Y343" s="92"/>
      <c r="Z343" s="92"/>
      <c r="AA343" s="92"/>
      <c r="AB343" s="92"/>
      <c r="AC343" s="92"/>
      <c r="AD343" s="92"/>
      <c r="AE343" s="92"/>
      <c r="AF343" s="92"/>
      <c r="AG343" s="92"/>
      <c r="AH343" s="92"/>
      <c r="AI343" s="92"/>
      <c r="AJ343" s="92"/>
      <c r="AK343" s="92"/>
      <c r="AL343" s="92"/>
      <c r="AM343" s="92"/>
      <c r="AN343" s="92"/>
      <c r="AO343" s="92"/>
      <c r="AP343" s="92"/>
      <c r="AQ343" s="92"/>
      <c r="AR343" s="92"/>
      <c r="AS343" s="92"/>
      <c r="AT343" s="92"/>
      <c r="AU343" s="92"/>
      <c r="AV343" s="92"/>
      <c r="AW343" s="92"/>
      <c r="AX343" s="98"/>
      <c r="AZ343" s="120">
        <f>IF(E343=AZ$3,AX343,0)</f>
        <v>0</v>
      </c>
      <c r="BA343" s="18">
        <f>IF(AZ343=AZ$4,AZ343-60,AZ343)</f>
        <v>0</v>
      </c>
      <c r="BB343" s="18">
        <f>IF(BA343=BA$4,BA343-60,BA343)</f>
        <v>0</v>
      </c>
      <c r="BC343" s="19">
        <f>IF(AZ343=$AZ$4,1,IF(BA343=$BA$4,1,IF(BB343=$BB$4,1,0)))</f>
        <v>0</v>
      </c>
      <c r="BE343" s="120">
        <f>IF(E343=BE$3,AX343,0)</f>
        <v>0</v>
      </c>
      <c r="BF343" s="18">
        <f>IF(BE343=BE$4,BE343-60,BE343)</f>
        <v>0</v>
      </c>
      <c r="BG343" s="18">
        <f>IF(BF343=BF$4,BF343-60,BF343)</f>
        <v>0</v>
      </c>
      <c r="BH343" s="19">
        <f>IF(BE343=$BE$4,1,IF(BF343=$BF$4,1,IF(BG343=$BG$4,1,0)))</f>
        <v>0</v>
      </c>
      <c r="BJ343" s="120">
        <f>IF(E343=BJ$3,AX343,0)</f>
        <v>0</v>
      </c>
      <c r="BK343" s="18">
        <f>IF(BJ343=BJ$4,BJ343-60,BJ343)</f>
        <v>0</v>
      </c>
      <c r="BL343" s="18">
        <f>IF(BK343=BK$4,BK343-60,BK343)</f>
        <v>0</v>
      </c>
      <c r="BM343" s="19">
        <f>IF(BJ343=$BJ$4,1,IF(BK343=$BK$4,1,IF(BL343=$BL$4,1,0)))</f>
        <v>0</v>
      </c>
    </row>
    <row r="344" spans="1:65" ht="15.75" customHeight="1" outlineLevel="1" x14ac:dyDescent="0.25">
      <c r="A344" s="12" t="str">
        <f>CONCATENATE(E344,LEFT(C344,2),RIGHT(C344,2),UPPER((LEFT(D344,3))))</f>
        <v/>
      </c>
      <c r="B344" s="99"/>
      <c r="C344" s="99"/>
      <c r="D344" s="99"/>
      <c r="E344" s="99"/>
      <c r="F344" s="99"/>
      <c r="G344" s="105"/>
      <c r="H344" s="84" t="s">
        <v>29</v>
      </c>
      <c r="I344" s="101">
        <f>VLOOKUP(H344,OBJECTIFS,2)</f>
        <v>10</v>
      </c>
      <c r="J344" s="99"/>
      <c r="K344" s="84" t="s">
        <v>36</v>
      </c>
      <c r="L344" s="11">
        <f>VLOOKUP(K344,COMPETENCES,2)</f>
        <v>7.5</v>
      </c>
      <c r="M344" s="11">
        <f>IF(L344="-",0,IF(L344=0,0,1))</f>
        <v>1</v>
      </c>
      <c r="N344" s="103"/>
      <c r="O344" s="84" t="s">
        <v>19</v>
      </c>
      <c r="P344" s="11">
        <f>VLOOKUP(O344,QUALITES,2)</f>
        <v>10</v>
      </c>
      <c r="Q344" s="94"/>
      <c r="R344" s="84" t="s">
        <v>37</v>
      </c>
      <c r="S344" s="11">
        <f>VLOOKUP(R344,EXPERTISE,2)</f>
        <v>10</v>
      </c>
      <c r="T344" s="94"/>
      <c r="U344" s="92"/>
      <c r="V344" s="92"/>
      <c r="W344" s="92"/>
      <c r="X344" s="92"/>
      <c r="Y344" s="92"/>
      <c r="Z344" s="92"/>
      <c r="AA344" s="92"/>
      <c r="AB344" s="92"/>
      <c r="AC344" s="92"/>
      <c r="AD344" s="92"/>
      <c r="AE344" s="92"/>
      <c r="AF344" s="92"/>
      <c r="AG344" s="92"/>
      <c r="AH344" s="92"/>
      <c r="AI344" s="92"/>
      <c r="AJ344" s="92"/>
      <c r="AK344" s="92"/>
      <c r="AL344" s="92"/>
      <c r="AM344" s="92"/>
      <c r="AN344" s="92"/>
      <c r="AO344" s="92"/>
      <c r="AP344" s="92"/>
      <c r="AQ344" s="92"/>
      <c r="AR344" s="92"/>
      <c r="AS344" s="92"/>
      <c r="AT344" s="92"/>
      <c r="AU344" s="92"/>
      <c r="AV344" s="92"/>
      <c r="AW344" s="92"/>
      <c r="AX344" s="98"/>
      <c r="AZ344" s="120">
        <f>IF(E344=AZ$3,AX344,0)</f>
        <v>0</v>
      </c>
      <c r="BA344" s="18">
        <f>IF(AZ344=AZ$4,AZ344-60,AZ344)</f>
        <v>0</v>
      </c>
      <c r="BB344" s="18">
        <f>IF(BA344=BA$4,BA344-60,BA344)</f>
        <v>0</v>
      </c>
      <c r="BC344" s="19">
        <f>IF(AZ344=$AZ$4,1,IF(BA344=$BA$4,1,IF(BB344=$BB$4,1,0)))</f>
        <v>0</v>
      </c>
      <c r="BE344" s="120">
        <f>IF(E344=BE$3,AX344,0)</f>
        <v>0</v>
      </c>
      <c r="BF344" s="18">
        <f>IF(BE344=BE$4,BE344-60,BE344)</f>
        <v>0</v>
      </c>
      <c r="BG344" s="18">
        <f>IF(BF344=BF$4,BF344-60,BF344)</f>
        <v>0</v>
      </c>
      <c r="BH344" s="19">
        <f>IF(BE344=$BE$4,1,IF(BF344=$BF$4,1,IF(BG344=$BG$4,1,0)))</f>
        <v>0</v>
      </c>
      <c r="BJ344" s="120">
        <f>IF(E344=BJ$3,AX344,0)</f>
        <v>0</v>
      </c>
      <c r="BK344" s="18">
        <f>IF(BJ344=BJ$4,BJ344-60,BJ344)</f>
        <v>0</v>
      </c>
      <c r="BL344" s="18">
        <f>IF(BK344=BK$4,BK344-60,BK344)</f>
        <v>0</v>
      </c>
      <c r="BM344" s="19">
        <f>IF(BJ344=$BJ$4,1,IF(BK344=$BK$4,1,IF(BL344=$BL$4,1,0)))</f>
        <v>0</v>
      </c>
    </row>
    <row r="345" spans="1:65" ht="15.75" customHeight="1" outlineLevel="1" x14ac:dyDescent="0.25">
      <c r="A345" s="12" t="str">
        <f>CONCATENATE(E345,LEFT(C345,2),RIGHT(C345,2),UPPER((LEFT(D345,3))))</f>
        <v/>
      </c>
      <c r="B345" s="99"/>
      <c r="C345" s="99"/>
      <c r="D345" s="99"/>
      <c r="E345" s="99"/>
      <c r="F345" s="99"/>
      <c r="G345" s="105"/>
      <c r="H345" s="84" t="s">
        <v>29</v>
      </c>
      <c r="I345" s="101">
        <f>VLOOKUP(H345,OBJECTIFS,2)</f>
        <v>10</v>
      </c>
      <c r="J345" s="99"/>
      <c r="K345" s="84" t="s">
        <v>37</v>
      </c>
      <c r="L345" s="11">
        <f>VLOOKUP(K345,COMPETENCES,2)</f>
        <v>10</v>
      </c>
      <c r="M345" s="11">
        <f>IF(L345="-",0,IF(L345=0,0,1))</f>
        <v>1</v>
      </c>
      <c r="N345" s="103"/>
      <c r="O345" s="84" t="s">
        <v>18</v>
      </c>
      <c r="P345" s="11">
        <f>VLOOKUP(O345,QUALITES,2)</f>
        <v>7.5</v>
      </c>
      <c r="Q345" s="94"/>
      <c r="R345" s="84" t="s">
        <v>37</v>
      </c>
      <c r="S345" s="11">
        <f>VLOOKUP(R345,EXPERTISE,2)</f>
        <v>10</v>
      </c>
      <c r="T345" s="94"/>
      <c r="U345" s="92"/>
      <c r="V345" s="92"/>
      <c r="W345" s="92"/>
      <c r="X345" s="92"/>
      <c r="Y345" s="92"/>
      <c r="Z345" s="92"/>
      <c r="AA345" s="92"/>
      <c r="AB345" s="92"/>
      <c r="AC345" s="92"/>
      <c r="AD345" s="92"/>
      <c r="AE345" s="92"/>
      <c r="AF345" s="92"/>
      <c r="AG345" s="92"/>
      <c r="AH345" s="92"/>
      <c r="AI345" s="92"/>
      <c r="AJ345" s="92"/>
      <c r="AK345" s="92"/>
      <c r="AL345" s="92"/>
      <c r="AM345" s="92"/>
      <c r="AN345" s="92"/>
      <c r="AO345" s="92"/>
      <c r="AP345" s="92"/>
      <c r="AQ345" s="92"/>
      <c r="AR345" s="92"/>
      <c r="AS345" s="92"/>
      <c r="AT345" s="92"/>
      <c r="AU345" s="92"/>
      <c r="AV345" s="92"/>
      <c r="AW345" s="92"/>
      <c r="AX345" s="98"/>
      <c r="AZ345" s="120">
        <f>IF(E345=AZ$3,AX345,0)</f>
        <v>0</v>
      </c>
      <c r="BA345" s="18">
        <f>IF(AZ345=AZ$4,AZ345-60,AZ345)</f>
        <v>0</v>
      </c>
      <c r="BB345" s="18">
        <f>IF(BA345=BA$4,BA345-60,BA345)</f>
        <v>0</v>
      </c>
      <c r="BC345" s="19">
        <f>IF(AZ345=$AZ$4,1,IF(BA345=$BA$4,1,IF(BB345=$BB$4,1,0)))</f>
        <v>0</v>
      </c>
      <c r="BE345" s="120">
        <f>IF(E345=BE$3,AX345,0)</f>
        <v>0</v>
      </c>
      <c r="BF345" s="18">
        <f>IF(BE345=BE$4,BE345-60,BE345)</f>
        <v>0</v>
      </c>
      <c r="BG345" s="18">
        <f>IF(BF345=BF$4,BF345-60,BF345)</f>
        <v>0</v>
      </c>
      <c r="BH345" s="19">
        <f>IF(BE345=$BE$4,1,IF(BF345=$BF$4,1,IF(BG345=$BG$4,1,0)))</f>
        <v>0</v>
      </c>
      <c r="BJ345" s="120">
        <f>IF(E345=BJ$3,AX345,0)</f>
        <v>0</v>
      </c>
      <c r="BK345" s="18">
        <f>IF(BJ345=BJ$4,BJ345-60,BJ345)</f>
        <v>0</v>
      </c>
      <c r="BL345" s="18">
        <f>IF(BK345=BK$4,BK345-60,BK345)</f>
        <v>0</v>
      </c>
      <c r="BM345" s="19">
        <f>IF(BJ345=$BJ$4,1,IF(BK345=$BK$4,1,IF(BL345=$BL$4,1,0)))</f>
        <v>0</v>
      </c>
    </row>
    <row r="346" spans="1:65" ht="15.75" customHeight="1" outlineLevel="1" x14ac:dyDescent="0.25">
      <c r="A346" s="12" t="str">
        <f>CONCATENATE(E346,LEFT(C346,2),RIGHT(C346,2),UPPER((LEFT(D346,3))))</f>
        <v/>
      </c>
      <c r="B346" s="99"/>
      <c r="C346" s="99"/>
      <c r="D346" s="99"/>
      <c r="E346" s="99"/>
      <c r="F346" s="99"/>
      <c r="G346" s="105"/>
      <c r="H346" s="84" t="s">
        <v>66</v>
      </c>
      <c r="I346" s="11" t="str">
        <f>VLOOKUP(H346,OBJECTIFS,2)</f>
        <v>-</v>
      </c>
      <c r="J346" s="99"/>
      <c r="K346" s="84" t="s">
        <v>37</v>
      </c>
      <c r="L346" s="11">
        <f>VLOOKUP(K346,COMPETENCES,2)</f>
        <v>10</v>
      </c>
      <c r="M346" s="11">
        <f>IF(L346="-",0,IF(L346=0,0,1))</f>
        <v>1</v>
      </c>
      <c r="N346" s="103"/>
      <c r="O346" s="84" t="s">
        <v>19</v>
      </c>
      <c r="P346" s="11">
        <f>VLOOKUP(O346,QUALITES,2)</f>
        <v>10</v>
      </c>
      <c r="Q346" s="94"/>
      <c r="R346" s="84" t="s">
        <v>37</v>
      </c>
      <c r="S346" s="11">
        <f>VLOOKUP(R346,EXPERTISE,2)</f>
        <v>10</v>
      </c>
      <c r="T346" s="94"/>
      <c r="U346" s="92"/>
      <c r="V346" s="92"/>
      <c r="W346" s="92"/>
      <c r="X346" s="92"/>
      <c r="Y346" s="92"/>
      <c r="Z346" s="92"/>
      <c r="AA346" s="92"/>
      <c r="AB346" s="92"/>
      <c r="AC346" s="92"/>
      <c r="AD346" s="92"/>
      <c r="AE346" s="92"/>
      <c r="AF346" s="92"/>
      <c r="AG346" s="92"/>
      <c r="AH346" s="92"/>
      <c r="AI346" s="92"/>
      <c r="AJ346" s="92"/>
      <c r="AK346" s="92"/>
      <c r="AL346" s="92"/>
      <c r="AM346" s="92"/>
      <c r="AN346" s="92"/>
      <c r="AO346" s="92"/>
      <c r="AP346" s="92"/>
      <c r="AQ346" s="92"/>
      <c r="AR346" s="92"/>
      <c r="AS346" s="92"/>
      <c r="AT346" s="92"/>
      <c r="AU346" s="92"/>
      <c r="AV346" s="92"/>
      <c r="AW346" s="92"/>
      <c r="AX346" s="98"/>
      <c r="AZ346" s="120">
        <f>IF(E346=AZ$3,AX346,0)</f>
        <v>0</v>
      </c>
      <c r="BA346" s="18">
        <f>IF(AZ346=AZ$4,AZ346-60,AZ346)</f>
        <v>0</v>
      </c>
      <c r="BB346" s="18">
        <f>IF(BA346=BA$4,BA346-60,BA346)</f>
        <v>0</v>
      </c>
      <c r="BC346" s="19">
        <f>IF(AZ346=$AZ$4,1,IF(BA346=$BA$4,1,IF(BB346=$BB$4,1,0)))</f>
        <v>0</v>
      </c>
      <c r="BE346" s="120">
        <f>IF(E346=BE$3,AX346,0)</f>
        <v>0</v>
      </c>
      <c r="BF346" s="18">
        <f>IF(BE346=BE$4,BE346-60,BE346)</f>
        <v>0</v>
      </c>
      <c r="BG346" s="18">
        <f>IF(BF346=BF$4,BF346-60,BF346)</f>
        <v>0</v>
      </c>
      <c r="BH346" s="19">
        <f>IF(BE346=$BE$4,1,IF(BF346=$BF$4,1,IF(BG346=$BG$4,1,0)))</f>
        <v>0</v>
      </c>
      <c r="BJ346" s="120">
        <f>IF(E346=BJ$3,AX346,0)</f>
        <v>0</v>
      </c>
      <c r="BK346" s="18">
        <f>IF(BJ346=BJ$4,BJ346-60,BJ346)</f>
        <v>0</v>
      </c>
      <c r="BL346" s="18">
        <f>IF(BK346=BK$4,BK346-60,BK346)</f>
        <v>0</v>
      </c>
      <c r="BM346" s="19">
        <f>IF(BJ346=$BJ$4,1,IF(BK346=$BK$4,1,IF(BL346=$BL$4,1,0)))</f>
        <v>0</v>
      </c>
    </row>
    <row r="347" spans="1:65" ht="15.75" customHeight="1" outlineLevel="1" x14ac:dyDescent="0.25">
      <c r="A347" s="12" t="str">
        <f>CONCATENATE(E347,LEFT(C347,2),RIGHT(C347,2),UPPER((LEFT(D347,3))))</f>
        <v/>
      </c>
      <c r="B347" s="99"/>
      <c r="C347" s="99"/>
      <c r="D347" s="99"/>
      <c r="E347" s="99"/>
      <c r="F347" s="99"/>
      <c r="G347" s="100"/>
      <c r="H347" s="99"/>
      <c r="I347" s="106"/>
      <c r="J347" s="99"/>
      <c r="K347" s="84" t="s">
        <v>38</v>
      </c>
      <c r="L347" s="11" t="str">
        <f>VLOOKUP(K347,COMPETENCES,2)</f>
        <v>-</v>
      </c>
      <c r="M347" s="11">
        <f>IF(L347="-",0,IF(L347=0,0,1))</f>
        <v>0</v>
      </c>
      <c r="N347" s="103"/>
      <c r="O347" s="84" t="s">
        <v>18</v>
      </c>
      <c r="P347" s="11">
        <f>VLOOKUP(O347,QUALITES,2)</f>
        <v>7.5</v>
      </c>
      <c r="Q347" s="94"/>
      <c r="R347" s="84" t="s">
        <v>37</v>
      </c>
      <c r="S347" s="11">
        <f>VLOOKUP(R347,EXPERTISE,2)</f>
        <v>10</v>
      </c>
      <c r="T347" s="94"/>
      <c r="U347" s="92"/>
      <c r="V347" s="92"/>
      <c r="W347" s="92"/>
      <c r="X347" s="92"/>
      <c r="Y347" s="92"/>
      <c r="Z347" s="92"/>
      <c r="AA347" s="92"/>
      <c r="AB347" s="92"/>
      <c r="AC347" s="92"/>
      <c r="AD347" s="92"/>
      <c r="AE347" s="92"/>
      <c r="AF347" s="92"/>
      <c r="AG347" s="92"/>
      <c r="AH347" s="92"/>
      <c r="AI347" s="92"/>
      <c r="AJ347" s="92"/>
      <c r="AK347" s="92"/>
      <c r="AL347" s="92"/>
      <c r="AM347" s="92"/>
      <c r="AN347" s="92"/>
      <c r="AO347" s="92"/>
      <c r="AP347" s="92"/>
      <c r="AQ347" s="92"/>
      <c r="AR347" s="92"/>
      <c r="AS347" s="92"/>
      <c r="AT347" s="92"/>
      <c r="AU347" s="92"/>
      <c r="AV347" s="92"/>
      <c r="AW347" s="92"/>
      <c r="AX347" s="98"/>
      <c r="AZ347" s="120">
        <f>IF(E347=AZ$3,AX347,0)</f>
        <v>0</v>
      </c>
      <c r="BA347" s="18">
        <f>IF(AZ347=AZ$4,AZ347-60,AZ347)</f>
        <v>0</v>
      </c>
      <c r="BB347" s="18">
        <f>IF(BA347=BA$4,BA347-60,BA347)</f>
        <v>0</v>
      </c>
      <c r="BC347" s="19">
        <f>IF(AZ347=$AZ$4,1,IF(BA347=$BA$4,1,IF(BB347=$BB$4,1,0)))</f>
        <v>0</v>
      </c>
      <c r="BE347" s="120">
        <f>IF(E347=BE$3,AX347,0)</f>
        <v>0</v>
      </c>
      <c r="BF347" s="18">
        <f>IF(BE347=BE$4,BE347-60,BE347)</f>
        <v>0</v>
      </c>
      <c r="BG347" s="18">
        <f>IF(BF347=BF$4,BF347-60,BF347)</f>
        <v>0</v>
      </c>
      <c r="BH347" s="19">
        <f>IF(BE347=$BE$4,1,IF(BF347=$BF$4,1,IF(BG347=$BG$4,1,0)))</f>
        <v>0</v>
      </c>
      <c r="BJ347" s="120">
        <f>IF(E347=BJ$3,AX347,0)</f>
        <v>0</v>
      </c>
      <c r="BK347" s="18">
        <f>IF(BJ347=BJ$4,BJ347-60,BJ347)</f>
        <v>0</v>
      </c>
      <c r="BL347" s="18">
        <f>IF(BK347=BK$4,BK347-60,BK347)</f>
        <v>0</v>
      </c>
      <c r="BM347" s="19">
        <f>IF(BJ347=$BJ$4,1,IF(BK347=$BK$4,1,IF(BL347=$BL$4,1,0)))</f>
        <v>0</v>
      </c>
    </row>
    <row r="348" spans="1:65" ht="15.75" customHeight="1" outlineLevel="1" x14ac:dyDescent="0.25">
      <c r="A348" s="12" t="str">
        <f>CONCATENATE(E348,LEFT(C348,2),RIGHT(C348,2),UPPER((LEFT(D348,3))))</f>
        <v/>
      </c>
      <c r="B348" s="99"/>
      <c r="C348" s="99"/>
      <c r="D348" s="99"/>
      <c r="E348" s="99"/>
      <c r="F348" s="99"/>
      <c r="G348" s="100"/>
      <c r="H348" s="99"/>
      <c r="I348" s="106"/>
      <c r="J348" s="99"/>
      <c r="K348" s="84" t="s">
        <v>37</v>
      </c>
      <c r="L348" s="11">
        <f>VLOOKUP(K348,COMPETENCES,2)</f>
        <v>10</v>
      </c>
      <c r="M348" s="11">
        <f>IF(L348="-",0,IF(L348=0,0,1))</f>
        <v>1</v>
      </c>
      <c r="N348" s="103"/>
      <c r="O348" s="84" t="s">
        <v>19</v>
      </c>
      <c r="P348" s="11">
        <f>VLOOKUP(O348,QUALITES,2)</f>
        <v>10</v>
      </c>
      <c r="Q348" s="94"/>
      <c r="R348" s="84" t="s">
        <v>37</v>
      </c>
      <c r="S348" s="11">
        <f>VLOOKUP(R348,EXPERTISE,2)</f>
        <v>10</v>
      </c>
      <c r="T348" s="94"/>
      <c r="U348" s="92"/>
      <c r="V348" s="92"/>
      <c r="W348" s="92"/>
      <c r="X348" s="92"/>
      <c r="Y348" s="92"/>
      <c r="Z348" s="92"/>
      <c r="AA348" s="92"/>
      <c r="AB348" s="92"/>
      <c r="AC348" s="92"/>
      <c r="AD348" s="92"/>
      <c r="AE348" s="92"/>
      <c r="AF348" s="92"/>
      <c r="AG348" s="92"/>
      <c r="AH348" s="92"/>
      <c r="AI348" s="92"/>
      <c r="AJ348" s="92"/>
      <c r="AK348" s="92"/>
      <c r="AL348" s="92"/>
      <c r="AM348" s="92"/>
      <c r="AN348" s="92"/>
      <c r="AO348" s="92"/>
      <c r="AP348" s="92"/>
      <c r="AQ348" s="92"/>
      <c r="AR348" s="92"/>
      <c r="AS348" s="92"/>
      <c r="AT348" s="92"/>
      <c r="AU348" s="92"/>
      <c r="AV348" s="92"/>
      <c r="AW348" s="92"/>
      <c r="AX348" s="98"/>
      <c r="AZ348" s="120">
        <f>IF(E348=AZ$3,AX348,0)</f>
        <v>0</v>
      </c>
      <c r="BA348" s="18">
        <f>IF(AZ348=AZ$4,AZ348-60,AZ348)</f>
        <v>0</v>
      </c>
      <c r="BB348" s="18">
        <f>IF(BA348=BA$4,BA348-60,BA348)</f>
        <v>0</v>
      </c>
      <c r="BC348" s="19">
        <f>IF(AZ348=$AZ$4,1,IF(BA348=$BA$4,1,IF(BB348=$BB$4,1,0)))</f>
        <v>0</v>
      </c>
      <c r="BE348" s="120">
        <f>IF(E348=BE$3,AX348,0)</f>
        <v>0</v>
      </c>
      <c r="BF348" s="18">
        <f>IF(BE348=BE$4,BE348-60,BE348)</f>
        <v>0</v>
      </c>
      <c r="BG348" s="18">
        <f>IF(BF348=BF$4,BF348-60,BF348)</f>
        <v>0</v>
      </c>
      <c r="BH348" s="19">
        <f>IF(BE348=$BE$4,1,IF(BF348=$BF$4,1,IF(BG348=$BG$4,1,0)))</f>
        <v>0</v>
      </c>
      <c r="BJ348" s="120">
        <f>IF(E348=BJ$3,AX348,0)</f>
        <v>0</v>
      </c>
      <c r="BK348" s="18">
        <f>IF(BJ348=BJ$4,BJ348-60,BJ348)</f>
        <v>0</v>
      </c>
      <c r="BL348" s="18">
        <f>IF(BK348=BK$4,BK348-60,BK348)</f>
        <v>0</v>
      </c>
      <c r="BM348" s="19">
        <f>IF(BJ348=$BJ$4,1,IF(BK348=$BK$4,1,IF(BL348=$BL$4,1,0)))</f>
        <v>0</v>
      </c>
    </row>
    <row r="349" spans="1:65" ht="15.75" customHeight="1" outlineLevel="1" x14ac:dyDescent="0.25">
      <c r="A349" s="12" t="str">
        <f>CONCATENATE(E349,LEFT(C349,2),RIGHT(C349,2),UPPER((LEFT(D349,3))))</f>
        <v/>
      </c>
      <c r="B349" s="99"/>
      <c r="C349" s="99"/>
      <c r="D349" s="99"/>
      <c r="E349" s="99"/>
      <c r="F349" s="99"/>
      <c r="G349" s="100"/>
      <c r="H349" s="99"/>
      <c r="I349" s="106"/>
      <c r="J349" s="99"/>
      <c r="K349" s="84" t="s">
        <v>37</v>
      </c>
      <c r="L349" s="11">
        <f>VLOOKUP(K349,COMPETENCES,2)</f>
        <v>10</v>
      </c>
      <c r="M349" s="11">
        <f>IF(L349="-",0,IF(L349=0,0,1))</f>
        <v>1</v>
      </c>
      <c r="N349" s="103"/>
      <c r="O349" s="84" t="s">
        <v>19</v>
      </c>
      <c r="P349" s="11">
        <f>VLOOKUP(O349,QUALITES,2)</f>
        <v>10</v>
      </c>
      <c r="Q349" s="94"/>
      <c r="R349" s="84" t="s">
        <v>37</v>
      </c>
      <c r="S349" s="11">
        <f>VLOOKUP(R349,EXPERTISE,2)</f>
        <v>10</v>
      </c>
      <c r="T349" s="94"/>
      <c r="U349" s="92"/>
      <c r="V349" s="92"/>
      <c r="W349" s="92"/>
      <c r="X349" s="92"/>
      <c r="Y349" s="92"/>
      <c r="Z349" s="92"/>
      <c r="AA349" s="92"/>
      <c r="AB349" s="92"/>
      <c r="AC349" s="92"/>
      <c r="AD349" s="92"/>
      <c r="AE349" s="92"/>
      <c r="AF349" s="92"/>
      <c r="AG349" s="92"/>
      <c r="AH349" s="92"/>
      <c r="AI349" s="92"/>
      <c r="AJ349" s="92"/>
      <c r="AK349" s="92"/>
      <c r="AL349" s="92"/>
      <c r="AM349" s="92"/>
      <c r="AN349" s="92"/>
      <c r="AO349" s="92"/>
      <c r="AP349" s="92"/>
      <c r="AQ349" s="92"/>
      <c r="AR349" s="92"/>
      <c r="AS349" s="92"/>
      <c r="AT349" s="92"/>
      <c r="AU349" s="92"/>
      <c r="AV349" s="92"/>
      <c r="AW349" s="92"/>
      <c r="AX349" s="98"/>
      <c r="AZ349" s="120">
        <f>IF(E349=AZ$3,AX349,0)</f>
        <v>0</v>
      </c>
      <c r="BA349" s="18">
        <f>IF(AZ349=AZ$4,AZ349-60,AZ349)</f>
        <v>0</v>
      </c>
      <c r="BB349" s="18">
        <f>IF(BA349=BA$4,BA349-60,BA349)</f>
        <v>0</v>
      </c>
      <c r="BC349" s="19">
        <f>IF(AZ349=$AZ$4,1,IF(BA349=$BA$4,1,IF(BB349=$BB$4,1,0)))</f>
        <v>0</v>
      </c>
      <c r="BE349" s="120">
        <f>IF(E349=BE$3,AX349,0)</f>
        <v>0</v>
      </c>
      <c r="BF349" s="18">
        <f>IF(BE349=BE$4,BE349-60,BE349)</f>
        <v>0</v>
      </c>
      <c r="BG349" s="18">
        <f>IF(BF349=BF$4,BF349-60,BF349)</f>
        <v>0</v>
      </c>
      <c r="BH349" s="19">
        <f>IF(BE349=$BE$4,1,IF(BF349=$BF$4,1,IF(BG349=$BG$4,1,0)))</f>
        <v>0</v>
      </c>
      <c r="BJ349" s="120">
        <f>IF(E349=BJ$3,AX349,0)</f>
        <v>0</v>
      </c>
      <c r="BK349" s="18">
        <f>IF(BJ349=BJ$4,BJ349-60,BJ349)</f>
        <v>0</v>
      </c>
      <c r="BL349" s="18">
        <f>IF(BK349=BK$4,BK349-60,BK349)</f>
        <v>0</v>
      </c>
      <c r="BM349" s="19">
        <f>IF(BJ349=$BJ$4,1,IF(BK349=$BK$4,1,IF(BL349=$BL$4,1,0)))</f>
        <v>0</v>
      </c>
    </row>
    <row r="350" spans="1:65" ht="15.75" customHeight="1" outlineLevel="1" x14ac:dyDescent="0.25">
      <c r="A350" s="12" t="str">
        <f>CONCATENATE(E350,LEFT(C350,2),RIGHT(C350,2),UPPER((LEFT(D350,3))))</f>
        <v/>
      </c>
      <c r="B350" s="99"/>
      <c r="C350" s="99"/>
      <c r="D350" s="99"/>
      <c r="E350" s="99"/>
      <c r="F350" s="99"/>
      <c r="G350" s="100"/>
      <c r="H350" s="99"/>
      <c r="I350" s="106"/>
      <c r="J350" s="99"/>
      <c r="K350" s="84" t="s">
        <v>37</v>
      </c>
      <c r="L350" s="11">
        <f>VLOOKUP(K350,COMPETENCES,2)</f>
        <v>10</v>
      </c>
      <c r="M350" s="11">
        <f>IF(L350="-",0,IF(L350=0,0,1))</f>
        <v>1</v>
      </c>
      <c r="N350" s="103"/>
      <c r="O350" s="94"/>
      <c r="P350" s="107"/>
      <c r="Q350" s="94"/>
      <c r="R350" s="84" t="s">
        <v>37</v>
      </c>
      <c r="S350" s="11">
        <f>VLOOKUP(R350,EXPERTISE,2)</f>
        <v>10</v>
      </c>
      <c r="T350" s="94"/>
      <c r="U350" s="92"/>
      <c r="V350" s="92"/>
      <c r="W350" s="92"/>
      <c r="X350" s="92"/>
      <c r="Y350" s="92"/>
      <c r="Z350" s="92"/>
      <c r="AA350" s="92"/>
      <c r="AB350" s="92"/>
      <c r="AC350" s="92"/>
      <c r="AD350" s="92"/>
      <c r="AE350" s="92"/>
      <c r="AF350" s="92"/>
      <c r="AG350" s="92"/>
      <c r="AH350" s="92"/>
      <c r="AI350" s="92"/>
      <c r="AJ350" s="92"/>
      <c r="AK350" s="92"/>
      <c r="AL350" s="92"/>
      <c r="AM350" s="92"/>
      <c r="AN350" s="92"/>
      <c r="AO350" s="92"/>
      <c r="AP350" s="92"/>
      <c r="AQ350" s="92"/>
      <c r="AR350" s="92"/>
      <c r="AS350" s="92"/>
      <c r="AT350" s="92"/>
      <c r="AU350" s="92"/>
      <c r="AV350" s="92"/>
      <c r="AW350" s="92"/>
      <c r="AX350" s="98"/>
      <c r="AZ350" s="120">
        <f>IF(E350=AZ$3,AX350,0)</f>
        <v>0</v>
      </c>
      <c r="BA350" s="18">
        <f>IF(AZ350=AZ$4,AZ350-60,AZ350)</f>
        <v>0</v>
      </c>
      <c r="BB350" s="18">
        <f>IF(BA350=BA$4,BA350-60,BA350)</f>
        <v>0</v>
      </c>
      <c r="BC350" s="19">
        <f>IF(AZ350=$AZ$4,1,IF(BA350=$BA$4,1,IF(BB350=$BB$4,1,0)))</f>
        <v>0</v>
      </c>
      <c r="BE350" s="120">
        <f>IF(E350=BE$3,AX350,0)</f>
        <v>0</v>
      </c>
      <c r="BF350" s="18">
        <f>IF(BE350=BE$4,BE350-60,BE350)</f>
        <v>0</v>
      </c>
      <c r="BG350" s="18">
        <f>IF(BF350=BF$4,BF350-60,BF350)</f>
        <v>0</v>
      </c>
      <c r="BH350" s="19">
        <f>IF(BE350=$BE$4,1,IF(BF350=$BF$4,1,IF(BG350=$BG$4,1,0)))</f>
        <v>0</v>
      </c>
      <c r="BJ350" s="120">
        <f>IF(E350=BJ$3,AX350,0)</f>
        <v>0</v>
      </c>
      <c r="BK350" s="18">
        <f>IF(BJ350=BJ$4,BJ350-60,BJ350)</f>
        <v>0</v>
      </c>
      <c r="BL350" s="18">
        <f>IF(BK350=BK$4,BK350-60,BK350)</f>
        <v>0</v>
      </c>
      <c r="BM350" s="19">
        <f>IF(BJ350=$BJ$4,1,IF(BK350=$BK$4,1,IF(BL350=$BL$4,1,0)))</f>
        <v>0</v>
      </c>
    </row>
    <row r="351" spans="1:65" ht="15.75" customHeight="1" outlineLevel="1" x14ac:dyDescent="0.25">
      <c r="A351" s="12" t="str">
        <f>CONCATENATE(E351,LEFT(C351,2),RIGHT(C351,2),UPPER((LEFT(D351,3))))</f>
        <v/>
      </c>
      <c r="B351" s="99"/>
      <c r="C351" s="99"/>
      <c r="D351" s="99"/>
      <c r="E351" s="99"/>
      <c r="F351" s="99"/>
      <c r="G351" s="100"/>
      <c r="H351" s="99"/>
      <c r="I351" s="106"/>
      <c r="J351" s="99"/>
      <c r="K351" s="87" t="s">
        <v>36</v>
      </c>
      <c r="L351" s="11">
        <f>VLOOKUP(K351,COMPETENCES,2)</f>
        <v>7.5</v>
      </c>
      <c r="M351" s="11">
        <f>IF(L351="-",0,IF(L351=0,0,1))</f>
        <v>1</v>
      </c>
      <c r="N351" s="103"/>
      <c r="O351" s="94"/>
      <c r="P351" s="107"/>
      <c r="Q351" s="94"/>
      <c r="R351" s="84" t="s">
        <v>37</v>
      </c>
      <c r="S351" s="11">
        <f>VLOOKUP(R351,EXPERTISE,2)</f>
        <v>10</v>
      </c>
      <c r="T351" s="94"/>
      <c r="U351" s="92"/>
      <c r="V351" s="92"/>
      <c r="W351" s="92"/>
      <c r="X351" s="92"/>
      <c r="Y351" s="92"/>
      <c r="Z351" s="92"/>
      <c r="AA351" s="92"/>
      <c r="AB351" s="92"/>
      <c r="AC351" s="92"/>
      <c r="AD351" s="92"/>
      <c r="AE351" s="92"/>
      <c r="AF351" s="92"/>
      <c r="AG351" s="92"/>
      <c r="AH351" s="92"/>
      <c r="AI351" s="92"/>
      <c r="AJ351" s="92"/>
      <c r="AK351" s="92"/>
      <c r="AL351" s="92"/>
      <c r="AM351" s="92"/>
      <c r="AN351" s="92"/>
      <c r="AO351" s="92"/>
      <c r="AP351" s="92"/>
      <c r="AQ351" s="92"/>
      <c r="AR351" s="92"/>
      <c r="AS351" s="92"/>
      <c r="AT351" s="92"/>
      <c r="AU351" s="92"/>
      <c r="AV351" s="92"/>
      <c r="AW351" s="92"/>
      <c r="AX351" s="98"/>
      <c r="AZ351" s="120">
        <f>IF(E351=AZ$3,AX351,0)</f>
        <v>0</v>
      </c>
      <c r="BA351" s="18">
        <f>IF(AZ351=AZ$4,AZ351-60,AZ351)</f>
        <v>0</v>
      </c>
      <c r="BB351" s="18">
        <f>IF(BA351=BA$4,BA351-60,BA351)</f>
        <v>0</v>
      </c>
      <c r="BC351" s="19">
        <f>IF(AZ351=$AZ$4,1,IF(BA351=$BA$4,1,IF(BB351=$BB$4,1,0)))</f>
        <v>0</v>
      </c>
      <c r="BE351" s="120">
        <f>IF(E351=BE$3,AX351,0)</f>
        <v>0</v>
      </c>
      <c r="BF351" s="18">
        <f>IF(BE351=BE$4,BE351-60,BE351)</f>
        <v>0</v>
      </c>
      <c r="BG351" s="18">
        <f>IF(BF351=BF$4,BF351-60,BF351)</f>
        <v>0</v>
      </c>
      <c r="BH351" s="19">
        <f>IF(BE351=$BE$4,1,IF(BF351=$BF$4,1,IF(BG351=$BG$4,1,0)))</f>
        <v>0</v>
      </c>
      <c r="BJ351" s="120">
        <f>IF(E351=BJ$3,AX351,0)</f>
        <v>0</v>
      </c>
      <c r="BK351" s="18">
        <f>IF(BJ351=BJ$4,BJ351-60,BJ351)</f>
        <v>0</v>
      </c>
      <c r="BL351" s="18">
        <f>IF(BK351=BK$4,BK351-60,BK351)</f>
        <v>0</v>
      </c>
      <c r="BM351" s="19">
        <f>IF(BJ351=$BJ$4,1,IF(BK351=$BK$4,1,IF(BL351=$BL$4,1,0)))</f>
        <v>0</v>
      </c>
    </row>
    <row r="352" spans="1:65" ht="15.75" customHeight="1" outlineLevel="1" x14ac:dyDescent="0.25">
      <c r="A352" s="12" t="str">
        <f>CONCATENATE(E352,LEFT(C352,2),RIGHT(C352,2),UPPER((LEFT(D352,3))))</f>
        <v/>
      </c>
      <c r="B352" s="99"/>
      <c r="C352" s="99"/>
      <c r="D352" s="99"/>
      <c r="E352" s="99"/>
      <c r="F352" s="99"/>
      <c r="G352" s="100"/>
      <c r="H352" s="99"/>
      <c r="I352" s="106"/>
      <c r="J352" s="99"/>
      <c r="K352" s="87" t="s">
        <v>36</v>
      </c>
      <c r="L352" s="11">
        <f>VLOOKUP(K352,COMPETENCES,2)</f>
        <v>7.5</v>
      </c>
      <c r="M352" s="11">
        <f>IF(L352="-",0,IF(L352=0,0,1))</f>
        <v>1</v>
      </c>
      <c r="N352" s="103"/>
      <c r="O352" s="94"/>
      <c r="P352" s="107"/>
      <c r="Q352" s="94"/>
      <c r="R352" s="84" t="s">
        <v>37</v>
      </c>
      <c r="S352" s="11">
        <f>VLOOKUP(R352,EXPERTISE,2)</f>
        <v>10</v>
      </c>
      <c r="T352" s="94"/>
      <c r="U352" s="92"/>
      <c r="V352" s="92"/>
      <c r="W352" s="92"/>
      <c r="X352" s="92"/>
      <c r="Y352" s="92"/>
      <c r="Z352" s="92"/>
      <c r="AA352" s="92"/>
      <c r="AB352" s="92"/>
      <c r="AC352" s="92"/>
      <c r="AD352" s="92"/>
      <c r="AE352" s="92"/>
      <c r="AF352" s="92"/>
      <c r="AG352" s="92"/>
      <c r="AH352" s="92"/>
      <c r="AI352" s="92"/>
      <c r="AJ352" s="92"/>
      <c r="AK352" s="92"/>
      <c r="AL352" s="92"/>
      <c r="AM352" s="92"/>
      <c r="AN352" s="92"/>
      <c r="AO352" s="92"/>
      <c r="AP352" s="92"/>
      <c r="AQ352" s="92"/>
      <c r="AR352" s="92"/>
      <c r="AS352" s="92"/>
      <c r="AT352" s="92"/>
      <c r="AU352" s="92"/>
      <c r="AV352" s="92"/>
      <c r="AW352" s="92"/>
      <c r="AX352" s="98"/>
      <c r="AZ352" s="120">
        <f>IF(E352=AZ$3,AX352,0)</f>
        <v>0</v>
      </c>
      <c r="BA352" s="18">
        <f>IF(AZ352=AZ$4,AZ352-60,AZ352)</f>
        <v>0</v>
      </c>
      <c r="BB352" s="18">
        <f>IF(BA352=BA$4,BA352-60,BA352)</f>
        <v>0</v>
      </c>
      <c r="BC352" s="19">
        <f>IF(AZ352=$AZ$4,1,IF(BA352=$BA$4,1,IF(BB352=$BB$4,1,0)))</f>
        <v>0</v>
      </c>
      <c r="BE352" s="120">
        <f>IF(E352=BE$3,AX352,0)</f>
        <v>0</v>
      </c>
      <c r="BF352" s="18">
        <f>IF(BE352=BE$4,BE352-60,BE352)</f>
        <v>0</v>
      </c>
      <c r="BG352" s="18">
        <f>IF(BF352=BF$4,BF352-60,BF352)</f>
        <v>0</v>
      </c>
      <c r="BH352" s="19">
        <f>IF(BE352=$BE$4,1,IF(BF352=$BF$4,1,IF(BG352=$BG$4,1,0)))</f>
        <v>0</v>
      </c>
      <c r="BJ352" s="120">
        <f>IF(E352=BJ$3,AX352,0)</f>
        <v>0</v>
      </c>
      <c r="BK352" s="18">
        <f>IF(BJ352=BJ$4,BJ352-60,BJ352)</f>
        <v>0</v>
      </c>
      <c r="BL352" s="18">
        <f>IF(BK352=BK$4,BK352-60,BK352)</f>
        <v>0</v>
      </c>
      <c r="BM352" s="19">
        <f>IF(BJ352=$BJ$4,1,IF(BK352=$BK$4,1,IF(BL352=$BL$4,1,0)))</f>
        <v>0</v>
      </c>
    </row>
    <row r="353" spans="1:65" ht="15.75" customHeight="1" outlineLevel="1" x14ac:dyDescent="0.25">
      <c r="A353" s="12" t="str">
        <f>CONCATENATE(E353,LEFT(C353,2),RIGHT(C353,2),UPPER((LEFT(D353,3))))</f>
        <v/>
      </c>
      <c r="B353" s="99"/>
      <c r="C353" s="99"/>
      <c r="D353" s="99"/>
      <c r="E353" s="99"/>
      <c r="F353" s="99"/>
      <c r="G353" s="100"/>
      <c r="H353" s="99"/>
      <c r="I353" s="106"/>
      <c r="J353" s="99"/>
      <c r="K353" s="84" t="s">
        <v>66</v>
      </c>
      <c r="L353" s="11" t="str">
        <f>VLOOKUP(K353,COMPETENCES,2)</f>
        <v>-</v>
      </c>
      <c r="M353" s="11">
        <f>IF(L353="-",0,IF(L353=0,0,1))</f>
        <v>0</v>
      </c>
      <c r="N353" s="103"/>
      <c r="O353" s="94"/>
      <c r="P353" s="107"/>
      <c r="Q353" s="94"/>
      <c r="R353" s="94"/>
      <c r="S353" s="107"/>
      <c r="T353" s="94"/>
      <c r="U353" s="92"/>
      <c r="V353" s="92"/>
      <c r="W353" s="92"/>
      <c r="X353" s="92"/>
      <c r="Y353" s="92"/>
      <c r="Z353" s="92"/>
      <c r="AA353" s="92"/>
      <c r="AB353" s="92"/>
      <c r="AC353" s="92"/>
      <c r="AD353" s="92"/>
      <c r="AE353" s="92"/>
      <c r="AF353" s="92"/>
      <c r="AG353" s="92"/>
      <c r="AH353" s="92"/>
      <c r="AI353" s="92"/>
      <c r="AJ353" s="92"/>
      <c r="AK353" s="92"/>
      <c r="AL353" s="92"/>
      <c r="AM353" s="92"/>
      <c r="AN353" s="92"/>
      <c r="AO353" s="92"/>
      <c r="AP353" s="92"/>
      <c r="AQ353" s="92"/>
      <c r="AR353" s="92"/>
      <c r="AS353" s="92"/>
      <c r="AT353" s="92"/>
      <c r="AU353" s="92"/>
      <c r="AV353" s="92"/>
      <c r="AW353" s="92"/>
      <c r="AX353" s="98"/>
      <c r="AZ353" s="120">
        <f>IF(E353=AZ$3,AX353,0)</f>
        <v>0</v>
      </c>
      <c r="BA353" s="18">
        <f>IF(AZ353=AZ$4,AZ353-60,AZ353)</f>
        <v>0</v>
      </c>
      <c r="BB353" s="18">
        <f>IF(BA353=BA$4,BA353-60,BA353)</f>
        <v>0</v>
      </c>
      <c r="BC353" s="19">
        <f>IF(AZ353=$AZ$4,1,IF(BA353=$BA$4,1,IF(BB353=$BB$4,1,0)))</f>
        <v>0</v>
      </c>
      <c r="BE353" s="120">
        <f>IF(E353=BE$3,AX353,0)</f>
        <v>0</v>
      </c>
      <c r="BF353" s="18">
        <f>IF(BE353=BE$4,BE353-60,BE353)</f>
        <v>0</v>
      </c>
      <c r="BG353" s="18">
        <f>IF(BF353=BF$4,BF353-60,BF353)</f>
        <v>0</v>
      </c>
      <c r="BH353" s="19">
        <f>IF(BE353=$BE$4,1,IF(BF353=$BF$4,1,IF(BG353=$BG$4,1,0)))</f>
        <v>0</v>
      </c>
      <c r="BJ353" s="120">
        <f>IF(E353=BJ$3,AX353,0)</f>
        <v>0</v>
      </c>
      <c r="BK353" s="18">
        <f>IF(BJ353=BJ$4,BJ353-60,BJ353)</f>
        <v>0</v>
      </c>
      <c r="BL353" s="18">
        <f>IF(BK353=BK$4,BK353-60,BK353)</f>
        <v>0</v>
      </c>
      <c r="BM353" s="19">
        <f>IF(BJ353=$BJ$4,1,IF(BK353=$BK$4,1,IF(BL353=$BL$4,1,0)))</f>
        <v>0</v>
      </c>
    </row>
    <row r="354" spans="1:65" ht="15.75" customHeight="1" outlineLevel="1" x14ac:dyDescent="0.25">
      <c r="A354" s="12" t="str">
        <f>CONCATENATE(E354,LEFT(C354,2),RIGHT(C354,2),UPPER((LEFT(D354,3))))</f>
        <v/>
      </c>
      <c r="B354" s="99"/>
      <c r="C354" s="99"/>
      <c r="D354" s="99"/>
      <c r="E354" s="99"/>
      <c r="F354" s="99"/>
      <c r="G354" s="100"/>
      <c r="H354" s="99"/>
      <c r="I354" s="106"/>
      <c r="J354" s="99"/>
      <c r="K354" s="84" t="s">
        <v>66</v>
      </c>
      <c r="L354" s="11" t="str">
        <f>VLOOKUP(K354,COMPETENCES,2)</f>
        <v>-</v>
      </c>
      <c r="M354" s="11">
        <f>IF(L354="-",0,IF(L354=0,0,1))</f>
        <v>0</v>
      </c>
      <c r="N354" s="103"/>
      <c r="O354" s="94"/>
      <c r="P354" s="107"/>
      <c r="Q354" s="94"/>
      <c r="R354" s="94"/>
      <c r="S354" s="107"/>
      <c r="T354" s="94"/>
      <c r="U354" s="92"/>
      <c r="V354" s="92"/>
      <c r="W354" s="92"/>
      <c r="X354" s="92"/>
      <c r="Y354" s="92"/>
      <c r="Z354" s="92"/>
      <c r="AA354" s="92"/>
      <c r="AB354" s="92"/>
      <c r="AC354" s="92"/>
      <c r="AD354" s="92"/>
      <c r="AE354" s="92"/>
      <c r="AF354" s="92"/>
      <c r="AG354" s="92"/>
      <c r="AH354" s="92"/>
      <c r="AI354" s="92"/>
      <c r="AJ354" s="92"/>
      <c r="AK354" s="92"/>
      <c r="AL354" s="92"/>
      <c r="AM354" s="92"/>
      <c r="AN354" s="92"/>
      <c r="AO354" s="92"/>
      <c r="AP354" s="92"/>
      <c r="AQ354" s="92"/>
      <c r="AR354" s="92"/>
      <c r="AS354" s="92"/>
      <c r="AT354" s="92"/>
      <c r="AU354" s="92"/>
      <c r="AV354" s="92"/>
      <c r="AW354" s="92"/>
      <c r="AX354" s="98"/>
      <c r="AZ354" s="120">
        <f>IF(E354=AZ$3,AX354,0)</f>
        <v>0</v>
      </c>
      <c r="BA354" s="18">
        <f>IF(AZ354=AZ$4,AZ354-60,AZ354)</f>
        <v>0</v>
      </c>
      <c r="BB354" s="18">
        <f>IF(BA354=BA$4,BA354-60,BA354)</f>
        <v>0</v>
      </c>
      <c r="BC354" s="19">
        <f>IF(AZ354=$AZ$4,1,IF(BA354=$BA$4,1,IF(BB354=$BB$4,1,0)))</f>
        <v>0</v>
      </c>
      <c r="BE354" s="120">
        <f>IF(E354=BE$3,AX354,0)</f>
        <v>0</v>
      </c>
      <c r="BF354" s="18">
        <f>IF(BE354=BE$4,BE354-60,BE354)</f>
        <v>0</v>
      </c>
      <c r="BG354" s="18">
        <f>IF(BF354=BF$4,BF354-60,BF354)</f>
        <v>0</v>
      </c>
      <c r="BH354" s="19">
        <f>IF(BE354=$BE$4,1,IF(BF354=$BF$4,1,IF(BG354=$BG$4,1,0)))</f>
        <v>0</v>
      </c>
      <c r="BJ354" s="120">
        <f>IF(E354=BJ$3,AX354,0)</f>
        <v>0</v>
      </c>
      <c r="BK354" s="18">
        <f>IF(BJ354=BJ$4,BJ354-60,BJ354)</f>
        <v>0</v>
      </c>
      <c r="BL354" s="18">
        <f>IF(BK354=BK$4,BK354-60,BK354)</f>
        <v>0</v>
      </c>
      <c r="BM354" s="19">
        <f>IF(BJ354=$BJ$4,1,IF(BK354=$BK$4,1,IF(BL354=$BL$4,1,0)))</f>
        <v>0</v>
      </c>
    </row>
    <row r="355" spans="1:65" ht="15.75" customHeight="1" outlineLevel="1" x14ac:dyDescent="0.25">
      <c r="A355" s="12" t="str">
        <f>CONCATENATE(E355,LEFT(C355,2),RIGHT(C355,2),UPPER((LEFT(D355,3))))</f>
        <v/>
      </c>
      <c r="B355" s="99"/>
      <c r="C355" s="99"/>
      <c r="D355" s="99"/>
      <c r="E355" s="99"/>
      <c r="F355" s="99"/>
      <c r="G355" s="100"/>
      <c r="H355" s="99"/>
      <c r="I355" s="106"/>
      <c r="J355" s="99"/>
      <c r="K355" s="84" t="s">
        <v>66</v>
      </c>
      <c r="L355" s="11" t="str">
        <f>VLOOKUP(K355,COMPETENCES,2)</f>
        <v>-</v>
      </c>
      <c r="M355" s="11">
        <f>IF(L355="-",0,IF(L355=0,0,1))</f>
        <v>0</v>
      </c>
      <c r="N355" s="103"/>
      <c r="O355" s="94"/>
      <c r="P355" s="107"/>
      <c r="Q355" s="94"/>
      <c r="R355" s="94"/>
      <c r="S355" s="107"/>
      <c r="T355" s="94"/>
      <c r="U355" s="92"/>
      <c r="V355" s="92"/>
      <c r="W355" s="92"/>
      <c r="X355" s="92"/>
      <c r="Y355" s="92"/>
      <c r="Z355" s="92"/>
      <c r="AA355" s="92"/>
      <c r="AB355" s="92"/>
      <c r="AC355" s="92"/>
      <c r="AD355" s="92"/>
      <c r="AE355" s="92"/>
      <c r="AF355" s="92"/>
      <c r="AG355" s="92"/>
      <c r="AH355" s="92"/>
      <c r="AI355" s="92"/>
      <c r="AJ355" s="92"/>
      <c r="AK355" s="92"/>
      <c r="AL355" s="92"/>
      <c r="AM355" s="92"/>
      <c r="AN355" s="92"/>
      <c r="AO355" s="92"/>
      <c r="AP355" s="92"/>
      <c r="AQ355" s="92"/>
      <c r="AR355" s="92"/>
      <c r="AS355" s="92"/>
      <c r="AT355" s="92"/>
      <c r="AU355" s="92"/>
      <c r="AV355" s="92"/>
      <c r="AW355" s="92"/>
      <c r="AX355" s="98"/>
      <c r="AZ355" s="120">
        <f>IF(E355=AZ$3,AX355,0)</f>
        <v>0</v>
      </c>
      <c r="BA355" s="18">
        <f>IF(AZ355=AZ$4,AZ355-60,AZ355)</f>
        <v>0</v>
      </c>
      <c r="BB355" s="18">
        <f>IF(BA355=BA$4,BA355-60,BA355)</f>
        <v>0</v>
      </c>
      <c r="BC355" s="19">
        <f>IF(AZ355=$AZ$4,1,IF(BA355=$BA$4,1,IF(BB355=$BB$4,1,0)))</f>
        <v>0</v>
      </c>
      <c r="BE355" s="120">
        <f>IF(E355=BE$3,AX355,0)</f>
        <v>0</v>
      </c>
      <c r="BF355" s="18">
        <f>IF(BE355=BE$4,BE355-60,BE355)</f>
        <v>0</v>
      </c>
      <c r="BG355" s="18">
        <f>IF(BF355=BF$4,BF355-60,BF355)</f>
        <v>0</v>
      </c>
      <c r="BH355" s="19">
        <f>IF(BE355=$BE$4,1,IF(BF355=$BF$4,1,IF(BG355=$BG$4,1,0)))</f>
        <v>0</v>
      </c>
      <c r="BJ355" s="120">
        <f>IF(E355=BJ$3,AX355,0)</f>
        <v>0</v>
      </c>
      <c r="BK355" s="18">
        <f>IF(BJ355=BJ$4,BJ355-60,BJ355)</f>
        <v>0</v>
      </c>
      <c r="BL355" s="18">
        <f>IF(BK355=BK$4,BK355-60,BK355)</f>
        <v>0</v>
      </c>
      <c r="BM355" s="19">
        <f>IF(BJ355=$BJ$4,1,IF(BK355=$BK$4,1,IF(BL355=$BL$4,1,0)))</f>
        <v>0</v>
      </c>
    </row>
    <row r="356" spans="1:65" ht="15" customHeight="1" outlineLevel="1" x14ac:dyDescent="0.25">
      <c r="A356" s="12" t="str">
        <f>CONCATENATE(E356,LEFT(C356,2),RIGHT(C356,2),UPPER((LEFT(D356,3))))</f>
        <v/>
      </c>
      <c r="B356" s="108"/>
      <c r="C356" s="99"/>
      <c r="D356" s="99"/>
      <c r="E356" s="99"/>
      <c r="F356" s="99"/>
      <c r="G356" s="100"/>
      <c r="H356" s="99"/>
      <c r="I356" s="106"/>
      <c r="J356" s="99"/>
      <c r="K356" s="94"/>
      <c r="L356" s="107"/>
      <c r="M356" s="107"/>
      <c r="N356" s="107"/>
      <c r="O356" s="94"/>
      <c r="P356" s="107"/>
      <c r="Q356" s="94"/>
      <c r="R356" s="94"/>
      <c r="S356" s="107"/>
      <c r="T356" s="94"/>
      <c r="U356" s="94"/>
      <c r="V356" s="94"/>
      <c r="W356" s="94"/>
      <c r="X356" s="94"/>
      <c r="Y356" s="94"/>
      <c r="Z356" s="94"/>
      <c r="AA356" s="94"/>
      <c r="AB356" s="94"/>
      <c r="AC356" s="94"/>
      <c r="AD356" s="94"/>
      <c r="AE356" s="94"/>
      <c r="AF356" s="94"/>
      <c r="AG356" s="94"/>
      <c r="AH356" s="94"/>
      <c r="AI356" s="94"/>
      <c r="AJ356" s="94"/>
      <c r="AK356" s="94"/>
      <c r="AL356" s="94"/>
      <c r="AM356" s="94"/>
      <c r="AN356" s="94"/>
      <c r="AO356" s="94"/>
      <c r="AP356" s="94"/>
      <c r="AQ356" s="94"/>
      <c r="AR356" s="94"/>
      <c r="AS356" s="94"/>
      <c r="AT356" s="94"/>
      <c r="AU356" s="94"/>
      <c r="AV356" s="94"/>
      <c r="AW356" s="94"/>
      <c r="AX356" s="109"/>
      <c r="AZ356" s="120">
        <f>IF(E356=AZ$3,AX356,0)</f>
        <v>0</v>
      </c>
      <c r="BA356" s="18">
        <f>IF(AZ356=AZ$4,AZ356-60,AZ356)</f>
        <v>0</v>
      </c>
      <c r="BB356" s="18">
        <f>IF(BA356=BA$4,BA356-60,BA356)</f>
        <v>0</v>
      </c>
      <c r="BC356" s="19">
        <f>IF(AZ356=$AZ$4,1,IF(BA356=$BA$4,1,IF(BB356=$BB$4,1,0)))</f>
        <v>0</v>
      </c>
      <c r="BE356" s="120">
        <f>IF(E356=BE$3,AX356,0)</f>
        <v>0</v>
      </c>
      <c r="BF356" s="18">
        <f>IF(BE356=BE$4,BE356-60,BE356)</f>
        <v>0</v>
      </c>
      <c r="BG356" s="18">
        <f>IF(BF356=BF$4,BF356-60,BF356)</f>
        <v>0</v>
      </c>
      <c r="BH356" s="19">
        <f>IF(BE356=$BE$4,1,IF(BF356=$BF$4,1,IF(BG356=$BG$4,1,0)))</f>
        <v>0</v>
      </c>
      <c r="BJ356" s="120">
        <f>IF(E356=BJ$3,AX356,0)</f>
        <v>0</v>
      </c>
      <c r="BK356" s="18">
        <f>IF(BJ356=BJ$4,BJ356-60,BJ356)</f>
        <v>0</v>
      </c>
      <c r="BL356" s="18">
        <f>IF(BK356=BK$4,BK356-60,BK356)</f>
        <v>0</v>
      </c>
      <c r="BM356" s="19">
        <f>IF(BJ356=$BJ$4,1,IF(BK356=$BK$4,1,IF(BL356=$BL$4,1,0)))</f>
        <v>0</v>
      </c>
    </row>
    <row r="357" spans="1:65" ht="15.75" x14ac:dyDescent="0.25">
      <c r="A357" s="12" t="str">
        <f>CONCATENATE(E357,LEFT(C357,2),RIGHT(C357,2),UPPER((LEFT(D357,3))))</f>
        <v>MAg23MIL</v>
      </c>
      <c r="B357" s="12" t="s">
        <v>84</v>
      </c>
      <c r="C357" s="12" t="s">
        <v>162</v>
      </c>
      <c r="D357" s="12" t="s">
        <v>127</v>
      </c>
      <c r="E357" s="6" t="str">
        <f>VLOOKUP($F357,'Listes déroulantes'!$A$28:$B$46,2)</f>
        <v>M</v>
      </c>
      <c r="F357" s="70" t="s">
        <v>4</v>
      </c>
      <c r="G357" s="71"/>
      <c r="H357" s="72"/>
      <c r="I357" s="73"/>
      <c r="J357" s="73"/>
      <c r="K357" s="73"/>
      <c r="L357" s="73"/>
      <c r="M357" s="73"/>
      <c r="N357" s="73"/>
      <c r="O357" s="73"/>
      <c r="P357" s="73"/>
      <c r="Q357" s="73"/>
      <c r="R357" s="73"/>
      <c r="S357" s="73"/>
      <c r="T357" s="74"/>
      <c r="U357" s="75">
        <f>J358+N358+Q358+T358</f>
        <v>26.666666666666664</v>
      </c>
      <c r="V357" s="72"/>
      <c r="W357" s="73"/>
      <c r="X357" s="73"/>
      <c r="Y357" s="73"/>
      <c r="Z357" s="73"/>
      <c r="AA357" s="73"/>
      <c r="AB357" s="73"/>
      <c r="AC357" s="73"/>
      <c r="AD357" s="73"/>
      <c r="AE357" s="73"/>
      <c r="AF357" s="74"/>
      <c r="AG357" s="76"/>
      <c r="AH357" s="77">
        <f>W358+Y358+AA358+AC358+AE358+AG358</f>
        <v>22.5</v>
      </c>
      <c r="AI357" s="73"/>
      <c r="AJ357" s="73"/>
      <c r="AK357" s="73"/>
      <c r="AL357" s="78" t="str">
        <f>IF(AK358&lt;5,"0",IF(AK358&lt;10,"2,5",IF(AK358&lt;15,"5",IF(AK358&lt;20,"7,5","10"))))</f>
        <v>2,5</v>
      </c>
      <c r="AM357" s="73"/>
      <c r="AN357" s="73"/>
      <c r="AO357" s="73"/>
      <c r="AP357" s="79">
        <f>IF(AO358&lt;10,5,10)</f>
        <v>10</v>
      </c>
      <c r="AQ357" s="73"/>
      <c r="AR357" s="73"/>
      <c r="AS357" s="73"/>
      <c r="AT357" s="73"/>
      <c r="AU357" s="73"/>
      <c r="AV357" s="73"/>
      <c r="AW357" s="80">
        <f>AR358+AT358+AV358</f>
        <v>6</v>
      </c>
      <c r="AX357" s="81">
        <f>U357+AP357+AL357+AH357+AW357</f>
        <v>67.666666666666657</v>
      </c>
      <c r="AZ357" s="120">
        <f>IF(E357=AZ$3,AX357,0)</f>
        <v>0</v>
      </c>
      <c r="BA357" s="18">
        <f>IF(AZ357=AZ$4,AZ357-60,AZ357)</f>
        <v>0</v>
      </c>
      <c r="BB357" s="18">
        <f>IF(BA357=BA$4,BA357-60,BA357)</f>
        <v>0</v>
      </c>
      <c r="BC357" s="19">
        <f>IF(AZ357=$AZ$4,1,IF(BA357=$BA$4,1,IF(BB357=$BB$4,1,0)))</f>
        <v>0</v>
      </c>
      <c r="BE357" s="120">
        <f>IF(E357=BE$3,AX357,0)</f>
        <v>0</v>
      </c>
      <c r="BF357" s="18">
        <f>IF(BE357=BE$4,BE357-60,BE357)</f>
        <v>0</v>
      </c>
      <c r="BG357" s="18">
        <f>IF(BF357=BF$4,BF357-60,BF357)</f>
        <v>0</v>
      </c>
      <c r="BH357" s="19">
        <f>IF(BE357=$BE$4,1,IF(BF357=$BF$4,1,IF(BG357=$BG$4,1,0)))</f>
        <v>0</v>
      </c>
      <c r="BJ357" s="120">
        <f>IF(E357=BJ$3,AX357,0)</f>
        <v>67.666666666666657</v>
      </c>
      <c r="BK357" s="18">
        <f>IF(BJ357=BJ$4,BJ357-60,BJ357)</f>
        <v>7.6666666666666572</v>
      </c>
      <c r="BL357" s="18">
        <f>IF(BK357=BK$4,BK357-60,BK357)</f>
        <v>7.6666666666666572</v>
      </c>
      <c r="BM357" s="19">
        <f>IF(BJ357=$BJ$4,1,IF(BK357=$BK$4,1,IF(BL357=$BL$4,1,0)))</f>
        <v>1</v>
      </c>
    </row>
    <row r="358" spans="1:65" ht="15.75" customHeight="1" outlineLevel="1" x14ac:dyDescent="0.25">
      <c r="A358" s="12" t="str">
        <f>CONCATENATE(E358,LEFT(C358,2),RIGHT(C358,2),UPPER((LEFT(D358,3))))</f>
        <v/>
      </c>
      <c r="B358" s="82"/>
      <c r="C358" s="82"/>
      <c r="D358" s="82"/>
      <c r="E358" s="82"/>
      <c r="F358" s="82"/>
      <c r="G358" s="83"/>
      <c r="H358" s="87" t="s">
        <v>29</v>
      </c>
      <c r="I358" s="85">
        <f>VLOOKUP(H358,OBJECTIFS,2)</f>
        <v>10</v>
      </c>
      <c r="J358" s="86">
        <f>AVERAGE(I358:I362)</f>
        <v>10</v>
      </c>
      <c r="K358" s="87" t="s">
        <v>35</v>
      </c>
      <c r="L358" s="11">
        <f>VLOOKUP(K358,COMPETENCES,2)</f>
        <v>5</v>
      </c>
      <c r="M358" s="11">
        <f>IF(L358="-",0,IF(L358=0,0,1))</f>
        <v>1</v>
      </c>
      <c r="N358" s="88">
        <f>SUM(L358:L371)/SUM(M358:M371)</f>
        <v>4.5</v>
      </c>
      <c r="O358" s="84" t="s">
        <v>19</v>
      </c>
      <c r="P358" s="89">
        <f>VLOOKUP(O358,QUALITES,2)</f>
        <v>10</v>
      </c>
      <c r="Q358" s="90">
        <f>AVERAGE(P358:P365)</f>
        <v>9.1666666666666661</v>
      </c>
      <c r="R358" s="84" t="s">
        <v>34</v>
      </c>
      <c r="S358" s="11">
        <f>VLOOKUP(R358,EXPERTISE,2)</f>
        <v>2.5</v>
      </c>
      <c r="T358" s="91">
        <f>AVERAGE(S358:S368)</f>
        <v>3</v>
      </c>
      <c r="U358" s="92"/>
      <c r="V358" s="12" t="s">
        <v>19</v>
      </c>
      <c r="W358" s="93">
        <f>VLOOKUP(V358,PROJETS,2)</f>
        <v>5</v>
      </c>
      <c r="X358" s="12" t="s">
        <v>19</v>
      </c>
      <c r="Y358" s="93">
        <f>VLOOKUP(X358,PROJETS,2)</f>
        <v>5</v>
      </c>
      <c r="Z358" s="12" t="s">
        <v>19</v>
      </c>
      <c r="AA358" s="93">
        <f>VLOOKUP(Z358,PROJETS,2)</f>
        <v>5</v>
      </c>
      <c r="AB358" s="12" t="s">
        <v>18</v>
      </c>
      <c r="AC358" s="93">
        <f>VLOOKUP(AB358,PROJETS,2)</f>
        <v>2.5</v>
      </c>
      <c r="AD358" s="12" t="s">
        <v>18</v>
      </c>
      <c r="AE358" s="93">
        <f>VLOOKUP(AD358,PROJETS,2)</f>
        <v>2.5</v>
      </c>
      <c r="AF358" s="12" t="s">
        <v>18</v>
      </c>
      <c r="AG358" s="93">
        <f>VLOOKUP(AF358,PROJETS,2)</f>
        <v>2.5</v>
      </c>
      <c r="AH358" s="94"/>
      <c r="AI358" s="95">
        <v>42125</v>
      </c>
      <c r="AJ358" s="96">
        <f>AJ4</f>
        <v>44561</v>
      </c>
      <c r="AK358" s="97">
        <f>(AJ358-AI358)/365</f>
        <v>6.6739726027397257</v>
      </c>
      <c r="AL358" s="92"/>
      <c r="AM358" s="95">
        <v>39508</v>
      </c>
      <c r="AN358" s="95">
        <f>AN4</f>
        <v>44561</v>
      </c>
      <c r="AO358" s="97">
        <f>(AN358-AM358)/365</f>
        <v>13.843835616438357</v>
      </c>
      <c r="AP358" s="92"/>
      <c r="AQ358" s="12" t="s">
        <v>18</v>
      </c>
      <c r="AR358" s="93">
        <f>VLOOKUP(AQ358,DIVERS,2)</f>
        <v>2</v>
      </c>
      <c r="AS358" s="12" t="s">
        <v>59</v>
      </c>
      <c r="AT358" s="93">
        <f>VLOOKUP(AS358,FORMAC,2)</f>
        <v>0</v>
      </c>
      <c r="AU358" s="12" t="s">
        <v>18</v>
      </c>
      <c r="AV358" s="93">
        <f>VLOOKUP(AU358,FORMAQ,2)</f>
        <v>4</v>
      </c>
      <c r="AW358" s="92"/>
      <c r="AX358" s="98"/>
      <c r="AZ358" s="120">
        <f>IF(E358=AZ$3,AX358,0)</f>
        <v>0</v>
      </c>
      <c r="BA358" s="18">
        <f>IF(AZ358=AZ$4,AZ358-60,AZ358)</f>
        <v>0</v>
      </c>
      <c r="BB358" s="18">
        <f>IF(BA358=BA$4,BA358-60,BA358)</f>
        <v>0</v>
      </c>
      <c r="BC358" s="19">
        <f>IF(AZ358=$AZ$4,1,IF(BA358=$BA$4,1,IF(BB358=$BB$4,1,0)))</f>
        <v>0</v>
      </c>
      <c r="BE358" s="120">
        <f>IF(E358=BE$3,AX358,0)</f>
        <v>0</v>
      </c>
      <c r="BF358" s="18">
        <f>IF(BE358=BE$4,BE358-60,BE358)</f>
        <v>0</v>
      </c>
      <c r="BG358" s="18">
        <f>IF(BF358=BF$4,BF358-60,BF358)</f>
        <v>0</v>
      </c>
      <c r="BH358" s="19">
        <f>IF(BE358=$BE$4,1,IF(BF358=$BF$4,1,IF(BG358=$BG$4,1,0)))</f>
        <v>0</v>
      </c>
      <c r="BJ358" s="120">
        <f>IF(E358=BJ$3,AX358,0)</f>
        <v>0</v>
      </c>
      <c r="BK358" s="18">
        <f>IF(BJ358=BJ$4,BJ358-60,BJ358)</f>
        <v>0</v>
      </c>
      <c r="BL358" s="18">
        <f>IF(BK358=BK$4,BK358-60,BK358)</f>
        <v>0</v>
      </c>
      <c r="BM358" s="19">
        <f>IF(BJ358=$BJ$4,1,IF(BK358=$BK$4,1,IF(BL358=$BL$4,1,0)))</f>
        <v>0</v>
      </c>
    </row>
    <row r="359" spans="1:65" ht="15.75" customHeight="1" outlineLevel="1" x14ac:dyDescent="0.25">
      <c r="A359" s="12" t="str">
        <f>CONCATENATE(E359,LEFT(C359,2),RIGHT(C359,2),UPPER((LEFT(D359,3))))</f>
        <v/>
      </c>
      <c r="B359" s="99"/>
      <c r="C359" s="99"/>
      <c r="D359" s="99"/>
      <c r="E359" s="99"/>
      <c r="F359" s="99"/>
      <c r="G359" s="100"/>
      <c r="H359" s="84" t="s">
        <v>29</v>
      </c>
      <c r="I359" s="101">
        <f>VLOOKUP(H359,OBJECTIFS,2)</f>
        <v>10</v>
      </c>
      <c r="J359" s="99"/>
      <c r="K359" s="102" t="s">
        <v>35</v>
      </c>
      <c r="L359" s="11">
        <f>VLOOKUP(K359,COMPETENCES,2)</f>
        <v>5</v>
      </c>
      <c r="M359" s="11">
        <f>IF(L359="-",0,IF(L359=0,0,1))</f>
        <v>1</v>
      </c>
      <c r="N359" s="103"/>
      <c r="O359" s="84" t="s">
        <v>19</v>
      </c>
      <c r="P359" s="11">
        <f>VLOOKUP(O359,QUALITES,2)</f>
        <v>10</v>
      </c>
      <c r="Q359" s="94"/>
      <c r="R359" s="84" t="s">
        <v>34</v>
      </c>
      <c r="S359" s="11">
        <f>VLOOKUP(R359,EXPERTISE,2)</f>
        <v>2.5</v>
      </c>
      <c r="T359" s="94"/>
      <c r="U359" s="92"/>
      <c r="V359" s="92"/>
      <c r="W359" s="92"/>
      <c r="X359" s="92"/>
      <c r="Y359" s="92"/>
      <c r="Z359" s="92"/>
      <c r="AA359" s="92"/>
      <c r="AB359" s="92"/>
      <c r="AC359" s="92"/>
      <c r="AD359" s="92"/>
      <c r="AE359" s="92"/>
      <c r="AF359" s="92"/>
      <c r="AG359" s="92"/>
      <c r="AH359" s="92"/>
      <c r="AI359" s="92"/>
      <c r="AJ359" s="92"/>
      <c r="AK359" s="92"/>
      <c r="AL359" s="92"/>
      <c r="AM359" s="92"/>
      <c r="AN359" s="92"/>
      <c r="AO359" s="92"/>
      <c r="AP359" s="92"/>
      <c r="AQ359" s="92"/>
      <c r="AR359" s="92"/>
      <c r="AS359" s="92"/>
      <c r="AT359" s="92"/>
      <c r="AU359" s="92"/>
      <c r="AV359" s="92"/>
      <c r="AW359" s="92"/>
      <c r="AX359" s="98"/>
      <c r="AZ359" s="120">
        <f>IF(E359=AZ$3,AX359,0)</f>
        <v>0</v>
      </c>
      <c r="BA359" s="18">
        <f>IF(AZ359=AZ$4,AZ359-60,AZ359)</f>
        <v>0</v>
      </c>
      <c r="BB359" s="18">
        <f>IF(BA359=BA$4,BA359-60,BA359)</f>
        <v>0</v>
      </c>
      <c r="BC359" s="19">
        <f>IF(AZ359=$AZ$4,1,IF(BA359=$BA$4,1,IF(BB359=$BB$4,1,0)))</f>
        <v>0</v>
      </c>
      <c r="BE359" s="120">
        <f>IF(E359=BE$3,AX359,0)</f>
        <v>0</v>
      </c>
      <c r="BF359" s="18">
        <f>IF(BE359=BE$4,BE359-60,BE359)</f>
        <v>0</v>
      </c>
      <c r="BG359" s="18">
        <f>IF(BF359=BF$4,BF359-60,BF359)</f>
        <v>0</v>
      </c>
      <c r="BH359" s="19">
        <f>IF(BE359=$BE$4,1,IF(BF359=$BF$4,1,IF(BG359=$BG$4,1,0)))</f>
        <v>0</v>
      </c>
      <c r="BJ359" s="120">
        <f>IF(E359=BJ$3,AX359,0)</f>
        <v>0</v>
      </c>
      <c r="BK359" s="18">
        <f>IF(BJ359=BJ$4,BJ359-60,BJ359)</f>
        <v>0</v>
      </c>
      <c r="BL359" s="18">
        <f>IF(BK359=BK$4,BK359-60,BK359)</f>
        <v>0</v>
      </c>
      <c r="BM359" s="19">
        <f>IF(BJ359=$BJ$4,1,IF(BK359=$BK$4,1,IF(BL359=$BL$4,1,0)))</f>
        <v>0</v>
      </c>
    </row>
    <row r="360" spans="1:65" ht="15.75" customHeight="1" outlineLevel="1" x14ac:dyDescent="0.25">
      <c r="A360" s="12" t="str">
        <f>CONCATENATE(E360,LEFT(C360,2),RIGHT(C360,2),UPPER((LEFT(D360,3))))</f>
        <v/>
      </c>
      <c r="B360" s="99"/>
      <c r="C360" s="99"/>
      <c r="D360" s="99"/>
      <c r="E360" s="99"/>
      <c r="F360" s="99"/>
      <c r="G360" s="105"/>
      <c r="H360" s="84" t="s">
        <v>66</v>
      </c>
      <c r="I360" s="101" t="str">
        <f>VLOOKUP(H360,OBJECTIFS,2)</f>
        <v>-</v>
      </c>
      <c r="J360" s="99"/>
      <c r="K360" s="84" t="s">
        <v>35</v>
      </c>
      <c r="L360" s="11">
        <f>VLOOKUP(K360,COMPETENCES,2)</f>
        <v>5</v>
      </c>
      <c r="M360" s="11">
        <f>IF(L360="-",0,IF(L360=0,0,1))</f>
        <v>1</v>
      </c>
      <c r="N360" s="103"/>
      <c r="O360" s="84" t="s">
        <v>18</v>
      </c>
      <c r="P360" s="11">
        <f>VLOOKUP(O360,QUALITES,2)</f>
        <v>7.5</v>
      </c>
      <c r="Q360" s="94"/>
      <c r="R360" s="84" t="s">
        <v>34</v>
      </c>
      <c r="S360" s="11">
        <f>VLOOKUP(R360,EXPERTISE,2)</f>
        <v>2.5</v>
      </c>
      <c r="T360" s="94"/>
      <c r="U360" s="92"/>
      <c r="V360" s="92"/>
      <c r="W360" s="92"/>
      <c r="X360" s="92"/>
      <c r="Y360" s="92"/>
      <c r="Z360" s="92"/>
      <c r="AA360" s="92"/>
      <c r="AB360" s="92"/>
      <c r="AC360" s="92"/>
      <c r="AD360" s="92"/>
      <c r="AE360" s="92"/>
      <c r="AF360" s="92"/>
      <c r="AG360" s="92"/>
      <c r="AH360" s="92"/>
      <c r="AI360" s="92"/>
      <c r="AJ360" s="92"/>
      <c r="AK360" s="92"/>
      <c r="AL360" s="92"/>
      <c r="AM360" s="92"/>
      <c r="AN360" s="92"/>
      <c r="AO360" s="92"/>
      <c r="AP360" s="92"/>
      <c r="AQ360" s="92"/>
      <c r="AR360" s="92"/>
      <c r="AS360" s="92"/>
      <c r="AT360" s="92"/>
      <c r="AU360" s="92"/>
      <c r="AV360" s="92"/>
      <c r="AW360" s="92"/>
      <c r="AX360" s="98"/>
      <c r="AZ360" s="120">
        <f>IF(E360=AZ$3,AX360,0)</f>
        <v>0</v>
      </c>
      <c r="BA360" s="18">
        <f>IF(AZ360=AZ$4,AZ360-60,AZ360)</f>
        <v>0</v>
      </c>
      <c r="BB360" s="18">
        <f>IF(BA360=BA$4,BA360-60,BA360)</f>
        <v>0</v>
      </c>
      <c r="BC360" s="19">
        <f>IF(AZ360=$AZ$4,1,IF(BA360=$BA$4,1,IF(BB360=$BB$4,1,0)))</f>
        <v>0</v>
      </c>
      <c r="BE360" s="120">
        <f>IF(E360=BE$3,AX360,0)</f>
        <v>0</v>
      </c>
      <c r="BF360" s="18">
        <f>IF(BE360=BE$4,BE360-60,BE360)</f>
        <v>0</v>
      </c>
      <c r="BG360" s="18">
        <f>IF(BF360=BF$4,BF360-60,BF360)</f>
        <v>0</v>
      </c>
      <c r="BH360" s="19">
        <f>IF(BE360=$BE$4,1,IF(BF360=$BF$4,1,IF(BG360=$BG$4,1,0)))</f>
        <v>0</v>
      </c>
      <c r="BJ360" s="120">
        <f>IF(E360=BJ$3,AX360,0)</f>
        <v>0</v>
      </c>
      <c r="BK360" s="18">
        <f>IF(BJ360=BJ$4,BJ360-60,BJ360)</f>
        <v>0</v>
      </c>
      <c r="BL360" s="18">
        <f>IF(BK360=BK$4,BK360-60,BK360)</f>
        <v>0</v>
      </c>
      <c r="BM360" s="19">
        <f>IF(BJ360=$BJ$4,1,IF(BK360=$BK$4,1,IF(BL360=$BL$4,1,0)))</f>
        <v>0</v>
      </c>
    </row>
    <row r="361" spans="1:65" ht="15.75" customHeight="1" outlineLevel="1" x14ac:dyDescent="0.25">
      <c r="A361" s="12" t="str">
        <f>CONCATENATE(E361,LEFT(C361,2),RIGHT(C361,2),UPPER((LEFT(D361,3))))</f>
        <v/>
      </c>
      <c r="B361" s="99"/>
      <c r="C361" s="99"/>
      <c r="D361" s="99"/>
      <c r="E361" s="99"/>
      <c r="F361" s="99"/>
      <c r="G361" s="105"/>
      <c r="H361" s="84" t="s">
        <v>66</v>
      </c>
      <c r="I361" s="101" t="str">
        <f>VLOOKUP(H361,OBJECTIFS,2)</f>
        <v>-</v>
      </c>
      <c r="J361" s="99"/>
      <c r="K361" s="84" t="s">
        <v>35</v>
      </c>
      <c r="L361" s="11">
        <f>VLOOKUP(K361,COMPETENCES,2)</f>
        <v>5</v>
      </c>
      <c r="M361" s="11">
        <f>IF(L361="-",0,IF(L361=0,0,1))</f>
        <v>1</v>
      </c>
      <c r="N361" s="103"/>
      <c r="O361" s="84" t="s">
        <v>66</v>
      </c>
      <c r="P361" s="11" t="str">
        <f>VLOOKUP(O361,QUALITES,2)</f>
        <v>-</v>
      </c>
      <c r="Q361" s="94"/>
      <c r="R361" s="84" t="s">
        <v>34</v>
      </c>
      <c r="S361" s="11">
        <f>VLOOKUP(R361,EXPERTISE,2)</f>
        <v>2.5</v>
      </c>
      <c r="T361" s="94"/>
      <c r="U361" s="92"/>
      <c r="V361" s="92"/>
      <c r="W361" s="92"/>
      <c r="X361" s="92"/>
      <c r="Y361" s="92"/>
      <c r="Z361" s="92"/>
      <c r="AA361" s="92"/>
      <c r="AB361" s="92"/>
      <c r="AC361" s="92"/>
      <c r="AD361" s="92"/>
      <c r="AE361" s="92"/>
      <c r="AF361" s="92"/>
      <c r="AG361" s="92"/>
      <c r="AH361" s="92"/>
      <c r="AI361" s="92"/>
      <c r="AJ361" s="92"/>
      <c r="AK361" s="92"/>
      <c r="AL361" s="92"/>
      <c r="AM361" s="92"/>
      <c r="AN361" s="92"/>
      <c r="AO361" s="92"/>
      <c r="AP361" s="92"/>
      <c r="AQ361" s="92"/>
      <c r="AR361" s="92"/>
      <c r="AS361" s="92"/>
      <c r="AT361" s="92"/>
      <c r="AU361" s="92"/>
      <c r="AV361" s="92"/>
      <c r="AW361" s="92"/>
      <c r="AX361" s="98"/>
      <c r="AZ361" s="120">
        <f>IF(E361=AZ$3,AX361,0)</f>
        <v>0</v>
      </c>
      <c r="BA361" s="18">
        <f>IF(AZ361=AZ$4,AZ361-60,AZ361)</f>
        <v>0</v>
      </c>
      <c r="BB361" s="18">
        <f>IF(BA361=BA$4,BA361-60,BA361)</f>
        <v>0</v>
      </c>
      <c r="BC361" s="19">
        <f>IF(AZ361=$AZ$4,1,IF(BA361=$BA$4,1,IF(BB361=$BB$4,1,0)))</f>
        <v>0</v>
      </c>
      <c r="BE361" s="120">
        <f>IF(E361=BE$3,AX361,0)</f>
        <v>0</v>
      </c>
      <c r="BF361" s="18">
        <f>IF(BE361=BE$4,BE361-60,BE361)</f>
        <v>0</v>
      </c>
      <c r="BG361" s="18">
        <f>IF(BF361=BF$4,BF361-60,BF361)</f>
        <v>0</v>
      </c>
      <c r="BH361" s="19">
        <f>IF(BE361=$BE$4,1,IF(BF361=$BF$4,1,IF(BG361=$BG$4,1,0)))</f>
        <v>0</v>
      </c>
      <c r="BJ361" s="120">
        <f>IF(E361=BJ$3,AX361,0)</f>
        <v>0</v>
      </c>
      <c r="BK361" s="18">
        <f>IF(BJ361=BJ$4,BJ361-60,BJ361)</f>
        <v>0</v>
      </c>
      <c r="BL361" s="18">
        <f>IF(BK361=BK$4,BK361-60,BK361)</f>
        <v>0</v>
      </c>
      <c r="BM361" s="19">
        <f>IF(BJ361=$BJ$4,1,IF(BK361=$BK$4,1,IF(BL361=$BL$4,1,0)))</f>
        <v>0</v>
      </c>
    </row>
    <row r="362" spans="1:65" ht="15.75" customHeight="1" outlineLevel="1" x14ac:dyDescent="0.25">
      <c r="A362" s="12" t="str">
        <f>CONCATENATE(E362,LEFT(C362,2),RIGHT(C362,2),UPPER((LEFT(D362,3))))</f>
        <v/>
      </c>
      <c r="B362" s="99"/>
      <c r="C362" s="99"/>
      <c r="D362" s="99"/>
      <c r="E362" s="99"/>
      <c r="F362" s="99"/>
      <c r="G362" s="105"/>
      <c r="H362" s="84" t="s">
        <v>66</v>
      </c>
      <c r="I362" s="11" t="str">
        <f>VLOOKUP(H362,OBJECTIFS,2)</f>
        <v>-</v>
      </c>
      <c r="J362" s="99"/>
      <c r="K362" s="84" t="s">
        <v>38</v>
      </c>
      <c r="L362" s="11" t="str">
        <f>VLOOKUP(K362,COMPETENCES,2)</f>
        <v>-</v>
      </c>
      <c r="M362" s="11">
        <f>IF(L362="-",0,IF(L362=0,0,1))</f>
        <v>0</v>
      </c>
      <c r="N362" s="103"/>
      <c r="O362" s="84" t="s">
        <v>66</v>
      </c>
      <c r="P362" s="11" t="str">
        <f>VLOOKUP(O362,QUALITES,2)</f>
        <v>-</v>
      </c>
      <c r="Q362" s="94"/>
      <c r="R362" s="84" t="s">
        <v>35</v>
      </c>
      <c r="S362" s="11">
        <f>VLOOKUP(R362,EXPERTISE,2)</f>
        <v>5</v>
      </c>
      <c r="T362" s="94"/>
      <c r="U362" s="92"/>
      <c r="V362" s="92"/>
      <c r="W362" s="92"/>
      <c r="X362" s="92"/>
      <c r="Y362" s="92"/>
      <c r="Z362" s="92"/>
      <c r="AA362" s="92"/>
      <c r="AB362" s="92"/>
      <c r="AC362" s="92"/>
      <c r="AD362" s="92"/>
      <c r="AE362" s="92"/>
      <c r="AF362" s="92"/>
      <c r="AG362" s="92"/>
      <c r="AH362" s="92"/>
      <c r="AI362" s="92"/>
      <c r="AJ362" s="92"/>
      <c r="AK362" s="92"/>
      <c r="AL362" s="92"/>
      <c r="AM362" s="92"/>
      <c r="AN362" s="92"/>
      <c r="AO362" s="92"/>
      <c r="AP362" s="92"/>
      <c r="AQ362" s="92"/>
      <c r="AR362" s="92"/>
      <c r="AS362" s="92"/>
      <c r="AT362" s="92"/>
      <c r="AU362" s="92"/>
      <c r="AV362" s="92"/>
      <c r="AW362" s="92"/>
      <c r="AX362" s="98"/>
      <c r="AZ362" s="120">
        <f>IF(E362=AZ$3,AX362,0)</f>
        <v>0</v>
      </c>
      <c r="BA362" s="18">
        <f>IF(AZ362=AZ$4,AZ362-60,AZ362)</f>
        <v>0</v>
      </c>
      <c r="BB362" s="18">
        <f>IF(BA362=BA$4,BA362-60,BA362)</f>
        <v>0</v>
      </c>
      <c r="BC362" s="19">
        <f>IF(AZ362=$AZ$4,1,IF(BA362=$BA$4,1,IF(BB362=$BB$4,1,0)))</f>
        <v>0</v>
      </c>
      <c r="BE362" s="120">
        <f>IF(E362=BE$3,AX362,0)</f>
        <v>0</v>
      </c>
      <c r="BF362" s="18">
        <f>IF(BE362=BE$4,BE362-60,BE362)</f>
        <v>0</v>
      </c>
      <c r="BG362" s="18">
        <f>IF(BF362=BF$4,BF362-60,BF362)</f>
        <v>0</v>
      </c>
      <c r="BH362" s="19">
        <f>IF(BE362=$BE$4,1,IF(BF362=$BF$4,1,IF(BG362=$BG$4,1,0)))</f>
        <v>0</v>
      </c>
      <c r="BJ362" s="120">
        <f>IF(E362=BJ$3,AX362,0)</f>
        <v>0</v>
      </c>
      <c r="BK362" s="18">
        <f>IF(BJ362=BJ$4,BJ362-60,BJ362)</f>
        <v>0</v>
      </c>
      <c r="BL362" s="18">
        <f>IF(BK362=BK$4,BK362-60,BK362)</f>
        <v>0</v>
      </c>
      <c r="BM362" s="19">
        <f>IF(BJ362=$BJ$4,1,IF(BK362=$BK$4,1,IF(BL362=$BL$4,1,0)))</f>
        <v>0</v>
      </c>
    </row>
    <row r="363" spans="1:65" ht="15.75" customHeight="1" outlineLevel="1" x14ac:dyDescent="0.25">
      <c r="A363" s="12" t="str">
        <f>CONCATENATE(E363,LEFT(C363,2),RIGHT(C363,2),UPPER((LEFT(D363,3))))</f>
        <v/>
      </c>
      <c r="B363" s="99"/>
      <c r="C363" s="99"/>
      <c r="D363" s="99"/>
      <c r="E363" s="99"/>
      <c r="F363" s="99"/>
      <c r="G363" s="100"/>
      <c r="H363" s="99"/>
      <c r="I363" s="106"/>
      <c r="J363" s="99"/>
      <c r="K363" s="84" t="s">
        <v>34</v>
      </c>
      <c r="L363" s="11">
        <f>VLOOKUP(K363,COMPETENCES,2)</f>
        <v>2.5</v>
      </c>
      <c r="M363" s="11">
        <f>IF(L363="-",0,IF(L363=0,0,1))</f>
        <v>1</v>
      </c>
      <c r="N363" s="103"/>
      <c r="O363" s="84" t="s">
        <v>66</v>
      </c>
      <c r="P363" s="11" t="str">
        <f>VLOOKUP(O363,QUALITES,2)</f>
        <v>-</v>
      </c>
      <c r="Q363" s="94"/>
      <c r="R363" s="84" t="s">
        <v>66</v>
      </c>
      <c r="S363" s="11" t="str">
        <f>VLOOKUP(R363,EXPERTISE,2)</f>
        <v>-</v>
      </c>
      <c r="T363" s="94"/>
      <c r="U363" s="92"/>
      <c r="V363" s="92"/>
      <c r="W363" s="92"/>
      <c r="X363" s="92"/>
      <c r="Y363" s="92"/>
      <c r="Z363" s="92"/>
      <c r="AA363" s="92"/>
      <c r="AB363" s="92"/>
      <c r="AC363" s="92"/>
      <c r="AD363" s="92"/>
      <c r="AE363" s="92"/>
      <c r="AF363" s="92"/>
      <c r="AG363" s="92"/>
      <c r="AH363" s="92"/>
      <c r="AI363" s="92"/>
      <c r="AJ363" s="92"/>
      <c r="AK363" s="92"/>
      <c r="AL363" s="92"/>
      <c r="AM363" s="92"/>
      <c r="AN363" s="92"/>
      <c r="AO363" s="92"/>
      <c r="AP363" s="92"/>
      <c r="AQ363" s="92"/>
      <c r="AR363" s="92"/>
      <c r="AS363" s="92"/>
      <c r="AT363" s="92"/>
      <c r="AU363" s="92"/>
      <c r="AV363" s="92"/>
      <c r="AW363" s="92"/>
      <c r="AX363" s="98"/>
      <c r="AZ363" s="120">
        <f>IF(E363=AZ$3,AX363,0)</f>
        <v>0</v>
      </c>
      <c r="BA363" s="18">
        <f>IF(AZ363=AZ$4,AZ363-60,AZ363)</f>
        <v>0</v>
      </c>
      <c r="BB363" s="18">
        <f>IF(BA363=BA$4,BA363-60,BA363)</f>
        <v>0</v>
      </c>
      <c r="BC363" s="19">
        <f>IF(AZ363=$AZ$4,1,IF(BA363=$BA$4,1,IF(BB363=$BB$4,1,0)))</f>
        <v>0</v>
      </c>
      <c r="BE363" s="120">
        <f>IF(E363=BE$3,AX363,0)</f>
        <v>0</v>
      </c>
      <c r="BF363" s="18">
        <f>IF(BE363=BE$4,BE363-60,BE363)</f>
        <v>0</v>
      </c>
      <c r="BG363" s="18">
        <f>IF(BF363=BF$4,BF363-60,BF363)</f>
        <v>0</v>
      </c>
      <c r="BH363" s="19">
        <f>IF(BE363=$BE$4,1,IF(BF363=$BF$4,1,IF(BG363=$BG$4,1,0)))</f>
        <v>0</v>
      </c>
      <c r="BJ363" s="120">
        <f>IF(E363=BJ$3,AX363,0)</f>
        <v>0</v>
      </c>
      <c r="BK363" s="18">
        <f>IF(BJ363=BJ$4,BJ363-60,BJ363)</f>
        <v>0</v>
      </c>
      <c r="BL363" s="18">
        <f>IF(BK363=BK$4,BK363-60,BK363)</f>
        <v>0</v>
      </c>
      <c r="BM363" s="19">
        <f>IF(BJ363=$BJ$4,1,IF(BK363=$BK$4,1,IF(BL363=$BL$4,1,0)))</f>
        <v>0</v>
      </c>
    </row>
    <row r="364" spans="1:65" ht="15.75" customHeight="1" outlineLevel="1" x14ac:dyDescent="0.25">
      <c r="A364" s="12" t="str">
        <f>CONCATENATE(E364,LEFT(C364,2),RIGHT(C364,2),UPPER((LEFT(D364,3))))</f>
        <v/>
      </c>
      <c r="B364" s="99"/>
      <c r="C364" s="99"/>
      <c r="D364" s="99"/>
      <c r="E364" s="99"/>
      <c r="F364" s="99"/>
      <c r="G364" s="100"/>
      <c r="H364" s="99"/>
      <c r="I364" s="106"/>
      <c r="J364" s="99"/>
      <c r="K364" s="84" t="s">
        <v>66</v>
      </c>
      <c r="L364" s="11" t="str">
        <f>VLOOKUP(K364,COMPETENCES,2)</f>
        <v>-</v>
      </c>
      <c r="M364" s="11">
        <f>IF(L364="-",0,IF(L364=0,0,1))</f>
        <v>0</v>
      </c>
      <c r="N364" s="103"/>
      <c r="O364" s="84" t="s">
        <v>66</v>
      </c>
      <c r="P364" s="11" t="str">
        <f>VLOOKUP(O364,QUALITES,2)</f>
        <v>-</v>
      </c>
      <c r="Q364" s="94"/>
      <c r="R364" s="84" t="s">
        <v>66</v>
      </c>
      <c r="S364" s="11" t="str">
        <f>VLOOKUP(R364,EXPERTISE,2)</f>
        <v>-</v>
      </c>
      <c r="T364" s="94"/>
      <c r="U364" s="92"/>
      <c r="V364" s="92"/>
      <c r="W364" s="92"/>
      <c r="X364" s="92"/>
      <c r="Y364" s="92"/>
      <c r="Z364" s="92"/>
      <c r="AA364" s="92"/>
      <c r="AB364" s="92"/>
      <c r="AC364" s="92"/>
      <c r="AD364" s="92"/>
      <c r="AE364" s="92"/>
      <c r="AF364" s="92"/>
      <c r="AG364" s="92"/>
      <c r="AH364" s="92"/>
      <c r="AI364" s="92"/>
      <c r="AJ364" s="92"/>
      <c r="AK364" s="92"/>
      <c r="AL364" s="92"/>
      <c r="AM364" s="92"/>
      <c r="AN364" s="92"/>
      <c r="AO364" s="92"/>
      <c r="AP364" s="92"/>
      <c r="AQ364" s="92"/>
      <c r="AR364" s="92"/>
      <c r="AS364" s="92"/>
      <c r="AT364" s="92"/>
      <c r="AU364" s="92"/>
      <c r="AV364" s="92"/>
      <c r="AW364" s="92"/>
      <c r="AX364" s="98"/>
      <c r="AZ364" s="120">
        <f>IF(E364=AZ$3,AX364,0)</f>
        <v>0</v>
      </c>
      <c r="BA364" s="18">
        <f>IF(AZ364=AZ$4,AZ364-60,AZ364)</f>
        <v>0</v>
      </c>
      <c r="BB364" s="18">
        <f>IF(BA364=BA$4,BA364-60,BA364)</f>
        <v>0</v>
      </c>
      <c r="BC364" s="19">
        <f>IF(AZ364=$AZ$4,1,IF(BA364=$BA$4,1,IF(BB364=$BB$4,1,0)))</f>
        <v>0</v>
      </c>
      <c r="BE364" s="120">
        <f>IF(E364=BE$3,AX364,0)</f>
        <v>0</v>
      </c>
      <c r="BF364" s="18">
        <f>IF(BE364=BE$4,BE364-60,BE364)</f>
        <v>0</v>
      </c>
      <c r="BG364" s="18">
        <f>IF(BF364=BF$4,BF364-60,BF364)</f>
        <v>0</v>
      </c>
      <c r="BH364" s="19">
        <f>IF(BE364=$BE$4,1,IF(BF364=$BF$4,1,IF(BG364=$BG$4,1,0)))</f>
        <v>0</v>
      </c>
      <c r="BJ364" s="120">
        <f>IF(E364=BJ$3,AX364,0)</f>
        <v>0</v>
      </c>
      <c r="BK364" s="18">
        <f>IF(BJ364=BJ$4,BJ364-60,BJ364)</f>
        <v>0</v>
      </c>
      <c r="BL364" s="18">
        <f>IF(BK364=BK$4,BK364-60,BK364)</f>
        <v>0</v>
      </c>
      <c r="BM364" s="19">
        <f>IF(BJ364=$BJ$4,1,IF(BK364=$BK$4,1,IF(BL364=$BL$4,1,0)))</f>
        <v>0</v>
      </c>
    </row>
    <row r="365" spans="1:65" ht="15.75" customHeight="1" outlineLevel="1" x14ac:dyDescent="0.25">
      <c r="A365" s="12" t="str">
        <f>CONCATENATE(E365,LEFT(C365,2),RIGHT(C365,2),UPPER((LEFT(D365,3))))</f>
        <v/>
      </c>
      <c r="B365" s="99"/>
      <c r="C365" s="99"/>
      <c r="D365" s="99"/>
      <c r="E365" s="99"/>
      <c r="F365" s="99"/>
      <c r="G365" s="100"/>
      <c r="H365" s="99"/>
      <c r="I365" s="106"/>
      <c r="J365" s="99"/>
      <c r="K365" s="84" t="s">
        <v>66</v>
      </c>
      <c r="L365" s="11" t="str">
        <f>VLOOKUP(K365,COMPETENCES,2)</f>
        <v>-</v>
      </c>
      <c r="M365" s="11">
        <f>IF(L365="-",0,IF(L365=0,0,1))</f>
        <v>0</v>
      </c>
      <c r="N365" s="103"/>
      <c r="O365" s="84" t="s">
        <v>66</v>
      </c>
      <c r="P365" s="11" t="str">
        <f>VLOOKUP(O365,QUALITES,2)</f>
        <v>-</v>
      </c>
      <c r="Q365" s="94"/>
      <c r="R365" s="84" t="s">
        <v>66</v>
      </c>
      <c r="S365" s="11" t="str">
        <f>VLOOKUP(R365,EXPERTISE,2)</f>
        <v>-</v>
      </c>
      <c r="T365" s="94"/>
      <c r="U365" s="92"/>
      <c r="V365" s="92"/>
      <c r="W365" s="92"/>
      <c r="X365" s="92"/>
      <c r="Y365" s="92"/>
      <c r="Z365" s="92"/>
      <c r="AA365" s="92"/>
      <c r="AB365" s="92"/>
      <c r="AC365" s="92"/>
      <c r="AD365" s="92"/>
      <c r="AE365" s="92"/>
      <c r="AF365" s="92"/>
      <c r="AG365" s="92"/>
      <c r="AH365" s="92"/>
      <c r="AI365" s="92"/>
      <c r="AJ365" s="92"/>
      <c r="AK365" s="92"/>
      <c r="AL365" s="92"/>
      <c r="AM365" s="92"/>
      <c r="AN365" s="92"/>
      <c r="AO365" s="92"/>
      <c r="AP365" s="92"/>
      <c r="AQ365" s="92"/>
      <c r="AR365" s="92"/>
      <c r="AS365" s="92"/>
      <c r="AT365" s="92"/>
      <c r="AU365" s="92"/>
      <c r="AV365" s="92"/>
      <c r="AW365" s="92"/>
      <c r="AX365" s="98"/>
      <c r="AZ365" s="120">
        <f>IF(E365=AZ$3,AX365,0)</f>
        <v>0</v>
      </c>
      <c r="BA365" s="18">
        <f>IF(AZ365=AZ$4,AZ365-60,AZ365)</f>
        <v>0</v>
      </c>
      <c r="BB365" s="18">
        <f>IF(BA365=BA$4,BA365-60,BA365)</f>
        <v>0</v>
      </c>
      <c r="BC365" s="19">
        <f>IF(AZ365=$AZ$4,1,IF(BA365=$BA$4,1,IF(BB365=$BB$4,1,0)))</f>
        <v>0</v>
      </c>
      <c r="BE365" s="120">
        <f>IF(E365=BE$3,AX365,0)</f>
        <v>0</v>
      </c>
      <c r="BF365" s="18">
        <f>IF(BE365=BE$4,BE365-60,BE365)</f>
        <v>0</v>
      </c>
      <c r="BG365" s="18">
        <f>IF(BF365=BF$4,BF365-60,BF365)</f>
        <v>0</v>
      </c>
      <c r="BH365" s="19">
        <f>IF(BE365=$BE$4,1,IF(BF365=$BF$4,1,IF(BG365=$BG$4,1,0)))</f>
        <v>0</v>
      </c>
      <c r="BJ365" s="120">
        <f>IF(E365=BJ$3,AX365,0)</f>
        <v>0</v>
      </c>
      <c r="BK365" s="18">
        <f>IF(BJ365=BJ$4,BJ365-60,BJ365)</f>
        <v>0</v>
      </c>
      <c r="BL365" s="18">
        <f>IF(BK365=BK$4,BK365-60,BK365)</f>
        <v>0</v>
      </c>
      <c r="BM365" s="19">
        <f>IF(BJ365=$BJ$4,1,IF(BK365=$BK$4,1,IF(BL365=$BL$4,1,0)))</f>
        <v>0</v>
      </c>
    </row>
    <row r="366" spans="1:65" ht="15.75" customHeight="1" outlineLevel="1" x14ac:dyDescent="0.25">
      <c r="A366" s="12" t="str">
        <f>CONCATENATE(E366,LEFT(C366,2),RIGHT(C366,2),UPPER((LEFT(D366,3))))</f>
        <v/>
      </c>
      <c r="B366" s="99"/>
      <c r="C366" s="99"/>
      <c r="D366" s="99"/>
      <c r="E366" s="99"/>
      <c r="F366" s="99"/>
      <c r="G366" s="100"/>
      <c r="H366" s="99"/>
      <c r="I366" s="106"/>
      <c r="J366" s="99"/>
      <c r="K366" s="84" t="s">
        <v>66</v>
      </c>
      <c r="L366" s="11" t="str">
        <f>VLOOKUP(K366,COMPETENCES,2)</f>
        <v>-</v>
      </c>
      <c r="M366" s="11">
        <f>IF(L366="-",0,IF(L366=0,0,1))</f>
        <v>0</v>
      </c>
      <c r="N366" s="103"/>
      <c r="O366" s="94"/>
      <c r="P366" s="107"/>
      <c r="Q366" s="94"/>
      <c r="R366" s="84" t="s">
        <v>66</v>
      </c>
      <c r="S366" s="11" t="str">
        <f>VLOOKUP(R366,EXPERTISE,2)</f>
        <v>-</v>
      </c>
      <c r="T366" s="94"/>
      <c r="U366" s="92"/>
      <c r="V366" s="92"/>
      <c r="W366" s="92"/>
      <c r="X366" s="92"/>
      <c r="Y366" s="92"/>
      <c r="Z366" s="92"/>
      <c r="AA366" s="92"/>
      <c r="AB366" s="92"/>
      <c r="AC366" s="92"/>
      <c r="AD366" s="92"/>
      <c r="AE366" s="92"/>
      <c r="AF366" s="92"/>
      <c r="AG366" s="92"/>
      <c r="AH366" s="92"/>
      <c r="AI366" s="92"/>
      <c r="AJ366" s="92"/>
      <c r="AK366" s="92"/>
      <c r="AL366" s="92"/>
      <c r="AM366" s="92"/>
      <c r="AN366" s="92"/>
      <c r="AO366" s="92"/>
      <c r="AP366" s="92"/>
      <c r="AQ366" s="92"/>
      <c r="AR366" s="92"/>
      <c r="AS366" s="92"/>
      <c r="AT366" s="92"/>
      <c r="AU366" s="92"/>
      <c r="AV366" s="92"/>
      <c r="AW366" s="92"/>
      <c r="AX366" s="98"/>
      <c r="AZ366" s="120">
        <f>IF(E366=AZ$3,AX366,0)</f>
        <v>0</v>
      </c>
      <c r="BA366" s="18">
        <f>IF(AZ366=AZ$4,AZ366-60,AZ366)</f>
        <v>0</v>
      </c>
      <c r="BB366" s="18">
        <f>IF(BA366=BA$4,BA366-60,BA366)</f>
        <v>0</v>
      </c>
      <c r="BC366" s="19">
        <f>IF(AZ366=$AZ$4,1,IF(BA366=$BA$4,1,IF(BB366=$BB$4,1,0)))</f>
        <v>0</v>
      </c>
      <c r="BE366" s="120">
        <f>IF(E366=BE$3,AX366,0)</f>
        <v>0</v>
      </c>
      <c r="BF366" s="18">
        <f>IF(BE366=BE$4,BE366-60,BE366)</f>
        <v>0</v>
      </c>
      <c r="BG366" s="18">
        <f>IF(BF366=BF$4,BF366-60,BF366)</f>
        <v>0</v>
      </c>
      <c r="BH366" s="19">
        <f>IF(BE366=$BE$4,1,IF(BF366=$BF$4,1,IF(BG366=$BG$4,1,0)))</f>
        <v>0</v>
      </c>
      <c r="BJ366" s="120">
        <f>IF(E366=BJ$3,AX366,0)</f>
        <v>0</v>
      </c>
      <c r="BK366" s="18">
        <f>IF(BJ366=BJ$4,BJ366-60,BJ366)</f>
        <v>0</v>
      </c>
      <c r="BL366" s="18">
        <f>IF(BK366=BK$4,BK366-60,BK366)</f>
        <v>0</v>
      </c>
      <c r="BM366" s="19">
        <f>IF(BJ366=$BJ$4,1,IF(BK366=$BK$4,1,IF(BL366=$BL$4,1,0)))</f>
        <v>0</v>
      </c>
    </row>
    <row r="367" spans="1:65" ht="15.75" customHeight="1" outlineLevel="1" x14ac:dyDescent="0.25">
      <c r="A367" s="12" t="str">
        <f>CONCATENATE(E367,LEFT(C367,2),RIGHT(C367,2),UPPER((LEFT(D367,3))))</f>
        <v/>
      </c>
      <c r="B367" s="99"/>
      <c r="C367" s="99"/>
      <c r="D367" s="99"/>
      <c r="E367" s="99"/>
      <c r="F367" s="99"/>
      <c r="G367" s="100"/>
      <c r="H367" s="99"/>
      <c r="I367" s="106"/>
      <c r="J367" s="99"/>
      <c r="K367" s="84" t="s">
        <v>66</v>
      </c>
      <c r="L367" s="11" t="str">
        <f>VLOOKUP(K367,COMPETENCES,2)</f>
        <v>-</v>
      </c>
      <c r="M367" s="11">
        <f>IF(L367="-",0,IF(L367=0,0,1))</f>
        <v>0</v>
      </c>
      <c r="N367" s="103"/>
      <c r="O367" s="94"/>
      <c r="P367" s="107"/>
      <c r="Q367" s="94"/>
      <c r="R367" s="84" t="s">
        <v>66</v>
      </c>
      <c r="S367" s="11" t="str">
        <f>VLOOKUP(R367,EXPERTISE,2)</f>
        <v>-</v>
      </c>
      <c r="T367" s="94"/>
      <c r="U367" s="92"/>
      <c r="V367" s="92"/>
      <c r="W367" s="92"/>
      <c r="X367" s="92"/>
      <c r="Y367" s="92"/>
      <c r="Z367" s="92"/>
      <c r="AA367" s="92"/>
      <c r="AB367" s="92"/>
      <c r="AC367" s="92"/>
      <c r="AD367" s="92"/>
      <c r="AE367" s="92"/>
      <c r="AF367" s="92"/>
      <c r="AG367" s="92"/>
      <c r="AH367" s="92"/>
      <c r="AI367" s="92"/>
      <c r="AJ367" s="92"/>
      <c r="AK367" s="92"/>
      <c r="AL367" s="92"/>
      <c r="AM367" s="92"/>
      <c r="AN367" s="92"/>
      <c r="AO367" s="92"/>
      <c r="AP367" s="92"/>
      <c r="AQ367" s="92"/>
      <c r="AR367" s="92"/>
      <c r="AS367" s="92"/>
      <c r="AT367" s="92"/>
      <c r="AU367" s="92"/>
      <c r="AV367" s="92"/>
      <c r="AW367" s="92"/>
      <c r="AX367" s="98"/>
      <c r="AZ367" s="120">
        <f>IF(E367=AZ$3,AX367,0)</f>
        <v>0</v>
      </c>
      <c r="BA367" s="18">
        <f>IF(AZ367=AZ$4,AZ367-60,AZ367)</f>
        <v>0</v>
      </c>
      <c r="BB367" s="18">
        <f>IF(BA367=BA$4,BA367-60,BA367)</f>
        <v>0</v>
      </c>
      <c r="BC367" s="19">
        <f>IF(AZ367=$AZ$4,1,IF(BA367=$BA$4,1,IF(BB367=$BB$4,1,0)))</f>
        <v>0</v>
      </c>
      <c r="BE367" s="120">
        <f>IF(E367=BE$3,AX367,0)</f>
        <v>0</v>
      </c>
      <c r="BF367" s="18">
        <f>IF(BE367=BE$4,BE367-60,BE367)</f>
        <v>0</v>
      </c>
      <c r="BG367" s="18">
        <f>IF(BF367=BF$4,BF367-60,BF367)</f>
        <v>0</v>
      </c>
      <c r="BH367" s="19">
        <f>IF(BE367=$BE$4,1,IF(BF367=$BF$4,1,IF(BG367=$BG$4,1,0)))</f>
        <v>0</v>
      </c>
      <c r="BJ367" s="120">
        <f>IF(E367=BJ$3,AX367,0)</f>
        <v>0</v>
      </c>
      <c r="BK367" s="18">
        <f>IF(BJ367=BJ$4,BJ367-60,BJ367)</f>
        <v>0</v>
      </c>
      <c r="BL367" s="18">
        <f>IF(BK367=BK$4,BK367-60,BK367)</f>
        <v>0</v>
      </c>
      <c r="BM367" s="19">
        <f>IF(BJ367=$BJ$4,1,IF(BK367=$BK$4,1,IF(BL367=$BL$4,1,0)))</f>
        <v>0</v>
      </c>
    </row>
    <row r="368" spans="1:65" ht="15.75" customHeight="1" outlineLevel="1" x14ac:dyDescent="0.25">
      <c r="A368" s="12" t="str">
        <f>CONCATENATE(E368,LEFT(C368,2),RIGHT(C368,2),UPPER((LEFT(D368,3))))</f>
        <v/>
      </c>
      <c r="B368" s="99"/>
      <c r="C368" s="99"/>
      <c r="D368" s="99"/>
      <c r="E368" s="99"/>
      <c r="F368" s="99"/>
      <c r="G368" s="100"/>
      <c r="H368" s="99"/>
      <c r="I368" s="106"/>
      <c r="J368" s="99"/>
      <c r="K368" s="84" t="s">
        <v>66</v>
      </c>
      <c r="L368" s="11" t="str">
        <f>VLOOKUP(K368,COMPETENCES,2)</f>
        <v>-</v>
      </c>
      <c r="M368" s="11">
        <f>IF(L368="-",0,IF(L368=0,0,1))</f>
        <v>0</v>
      </c>
      <c r="N368" s="103"/>
      <c r="O368" s="94"/>
      <c r="P368" s="107"/>
      <c r="Q368" s="94"/>
      <c r="R368" s="84" t="s">
        <v>66</v>
      </c>
      <c r="S368" s="11" t="str">
        <f>VLOOKUP(R368,EXPERTISE,2)</f>
        <v>-</v>
      </c>
      <c r="T368" s="94"/>
      <c r="U368" s="92"/>
      <c r="V368" s="92"/>
      <c r="W368" s="92"/>
      <c r="X368" s="92"/>
      <c r="Y368" s="92"/>
      <c r="Z368" s="92"/>
      <c r="AA368" s="92"/>
      <c r="AB368" s="92"/>
      <c r="AC368" s="92"/>
      <c r="AD368" s="92"/>
      <c r="AE368" s="92"/>
      <c r="AF368" s="92"/>
      <c r="AG368" s="92"/>
      <c r="AH368" s="92"/>
      <c r="AI368" s="92"/>
      <c r="AJ368" s="92"/>
      <c r="AK368" s="92"/>
      <c r="AL368" s="92"/>
      <c r="AM368" s="92"/>
      <c r="AN368" s="92"/>
      <c r="AO368" s="92"/>
      <c r="AP368" s="92"/>
      <c r="AQ368" s="92"/>
      <c r="AR368" s="92"/>
      <c r="AS368" s="92"/>
      <c r="AT368" s="92"/>
      <c r="AU368" s="92"/>
      <c r="AV368" s="92"/>
      <c r="AW368" s="92"/>
      <c r="AX368" s="98"/>
      <c r="AZ368" s="120">
        <f>IF(E368=AZ$3,AX368,0)</f>
        <v>0</v>
      </c>
      <c r="BA368" s="18">
        <f>IF(AZ368=AZ$4,AZ368-60,AZ368)</f>
        <v>0</v>
      </c>
      <c r="BB368" s="18">
        <f>IF(BA368=BA$4,BA368-60,BA368)</f>
        <v>0</v>
      </c>
      <c r="BC368" s="19">
        <f>IF(AZ368=$AZ$4,1,IF(BA368=$BA$4,1,IF(BB368=$BB$4,1,0)))</f>
        <v>0</v>
      </c>
      <c r="BE368" s="120">
        <f>IF(E368=BE$3,AX368,0)</f>
        <v>0</v>
      </c>
      <c r="BF368" s="18">
        <f>IF(BE368=BE$4,BE368-60,BE368)</f>
        <v>0</v>
      </c>
      <c r="BG368" s="18">
        <f>IF(BF368=BF$4,BF368-60,BF368)</f>
        <v>0</v>
      </c>
      <c r="BH368" s="19">
        <f>IF(BE368=$BE$4,1,IF(BF368=$BF$4,1,IF(BG368=$BG$4,1,0)))</f>
        <v>0</v>
      </c>
      <c r="BJ368" s="120">
        <f>IF(E368=BJ$3,AX368,0)</f>
        <v>0</v>
      </c>
      <c r="BK368" s="18">
        <f>IF(BJ368=BJ$4,BJ368-60,BJ368)</f>
        <v>0</v>
      </c>
      <c r="BL368" s="18">
        <f>IF(BK368=BK$4,BK368-60,BK368)</f>
        <v>0</v>
      </c>
      <c r="BM368" s="19">
        <f>IF(BJ368=$BJ$4,1,IF(BK368=$BK$4,1,IF(BL368=$BL$4,1,0)))</f>
        <v>0</v>
      </c>
    </row>
    <row r="369" spans="1:65" ht="15.75" customHeight="1" outlineLevel="1" x14ac:dyDescent="0.25">
      <c r="A369" s="12" t="str">
        <f>CONCATENATE(E369,LEFT(C369,2),RIGHT(C369,2),UPPER((LEFT(D369,3))))</f>
        <v/>
      </c>
      <c r="B369" s="99"/>
      <c r="C369" s="99"/>
      <c r="D369" s="99"/>
      <c r="E369" s="99"/>
      <c r="F369" s="99"/>
      <c r="G369" s="100"/>
      <c r="H369" s="99"/>
      <c r="I369" s="106"/>
      <c r="J369" s="99"/>
      <c r="K369" s="84" t="s">
        <v>66</v>
      </c>
      <c r="L369" s="11" t="str">
        <f>VLOOKUP(K369,COMPETENCES,2)</f>
        <v>-</v>
      </c>
      <c r="M369" s="11">
        <f>IF(L369="-",0,IF(L369=0,0,1))</f>
        <v>0</v>
      </c>
      <c r="N369" s="103"/>
      <c r="O369" s="94"/>
      <c r="P369" s="107"/>
      <c r="Q369" s="94"/>
      <c r="R369" s="94"/>
      <c r="S369" s="107"/>
      <c r="T369" s="94"/>
      <c r="U369" s="92"/>
      <c r="V369" s="92"/>
      <c r="W369" s="92"/>
      <c r="X369" s="92"/>
      <c r="Y369" s="92"/>
      <c r="Z369" s="92"/>
      <c r="AA369" s="92"/>
      <c r="AB369" s="92"/>
      <c r="AC369" s="92"/>
      <c r="AD369" s="92"/>
      <c r="AE369" s="92"/>
      <c r="AF369" s="92"/>
      <c r="AG369" s="92"/>
      <c r="AH369" s="92"/>
      <c r="AI369" s="92"/>
      <c r="AJ369" s="92"/>
      <c r="AK369" s="92"/>
      <c r="AL369" s="92"/>
      <c r="AM369" s="92"/>
      <c r="AN369" s="92"/>
      <c r="AO369" s="92"/>
      <c r="AP369" s="92"/>
      <c r="AQ369" s="92"/>
      <c r="AR369" s="92"/>
      <c r="AS369" s="92"/>
      <c r="AT369" s="92"/>
      <c r="AU369" s="92"/>
      <c r="AV369" s="92"/>
      <c r="AW369" s="92"/>
      <c r="AX369" s="98"/>
      <c r="AZ369" s="120">
        <f>IF(E369=AZ$3,AX369,0)</f>
        <v>0</v>
      </c>
      <c r="BA369" s="18">
        <f>IF(AZ369=AZ$4,AZ369-60,AZ369)</f>
        <v>0</v>
      </c>
      <c r="BB369" s="18">
        <f>IF(BA369=BA$4,BA369-60,BA369)</f>
        <v>0</v>
      </c>
      <c r="BC369" s="19">
        <f>IF(AZ369=$AZ$4,1,IF(BA369=$BA$4,1,IF(BB369=$BB$4,1,0)))</f>
        <v>0</v>
      </c>
      <c r="BE369" s="120">
        <f>IF(E369=BE$3,AX369,0)</f>
        <v>0</v>
      </c>
      <c r="BF369" s="18">
        <f>IF(BE369=BE$4,BE369-60,BE369)</f>
        <v>0</v>
      </c>
      <c r="BG369" s="18">
        <f>IF(BF369=BF$4,BF369-60,BF369)</f>
        <v>0</v>
      </c>
      <c r="BH369" s="19">
        <f>IF(BE369=$BE$4,1,IF(BF369=$BF$4,1,IF(BG369=$BG$4,1,0)))</f>
        <v>0</v>
      </c>
      <c r="BJ369" s="120">
        <f>IF(E369=BJ$3,AX369,0)</f>
        <v>0</v>
      </c>
      <c r="BK369" s="18">
        <f>IF(BJ369=BJ$4,BJ369-60,BJ369)</f>
        <v>0</v>
      </c>
      <c r="BL369" s="18">
        <f>IF(BK369=BK$4,BK369-60,BK369)</f>
        <v>0</v>
      </c>
      <c r="BM369" s="19">
        <f>IF(BJ369=$BJ$4,1,IF(BK369=$BK$4,1,IF(BL369=$BL$4,1,0)))</f>
        <v>0</v>
      </c>
    </row>
    <row r="370" spans="1:65" ht="15.75" customHeight="1" outlineLevel="1" x14ac:dyDescent="0.25">
      <c r="A370" s="12" t="str">
        <f>CONCATENATE(E370,LEFT(C370,2),RIGHT(C370,2),UPPER((LEFT(D370,3))))</f>
        <v/>
      </c>
      <c r="B370" s="99"/>
      <c r="C370" s="99"/>
      <c r="D370" s="99"/>
      <c r="E370" s="99"/>
      <c r="F370" s="99"/>
      <c r="G370" s="100"/>
      <c r="H370" s="99"/>
      <c r="I370" s="106"/>
      <c r="J370" s="99"/>
      <c r="K370" s="84" t="s">
        <v>66</v>
      </c>
      <c r="L370" s="11" t="str">
        <f>VLOOKUP(K370,COMPETENCES,2)</f>
        <v>-</v>
      </c>
      <c r="M370" s="11">
        <f>IF(L370="-",0,IF(L370=0,0,1))</f>
        <v>0</v>
      </c>
      <c r="N370" s="103"/>
      <c r="O370" s="94"/>
      <c r="P370" s="107"/>
      <c r="Q370" s="94"/>
      <c r="R370" s="94"/>
      <c r="S370" s="107"/>
      <c r="T370" s="94"/>
      <c r="U370" s="92"/>
      <c r="V370" s="92"/>
      <c r="W370" s="92"/>
      <c r="X370" s="92"/>
      <c r="Y370" s="92"/>
      <c r="Z370" s="92"/>
      <c r="AA370" s="92"/>
      <c r="AB370" s="92"/>
      <c r="AC370" s="92"/>
      <c r="AD370" s="92"/>
      <c r="AE370" s="92"/>
      <c r="AF370" s="92"/>
      <c r="AG370" s="92"/>
      <c r="AH370" s="92"/>
      <c r="AI370" s="92"/>
      <c r="AJ370" s="92"/>
      <c r="AK370" s="92"/>
      <c r="AL370" s="92"/>
      <c r="AM370" s="92"/>
      <c r="AN370" s="92"/>
      <c r="AO370" s="92"/>
      <c r="AP370" s="92"/>
      <c r="AQ370" s="92"/>
      <c r="AR370" s="92"/>
      <c r="AS370" s="92"/>
      <c r="AT370" s="92"/>
      <c r="AU370" s="92"/>
      <c r="AV370" s="92"/>
      <c r="AW370" s="92"/>
      <c r="AX370" s="98"/>
      <c r="AZ370" s="120">
        <f>IF(E370=AZ$3,AX370,0)</f>
        <v>0</v>
      </c>
      <c r="BA370" s="18">
        <f>IF(AZ370=AZ$4,AZ370-60,AZ370)</f>
        <v>0</v>
      </c>
      <c r="BB370" s="18">
        <f>IF(BA370=BA$4,BA370-60,BA370)</f>
        <v>0</v>
      </c>
      <c r="BC370" s="19">
        <f>IF(AZ370=$AZ$4,1,IF(BA370=$BA$4,1,IF(BB370=$BB$4,1,0)))</f>
        <v>0</v>
      </c>
      <c r="BE370" s="120">
        <f>IF(E370=BE$3,AX370,0)</f>
        <v>0</v>
      </c>
      <c r="BF370" s="18">
        <f>IF(BE370=BE$4,BE370-60,BE370)</f>
        <v>0</v>
      </c>
      <c r="BG370" s="18">
        <f>IF(BF370=BF$4,BF370-60,BF370)</f>
        <v>0</v>
      </c>
      <c r="BH370" s="19">
        <f>IF(BE370=$BE$4,1,IF(BF370=$BF$4,1,IF(BG370=$BG$4,1,0)))</f>
        <v>0</v>
      </c>
      <c r="BJ370" s="120">
        <f>IF(E370=BJ$3,AX370,0)</f>
        <v>0</v>
      </c>
      <c r="BK370" s="18">
        <f>IF(BJ370=BJ$4,BJ370-60,BJ370)</f>
        <v>0</v>
      </c>
      <c r="BL370" s="18">
        <f>IF(BK370=BK$4,BK370-60,BK370)</f>
        <v>0</v>
      </c>
      <c r="BM370" s="19">
        <f>IF(BJ370=$BJ$4,1,IF(BK370=$BK$4,1,IF(BL370=$BL$4,1,0)))</f>
        <v>0</v>
      </c>
    </row>
    <row r="371" spans="1:65" ht="15.75" customHeight="1" outlineLevel="1" x14ac:dyDescent="0.25">
      <c r="A371" s="12" t="str">
        <f>CONCATENATE(E371,LEFT(C371,2),RIGHT(C371,2),UPPER((LEFT(D371,3))))</f>
        <v/>
      </c>
      <c r="B371" s="99"/>
      <c r="C371" s="99"/>
      <c r="D371" s="99"/>
      <c r="E371" s="99"/>
      <c r="F371" s="99"/>
      <c r="G371" s="100"/>
      <c r="H371" s="99"/>
      <c r="I371" s="106"/>
      <c r="J371" s="99"/>
      <c r="K371" s="84" t="s">
        <v>66</v>
      </c>
      <c r="L371" s="11" t="str">
        <f>VLOOKUP(K371,COMPETENCES,2)</f>
        <v>-</v>
      </c>
      <c r="M371" s="11">
        <f>IF(L371="-",0,IF(L371=0,0,1))</f>
        <v>0</v>
      </c>
      <c r="N371" s="103"/>
      <c r="O371" s="94"/>
      <c r="P371" s="107"/>
      <c r="Q371" s="94"/>
      <c r="R371" s="94"/>
      <c r="S371" s="107"/>
      <c r="T371" s="94"/>
      <c r="U371" s="92"/>
      <c r="V371" s="92"/>
      <c r="W371" s="92"/>
      <c r="X371" s="92"/>
      <c r="Y371" s="92"/>
      <c r="Z371" s="92"/>
      <c r="AA371" s="92"/>
      <c r="AB371" s="92"/>
      <c r="AC371" s="92"/>
      <c r="AD371" s="92"/>
      <c r="AE371" s="92"/>
      <c r="AF371" s="92"/>
      <c r="AG371" s="92"/>
      <c r="AH371" s="92"/>
      <c r="AI371" s="92"/>
      <c r="AJ371" s="92"/>
      <c r="AK371" s="92"/>
      <c r="AL371" s="92"/>
      <c r="AM371" s="92"/>
      <c r="AN371" s="92"/>
      <c r="AO371" s="92"/>
      <c r="AP371" s="92"/>
      <c r="AQ371" s="92"/>
      <c r="AR371" s="92"/>
      <c r="AS371" s="92"/>
      <c r="AT371" s="92"/>
      <c r="AU371" s="92"/>
      <c r="AV371" s="92"/>
      <c r="AW371" s="92"/>
      <c r="AX371" s="98"/>
      <c r="AZ371" s="120">
        <f>IF(E371=AZ$3,AX371,0)</f>
        <v>0</v>
      </c>
      <c r="BA371" s="18">
        <f>IF(AZ371=AZ$4,AZ371-60,AZ371)</f>
        <v>0</v>
      </c>
      <c r="BB371" s="18">
        <f>IF(BA371=BA$4,BA371-60,BA371)</f>
        <v>0</v>
      </c>
      <c r="BC371" s="19">
        <f>IF(AZ371=$AZ$4,1,IF(BA371=$BA$4,1,IF(BB371=$BB$4,1,0)))</f>
        <v>0</v>
      </c>
      <c r="BE371" s="120">
        <f>IF(E371=BE$3,AX371,0)</f>
        <v>0</v>
      </c>
      <c r="BF371" s="18">
        <f>IF(BE371=BE$4,BE371-60,BE371)</f>
        <v>0</v>
      </c>
      <c r="BG371" s="18">
        <f>IF(BF371=BF$4,BF371-60,BF371)</f>
        <v>0</v>
      </c>
      <c r="BH371" s="19">
        <f>IF(BE371=$BE$4,1,IF(BF371=$BF$4,1,IF(BG371=$BG$4,1,0)))</f>
        <v>0</v>
      </c>
      <c r="BJ371" s="120">
        <f>IF(E371=BJ$3,AX371,0)</f>
        <v>0</v>
      </c>
      <c r="BK371" s="18">
        <f>IF(BJ371=BJ$4,BJ371-60,BJ371)</f>
        <v>0</v>
      </c>
      <c r="BL371" s="18">
        <f>IF(BK371=BK$4,BK371-60,BK371)</f>
        <v>0</v>
      </c>
      <c r="BM371" s="19">
        <f>IF(BJ371=$BJ$4,1,IF(BK371=$BK$4,1,IF(BL371=$BL$4,1,0)))</f>
        <v>0</v>
      </c>
    </row>
    <row r="372" spans="1:65" ht="15" customHeight="1" outlineLevel="1" x14ac:dyDescent="0.25">
      <c r="A372" s="12" t="str">
        <f>CONCATENATE(E372,LEFT(C372,2),RIGHT(C372,2),UPPER((LEFT(D372,3))))</f>
        <v/>
      </c>
      <c r="B372" s="108"/>
      <c r="C372" s="99"/>
      <c r="D372" s="99"/>
      <c r="E372" s="99"/>
      <c r="F372" s="99"/>
      <c r="G372" s="100"/>
      <c r="H372" s="99"/>
      <c r="I372" s="106"/>
      <c r="J372" s="99"/>
      <c r="K372" s="94"/>
      <c r="L372" s="107"/>
      <c r="M372" s="107"/>
      <c r="N372" s="107"/>
      <c r="O372" s="94"/>
      <c r="P372" s="107"/>
      <c r="Q372" s="94"/>
      <c r="R372" s="94"/>
      <c r="S372" s="107"/>
      <c r="T372" s="94"/>
      <c r="U372" s="94"/>
      <c r="V372" s="94"/>
      <c r="W372" s="94"/>
      <c r="X372" s="94"/>
      <c r="Y372" s="94"/>
      <c r="Z372" s="94"/>
      <c r="AA372" s="94"/>
      <c r="AB372" s="94"/>
      <c r="AC372" s="94"/>
      <c r="AD372" s="94"/>
      <c r="AE372" s="94"/>
      <c r="AF372" s="94"/>
      <c r="AG372" s="94"/>
      <c r="AH372" s="94"/>
      <c r="AI372" s="94"/>
      <c r="AJ372" s="94"/>
      <c r="AK372" s="94"/>
      <c r="AL372" s="94"/>
      <c r="AM372" s="94"/>
      <c r="AN372" s="94"/>
      <c r="AO372" s="94"/>
      <c r="AP372" s="94"/>
      <c r="AQ372" s="94"/>
      <c r="AR372" s="94"/>
      <c r="AS372" s="94"/>
      <c r="AT372" s="94"/>
      <c r="AU372" s="94"/>
      <c r="AV372" s="94"/>
      <c r="AW372" s="94"/>
      <c r="AX372" s="109"/>
      <c r="AZ372" s="120">
        <f>IF(E372=AZ$3,AX372,0)</f>
        <v>0</v>
      </c>
      <c r="BA372" s="18">
        <f>IF(AZ372=AZ$4,AZ372-60,AZ372)</f>
        <v>0</v>
      </c>
      <c r="BB372" s="18">
        <f>IF(BA372=BA$4,BA372-60,BA372)</f>
        <v>0</v>
      </c>
      <c r="BC372" s="19">
        <f>IF(AZ372=$AZ$4,1,IF(BA372=$BA$4,1,IF(BB372=$BB$4,1,0)))</f>
        <v>0</v>
      </c>
      <c r="BE372" s="120">
        <f>IF(E372=BE$3,AX372,0)</f>
        <v>0</v>
      </c>
      <c r="BF372" s="18">
        <f>IF(BE372=BE$4,BE372-60,BE372)</f>
        <v>0</v>
      </c>
      <c r="BG372" s="18">
        <f>IF(BF372=BF$4,BF372-60,BF372)</f>
        <v>0</v>
      </c>
      <c r="BH372" s="19">
        <f>IF(BE372=$BE$4,1,IF(BF372=$BF$4,1,IF(BG372=$BG$4,1,0)))</f>
        <v>0</v>
      </c>
      <c r="BJ372" s="120">
        <f>IF(E372=BJ$3,AX372,0)</f>
        <v>0</v>
      </c>
      <c r="BK372" s="18">
        <f>IF(BJ372=BJ$4,BJ372-60,BJ372)</f>
        <v>0</v>
      </c>
      <c r="BL372" s="18">
        <f>IF(BK372=BK$4,BK372-60,BK372)</f>
        <v>0</v>
      </c>
      <c r="BM372" s="19">
        <f>IF(BJ372=$BJ$4,1,IF(BK372=$BK$4,1,IF(BL372=$BL$4,1,0)))</f>
        <v>0</v>
      </c>
    </row>
    <row r="373" spans="1:65" ht="15.75" x14ac:dyDescent="0.25">
      <c r="A373" s="12" t="str">
        <f>CONCATENATE(E373,LEFT(C373,2),RIGHT(C373,2),UPPER((LEFT(D373,3))))</f>
        <v>JAg24ROM</v>
      </c>
      <c r="B373" s="12" t="s">
        <v>84</v>
      </c>
      <c r="C373" s="12" t="s">
        <v>163</v>
      </c>
      <c r="D373" s="12" t="s">
        <v>128</v>
      </c>
      <c r="E373" s="6" t="str">
        <f>VLOOKUP($F373,'Listes déroulantes'!$A$28:$B$46,2)</f>
        <v>J</v>
      </c>
      <c r="F373" s="70" t="s">
        <v>7</v>
      </c>
      <c r="G373" s="71"/>
      <c r="H373" s="72"/>
      <c r="I373" s="73"/>
      <c r="J373" s="73"/>
      <c r="K373" s="73"/>
      <c r="L373" s="73"/>
      <c r="M373" s="73"/>
      <c r="N373" s="73"/>
      <c r="O373" s="73"/>
      <c r="P373" s="73"/>
      <c r="Q373" s="73"/>
      <c r="R373" s="73"/>
      <c r="S373" s="73"/>
      <c r="T373" s="74"/>
      <c r="U373" s="75">
        <f>J374+N374+Q374+T374</f>
        <v>39.583333333333336</v>
      </c>
      <c r="V373" s="72"/>
      <c r="W373" s="73"/>
      <c r="X373" s="73"/>
      <c r="Y373" s="73"/>
      <c r="Z373" s="73"/>
      <c r="AA373" s="73"/>
      <c r="AB373" s="73"/>
      <c r="AC373" s="73"/>
      <c r="AD373" s="73"/>
      <c r="AE373" s="73"/>
      <c r="AF373" s="74"/>
      <c r="AG373" s="76"/>
      <c r="AH373" s="77">
        <f>W374+Y374+AA374+AC374+AE374+AG374</f>
        <v>30</v>
      </c>
      <c r="AI373" s="73"/>
      <c r="AJ373" s="73"/>
      <c r="AK373" s="73"/>
      <c r="AL373" s="78" t="str">
        <f>IF(AK374&lt;5,"0",IF(AK374&lt;10,"2,5",IF(AK374&lt;15,"5",IF(AK374&lt;20,"7,5","10"))))</f>
        <v>10</v>
      </c>
      <c r="AM373" s="73"/>
      <c r="AN373" s="73"/>
      <c r="AO373" s="73"/>
      <c r="AP373" s="79">
        <f>IF(AO374&lt;10,5,10)</f>
        <v>10</v>
      </c>
      <c r="AQ373" s="73"/>
      <c r="AR373" s="73"/>
      <c r="AS373" s="73"/>
      <c r="AT373" s="73"/>
      <c r="AU373" s="73"/>
      <c r="AV373" s="73"/>
      <c r="AW373" s="80">
        <f>AR374+AT374+AV374</f>
        <v>8</v>
      </c>
      <c r="AX373" s="81">
        <f>U373+AP373+AL373+AH373+AW373</f>
        <v>97.583333333333343</v>
      </c>
      <c r="AZ373" s="120">
        <f>IF(E373=AZ$3,AX373,0)</f>
        <v>0</v>
      </c>
      <c r="BA373" s="18">
        <f>IF(AZ373=AZ$4,AZ373-60,AZ373)</f>
        <v>0</v>
      </c>
      <c r="BB373" s="18">
        <f>IF(BA373=BA$4,BA373-60,BA373)</f>
        <v>0</v>
      </c>
      <c r="BC373" s="19">
        <f>IF(AZ373=$AZ$4,1,IF(BA373=$BA$4,1,IF(BB373=$BB$4,1,0)))</f>
        <v>0</v>
      </c>
      <c r="BE373" s="120">
        <f>IF(E373=BE$3,AX373,0)</f>
        <v>0</v>
      </c>
      <c r="BF373" s="18">
        <f>IF(BE373=BE$4,BE373-60,BE373)</f>
        <v>0</v>
      </c>
      <c r="BG373" s="18">
        <f>IF(BF373=BF$4,BF373-60,BF373)</f>
        <v>0</v>
      </c>
      <c r="BH373" s="19">
        <f>IF(BE373=$BE$4,1,IF(BF373=$BF$4,1,IF(BG373=$BG$4,1,0)))</f>
        <v>0</v>
      </c>
      <c r="BJ373" s="120">
        <f>IF(E373=BJ$3,AX373,0)</f>
        <v>0</v>
      </c>
      <c r="BK373" s="18">
        <f>IF(BJ373=BJ$4,BJ373-60,BJ373)</f>
        <v>0</v>
      </c>
      <c r="BL373" s="18">
        <f>IF(BK373=BK$4,BK373-60,BK373)</f>
        <v>0</v>
      </c>
      <c r="BM373" s="19">
        <f>IF(BJ373=$BJ$4,1,IF(BK373=$BK$4,1,IF(BL373=$BL$4,1,0)))</f>
        <v>0</v>
      </c>
    </row>
    <row r="374" spans="1:65" ht="15.75" customHeight="1" outlineLevel="1" x14ac:dyDescent="0.25">
      <c r="A374" s="12" t="str">
        <f>CONCATENATE(E374,LEFT(C374,2),RIGHT(C374,2),UPPER((LEFT(D374,3))))</f>
        <v/>
      </c>
      <c r="B374" s="82"/>
      <c r="C374" s="82"/>
      <c r="D374" s="82"/>
      <c r="E374" s="82"/>
      <c r="F374" s="82"/>
      <c r="G374" s="83"/>
      <c r="H374" s="87" t="s">
        <v>29</v>
      </c>
      <c r="I374" s="85">
        <f>VLOOKUP(H374,OBJECTIFS,2)</f>
        <v>10</v>
      </c>
      <c r="J374" s="86">
        <f>AVERAGE(I374:I378)</f>
        <v>10</v>
      </c>
      <c r="K374" s="87" t="s">
        <v>37</v>
      </c>
      <c r="L374" s="11">
        <f>VLOOKUP(K374,COMPETENCES,2)</f>
        <v>10</v>
      </c>
      <c r="M374" s="11">
        <f>IF(L374="-",0,IF(L374=0,0,1))</f>
        <v>1</v>
      </c>
      <c r="N374" s="88">
        <f>SUM(L374:L387)/SUM(M374:M387)</f>
        <v>9.5833333333333339</v>
      </c>
      <c r="O374" s="84" t="s">
        <v>19</v>
      </c>
      <c r="P374" s="89">
        <f>VLOOKUP(O374,QUALITES,2)</f>
        <v>10</v>
      </c>
      <c r="Q374" s="90">
        <f>AVERAGE(P374:P381)</f>
        <v>10</v>
      </c>
      <c r="R374" s="84" t="s">
        <v>37</v>
      </c>
      <c r="S374" s="11">
        <f>VLOOKUP(R374,EXPERTISE,2)</f>
        <v>10</v>
      </c>
      <c r="T374" s="91">
        <f>AVERAGE(S374:S384)</f>
        <v>10</v>
      </c>
      <c r="U374" s="92"/>
      <c r="V374" s="12" t="s">
        <v>19</v>
      </c>
      <c r="W374" s="93">
        <f>VLOOKUP(V374,PROJETS,2)</f>
        <v>5</v>
      </c>
      <c r="X374" s="12" t="s">
        <v>19</v>
      </c>
      <c r="Y374" s="93">
        <f>VLOOKUP(X374,PROJETS,2)</f>
        <v>5</v>
      </c>
      <c r="Z374" s="12" t="s">
        <v>19</v>
      </c>
      <c r="AA374" s="93">
        <f>VLOOKUP(Z374,PROJETS,2)</f>
        <v>5</v>
      </c>
      <c r="AB374" s="12" t="s">
        <v>19</v>
      </c>
      <c r="AC374" s="93">
        <f>VLOOKUP(AB374,PROJETS,2)</f>
        <v>5</v>
      </c>
      <c r="AD374" s="12" t="s">
        <v>19</v>
      </c>
      <c r="AE374" s="93">
        <f>VLOOKUP(AD374,PROJETS,2)</f>
        <v>5</v>
      </c>
      <c r="AF374" s="12" t="s">
        <v>19</v>
      </c>
      <c r="AG374" s="93">
        <f>VLOOKUP(AF374,PROJETS,2)</f>
        <v>5</v>
      </c>
      <c r="AH374" s="94"/>
      <c r="AI374" s="95">
        <v>35570</v>
      </c>
      <c r="AJ374" s="96">
        <f>AJ4</f>
        <v>44561</v>
      </c>
      <c r="AK374" s="97">
        <f>(AJ374-AI374)/365</f>
        <v>24.632876712328766</v>
      </c>
      <c r="AL374" s="92"/>
      <c r="AM374" s="95">
        <v>35570</v>
      </c>
      <c r="AN374" s="95">
        <f>AN4</f>
        <v>44561</v>
      </c>
      <c r="AO374" s="97">
        <f>(AN374-AM374)/365</f>
        <v>24.632876712328766</v>
      </c>
      <c r="AP374" s="92"/>
      <c r="AQ374" s="12" t="s">
        <v>19</v>
      </c>
      <c r="AR374" s="93">
        <f>VLOOKUP(AQ374,DIVERS,2)</f>
        <v>4</v>
      </c>
      <c r="AS374" s="12" t="s">
        <v>59</v>
      </c>
      <c r="AT374" s="93">
        <f>VLOOKUP(AS374,FORMAC,2)</f>
        <v>0</v>
      </c>
      <c r="AU374" s="12" t="s">
        <v>18</v>
      </c>
      <c r="AV374" s="93">
        <f>VLOOKUP(AU374,FORMAQ,2)</f>
        <v>4</v>
      </c>
      <c r="AW374" s="92"/>
      <c r="AX374" s="98"/>
      <c r="AZ374" s="120">
        <f>IF(E374=AZ$3,AX374,0)</f>
        <v>0</v>
      </c>
      <c r="BA374" s="18">
        <f>IF(AZ374=AZ$4,AZ374-60,AZ374)</f>
        <v>0</v>
      </c>
      <c r="BB374" s="18">
        <f>IF(BA374=BA$4,BA374-60,BA374)</f>
        <v>0</v>
      </c>
      <c r="BC374" s="19">
        <f>IF(AZ374=$AZ$4,1,IF(BA374=$BA$4,1,IF(BB374=$BB$4,1,0)))</f>
        <v>0</v>
      </c>
      <c r="BE374" s="120">
        <f>IF(E374=BE$3,AX374,0)</f>
        <v>0</v>
      </c>
      <c r="BF374" s="18">
        <f>IF(BE374=BE$4,BE374-60,BE374)</f>
        <v>0</v>
      </c>
      <c r="BG374" s="18">
        <f>IF(BF374=BF$4,BF374-60,BF374)</f>
        <v>0</v>
      </c>
      <c r="BH374" s="19">
        <f>IF(BE374=$BE$4,1,IF(BF374=$BF$4,1,IF(BG374=$BG$4,1,0)))</f>
        <v>0</v>
      </c>
      <c r="BJ374" s="120">
        <f>IF(E374=BJ$3,AX374,0)</f>
        <v>0</v>
      </c>
      <c r="BK374" s="18">
        <f>IF(BJ374=BJ$4,BJ374-60,BJ374)</f>
        <v>0</v>
      </c>
      <c r="BL374" s="18">
        <f>IF(BK374=BK$4,BK374-60,BK374)</f>
        <v>0</v>
      </c>
      <c r="BM374" s="19">
        <f>IF(BJ374=$BJ$4,1,IF(BK374=$BK$4,1,IF(BL374=$BL$4,1,0)))</f>
        <v>0</v>
      </c>
    </row>
    <row r="375" spans="1:65" ht="15.75" customHeight="1" outlineLevel="1" x14ac:dyDescent="0.25">
      <c r="A375" s="12" t="str">
        <f>CONCATENATE(E375,LEFT(C375,2),RIGHT(C375,2),UPPER((LEFT(D375,3))))</f>
        <v/>
      </c>
      <c r="B375" s="99"/>
      <c r="C375" s="99"/>
      <c r="D375" s="99"/>
      <c r="E375" s="99"/>
      <c r="F375" s="99"/>
      <c r="G375" s="100"/>
      <c r="H375" s="84" t="s">
        <v>32</v>
      </c>
      <c r="I375" s="101" t="str">
        <f>VLOOKUP(H375,OBJECTIFS,2)</f>
        <v>-</v>
      </c>
      <c r="J375" s="99"/>
      <c r="K375" s="87" t="s">
        <v>37</v>
      </c>
      <c r="L375" s="11">
        <f>VLOOKUP(K375,COMPETENCES,2)</f>
        <v>10</v>
      </c>
      <c r="M375" s="11">
        <f>IF(L375="-",0,IF(L375=0,0,1))</f>
        <v>1</v>
      </c>
      <c r="N375" s="103"/>
      <c r="O375" s="84" t="s">
        <v>19</v>
      </c>
      <c r="P375" s="11">
        <f>VLOOKUP(O375,QUALITES,2)</f>
        <v>10</v>
      </c>
      <c r="Q375" s="94"/>
      <c r="R375" s="84" t="s">
        <v>37</v>
      </c>
      <c r="S375" s="11">
        <f>VLOOKUP(R375,EXPERTISE,2)</f>
        <v>10</v>
      </c>
      <c r="T375" s="94"/>
      <c r="U375" s="92"/>
      <c r="V375" s="92"/>
      <c r="W375" s="92"/>
      <c r="X375" s="92"/>
      <c r="Y375" s="92"/>
      <c r="Z375" s="92"/>
      <c r="AA375" s="92"/>
      <c r="AB375" s="92"/>
      <c r="AC375" s="92"/>
      <c r="AD375" s="92"/>
      <c r="AE375" s="92"/>
      <c r="AF375" s="92"/>
      <c r="AG375" s="92"/>
      <c r="AH375" s="92"/>
      <c r="AI375" s="92"/>
      <c r="AJ375" s="92"/>
      <c r="AK375" s="92"/>
      <c r="AL375" s="92"/>
      <c r="AM375" s="92"/>
      <c r="AN375" s="92"/>
      <c r="AO375" s="92"/>
      <c r="AP375" s="92"/>
      <c r="AQ375" s="92"/>
      <c r="AR375" s="92"/>
      <c r="AS375" s="92"/>
      <c r="AT375" s="92"/>
      <c r="AU375" s="92"/>
      <c r="AV375" s="92"/>
      <c r="AW375" s="92"/>
      <c r="AX375" s="98"/>
      <c r="AZ375" s="120">
        <f>IF(E375=AZ$3,AX375,0)</f>
        <v>0</v>
      </c>
      <c r="BA375" s="18">
        <f>IF(AZ375=AZ$4,AZ375-60,AZ375)</f>
        <v>0</v>
      </c>
      <c r="BB375" s="18">
        <f>IF(BA375=BA$4,BA375-60,BA375)</f>
        <v>0</v>
      </c>
      <c r="BC375" s="19">
        <f>IF(AZ375=$AZ$4,1,IF(BA375=$BA$4,1,IF(BB375=$BB$4,1,0)))</f>
        <v>0</v>
      </c>
      <c r="BE375" s="120">
        <f>IF(E375=BE$3,AX375,0)</f>
        <v>0</v>
      </c>
      <c r="BF375" s="18">
        <f>IF(BE375=BE$4,BE375-60,BE375)</f>
        <v>0</v>
      </c>
      <c r="BG375" s="18">
        <f>IF(BF375=BF$4,BF375-60,BF375)</f>
        <v>0</v>
      </c>
      <c r="BH375" s="19">
        <f>IF(BE375=$BE$4,1,IF(BF375=$BF$4,1,IF(BG375=$BG$4,1,0)))</f>
        <v>0</v>
      </c>
      <c r="BJ375" s="120">
        <f>IF(E375=BJ$3,AX375,0)</f>
        <v>0</v>
      </c>
      <c r="BK375" s="18">
        <f>IF(BJ375=BJ$4,BJ375-60,BJ375)</f>
        <v>0</v>
      </c>
      <c r="BL375" s="18">
        <f>IF(BK375=BK$4,BK375-60,BK375)</f>
        <v>0</v>
      </c>
      <c r="BM375" s="19">
        <f>IF(BJ375=$BJ$4,1,IF(BK375=$BK$4,1,IF(BL375=$BL$4,1,0)))</f>
        <v>0</v>
      </c>
    </row>
    <row r="376" spans="1:65" ht="15.75" customHeight="1" outlineLevel="1" x14ac:dyDescent="0.25">
      <c r="A376" s="12" t="str">
        <f>CONCATENATE(E376,LEFT(C376,2),RIGHT(C376,2),UPPER((LEFT(D376,3))))</f>
        <v/>
      </c>
      <c r="B376" s="99"/>
      <c r="C376" s="99"/>
      <c r="D376" s="99"/>
      <c r="E376" s="99"/>
      <c r="F376" s="99"/>
      <c r="G376" s="105"/>
      <c r="H376" s="84" t="s">
        <v>29</v>
      </c>
      <c r="I376" s="101">
        <f>VLOOKUP(H376,OBJECTIFS,2)</f>
        <v>10</v>
      </c>
      <c r="J376" s="99"/>
      <c r="K376" s="87" t="s">
        <v>37</v>
      </c>
      <c r="L376" s="11">
        <f>VLOOKUP(K376,COMPETENCES,2)</f>
        <v>10</v>
      </c>
      <c r="M376" s="11">
        <f>IF(L376="-",0,IF(L376=0,0,1))</f>
        <v>1</v>
      </c>
      <c r="N376" s="103"/>
      <c r="O376" s="84" t="s">
        <v>19</v>
      </c>
      <c r="P376" s="11">
        <f>VLOOKUP(O376,QUALITES,2)</f>
        <v>10</v>
      </c>
      <c r="Q376" s="94"/>
      <c r="R376" s="84" t="s">
        <v>37</v>
      </c>
      <c r="S376" s="11">
        <f>VLOOKUP(R376,EXPERTISE,2)</f>
        <v>10</v>
      </c>
      <c r="T376" s="94"/>
      <c r="U376" s="92"/>
      <c r="V376" s="92"/>
      <c r="W376" s="92"/>
      <c r="X376" s="92"/>
      <c r="Y376" s="92"/>
      <c r="Z376" s="92"/>
      <c r="AA376" s="92"/>
      <c r="AB376" s="92"/>
      <c r="AC376" s="92"/>
      <c r="AD376" s="92"/>
      <c r="AE376" s="92"/>
      <c r="AF376" s="92"/>
      <c r="AG376" s="92"/>
      <c r="AH376" s="92"/>
      <c r="AI376" s="92"/>
      <c r="AJ376" s="92"/>
      <c r="AK376" s="92"/>
      <c r="AL376" s="92"/>
      <c r="AM376" s="92"/>
      <c r="AN376" s="92"/>
      <c r="AO376" s="92"/>
      <c r="AP376" s="92"/>
      <c r="AQ376" s="92"/>
      <c r="AR376" s="92"/>
      <c r="AS376" s="92"/>
      <c r="AT376" s="92"/>
      <c r="AU376" s="92"/>
      <c r="AV376" s="92"/>
      <c r="AW376" s="92"/>
      <c r="AX376" s="98"/>
      <c r="AZ376" s="120">
        <f>IF(E376=AZ$3,AX376,0)</f>
        <v>0</v>
      </c>
      <c r="BA376" s="18">
        <f>IF(AZ376=AZ$4,AZ376-60,AZ376)</f>
        <v>0</v>
      </c>
      <c r="BB376" s="18">
        <f>IF(BA376=BA$4,BA376-60,BA376)</f>
        <v>0</v>
      </c>
      <c r="BC376" s="19">
        <f>IF(AZ376=$AZ$4,1,IF(BA376=$BA$4,1,IF(BB376=$BB$4,1,0)))</f>
        <v>0</v>
      </c>
      <c r="BE376" s="120">
        <f>IF(E376=BE$3,AX376,0)</f>
        <v>0</v>
      </c>
      <c r="BF376" s="18">
        <f>IF(BE376=BE$4,BE376-60,BE376)</f>
        <v>0</v>
      </c>
      <c r="BG376" s="18">
        <f>IF(BF376=BF$4,BF376-60,BF376)</f>
        <v>0</v>
      </c>
      <c r="BH376" s="19">
        <f>IF(BE376=$BE$4,1,IF(BF376=$BF$4,1,IF(BG376=$BG$4,1,0)))</f>
        <v>0</v>
      </c>
      <c r="BJ376" s="120">
        <f>IF(E376=BJ$3,AX376,0)</f>
        <v>0</v>
      </c>
      <c r="BK376" s="18">
        <f>IF(BJ376=BJ$4,BJ376-60,BJ376)</f>
        <v>0</v>
      </c>
      <c r="BL376" s="18">
        <f>IF(BK376=BK$4,BK376-60,BK376)</f>
        <v>0</v>
      </c>
      <c r="BM376" s="19">
        <f>IF(BJ376=$BJ$4,1,IF(BK376=$BK$4,1,IF(BL376=$BL$4,1,0)))</f>
        <v>0</v>
      </c>
    </row>
    <row r="377" spans="1:65" ht="15.75" customHeight="1" outlineLevel="1" x14ac:dyDescent="0.25">
      <c r="A377" s="12" t="str">
        <f>CONCATENATE(E377,LEFT(C377,2),RIGHT(C377,2),UPPER((LEFT(D377,3))))</f>
        <v/>
      </c>
      <c r="B377" s="99"/>
      <c r="C377" s="99"/>
      <c r="D377" s="99"/>
      <c r="E377" s="99"/>
      <c r="F377" s="99"/>
      <c r="G377" s="105"/>
      <c r="H377" s="84" t="s">
        <v>29</v>
      </c>
      <c r="I377" s="101">
        <f>VLOOKUP(H377,OBJECTIFS,2)</f>
        <v>10</v>
      </c>
      <c r="J377" s="99"/>
      <c r="K377" s="87" t="s">
        <v>37</v>
      </c>
      <c r="L377" s="11">
        <f>VLOOKUP(K377,COMPETENCES,2)</f>
        <v>10</v>
      </c>
      <c r="M377" s="11">
        <f>IF(L377="-",0,IF(L377=0,0,1))</f>
        <v>1</v>
      </c>
      <c r="N377" s="103"/>
      <c r="O377" s="84" t="s">
        <v>19</v>
      </c>
      <c r="P377" s="11">
        <f>VLOOKUP(O377,QUALITES,2)</f>
        <v>10</v>
      </c>
      <c r="Q377" s="94"/>
      <c r="R377" s="84" t="s">
        <v>37</v>
      </c>
      <c r="S377" s="11">
        <f>VLOOKUP(R377,EXPERTISE,2)</f>
        <v>10</v>
      </c>
      <c r="T377" s="94"/>
      <c r="U377" s="92"/>
      <c r="V377" s="92"/>
      <c r="W377" s="92"/>
      <c r="X377" s="92"/>
      <c r="Y377" s="92"/>
      <c r="Z377" s="92"/>
      <c r="AA377" s="92"/>
      <c r="AB377" s="92"/>
      <c r="AC377" s="92"/>
      <c r="AD377" s="92"/>
      <c r="AE377" s="92"/>
      <c r="AF377" s="92"/>
      <c r="AG377" s="92"/>
      <c r="AH377" s="92"/>
      <c r="AI377" s="92"/>
      <c r="AJ377" s="92"/>
      <c r="AK377" s="92"/>
      <c r="AL377" s="92"/>
      <c r="AM377" s="92"/>
      <c r="AN377" s="92"/>
      <c r="AO377" s="92"/>
      <c r="AP377" s="92"/>
      <c r="AQ377" s="92"/>
      <c r="AR377" s="92"/>
      <c r="AS377" s="92"/>
      <c r="AT377" s="92"/>
      <c r="AU377" s="92"/>
      <c r="AV377" s="92"/>
      <c r="AW377" s="92"/>
      <c r="AX377" s="98"/>
      <c r="AZ377" s="120">
        <f>IF(E377=AZ$3,AX377,0)</f>
        <v>0</v>
      </c>
      <c r="BA377" s="18">
        <f>IF(AZ377=AZ$4,AZ377-60,AZ377)</f>
        <v>0</v>
      </c>
      <c r="BB377" s="18">
        <f>IF(BA377=BA$4,BA377-60,BA377)</f>
        <v>0</v>
      </c>
      <c r="BC377" s="19">
        <f>IF(AZ377=$AZ$4,1,IF(BA377=$BA$4,1,IF(BB377=$BB$4,1,0)))</f>
        <v>0</v>
      </c>
      <c r="BE377" s="120">
        <f>IF(E377=BE$3,AX377,0)</f>
        <v>0</v>
      </c>
      <c r="BF377" s="18">
        <f>IF(BE377=BE$4,BE377-60,BE377)</f>
        <v>0</v>
      </c>
      <c r="BG377" s="18">
        <f>IF(BF377=BF$4,BF377-60,BF377)</f>
        <v>0</v>
      </c>
      <c r="BH377" s="19">
        <f>IF(BE377=$BE$4,1,IF(BF377=$BF$4,1,IF(BG377=$BG$4,1,0)))</f>
        <v>0</v>
      </c>
      <c r="BJ377" s="120">
        <f>IF(E377=BJ$3,AX377,0)</f>
        <v>0</v>
      </c>
      <c r="BK377" s="18">
        <f>IF(BJ377=BJ$4,BJ377-60,BJ377)</f>
        <v>0</v>
      </c>
      <c r="BL377" s="18">
        <f>IF(BK377=BK$4,BK377-60,BK377)</f>
        <v>0</v>
      </c>
      <c r="BM377" s="19">
        <f>IF(BJ377=$BJ$4,1,IF(BK377=$BK$4,1,IF(BL377=$BL$4,1,0)))</f>
        <v>0</v>
      </c>
    </row>
    <row r="378" spans="1:65" ht="15.75" customHeight="1" outlineLevel="1" x14ac:dyDescent="0.25">
      <c r="A378" s="12" t="str">
        <f>CONCATENATE(E378,LEFT(C378,2),RIGHT(C378,2),UPPER((LEFT(D378,3))))</f>
        <v/>
      </c>
      <c r="B378" s="99"/>
      <c r="C378" s="99"/>
      <c r="D378" s="99"/>
      <c r="E378" s="99"/>
      <c r="F378" s="99"/>
      <c r="G378" s="105"/>
      <c r="H378" s="84" t="s">
        <v>66</v>
      </c>
      <c r="I378" s="11" t="str">
        <f>VLOOKUP(H378,OBJECTIFS,2)</f>
        <v>-</v>
      </c>
      <c r="J378" s="99"/>
      <c r="K378" s="87" t="s">
        <v>37</v>
      </c>
      <c r="L378" s="11">
        <f>VLOOKUP(K378,COMPETENCES,2)</f>
        <v>10</v>
      </c>
      <c r="M378" s="11">
        <f>IF(L378="-",0,IF(L378=0,0,1))</f>
        <v>1</v>
      </c>
      <c r="N378" s="103"/>
      <c r="O378" s="84" t="s">
        <v>19</v>
      </c>
      <c r="P378" s="11">
        <f>VLOOKUP(O378,QUALITES,2)</f>
        <v>10</v>
      </c>
      <c r="Q378" s="94"/>
      <c r="R378" s="84" t="s">
        <v>37</v>
      </c>
      <c r="S378" s="11">
        <f>VLOOKUP(R378,EXPERTISE,2)</f>
        <v>10</v>
      </c>
      <c r="T378" s="94"/>
      <c r="U378" s="92"/>
      <c r="V378" s="92"/>
      <c r="W378" s="92"/>
      <c r="X378" s="92"/>
      <c r="Y378" s="92"/>
      <c r="Z378" s="92"/>
      <c r="AA378" s="92"/>
      <c r="AB378" s="92"/>
      <c r="AC378" s="92"/>
      <c r="AD378" s="92"/>
      <c r="AE378" s="92"/>
      <c r="AF378" s="92"/>
      <c r="AG378" s="92"/>
      <c r="AH378" s="92"/>
      <c r="AI378" s="92"/>
      <c r="AJ378" s="92"/>
      <c r="AK378" s="92"/>
      <c r="AL378" s="92"/>
      <c r="AM378" s="92"/>
      <c r="AN378" s="92"/>
      <c r="AO378" s="92"/>
      <c r="AP378" s="92"/>
      <c r="AQ378" s="92"/>
      <c r="AR378" s="92"/>
      <c r="AS378" s="92"/>
      <c r="AT378" s="92"/>
      <c r="AU378" s="92"/>
      <c r="AV378" s="92"/>
      <c r="AW378" s="92"/>
      <c r="AX378" s="98"/>
      <c r="AZ378" s="120">
        <f>IF(E378=AZ$3,AX378,0)</f>
        <v>0</v>
      </c>
      <c r="BA378" s="18">
        <f>IF(AZ378=AZ$4,AZ378-60,AZ378)</f>
        <v>0</v>
      </c>
      <c r="BB378" s="18">
        <f>IF(BA378=BA$4,BA378-60,BA378)</f>
        <v>0</v>
      </c>
      <c r="BC378" s="19">
        <f>IF(AZ378=$AZ$4,1,IF(BA378=$BA$4,1,IF(BB378=$BB$4,1,0)))</f>
        <v>0</v>
      </c>
      <c r="BE378" s="120">
        <f>IF(E378=BE$3,AX378,0)</f>
        <v>0</v>
      </c>
      <c r="BF378" s="18">
        <f>IF(BE378=BE$4,BE378-60,BE378)</f>
        <v>0</v>
      </c>
      <c r="BG378" s="18">
        <f>IF(BF378=BF$4,BF378-60,BF378)</f>
        <v>0</v>
      </c>
      <c r="BH378" s="19">
        <f>IF(BE378=$BE$4,1,IF(BF378=$BF$4,1,IF(BG378=$BG$4,1,0)))</f>
        <v>0</v>
      </c>
      <c r="BJ378" s="120">
        <f>IF(E378=BJ$3,AX378,0)</f>
        <v>0</v>
      </c>
      <c r="BK378" s="18">
        <f>IF(BJ378=BJ$4,BJ378-60,BJ378)</f>
        <v>0</v>
      </c>
      <c r="BL378" s="18">
        <f>IF(BK378=BK$4,BK378-60,BK378)</f>
        <v>0</v>
      </c>
      <c r="BM378" s="19">
        <f>IF(BJ378=$BJ$4,1,IF(BK378=$BK$4,1,IF(BL378=$BL$4,1,0)))</f>
        <v>0</v>
      </c>
    </row>
    <row r="379" spans="1:65" ht="15.75" customHeight="1" outlineLevel="1" x14ac:dyDescent="0.25">
      <c r="A379" s="12" t="str">
        <f>CONCATENATE(E379,LEFT(C379,2),RIGHT(C379,2),UPPER((LEFT(D379,3))))</f>
        <v/>
      </c>
      <c r="B379" s="99"/>
      <c r="C379" s="99"/>
      <c r="D379" s="99"/>
      <c r="E379" s="99"/>
      <c r="F379" s="99"/>
      <c r="G379" s="100"/>
      <c r="H379" s="99"/>
      <c r="I379" s="106"/>
      <c r="J379" s="99"/>
      <c r="K379" s="87" t="s">
        <v>37</v>
      </c>
      <c r="L379" s="11">
        <f>VLOOKUP(K379,COMPETENCES,2)</f>
        <v>10</v>
      </c>
      <c r="M379" s="11">
        <f>IF(L379="-",0,IF(L379=0,0,1))</f>
        <v>1</v>
      </c>
      <c r="N379" s="103"/>
      <c r="O379" s="84" t="s">
        <v>19</v>
      </c>
      <c r="P379" s="11">
        <f>VLOOKUP(O379,QUALITES,2)</f>
        <v>10</v>
      </c>
      <c r="Q379" s="94"/>
      <c r="R379" s="84" t="s">
        <v>37</v>
      </c>
      <c r="S379" s="11">
        <f>VLOOKUP(R379,EXPERTISE,2)</f>
        <v>10</v>
      </c>
      <c r="T379" s="94"/>
      <c r="U379" s="92"/>
      <c r="V379" s="92"/>
      <c r="W379" s="92"/>
      <c r="X379" s="92"/>
      <c r="Y379" s="92"/>
      <c r="Z379" s="92"/>
      <c r="AA379" s="92"/>
      <c r="AB379" s="92"/>
      <c r="AC379" s="92"/>
      <c r="AD379" s="92"/>
      <c r="AE379" s="92"/>
      <c r="AF379" s="92"/>
      <c r="AG379" s="92"/>
      <c r="AH379" s="92"/>
      <c r="AI379" s="92"/>
      <c r="AJ379" s="92"/>
      <c r="AK379" s="92"/>
      <c r="AL379" s="92"/>
      <c r="AM379" s="92"/>
      <c r="AN379" s="92"/>
      <c r="AO379" s="92"/>
      <c r="AP379" s="92"/>
      <c r="AQ379" s="92"/>
      <c r="AR379" s="92"/>
      <c r="AS379" s="92"/>
      <c r="AT379" s="92"/>
      <c r="AU379" s="92"/>
      <c r="AV379" s="92"/>
      <c r="AW379" s="92"/>
      <c r="AX379" s="98"/>
      <c r="AZ379" s="120">
        <f>IF(E379=AZ$3,AX379,0)</f>
        <v>0</v>
      </c>
      <c r="BA379" s="18">
        <f>IF(AZ379=AZ$4,AZ379-60,AZ379)</f>
        <v>0</v>
      </c>
      <c r="BB379" s="18">
        <f>IF(BA379=BA$4,BA379-60,BA379)</f>
        <v>0</v>
      </c>
      <c r="BC379" s="19">
        <f>IF(AZ379=$AZ$4,1,IF(BA379=$BA$4,1,IF(BB379=$BB$4,1,0)))</f>
        <v>0</v>
      </c>
      <c r="BE379" s="120">
        <f>IF(E379=BE$3,AX379,0)</f>
        <v>0</v>
      </c>
      <c r="BF379" s="18">
        <f>IF(BE379=BE$4,BE379-60,BE379)</f>
        <v>0</v>
      </c>
      <c r="BG379" s="18">
        <f>IF(BF379=BF$4,BF379-60,BF379)</f>
        <v>0</v>
      </c>
      <c r="BH379" s="19">
        <f>IF(BE379=$BE$4,1,IF(BF379=$BF$4,1,IF(BG379=$BG$4,1,0)))</f>
        <v>0</v>
      </c>
      <c r="BJ379" s="120">
        <f>IF(E379=BJ$3,AX379,0)</f>
        <v>0</v>
      </c>
      <c r="BK379" s="18">
        <f>IF(BJ379=BJ$4,BJ379-60,BJ379)</f>
        <v>0</v>
      </c>
      <c r="BL379" s="18">
        <f>IF(BK379=BK$4,BK379-60,BK379)</f>
        <v>0</v>
      </c>
      <c r="BM379" s="19">
        <f>IF(BJ379=$BJ$4,1,IF(BK379=$BK$4,1,IF(BL379=$BL$4,1,0)))</f>
        <v>0</v>
      </c>
    </row>
    <row r="380" spans="1:65" ht="15.75" customHeight="1" outlineLevel="1" x14ac:dyDescent="0.25">
      <c r="A380" s="12" t="str">
        <f>CONCATENATE(E380,LEFT(C380,2),RIGHT(C380,2),UPPER((LEFT(D380,3))))</f>
        <v/>
      </c>
      <c r="B380" s="99"/>
      <c r="C380" s="99"/>
      <c r="D380" s="99"/>
      <c r="E380" s="99"/>
      <c r="F380" s="99"/>
      <c r="G380" s="100"/>
      <c r="H380" s="99"/>
      <c r="I380" s="106"/>
      <c r="J380" s="99"/>
      <c r="K380" s="87" t="s">
        <v>37</v>
      </c>
      <c r="L380" s="11">
        <f>VLOOKUP(K380,COMPETENCES,2)</f>
        <v>10</v>
      </c>
      <c r="M380" s="11">
        <f>IF(L380="-",0,IF(L380=0,0,1))</f>
        <v>1</v>
      </c>
      <c r="N380" s="103"/>
      <c r="O380" s="84" t="s">
        <v>19</v>
      </c>
      <c r="P380" s="11">
        <f>VLOOKUP(O380,QUALITES,2)</f>
        <v>10</v>
      </c>
      <c r="Q380" s="94"/>
      <c r="R380" s="84" t="s">
        <v>37</v>
      </c>
      <c r="S380" s="11">
        <f>VLOOKUP(R380,EXPERTISE,2)</f>
        <v>10</v>
      </c>
      <c r="T380" s="94"/>
      <c r="U380" s="92"/>
      <c r="V380" s="92"/>
      <c r="W380" s="92"/>
      <c r="X380" s="92"/>
      <c r="Y380" s="92"/>
      <c r="Z380" s="92"/>
      <c r="AA380" s="92"/>
      <c r="AB380" s="92"/>
      <c r="AC380" s="92"/>
      <c r="AD380" s="92"/>
      <c r="AE380" s="92"/>
      <c r="AF380" s="92"/>
      <c r="AG380" s="92"/>
      <c r="AH380" s="92"/>
      <c r="AI380" s="92"/>
      <c r="AJ380" s="92"/>
      <c r="AK380" s="92"/>
      <c r="AL380" s="92"/>
      <c r="AM380" s="92"/>
      <c r="AN380" s="92"/>
      <c r="AO380" s="92"/>
      <c r="AP380" s="92"/>
      <c r="AQ380" s="92"/>
      <c r="AR380" s="92"/>
      <c r="AS380" s="92"/>
      <c r="AT380" s="92"/>
      <c r="AU380" s="92"/>
      <c r="AV380" s="92"/>
      <c r="AW380" s="92"/>
      <c r="AX380" s="98"/>
      <c r="AZ380" s="120">
        <f>IF(E380=AZ$3,AX380,0)</f>
        <v>0</v>
      </c>
      <c r="BA380" s="18">
        <f>IF(AZ380=AZ$4,AZ380-60,AZ380)</f>
        <v>0</v>
      </c>
      <c r="BB380" s="18">
        <f>IF(BA380=BA$4,BA380-60,BA380)</f>
        <v>0</v>
      </c>
      <c r="BC380" s="19">
        <f>IF(AZ380=$AZ$4,1,IF(BA380=$BA$4,1,IF(BB380=$BB$4,1,0)))</f>
        <v>0</v>
      </c>
      <c r="BE380" s="120">
        <f>IF(E380=BE$3,AX380,0)</f>
        <v>0</v>
      </c>
      <c r="BF380" s="18">
        <f>IF(BE380=BE$4,BE380-60,BE380)</f>
        <v>0</v>
      </c>
      <c r="BG380" s="18">
        <f>IF(BF380=BF$4,BF380-60,BF380)</f>
        <v>0</v>
      </c>
      <c r="BH380" s="19">
        <f>IF(BE380=$BE$4,1,IF(BF380=$BF$4,1,IF(BG380=$BG$4,1,0)))</f>
        <v>0</v>
      </c>
      <c r="BJ380" s="120">
        <f>IF(E380=BJ$3,AX380,0)</f>
        <v>0</v>
      </c>
      <c r="BK380" s="18">
        <f>IF(BJ380=BJ$4,BJ380-60,BJ380)</f>
        <v>0</v>
      </c>
      <c r="BL380" s="18">
        <f>IF(BK380=BK$4,BK380-60,BK380)</f>
        <v>0</v>
      </c>
      <c r="BM380" s="19">
        <f>IF(BJ380=$BJ$4,1,IF(BK380=$BK$4,1,IF(BL380=$BL$4,1,0)))</f>
        <v>0</v>
      </c>
    </row>
    <row r="381" spans="1:65" ht="15.75" customHeight="1" outlineLevel="1" x14ac:dyDescent="0.25">
      <c r="A381" s="12" t="str">
        <f>CONCATENATE(E381,LEFT(C381,2),RIGHT(C381,2),UPPER((LEFT(D381,3))))</f>
        <v/>
      </c>
      <c r="B381" s="99"/>
      <c r="C381" s="99"/>
      <c r="D381" s="99"/>
      <c r="E381" s="99"/>
      <c r="F381" s="99"/>
      <c r="G381" s="100"/>
      <c r="H381" s="99"/>
      <c r="I381" s="106"/>
      <c r="J381" s="99"/>
      <c r="K381" s="87" t="s">
        <v>37</v>
      </c>
      <c r="L381" s="11">
        <f>VLOOKUP(K381,COMPETENCES,2)</f>
        <v>10</v>
      </c>
      <c r="M381" s="11">
        <f>IF(L381="-",0,IF(L381=0,0,1))</f>
        <v>1</v>
      </c>
      <c r="N381" s="103"/>
      <c r="O381" s="84" t="s">
        <v>19</v>
      </c>
      <c r="P381" s="11">
        <f>VLOOKUP(O381,QUALITES,2)</f>
        <v>10</v>
      </c>
      <c r="Q381" s="94"/>
      <c r="R381" s="84" t="s">
        <v>37</v>
      </c>
      <c r="S381" s="11">
        <f>VLOOKUP(R381,EXPERTISE,2)</f>
        <v>10</v>
      </c>
      <c r="T381" s="94"/>
      <c r="U381" s="92"/>
      <c r="V381" s="92"/>
      <c r="W381" s="92"/>
      <c r="X381" s="92"/>
      <c r="Y381" s="92"/>
      <c r="Z381" s="92"/>
      <c r="AA381" s="92"/>
      <c r="AB381" s="92"/>
      <c r="AC381" s="92"/>
      <c r="AD381" s="92"/>
      <c r="AE381" s="92"/>
      <c r="AF381" s="92"/>
      <c r="AG381" s="92"/>
      <c r="AH381" s="92"/>
      <c r="AI381" s="92"/>
      <c r="AJ381" s="92"/>
      <c r="AK381" s="92"/>
      <c r="AL381" s="92"/>
      <c r="AM381" s="92"/>
      <c r="AN381" s="92"/>
      <c r="AO381" s="92"/>
      <c r="AP381" s="92"/>
      <c r="AQ381" s="92"/>
      <c r="AR381" s="92"/>
      <c r="AS381" s="92"/>
      <c r="AT381" s="92"/>
      <c r="AU381" s="92"/>
      <c r="AV381" s="92"/>
      <c r="AW381" s="92"/>
      <c r="AX381" s="98"/>
      <c r="AZ381" s="120">
        <f>IF(E381=AZ$3,AX381,0)</f>
        <v>0</v>
      </c>
      <c r="BA381" s="18">
        <f>IF(AZ381=AZ$4,AZ381-60,AZ381)</f>
        <v>0</v>
      </c>
      <c r="BB381" s="18">
        <f>IF(BA381=BA$4,BA381-60,BA381)</f>
        <v>0</v>
      </c>
      <c r="BC381" s="19">
        <f>IF(AZ381=$AZ$4,1,IF(BA381=$BA$4,1,IF(BB381=$BB$4,1,0)))</f>
        <v>0</v>
      </c>
      <c r="BE381" s="120">
        <f>IF(E381=BE$3,AX381,0)</f>
        <v>0</v>
      </c>
      <c r="BF381" s="18">
        <f>IF(BE381=BE$4,BE381-60,BE381)</f>
        <v>0</v>
      </c>
      <c r="BG381" s="18">
        <f>IF(BF381=BF$4,BF381-60,BF381)</f>
        <v>0</v>
      </c>
      <c r="BH381" s="19">
        <f>IF(BE381=$BE$4,1,IF(BF381=$BF$4,1,IF(BG381=$BG$4,1,0)))</f>
        <v>0</v>
      </c>
      <c r="BJ381" s="120">
        <f>IF(E381=BJ$3,AX381,0)</f>
        <v>0</v>
      </c>
      <c r="BK381" s="18">
        <f>IF(BJ381=BJ$4,BJ381-60,BJ381)</f>
        <v>0</v>
      </c>
      <c r="BL381" s="18">
        <f>IF(BK381=BK$4,BK381-60,BK381)</f>
        <v>0</v>
      </c>
      <c r="BM381" s="19">
        <f>IF(BJ381=$BJ$4,1,IF(BK381=$BK$4,1,IF(BL381=$BL$4,1,0)))</f>
        <v>0</v>
      </c>
    </row>
    <row r="382" spans="1:65" ht="15.75" customHeight="1" outlineLevel="1" x14ac:dyDescent="0.25">
      <c r="A382" s="12" t="str">
        <f>CONCATENATE(E382,LEFT(C382,2),RIGHT(C382,2),UPPER((LEFT(D382,3))))</f>
        <v/>
      </c>
      <c r="B382" s="99"/>
      <c r="C382" s="99"/>
      <c r="D382" s="99"/>
      <c r="E382" s="99"/>
      <c r="F382" s="99"/>
      <c r="G382" s="100"/>
      <c r="H382" s="99"/>
      <c r="I382" s="106"/>
      <c r="J382" s="99"/>
      <c r="K382" s="84" t="s">
        <v>36</v>
      </c>
      <c r="L382" s="11">
        <f>VLOOKUP(K382,COMPETENCES,2)</f>
        <v>7.5</v>
      </c>
      <c r="M382" s="11">
        <f>IF(L382="-",0,IF(L382=0,0,1))</f>
        <v>1</v>
      </c>
      <c r="N382" s="103"/>
      <c r="O382" s="94"/>
      <c r="P382" s="107"/>
      <c r="Q382" s="94"/>
      <c r="R382" s="84" t="s">
        <v>37</v>
      </c>
      <c r="S382" s="11">
        <f>VLOOKUP(R382,EXPERTISE,2)</f>
        <v>10</v>
      </c>
      <c r="T382" s="94"/>
      <c r="U382" s="92"/>
      <c r="V382" s="92"/>
      <c r="W382" s="92"/>
      <c r="X382" s="92"/>
      <c r="Y382" s="92"/>
      <c r="Z382" s="92"/>
      <c r="AA382" s="92"/>
      <c r="AB382" s="92"/>
      <c r="AC382" s="92"/>
      <c r="AD382" s="92"/>
      <c r="AE382" s="92"/>
      <c r="AF382" s="92"/>
      <c r="AG382" s="92"/>
      <c r="AH382" s="92"/>
      <c r="AI382" s="92"/>
      <c r="AJ382" s="92"/>
      <c r="AK382" s="92"/>
      <c r="AL382" s="92"/>
      <c r="AM382" s="92"/>
      <c r="AN382" s="92"/>
      <c r="AO382" s="92"/>
      <c r="AP382" s="92"/>
      <c r="AQ382" s="92"/>
      <c r="AR382" s="92"/>
      <c r="AS382" s="92"/>
      <c r="AT382" s="92"/>
      <c r="AU382" s="92"/>
      <c r="AV382" s="92"/>
      <c r="AW382" s="92"/>
      <c r="AX382" s="98"/>
      <c r="AZ382" s="120">
        <f>IF(E382=AZ$3,AX382,0)</f>
        <v>0</v>
      </c>
      <c r="BA382" s="18">
        <f>IF(AZ382=AZ$4,AZ382-60,AZ382)</f>
        <v>0</v>
      </c>
      <c r="BB382" s="18">
        <f>IF(BA382=BA$4,BA382-60,BA382)</f>
        <v>0</v>
      </c>
      <c r="BC382" s="19">
        <f>IF(AZ382=$AZ$4,1,IF(BA382=$BA$4,1,IF(BB382=$BB$4,1,0)))</f>
        <v>0</v>
      </c>
      <c r="BE382" s="120">
        <f>IF(E382=BE$3,AX382,0)</f>
        <v>0</v>
      </c>
      <c r="BF382" s="18">
        <f>IF(BE382=BE$4,BE382-60,BE382)</f>
        <v>0</v>
      </c>
      <c r="BG382" s="18">
        <f>IF(BF382=BF$4,BF382-60,BF382)</f>
        <v>0</v>
      </c>
      <c r="BH382" s="19">
        <f>IF(BE382=$BE$4,1,IF(BF382=$BF$4,1,IF(BG382=$BG$4,1,0)))</f>
        <v>0</v>
      </c>
      <c r="BJ382" s="120">
        <f>IF(E382=BJ$3,AX382,0)</f>
        <v>0</v>
      </c>
      <c r="BK382" s="18">
        <f>IF(BJ382=BJ$4,BJ382-60,BJ382)</f>
        <v>0</v>
      </c>
      <c r="BL382" s="18">
        <f>IF(BK382=BK$4,BK382-60,BK382)</f>
        <v>0</v>
      </c>
      <c r="BM382" s="19">
        <f>IF(BJ382=$BJ$4,1,IF(BK382=$BK$4,1,IF(BL382=$BL$4,1,0)))</f>
        <v>0</v>
      </c>
    </row>
    <row r="383" spans="1:65" ht="15.75" customHeight="1" outlineLevel="1" x14ac:dyDescent="0.25">
      <c r="A383" s="12" t="str">
        <f>CONCATENATE(E383,LEFT(C383,2),RIGHT(C383,2),UPPER((LEFT(D383,3))))</f>
        <v/>
      </c>
      <c r="B383" s="99"/>
      <c r="C383" s="99"/>
      <c r="D383" s="99"/>
      <c r="E383" s="99"/>
      <c r="F383" s="99"/>
      <c r="G383" s="100"/>
      <c r="H383" s="99"/>
      <c r="I383" s="106"/>
      <c r="J383" s="99"/>
      <c r="K383" s="84" t="s">
        <v>36</v>
      </c>
      <c r="L383" s="11">
        <f>VLOOKUP(K383,COMPETENCES,2)</f>
        <v>7.5</v>
      </c>
      <c r="M383" s="11">
        <f>IF(L383="-",0,IF(L383=0,0,1))</f>
        <v>1</v>
      </c>
      <c r="N383" s="103"/>
      <c r="O383" s="94"/>
      <c r="P383" s="107"/>
      <c r="Q383" s="94"/>
      <c r="R383" s="84" t="s">
        <v>37</v>
      </c>
      <c r="S383" s="11">
        <f>VLOOKUP(R383,EXPERTISE,2)</f>
        <v>10</v>
      </c>
      <c r="T383" s="94"/>
      <c r="U383" s="92"/>
      <c r="V383" s="92"/>
      <c r="W383" s="92"/>
      <c r="X383" s="92"/>
      <c r="Y383" s="92"/>
      <c r="Z383" s="92"/>
      <c r="AA383" s="92"/>
      <c r="AB383" s="92"/>
      <c r="AC383" s="92"/>
      <c r="AD383" s="92"/>
      <c r="AE383" s="92"/>
      <c r="AF383" s="92"/>
      <c r="AG383" s="92"/>
      <c r="AH383" s="92"/>
      <c r="AI383" s="92"/>
      <c r="AJ383" s="92"/>
      <c r="AK383" s="92"/>
      <c r="AL383" s="92"/>
      <c r="AM383" s="92"/>
      <c r="AN383" s="92"/>
      <c r="AO383" s="92"/>
      <c r="AP383" s="92"/>
      <c r="AQ383" s="92"/>
      <c r="AR383" s="92"/>
      <c r="AS383" s="92"/>
      <c r="AT383" s="92"/>
      <c r="AU383" s="92"/>
      <c r="AV383" s="92"/>
      <c r="AW383" s="92"/>
      <c r="AX383" s="98"/>
      <c r="AZ383" s="120">
        <f>IF(E383=AZ$3,AX383,0)</f>
        <v>0</v>
      </c>
      <c r="BA383" s="18">
        <f>IF(AZ383=AZ$4,AZ383-60,AZ383)</f>
        <v>0</v>
      </c>
      <c r="BB383" s="18">
        <f>IF(BA383=BA$4,BA383-60,BA383)</f>
        <v>0</v>
      </c>
      <c r="BC383" s="19">
        <f>IF(AZ383=$AZ$4,1,IF(BA383=$BA$4,1,IF(BB383=$BB$4,1,0)))</f>
        <v>0</v>
      </c>
      <c r="BE383" s="120">
        <f>IF(E383=BE$3,AX383,0)</f>
        <v>0</v>
      </c>
      <c r="BF383" s="18">
        <f>IF(BE383=BE$4,BE383-60,BE383)</f>
        <v>0</v>
      </c>
      <c r="BG383" s="18">
        <f>IF(BF383=BF$4,BF383-60,BF383)</f>
        <v>0</v>
      </c>
      <c r="BH383" s="19">
        <f>IF(BE383=$BE$4,1,IF(BF383=$BF$4,1,IF(BG383=$BG$4,1,0)))</f>
        <v>0</v>
      </c>
      <c r="BJ383" s="120">
        <f>IF(E383=BJ$3,AX383,0)</f>
        <v>0</v>
      </c>
      <c r="BK383" s="18">
        <f>IF(BJ383=BJ$4,BJ383-60,BJ383)</f>
        <v>0</v>
      </c>
      <c r="BL383" s="18">
        <f>IF(BK383=BK$4,BK383-60,BK383)</f>
        <v>0</v>
      </c>
      <c r="BM383" s="19">
        <f>IF(BJ383=$BJ$4,1,IF(BK383=$BK$4,1,IF(BL383=$BL$4,1,0)))</f>
        <v>0</v>
      </c>
    </row>
    <row r="384" spans="1:65" ht="15.75" customHeight="1" outlineLevel="1" x14ac:dyDescent="0.25">
      <c r="A384" s="12" t="str">
        <f>CONCATENATE(E384,LEFT(C384,2),RIGHT(C384,2),UPPER((LEFT(D384,3))))</f>
        <v/>
      </c>
      <c r="B384" s="99"/>
      <c r="C384" s="99"/>
      <c r="D384" s="99"/>
      <c r="E384" s="99"/>
      <c r="F384" s="99"/>
      <c r="G384" s="100"/>
      <c r="H384" s="99"/>
      <c r="I384" s="106"/>
      <c r="J384" s="99"/>
      <c r="K384" s="87" t="s">
        <v>37</v>
      </c>
      <c r="L384" s="11">
        <f>VLOOKUP(K384,COMPETENCES,2)</f>
        <v>10</v>
      </c>
      <c r="M384" s="11">
        <f>IF(L384="-",0,IF(L384=0,0,1))</f>
        <v>1</v>
      </c>
      <c r="N384" s="103"/>
      <c r="O384" s="94"/>
      <c r="P384" s="107"/>
      <c r="Q384" s="94"/>
      <c r="R384" s="84" t="s">
        <v>37</v>
      </c>
      <c r="S384" s="11">
        <f>VLOOKUP(R384,EXPERTISE,2)</f>
        <v>10</v>
      </c>
      <c r="T384" s="94"/>
      <c r="U384" s="92"/>
      <c r="V384" s="92"/>
      <c r="W384" s="92"/>
      <c r="X384" s="92"/>
      <c r="Y384" s="92"/>
      <c r="Z384" s="92"/>
      <c r="AA384" s="92"/>
      <c r="AB384" s="92"/>
      <c r="AC384" s="92"/>
      <c r="AD384" s="92"/>
      <c r="AE384" s="92"/>
      <c r="AF384" s="92"/>
      <c r="AG384" s="92"/>
      <c r="AH384" s="92"/>
      <c r="AI384" s="92"/>
      <c r="AJ384" s="92"/>
      <c r="AK384" s="92"/>
      <c r="AL384" s="92"/>
      <c r="AM384" s="92"/>
      <c r="AN384" s="92"/>
      <c r="AO384" s="92"/>
      <c r="AP384" s="92"/>
      <c r="AQ384" s="92"/>
      <c r="AR384" s="92"/>
      <c r="AS384" s="92"/>
      <c r="AT384" s="92"/>
      <c r="AU384" s="92"/>
      <c r="AV384" s="92"/>
      <c r="AW384" s="92"/>
      <c r="AX384" s="98"/>
      <c r="AZ384" s="120">
        <f>IF(E384=AZ$3,AX384,0)</f>
        <v>0</v>
      </c>
      <c r="BA384" s="18">
        <f>IF(AZ384=AZ$4,AZ384-60,AZ384)</f>
        <v>0</v>
      </c>
      <c r="BB384" s="18">
        <f>IF(BA384=BA$4,BA384-60,BA384)</f>
        <v>0</v>
      </c>
      <c r="BC384" s="19">
        <f>IF(AZ384=$AZ$4,1,IF(BA384=$BA$4,1,IF(BB384=$BB$4,1,0)))</f>
        <v>0</v>
      </c>
      <c r="BE384" s="120">
        <f>IF(E384=BE$3,AX384,0)</f>
        <v>0</v>
      </c>
      <c r="BF384" s="18">
        <f>IF(BE384=BE$4,BE384-60,BE384)</f>
        <v>0</v>
      </c>
      <c r="BG384" s="18">
        <f>IF(BF384=BF$4,BF384-60,BF384)</f>
        <v>0</v>
      </c>
      <c r="BH384" s="19">
        <f>IF(BE384=$BE$4,1,IF(BF384=$BF$4,1,IF(BG384=$BG$4,1,0)))</f>
        <v>0</v>
      </c>
      <c r="BJ384" s="120">
        <f>IF(E384=BJ$3,AX384,0)</f>
        <v>0</v>
      </c>
      <c r="BK384" s="18">
        <f>IF(BJ384=BJ$4,BJ384-60,BJ384)</f>
        <v>0</v>
      </c>
      <c r="BL384" s="18">
        <f>IF(BK384=BK$4,BK384-60,BK384)</f>
        <v>0</v>
      </c>
      <c r="BM384" s="19">
        <f>IF(BJ384=$BJ$4,1,IF(BK384=$BK$4,1,IF(BL384=$BL$4,1,0)))</f>
        <v>0</v>
      </c>
    </row>
    <row r="385" spans="1:65" ht="15.75" customHeight="1" outlineLevel="1" x14ac:dyDescent="0.25">
      <c r="A385" s="12" t="str">
        <f>CONCATENATE(E385,LEFT(C385,2),RIGHT(C385,2),UPPER((LEFT(D385,3))))</f>
        <v/>
      </c>
      <c r="B385" s="99"/>
      <c r="C385" s="99"/>
      <c r="D385" s="99"/>
      <c r="E385" s="99"/>
      <c r="F385" s="99"/>
      <c r="G385" s="100"/>
      <c r="H385" s="99"/>
      <c r="I385" s="106"/>
      <c r="J385" s="99"/>
      <c r="K385" s="87" t="s">
        <v>37</v>
      </c>
      <c r="L385" s="11">
        <f>VLOOKUP(K385,COMPETENCES,2)</f>
        <v>10</v>
      </c>
      <c r="M385" s="11">
        <f>IF(L385="-",0,IF(L385=0,0,1))</f>
        <v>1</v>
      </c>
      <c r="N385" s="103"/>
      <c r="O385" s="94"/>
      <c r="P385" s="107"/>
      <c r="Q385" s="94"/>
      <c r="R385" s="94"/>
      <c r="S385" s="107"/>
      <c r="T385" s="94"/>
      <c r="U385" s="92"/>
      <c r="V385" s="92"/>
      <c r="W385" s="92"/>
      <c r="X385" s="92"/>
      <c r="Y385" s="92"/>
      <c r="Z385" s="92"/>
      <c r="AA385" s="92"/>
      <c r="AB385" s="92"/>
      <c r="AC385" s="92"/>
      <c r="AD385" s="92"/>
      <c r="AE385" s="92"/>
      <c r="AF385" s="92"/>
      <c r="AG385" s="92"/>
      <c r="AH385" s="92"/>
      <c r="AI385" s="92"/>
      <c r="AJ385" s="92"/>
      <c r="AK385" s="92"/>
      <c r="AL385" s="92"/>
      <c r="AM385" s="92"/>
      <c r="AN385" s="92"/>
      <c r="AO385" s="92"/>
      <c r="AP385" s="92"/>
      <c r="AQ385" s="92"/>
      <c r="AR385" s="92"/>
      <c r="AS385" s="92"/>
      <c r="AT385" s="92"/>
      <c r="AU385" s="92"/>
      <c r="AV385" s="92"/>
      <c r="AW385" s="92"/>
      <c r="AX385" s="98"/>
      <c r="AZ385" s="120">
        <f>IF(E385=AZ$3,AX385,0)</f>
        <v>0</v>
      </c>
      <c r="BA385" s="18">
        <f>IF(AZ385=AZ$4,AZ385-60,AZ385)</f>
        <v>0</v>
      </c>
      <c r="BB385" s="18">
        <f>IF(BA385=BA$4,BA385-60,BA385)</f>
        <v>0</v>
      </c>
      <c r="BC385" s="19">
        <f>IF(AZ385=$AZ$4,1,IF(BA385=$BA$4,1,IF(BB385=$BB$4,1,0)))</f>
        <v>0</v>
      </c>
      <c r="BE385" s="120">
        <f>IF(E385=BE$3,AX385,0)</f>
        <v>0</v>
      </c>
      <c r="BF385" s="18">
        <f>IF(BE385=BE$4,BE385-60,BE385)</f>
        <v>0</v>
      </c>
      <c r="BG385" s="18">
        <f>IF(BF385=BF$4,BF385-60,BF385)</f>
        <v>0</v>
      </c>
      <c r="BH385" s="19">
        <f>IF(BE385=$BE$4,1,IF(BF385=$BF$4,1,IF(BG385=$BG$4,1,0)))</f>
        <v>0</v>
      </c>
      <c r="BJ385" s="120">
        <f>IF(E385=BJ$3,AX385,0)</f>
        <v>0</v>
      </c>
      <c r="BK385" s="18">
        <f>IF(BJ385=BJ$4,BJ385-60,BJ385)</f>
        <v>0</v>
      </c>
      <c r="BL385" s="18">
        <f>IF(BK385=BK$4,BK385-60,BK385)</f>
        <v>0</v>
      </c>
      <c r="BM385" s="19">
        <f>IF(BJ385=$BJ$4,1,IF(BK385=$BK$4,1,IF(BL385=$BL$4,1,0)))</f>
        <v>0</v>
      </c>
    </row>
    <row r="386" spans="1:65" ht="15.75" customHeight="1" outlineLevel="1" x14ac:dyDescent="0.25">
      <c r="A386" s="12" t="str">
        <f>CONCATENATE(E386,LEFT(C386,2),RIGHT(C386,2),UPPER((LEFT(D386,3))))</f>
        <v/>
      </c>
      <c r="B386" s="99"/>
      <c r="C386" s="99"/>
      <c r="D386" s="99"/>
      <c r="E386" s="99"/>
      <c r="F386" s="99"/>
      <c r="G386" s="100"/>
      <c r="H386" s="99"/>
      <c r="I386" s="106"/>
      <c r="J386" s="99"/>
      <c r="K386" s="84" t="s">
        <v>66</v>
      </c>
      <c r="L386" s="11" t="str">
        <f>VLOOKUP(K386,COMPETENCES,2)</f>
        <v>-</v>
      </c>
      <c r="M386" s="11">
        <f>IF(L386="-",0,IF(L386=0,0,1))</f>
        <v>0</v>
      </c>
      <c r="N386" s="103"/>
      <c r="O386" s="94"/>
      <c r="P386" s="107"/>
      <c r="Q386" s="94"/>
      <c r="R386" s="94"/>
      <c r="S386" s="107"/>
      <c r="T386" s="94"/>
      <c r="U386" s="92"/>
      <c r="V386" s="92"/>
      <c r="W386" s="92"/>
      <c r="X386" s="92"/>
      <c r="Y386" s="92"/>
      <c r="Z386" s="92"/>
      <c r="AA386" s="92"/>
      <c r="AB386" s="92"/>
      <c r="AC386" s="92"/>
      <c r="AD386" s="92"/>
      <c r="AE386" s="92"/>
      <c r="AF386" s="92"/>
      <c r="AG386" s="92"/>
      <c r="AH386" s="92"/>
      <c r="AI386" s="92"/>
      <c r="AJ386" s="92"/>
      <c r="AK386" s="92"/>
      <c r="AL386" s="92"/>
      <c r="AM386" s="92"/>
      <c r="AN386" s="92"/>
      <c r="AO386" s="92"/>
      <c r="AP386" s="92"/>
      <c r="AQ386" s="92"/>
      <c r="AR386" s="92"/>
      <c r="AS386" s="92"/>
      <c r="AT386" s="92"/>
      <c r="AU386" s="92"/>
      <c r="AV386" s="92"/>
      <c r="AW386" s="92"/>
      <c r="AX386" s="98"/>
      <c r="AZ386" s="120">
        <f>IF(E386=AZ$3,AX386,0)</f>
        <v>0</v>
      </c>
      <c r="BA386" s="18">
        <f>IF(AZ386=AZ$4,AZ386-60,AZ386)</f>
        <v>0</v>
      </c>
      <c r="BB386" s="18">
        <f>IF(BA386=BA$4,BA386-60,BA386)</f>
        <v>0</v>
      </c>
      <c r="BC386" s="19">
        <f>IF(AZ386=$AZ$4,1,IF(BA386=$BA$4,1,IF(BB386=$BB$4,1,0)))</f>
        <v>0</v>
      </c>
      <c r="BE386" s="120">
        <f>IF(E386=BE$3,AX386,0)</f>
        <v>0</v>
      </c>
      <c r="BF386" s="18">
        <f>IF(BE386=BE$4,BE386-60,BE386)</f>
        <v>0</v>
      </c>
      <c r="BG386" s="18">
        <f>IF(BF386=BF$4,BF386-60,BF386)</f>
        <v>0</v>
      </c>
      <c r="BH386" s="19">
        <f>IF(BE386=$BE$4,1,IF(BF386=$BF$4,1,IF(BG386=$BG$4,1,0)))</f>
        <v>0</v>
      </c>
      <c r="BJ386" s="120">
        <f>IF(E386=BJ$3,AX386,0)</f>
        <v>0</v>
      </c>
      <c r="BK386" s="18">
        <f>IF(BJ386=BJ$4,BJ386-60,BJ386)</f>
        <v>0</v>
      </c>
      <c r="BL386" s="18">
        <f>IF(BK386=BK$4,BK386-60,BK386)</f>
        <v>0</v>
      </c>
      <c r="BM386" s="19">
        <f>IF(BJ386=$BJ$4,1,IF(BK386=$BK$4,1,IF(BL386=$BL$4,1,0)))</f>
        <v>0</v>
      </c>
    </row>
    <row r="387" spans="1:65" ht="15.75" customHeight="1" outlineLevel="1" x14ac:dyDescent="0.25">
      <c r="A387" s="12" t="str">
        <f>CONCATENATE(E387,LEFT(C387,2),RIGHT(C387,2),UPPER((LEFT(D387,3))))</f>
        <v/>
      </c>
      <c r="B387" s="99"/>
      <c r="C387" s="99"/>
      <c r="D387" s="99"/>
      <c r="E387" s="99"/>
      <c r="F387" s="99"/>
      <c r="G387" s="100"/>
      <c r="H387" s="99"/>
      <c r="I387" s="106"/>
      <c r="J387" s="99"/>
      <c r="K387" s="84" t="s">
        <v>66</v>
      </c>
      <c r="L387" s="11" t="str">
        <f>VLOOKUP(K387,COMPETENCES,2)</f>
        <v>-</v>
      </c>
      <c r="M387" s="11">
        <f>IF(L387="-",0,IF(L387=0,0,1))</f>
        <v>0</v>
      </c>
      <c r="N387" s="103"/>
      <c r="O387" s="94"/>
      <c r="P387" s="107"/>
      <c r="Q387" s="94"/>
      <c r="R387" s="94"/>
      <c r="S387" s="107"/>
      <c r="T387" s="94"/>
      <c r="U387" s="92"/>
      <c r="V387" s="92"/>
      <c r="W387" s="92"/>
      <c r="X387" s="92"/>
      <c r="Y387" s="92"/>
      <c r="Z387" s="92"/>
      <c r="AA387" s="92"/>
      <c r="AB387" s="92"/>
      <c r="AC387" s="92"/>
      <c r="AD387" s="92"/>
      <c r="AE387" s="92"/>
      <c r="AF387" s="92"/>
      <c r="AG387" s="92"/>
      <c r="AH387" s="92"/>
      <c r="AI387" s="92"/>
      <c r="AJ387" s="92"/>
      <c r="AK387" s="92"/>
      <c r="AL387" s="92"/>
      <c r="AM387" s="92"/>
      <c r="AN387" s="92"/>
      <c r="AO387" s="92"/>
      <c r="AP387" s="92"/>
      <c r="AQ387" s="92"/>
      <c r="AR387" s="92"/>
      <c r="AS387" s="92"/>
      <c r="AT387" s="92"/>
      <c r="AU387" s="92"/>
      <c r="AV387" s="92"/>
      <c r="AW387" s="92"/>
      <c r="AX387" s="98"/>
      <c r="AZ387" s="120">
        <f>IF(E387=AZ$3,AX387,0)</f>
        <v>0</v>
      </c>
      <c r="BA387" s="18">
        <f>IF(AZ387=AZ$4,AZ387-60,AZ387)</f>
        <v>0</v>
      </c>
      <c r="BB387" s="18">
        <f>IF(BA387=BA$4,BA387-60,BA387)</f>
        <v>0</v>
      </c>
      <c r="BC387" s="19">
        <f>IF(AZ387=$AZ$4,1,IF(BA387=$BA$4,1,IF(BB387=$BB$4,1,0)))</f>
        <v>0</v>
      </c>
      <c r="BE387" s="120">
        <f>IF(E387=BE$3,AX387,0)</f>
        <v>0</v>
      </c>
      <c r="BF387" s="18">
        <f>IF(BE387=BE$4,BE387-60,BE387)</f>
        <v>0</v>
      </c>
      <c r="BG387" s="18">
        <f>IF(BF387=BF$4,BF387-60,BF387)</f>
        <v>0</v>
      </c>
      <c r="BH387" s="19">
        <f>IF(BE387=$BE$4,1,IF(BF387=$BF$4,1,IF(BG387=$BG$4,1,0)))</f>
        <v>0</v>
      </c>
      <c r="BJ387" s="120">
        <f>IF(E387=BJ$3,AX387,0)</f>
        <v>0</v>
      </c>
      <c r="BK387" s="18">
        <f>IF(BJ387=BJ$4,BJ387-60,BJ387)</f>
        <v>0</v>
      </c>
      <c r="BL387" s="18">
        <f>IF(BK387=BK$4,BK387-60,BK387)</f>
        <v>0</v>
      </c>
      <c r="BM387" s="19">
        <f>IF(BJ387=$BJ$4,1,IF(BK387=$BK$4,1,IF(BL387=$BL$4,1,0)))</f>
        <v>0</v>
      </c>
    </row>
    <row r="388" spans="1:65" ht="15" customHeight="1" outlineLevel="1" x14ac:dyDescent="0.25">
      <c r="A388" s="12" t="str">
        <f>CONCATENATE(E388,LEFT(C388,2),RIGHT(C388,2),UPPER((LEFT(D388,3))))</f>
        <v/>
      </c>
      <c r="B388" s="108"/>
      <c r="C388" s="99"/>
      <c r="D388" s="99"/>
      <c r="E388" s="99"/>
      <c r="F388" s="99"/>
      <c r="G388" s="100"/>
      <c r="H388" s="99"/>
      <c r="I388" s="106"/>
      <c r="J388" s="99"/>
      <c r="K388" s="94"/>
      <c r="L388" s="107"/>
      <c r="M388" s="107"/>
      <c r="N388" s="107"/>
      <c r="O388" s="94"/>
      <c r="P388" s="107"/>
      <c r="Q388" s="94"/>
      <c r="R388" s="94"/>
      <c r="S388" s="107"/>
      <c r="T388" s="94"/>
      <c r="U388" s="94"/>
      <c r="V388" s="94"/>
      <c r="W388" s="94"/>
      <c r="X388" s="94"/>
      <c r="Y388" s="94"/>
      <c r="Z388" s="94"/>
      <c r="AA388" s="94"/>
      <c r="AB388" s="94"/>
      <c r="AC388" s="94"/>
      <c r="AD388" s="94"/>
      <c r="AE388" s="94"/>
      <c r="AF388" s="94"/>
      <c r="AG388" s="94"/>
      <c r="AH388" s="94"/>
      <c r="AI388" s="94"/>
      <c r="AJ388" s="94"/>
      <c r="AK388" s="94"/>
      <c r="AL388" s="94"/>
      <c r="AM388" s="94"/>
      <c r="AN388" s="94"/>
      <c r="AO388" s="94"/>
      <c r="AP388" s="94"/>
      <c r="AQ388" s="94"/>
      <c r="AR388" s="94"/>
      <c r="AS388" s="94"/>
      <c r="AT388" s="94"/>
      <c r="AU388" s="94"/>
      <c r="AV388" s="94"/>
      <c r="AW388" s="94"/>
      <c r="AX388" s="109"/>
      <c r="AZ388" s="120">
        <f>IF(E388=AZ$3,AX388,0)</f>
        <v>0</v>
      </c>
      <c r="BA388" s="18">
        <f>IF(AZ388=AZ$4,AZ388-60,AZ388)</f>
        <v>0</v>
      </c>
      <c r="BB388" s="18">
        <f>IF(BA388=BA$4,BA388-60,BA388)</f>
        <v>0</v>
      </c>
      <c r="BC388" s="19">
        <f>IF(AZ388=$AZ$4,1,IF(BA388=$BA$4,1,IF(BB388=$BB$4,1,0)))</f>
        <v>0</v>
      </c>
      <c r="BE388" s="120">
        <f>IF(E388=BE$3,AX388,0)</f>
        <v>0</v>
      </c>
      <c r="BF388" s="18">
        <f>IF(BE388=BE$4,BE388-60,BE388)</f>
        <v>0</v>
      </c>
      <c r="BG388" s="18">
        <f>IF(BF388=BF$4,BF388-60,BF388)</f>
        <v>0</v>
      </c>
      <c r="BH388" s="19">
        <f>IF(BE388=$BE$4,1,IF(BF388=$BF$4,1,IF(BG388=$BG$4,1,0)))</f>
        <v>0</v>
      </c>
      <c r="BJ388" s="120">
        <f>IF(E388=BJ$3,AX388,0)</f>
        <v>0</v>
      </c>
      <c r="BK388" s="18">
        <f>IF(BJ388=BJ$4,BJ388-60,BJ388)</f>
        <v>0</v>
      </c>
      <c r="BL388" s="18">
        <f>IF(BK388=BK$4,BK388-60,BK388)</f>
        <v>0</v>
      </c>
      <c r="BM388" s="19">
        <f>IF(BJ388=$BJ$4,1,IF(BK388=$BK$4,1,IF(BL388=$BL$4,1,0)))</f>
        <v>0</v>
      </c>
    </row>
    <row r="389" spans="1:65" ht="15.75" x14ac:dyDescent="0.25">
      <c r="A389" s="12" t="str">
        <f>CONCATENATE(E389,LEFT(C389,2),RIGHT(C389,2),UPPER((LEFT(D389,3))))</f>
        <v>KAg25NOA</v>
      </c>
      <c r="B389" s="12" t="s">
        <v>84</v>
      </c>
      <c r="C389" s="12" t="s">
        <v>164</v>
      </c>
      <c r="D389" s="12" t="s">
        <v>129</v>
      </c>
      <c r="E389" s="6" t="str">
        <f>VLOOKUP($F389,'Listes déroulantes'!$A$28:$B$46,2)</f>
        <v>K</v>
      </c>
      <c r="F389" s="70" t="s">
        <v>5</v>
      </c>
      <c r="G389" s="71"/>
      <c r="H389" s="72"/>
      <c r="I389" s="73"/>
      <c r="J389" s="73"/>
      <c r="K389" s="73"/>
      <c r="L389" s="73"/>
      <c r="M389" s="73"/>
      <c r="N389" s="73"/>
      <c r="O389" s="73"/>
      <c r="P389" s="73"/>
      <c r="Q389" s="73"/>
      <c r="R389" s="73"/>
      <c r="S389" s="73"/>
      <c r="T389" s="74"/>
      <c r="U389" s="75">
        <f>J390+N390+Q390+T390</f>
        <v>29.267676767676768</v>
      </c>
      <c r="V389" s="72"/>
      <c r="W389" s="73"/>
      <c r="X389" s="73"/>
      <c r="Y389" s="73"/>
      <c r="Z389" s="73"/>
      <c r="AA389" s="73"/>
      <c r="AB389" s="73"/>
      <c r="AC389" s="73"/>
      <c r="AD389" s="73"/>
      <c r="AE389" s="73"/>
      <c r="AF389" s="74"/>
      <c r="AG389" s="76"/>
      <c r="AH389" s="77">
        <f>W390+Y390+AA390+AC390+AE390+AG390</f>
        <v>7.5</v>
      </c>
      <c r="AI389" s="73"/>
      <c r="AJ389" s="73"/>
      <c r="AK389" s="73"/>
      <c r="AL389" s="78" t="str">
        <f>IF(AK390&lt;5,"0",IF(AK390&lt;10,"2,5",IF(AK390&lt;15,"5",IF(AK390&lt;20,"7,5","10"))))</f>
        <v>5</v>
      </c>
      <c r="AM389" s="73"/>
      <c r="AN389" s="73"/>
      <c r="AO389" s="73"/>
      <c r="AP389" s="79">
        <f>IF(AO390&lt;10,5,10)</f>
        <v>10</v>
      </c>
      <c r="AQ389" s="73"/>
      <c r="AR389" s="73"/>
      <c r="AS389" s="73"/>
      <c r="AT389" s="73"/>
      <c r="AU389" s="73"/>
      <c r="AV389" s="73"/>
      <c r="AW389" s="80">
        <f>AR390+AT390+AV390</f>
        <v>6</v>
      </c>
      <c r="AX389" s="81">
        <f>U389+AP389+AL389+AH389+AW389</f>
        <v>57.767676767676768</v>
      </c>
      <c r="AZ389" s="120">
        <f>IF(E389=AZ$3,AX389,0)</f>
        <v>0</v>
      </c>
      <c r="BA389" s="18">
        <f>IF(AZ389=AZ$4,AZ389-60,AZ389)</f>
        <v>0</v>
      </c>
      <c r="BB389" s="18">
        <f>IF(BA389=BA$4,BA389-60,BA389)</f>
        <v>0</v>
      </c>
      <c r="BC389" s="19">
        <f>IF(AZ389=$AZ$4,1,IF(BA389=$BA$4,1,IF(BB389=$BB$4,1,0)))</f>
        <v>0</v>
      </c>
      <c r="BE389" s="120">
        <f>IF(E389=BE$3,AX389,0)</f>
        <v>0</v>
      </c>
      <c r="BF389" s="18">
        <f>IF(BE389=BE$4,BE389-60,BE389)</f>
        <v>0</v>
      </c>
      <c r="BG389" s="18">
        <f>IF(BF389=BF$4,BF389-60,BF389)</f>
        <v>0</v>
      </c>
      <c r="BH389" s="19">
        <f>IF(BE389=$BE$4,1,IF(BF389=$BF$4,1,IF(BG389=$BG$4,1,0)))</f>
        <v>0</v>
      </c>
      <c r="BJ389" s="120">
        <f>IF(E389=BJ$3,AX389,0)</f>
        <v>0</v>
      </c>
      <c r="BK389" s="18">
        <f>IF(BJ389=BJ$4,BJ389-60,BJ389)</f>
        <v>0</v>
      </c>
      <c r="BL389" s="18">
        <f>IF(BK389=BK$4,BK389-60,BK389)</f>
        <v>0</v>
      </c>
      <c r="BM389" s="19">
        <f>IF(BJ389=$BJ$4,1,IF(BK389=$BK$4,1,IF(BL389=$BL$4,1,0)))</f>
        <v>0</v>
      </c>
    </row>
    <row r="390" spans="1:65" ht="15.75" customHeight="1" outlineLevel="1" x14ac:dyDescent="0.25">
      <c r="A390" s="12" t="str">
        <f>CONCATENATE(E390,LEFT(C390,2),RIGHT(C390,2),UPPER((LEFT(D390,3))))</f>
        <v/>
      </c>
      <c r="B390" s="82"/>
      <c r="C390" s="82"/>
      <c r="D390" s="82"/>
      <c r="E390" s="82"/>
      <c r="F390" s="82"/>
      <c r="G390" s="83"/>
      <c r="H390" s="87" t="s">
        <v>32</v>
      </c>
      <c r="I390" s="85" t="str">
        <f>VLOOKUP(H390,OBJECTIFS,2)</f>
        <v>-</v>
      </c>
      <c r="J390" s="86">
        <f>AVERAGE(I390:I394)</f>
        <v>0</v>
      </c>
      <c r="K390" s="87" t="s">
        <v>37</v>
      </c>
      <c r="L390" s="11">
        <f>VLOOKUP(K390,COMPETENCES,2)</f>
        <v>10</v>
      </c>
      <c r="M390" s="11">
        <f>IF(L390="-",0,IF(L390=0,0,1))</f>
        <v>1</v>
      </c>
      <c r="N390" s="88">
        <f>SUM(L390:L403)/SUM(M390:M403)</f>
        <v>9.545454545454545</v>
      </c>
      <c r="O390" s="84" t="s">
        <v>19</v>
      </c>
      <c r="P390" s="89">
        <f>VLOOKUP(O390,QUALITES,2)</f>
        <v>10</v>
      </c>
      <c r="Q390" s="90">
        <f>AVERAGE(P390:P397)</f>
        <v>10</v>
      </c>
      <c r="R390" s="84" t="s">
        <v>37</v>
      </c>
      <c r="S390" s="11">
        <f>VLOOKUP(R390,EXPERTISE,2)</f>
        <v>10</v>
      </c>
      <c r="T390" s="91">
        <f>AVERAGE(S390:S400)</f>
        <v>9.7222222222222214</v>
      </c>
      <c r="U390" s="92"/>
      <c r="V390" s="12" t="s">
        <v>59</v>
      </c>
      <c r="W390" s="93">
        <f>VLOOKUP(V390,PROJETS,2)</f>
        <v>0</v>
      </c>
      <c r="X390" s="12" t="s">
        <v>18</v>
      </c>
      <c r="Y390" s="93">
        <f>VLOOKUP(X390,PROJETS,2)</f>
        <v>2.5</v>
      </c>
      <c r="Z390" s="12" t="s">
        <v>18</v>
      </c>
      <c r="AA390" s="93">
        <f>VLOOKUP(Z390,PROJETS,2)</f>
        <v>2.5</v>
      </c>
      <c r="AB390" s="12" t="s">
        <v>59</v>
      </c>
      <c r="AC390" s="93">
        <f>VLOOKUP(AB390,PROJETS,2)</f>
        <v>0</v>
      </c>
      <c r="AD390" s="12" t="s">
        <v>18</v>
      </c>
      <c r="AE390" s="93">
        <f>VLOOKUP(AD390,PROJETS,2)</f>
        <v>2.5</v>
      </c>
      <c r="AF390" s="12" t="s">
        <v>59</v>
      </c>
      <c r="AG390" s="93">
        <f>VLOOKUP(AF390,PROJETS,2)</f>
        <v>0</v>
      </c>
      <c r="AH390" s="94"/>
      <c r="AI390" s="95">
        <v>40808</v>
      </c>
      <c r="AJ390" s="96">
        <f>AJ4</f>
        <v>44561</v>
      </c>
      <c r="AK390" s="97">
        <f>(AJ390-AI390)/365</f>
        <v>10.282191780821918</v>
      </c>
      <c r="AL390" s="92"/>
      <c r="AM390" s="95">
        <v>40808</v>
      </c>
      <c r="AN390" s="95">
        <f>AN4</f>
        <v>44561</v>
      </c>
      <c r="AO390" s="97">
        <f>(AN390-AM390)/365</f>
        <v>10.282191780821918</v>
      </c>
      <c r="AP390" s="92"/>
      <c r="AQ390" s="12" t="s">
        <v>59</v>
      </c>
      <c r="AR390" s="93">
        <f>VLOOKUP(AQ390,DIVERS,2)</f>
        <v>0</v>
      </c>
      <c r="AS390" s="12" t="s">
        <v>18</v>
      </c>
      <c r="AT390" s="93">
        <f>VLOOKUP(AS390,FORMAC,2)</f>
        <v>2</v>
      </c>
      <c r="AU390" s="12" t="s">
        <v>18</v>
      </c>
      <c r="AV390" s="93">
        <f>VLOOKUP(AU390,FORMAQ,2)</f>
        <v>4</v>
      </c>
      <c r="AW390" s="92"/>
      <c r="AX390" s="98"/>
      <c r="AZ390" s="120">
        <f>IF(E390=AZ$3,AX390,0)</f>
        <v>0</v>
      </c>
      <c r="BA390" s="18">
        <f>IF(AZ390=AZ$4,AZ390-60,AZ390)</f>
        <v>0</v>
      </c>
      <c r="BB390" s="18">
        <f>IF(BA390=BA$4,BA390-60,BA390)</f>
        <v>0</v>
      </c>
      <c r="BC390" s="19">
        <f>IF(AZ390=$AZ$4,1,IF(BA390=$BA$4,1,IF(BB390=$BB$4,1,0)))</f>
        <v>0</v>
      </c>
      <c r="BE390" s="120">
        <f>IF(E390=BE$3,AX390,0)</f>
        <v>0</v>
      </c>
      <c r="BF390" s="18">
        <f>IF(BE390=BE$4,BE390-60,BE390)</f>
        <v>0</v>
      </c>
      <c r="BG390" s="18">
        <f>IF(BF390=BF$4,BF390-60,BF390)</f>
        <v>0</v>
      </c>
      <c r="BH390" s="19">
        <f>IF(BE390=$BE$4,1,IF(BF390=$BF$4,1,IF(BG390=$BG$4,1,0)))</f>
        <v>0</v>
      </c>
      <c r="BJ390" s="120">
        <f>IF(E390=BJ$3,AX390,0)</f>
        <v>0</v>
      </c>
      <c r="BK390" s="18">
        <f>IF(BJ390=BJ$4,BJ390-60,BJ390)</f>
        <v>0</v>
      </c>
      <c r="BL390" s="18">
        <f>IF(BK390=BK$4,BK390-60,BK390)</f>
        <v>0</v>
      </c>
      <c r="BM390" s="19">
        <f>IF(BJ390=$BJ$4,1,IF(BK390=$BK$4,1,IF(BL390=$BL$4,1,0)))</f>
        <v>0</v>
      </c>
    </row>
    <row r="391" spans="1:65" ht="15.75" customHeight="1" outlineLevel="1" x14ac:dyDescent="0.25">
      <c r="A391" s="12" t="str">
        <f>CONCATENATE(E391,LEFT(C391,2),RIGHT(C391,2),UPPER((LEFT(D391,3))))</f>
        <v/>
      </c>
      <c r="B391" s="99"/>
      <c r="C391" s="99"/>
      <c r="D391" s="99"/>
      <c r="E391" s="99"/>
      <c r="F391" s="99"/>
      <c r="G391" s="100"/>
      <c r="H391" s="84" t="s">
        <v>31</v>
      </c>
      <c r="I391" s="101">
        <f>VLOOKUP(H391,OBJECTIFS,2)</f>
        <v>0</v>
      </c>
      <c r="J391" s="99"/>
      <c r="K391" s="87" t="s">
        <v>37</v>
      </c>
      <c r="L391" s="11">
        <f>VLOOKUP(K391,COMPETENCES,2)</f>
        <v>10</v>
      </c>
      <c r="M391" s="11">
        <f>IF(L391="-",0,IF(L391=0,0,1))</f>
        <v>1</v>
      </c>
      <c r="N391" s="103"/>
      <c r="O391" s="84" t="s">
        <v>19</v>
      </c>
      <c r="P391" s="11">
        <f>VLOOKUP(O391,QUALITES,2)</f>
        <v>10</v>
      </c>
      <c r="Q391" s="94"/>
      <c r="R391" s="84" t="s">
        <v>37</v>
      </c>
      <c r="S391" s="11">
        <f>VLOOKUP(R391,EXPERTISE,2)</f>
        <v>10</v>
      </c>
      <c r="T391" s="94"/>
      <c r="U391" s="92"/>
      <c r="V391" s="92"/>
      <c r="W391" s="92"/>
      <c r="X391" s="92"/>
      <c r="Y391" s="92"/>
      <c r="Z391" s="92"/>
      <c r="AA391" s="92"/>
      <c r="AB391" s="92"/>
      <c r="AC391" s="92"/>
      <c r="AD391" s="92"/>
      <c r="AE391" s="92"/>
      <c r="AF391" s="92"/>
      <c r="AG391" s="92"/>
      <c r="AH391" s="92"/>
      <c r="AI391" s="92"/>
      <c r="AJ391" s="92"/>
      <c r="AK391" s="92"/>
      <c r="AL391" s="92"/>
      <c r="AM391" s="92"/>
      <c r="AN391" s="92"/>
      <c r="AO391" s="92"/>
      <c r="AP391" s="92"/>
      <c r="AQ391" s="92"/>
      <c r="AR391" s="92"/>
      <c r="AS391" s="92"/>
      <c r="AT391" s="92"/>
      <c r="AU391" s="92"/>
      <c r="AV391" s="92"/>
      <c r="AW391" s="92"/>
      <c r="AX391" s="98"/>
      <c r="AZ391" s="120">
        <f>IF(E391=AZ$3,AX391,0)</f>
        <v>0</v>
      </c>
      <c r="BA391" s="18">
        <f>IF(AZ391=AZ$4,AZ391-60,AZ391)</f>
        <v>0</v>
      </c>
      <c r="BB391" s="18">
        <f>IF(BA391=BA$4,BA391-60,BA391)</f>
        <v>0</v>
      </c>
      <c r="BC391" s="19">
        <f>IF(AZ391=$AZ$4,1,IF(BA391=$BA$4,1,IF(BB391=$BB$4,1,0)))</f>
        <v>0</v>
      </c>
      <c r="BE391" s="120">
        <f>IF(E391=BE$3,AX391,0)</f>
        <v>0</v>
      </c>
      <c r="BF391" s="18">
        <f>IF(BE391=BE$4,BE391-60,BE391)</f>
        <v>0</v>
      </c>
      <c r="BG391" s="18">
        <f>IF(BF391=BF$4,BF391-60,BF391)</f>
        <v>0</v>
      </c>
      <c r="BH391" s="19">
        <f>IF(BE391=$BE$4,1,IF(BF391=$BF$4,1,IF(BG391=$BG$4,1,0)))</f>
        <v>0</v>
      </c>
      <c r="BJ391" s="120">
        <f>IF(E391=BJ$3,AX391,0)</f>
        <v>0</v>
      </c>
      <c r="BK391" s="18">
        <f>IF(BJ391=BJ$4,BJ391-60,BJ391)</f>
        <v>0</v>
      </c>
      <c r="BL391" s="18">
        <f>IF(BK391=BK$4,BK391-60,BK391)</f>
        <v>0</v>
      </c>
      <c r="BM391" s="19">
        <f>IF(BJ391=$BJ$4,1,IF(BK391=$BK$4,1,IF(BL391=$BL$4,1,0)))</f>
        <v>0</v>
      </c>
    </row>
    <row r="392" spans="1:65" ht="15.75" customHeight="1" outlineLevel="1" x14ac:dyDescent="0.25">
      <c r="A392" s="12" t="str">
        <f>CONCATENATE(E392,LEFT(C392,2),RIGHT(C392,2),UPPER((LEFT(D392,3))))</f>
        <v/>
      </c>
      <c r="B392" s="99"/>
      <c r="C392" s="99"/>
      <c r="D392" s="99"/>
      <c r="E392" s="99"/>
      <c r="F392" s="99"/>
      <c r="G392" s="105"/>
      <c r="H392" s="84" t="s">
        <v>32</v>
      </c>
      <c r="I392" s="101" t="str">
        <f>VLOOKUP(H392,OBJECTIFS,2)</f>
        <v>-</v>
      </c>
      <c r="J392" s="99"/>
      <c r="K392" s="87" t="s">
        <v>37</v>
      </c>
      <c r="L392" s="11">
        <f>VLOOKUP(K392,COMPETENCES,2)</f>
        <v>10</v>
      </c>
      <c r="M392" s="11">
        <f>IF(L392="-",0,IF(L392=0,0,1))</f>
        <v>1</v>
      </c>
      <c r="N392" s="103"/>
      <c r="O392" s="84" t="s">
        <v>19</v>
      </c>
      <c r="P392" s="11">
        <f>VLOOKUP(O392,QUALITES,2)</f>
        <v>10</v>
      </c>
      <c r="Q392" s="94"/>
      <c r="R392" s="84" t="s">
        <v>36</v>
      </c>
      <c r="S392" s="11">
        <f>VLOOKUP(R392,EXPERTISE,2)</f>
        <v>7.5</v>
      </c>
      <c r="T392" s="94"/>
      <c r="U392" s="92"/>
      <c r="V392" s="92"/>
      <c r="W392" s="92"/>
      <c r="X392" s="92"/>
      <c r="Y392" s="92"/>
      <c r="Z392" s="92"/>
      <c r="AA392" s="92"/>
      <c r="AB392" s="92"/>
      <c r="AC392" s="92"/>
      <c r="AD392" s="92"/>
      <c r="AE392" s="92"/>
      <c r="AF392" s="92"/>
      <c r="AG392" s="92"/>
      <c r="AH392" s="92"/>
      <c r="AI392" s="92"/>
      <c r="AJ392" s="92"/>
      <c r="AK392" s="92"/>
      <c r="AL392" s="92"/>
      <c r="AM392" s="92"/>
      <c r="AN392" s="92"/>
      <c r="AO392" s="92"/>
      <c r="AP392" s="92"/>
      <c r="AQ392" s="92"/>
      <c r="AR392" s="92"/>
      <c r="AS392" s="92"/>
      <c r="AT392" s="92"/>
      <c r="AU392" s="92"/>
      <c r="AV392" s="92"/>
      <c r="AW392" s="92"/>
      <c r="AX392" s="98"/>
      <c r="AZ392" s="120">
        <f>IF(E392=AZ$3,AX392,0)</f>
        <v>0</v>
      </c>
      <c r="BA392" s="18">
        <f>IF(AZ392=AZ$4,AZ392-60,AZ392)</f>
        <v>0</v>
      </c>
      <c r="BB392" s="18">
        <f>IF(BA392=BA$4,BA392-60,BA392)</f>
        <v>0</v>
      </c>
      <c r="BC392" s="19">
        <f>IF(AZ392=$AZ$4,1,IF(BA392=$BA$4,1,IF(BB392=$BB$4,1,0)))</f>
        <v>0</v>
      </c>
      <c r="BE392" s="120">
        <f>IF(E392=BE$3,AX392,0)</f>
        <v>0</v>
      </c>
      <c r="BF392" s="18">
        <f>IF(BE392=BE$4,BE392-60,BE392)</f>
        <v>0</v>
      </c>
      <c r="BG392" s="18">
        <f>IF(BF392=BF$4,BF392-60,BF392)</f>
        <v>0</v>
      </c>
      <c r="BH392" s="19">
        <f>IF(BE392=$BE$4,1,IF(BF392=$BF$4,1,IF(BG392=$BG$4,1,0)))</f>
        <v>0</v>
      </c>
      <c r="BJ392" s="120">
        <f>IF(E392=BJ$3,AX392,0)</f>
        <v>0</v>
      </c>
      <c r="BK392" s="18">
        <f>IF(BJ392=BJ$4,BJ392-60,BJ392)</f>
        <v>0</v>
      </c>
      <c r="BL392" s="18">
        <f>IF(BK392=BK$4,BK392-60,BK392)</f>
        <v>0</v>
      </c>
      <c r="BM392" s="19">
        <f>IF(BJ392=$BJ$4,1,IF(BK392=$BK$4,1,IF(BL392=$BL$4,1,0)))</f>
        <v>0</v>
      </c>
    </row>
    <row r="393" spans="1:65" ht="15.75" customHeight="1" outlineLevel="1" x14ac:dyDescent="0.25">
      <c r="A393" s="12" t="str">
        <f>CONCATENATE(E393,LEFT(C393,2),RIGHT(C393,2),UPPER((LEFT(D393,3))))</f>
        <v/>
      </c>
      <c r="B393" s="99"/>
      <c r="C393" s="99"/>
      <c r="D393" s="99"/>
      <c r="E393" s="99"/>
      <c r="F393" s="99"/>
      <c r="G393" s="105"/>
      <c r="H393" s="84" t="s">
        <v>66</v>
      </c>
      <c r="I393" s="101" t="str">
        <f>VLOOKUP(H393,OBJECTIFS,2)</f>
        <v>-</v>
      </c>
      <c r="J393" s="99"/>
      <c r="K393" s="87" t="s">
        <v>37</v>
      </c>
      <c r="L393" s="11">
        <f>VLOOKUP(K393,COMPETENCES,2)</f>
        <v>10</v>
      </c>
      <c r="M393" s="11">
        <f>IF(L393="-",0,IF(L393=0,0,1))</f>
        <v>1</v>
      </c>
      <c r="N393" s="103"/>
      <c r="O393" s="84" t="s">
        <v>19</v>
      </c>
      <c r="P393" s="11">
        <f>VLOOKUP(O393,QUALITES,2)</f>
        <v>10</v>
      </c>
      <c r="Q393" s="94"/>
      <c r="R393" s="84" t="s">
        <v>37</v>
      </c>
      <c r="S393" s="11">
        <f>VLOOKUP(R393,EXPERTISE,2)</f>
        <v>10</v>
      </c>
      <c r="T393" s="94"/>
      <c r="U393" s="92"/>
      <c r="V393" s="92"/>
      <c r="W393" s="92"/>
      <c r="X393" s="92"/>
      <c r="Y393" s="92"/>
      <c r="Z393" s="92"/>
      <c r="AA393" s="92"/>
      <c r="AB393" s="92"/>
      <c r="AC393" s="92"/>
      <c r="AD393" s="92"/>
      <c r="AE393" s="92"/>
      <c r="AF393" s="92"/>
      <c r="AG393" s="92"/>
      <c r="AH393" s="92"/>
      <c r="AI393" s="92"/>
      <c r="AJ393" s="92"/>
      <c r="AK393" s="92"/>
      <c r="AL393" s="92"/>
      <c r="AM393" s="92"/>
      <c r="AN393" s="92"/>
      <c r="AO393" s="92"/>
      <c r="AP393" s="92"/>
      <c r="AQ393" s="92"/>
      <c r="AR393" s="92"/>
      <c r="AS393" s="92"/>
      <c r="AT393" s="92"/>
      <c r="AU393" s="92"/>
      <c r="AV393" s="92"/>
      <c r="AW393" s="92"/>
      <c r="AX393" s="98"/>
      <c r="AZ393" s="120">
        <f>IF(E393=AZ$3,AX393,0)</f>
        <v>0</v>
      </c>
      <c r="BA393" s="18">
        <f>IF(AZ393=AZ$4,AZ393-60,AZ393)</f>
        <v>0</v>
      </c>
      <c r="BB393" s="18">
        <f>IF(BA393=BA$4,BA393-60,BA393)</f>
        <v>0</v>
      </c>
      <c r="BC393" s="19">
        <f>IF(AZ393=$AZ$4,1,IF(BA393=$BA$4,1,IF(BB393=$BB$4,1,0)))</f>
        <v>0</v>
      </c>
      <c r="BE393" s="120">
        <f>IF(E393=BE$3,AX393,0)</f>
        <v>0</v>
      </c>
      <c r="BF393" s="18">
        <f>IF(BE393=BE$4,BE393-60,BE393)</f>
        <v>0</v>
      </c>
      <c r="BG393" s="18">
        <f>IF(BF393=BF$4,BF393-60,BF393)</f>
        <v>0</v>
      </c>
      <c r="BH393" s="19">
        <f>IF(BE393=$BE$4,1,IF(BF393=$BF$4,1,IF(BG393=$BG$4,1,0)))</f>
        <v>0</v>
      </c>
      <c r="BJ393" s="120">
        <f>IF(E393=BJ$3,AX393,0)</f>
        <v>0</v>
      </c>
      <c r="BK393" s="18">
        <f>IF(BJ393=BJ$4,BJ393-60,BJ393)</f>
        <v>0</v>
      </c>
      <c r="BL393" s="18">
        <f>IF(BK393=BK$4,BK393-60,BK393)</f>
        <v>0</v>
      </c>
      <c r="BM393" s="19">
        <f>IF(BJ393=$BJ$4,1,IF(BK393=$BK$4,1,IF(BL393=$BL$4,1,0)))</f>
        <v>0</v>
      </c>
    </row>
    <row r="394" spans="1:65" ht="15.75" customHeight="1" outlineLevel="1" x14ac:dyDescent="0.25">
      <c r="A394" s="12" t="str">
        <f>CONCATENATE(E394,LEFT(C394,2),RIGHT(C394,2),UPPER((LEFT(D394,3))))</f>
        <v/>
      </c>
      <c r="B394" s="99"/>
      <c r="C394" s="99"/>
      <c r="D394" s="99"/>
      <c r="E394" s="99"/>
      <c r="F394" s="99"/>
      <c r="G394" s="105"/>
      <c r="H394" s="84" t="s">
        <v>66</v>
      </c>
      <c r="I394" s="11" t="str">
        <f>VLOOKUP(H394,OBJECTIFS,2)</f>
        <v>-</v>
      </c>
      <c r="J394" s="99"/>
      <c r="K394" s="87" t="s">
        <v>37</v>
      </c>
      <c r="L394" s="11">
        <f>VLOOKUP(K394,COMPETENCES,2)</f>
        <v>10</v>
      </c>
      <c r="M394" s="11">
        <f>IF(L394="-",0,IF(L394=0,0,1))</f>
        <v>1</v>
      </c>
      <c r="N394" s="103"/>
      <c r="O394" s="84" t="s">
        <v>19</v>
      </c>
      <c r="P394" s="11">
        <f>VLOOKUP(O394,QUALITES,2)</f>
        <v>10</v>
      </c>
      <c r="Q394" s="94"/>
      <c r="R394" s="84" t="s">
        <v>37</v>
      </c>
      <c r="S394" s="11">
        <f>VLOOKUP(R394,EXPERTISE,2)</f>
        <v>10</v>
      </c>
      <c r="T394" s="94"/>
      <c r="U394" s="92"/>
      <c r="V394" s="92"/>
      <c r="W394" s="92"/>
      <c r="X394" s="92"/>
      <c r="Y394" s="92"/>
      <c r="Z394" s="92"/>
      <c r="AA394" s="92"/>
      <c r="AB394" s="92"/>
      <c r="AC394" s="92"/>
      <c r="AD394" s="92"/>
      <c r="AE394" s="92"/>
      <c r="AF394" s="92"/>
      <c r="AG394" s="92"/>
      <c r="AH394" s="92"/>
      <c r="AI394" s="92"/>
      <c r="AJ394" s="92"/>
      <c r="AK394" s="92"/>
      <c r="AL394" s="92"/>
      <c r="AM394" s="92"/>
      <c r="AN394" s="92"/>
      <c r="AO394" s="92"/>
      <c r="AP394" s="92"/>
      <c r="AQ394" s="92"/>
      <c r="AR394" s="92"/>
      <c r="AS394" s="92"/>
      <c r="AT394" s="92"/>
      <c r="AU394" s="92"/>
      <c r="AV394" s="92"/>
      <c r="AW394" s="92"/>
      <c r="AX394" s="98"/>
      <c r="AZ394" s="120">
        <f>IF(E394=AZ$3,AX394,0)</f>
        <v>0</v>
      </c>
      <c r="BA394" s="18">
        <f>IF(AZ394=AZ$4,AZ394-60,AZ394)</f>
        <v>0</v>
      </c>
      <c r="BB394" s="18">
        <f>IF(BA394=BA$4,BA394-60,BA394)</f>
        <v>0</v>
      </c>
      <c r="BC394" s="19">
        <f>IF(AZ394=$AZ$4,1,IF(BA394=$BA$4,1,IF(BB394=$BB$4,1,0)))</f>
        <v>0</v>
      </c>
      <c r="BE394" s="120">
        <f>IF(E394=BE$3,AX394,0)</f>
        <v>0</v>
      </c>
      <c r="BF394" s="18">
        <f>IF(BE394=BE$4,BE394-60,BE394)</f>
        <v>0</v>
      </c>
      <c r="BG394" s="18">
        <f>IF(BF394=BF$4,BF394-60,BF394)</f>
        <v>0</v>
      </c>
      <c r="BH394" s="19">
        <f>IF(BE394=$BE$4,1,IF(BF394=$BF$4,1,IF(BG394=$BG$4,1,0)))</f>
        <v>0</v>
      </c>
      <c r="BJ394" s="120">
        <f>IF(E394=BJ$3,AX394,0)</f>
        <v>0</v>
      </c>
      <c r="BK394" s="18">
        <f>IF(BJ394=BJ$4,BJ394-60,BJ394)</f>
        <v>0</v>
      </c>
      <c r="BL394" s="18">
        <f>IF(BK394=BK$4,BK394-60,BK394)</f>
        <v>0</v>
      </c>
      <c r="BM394" s="19">
        <f>IF(BJ394=$BJ$4,1,IF(BK394=$BK$4,1,IF(BL394=$BL$4,1,0)))</f>
        <v>0</v>
      </c>
    </row>
    <row r="395" spans="1:65" ht="15.75" customHeight="1" outlineLevel="1" x14ac:dyDescent="0.25">
      <c r="A395" s="12" t="str">
        <f>CONCATENATE(E395,LEFT(C395,2),RIGHT(C395,2),UPPER((LEFT(D395,3))))</f>
        <v/>
      </c>
      <c r="B395" s="99"/>
      <c r="C395" s="99"/>
      <c r="D395" s="99"/>
      <c r="E395" s="99"/>
      <c r="F395" s="99"/>
      <c r="G395" s="100"/>
      <c r="H395" s="99"/>
      <c r="I395" s="106"/>
      <c r="J395" s="99"/>
      <c r="K395" s="87" t="s">
        <v>37</v>
      </c>
      <c r="L395" s="11">
        <f>VLOOKUP(K395,COMPETENCES,2)</f>
        <v>10</v>
      </c>
      <c r="M395" s="11">
        <f>IF(L395="-",0,IF(L395=0,0,1))</f>
        <v>1</v>
      </c>
      <c r="N395" s="103"/>
      <c r="O395" s="84" t="s">
        <v>19</v>
      </c>
      <c r="P395" s="11">
        <f>VLOOKUP(O395,QUALITES,2)</f>
        <v>10</v>
      </c>
      <c r="Q395" s="94"/>
      <c r="R395" s="84" t="s">
        <v>38</v>
      </c>
      <c r="S395" s="11" t="str">
        <f>VLOOKUP(R395,EXPERTISE,2)</f>
        <v>-</v>
      </c>
      <c r="T395" s="94"/>
      <c r="U395" s="92"/>
      <c r="V395" s="92"/>
      <c r="W395" s="92"/>
      <c r="X395" s="92"/>
      <c r="Y395" s="92"/>
      <c r="Z395" s="92"/>
      <c r="AA395" s="92"/>
      <c r="AB395" s="92"/>
      <c r="AC395" s="92"/>
      <c r="AD395" s="92"/>
      <c r="AE395" s="92"/>
      <c r="AF395" s="92"/>
      <c r="AG395" s="92"/>
      <c r="AH395" s="92"/>
      <c r="AI395" s="92"/>
      <c r="AJ395" s="92"/>
      <c r="AK395" s="92"/>
      <c r="AL395" s="92"/>
      <c r="AM395" s="92"/>
      <c r="AN395" s="92"/>
      <c r="AO395" s="92"/>
      <c r="AP395" s="92"/>
      <c r="AQ395" s="92"/>
      <c r="AR395" s="92"/>
      <c r="AS395" s="92"/>
      <c r="AT395" s="92"/>
      <c r="AU395" s="92"/>
      <c r="AV395" s="92"/>
      <c r="AW395" s="92"/>
      <c r="AX395" s="98"/>
      <c r="AZ395" s="120">
        <f>IF(E395=AZ$3,AX395,0)</f>
        <v>0</v>
      </c>
      <c r="BA395" s="18">
        <f>IF(AZ395=AZ$4,AZ395-60,AZ395)</f>
        <v>0</v>
      </c>
      <c r="BB395" s="18">
        <f>IF(BA395=BA$4,BA395-60,BA395)</f>
        <v>0</v>
      </c>
      <c r="BC395" s="19">
        <f>IF(AZ395=$AZ$4,1,IF(BA395=$BA$4,1,IF(BB395=$BB$4,1,0)))</f>
        <v>0</v>
      </c>
      <c r="BE395" s="120">
        <f>IF(E395=BE$3,AX395,0)</f>
        <v>0</v>
      </c>
      <c r="BF395" s="18">
        <f>IF(BE395=BE$4,BE395-60,BE395)</f>
        <v>0</v>
      </c>
      <c r="BG395" s="18">
        <f>IF(BF395=BF$4,BF395-60,BF395)</f>
        <v>0</v>
      </c>
      <c r="BH395" s="19">
        <f>IF(BE395=$BE$4,1,IF(BF395=$BF$4,1,IF(BG395=$BG$4,1,0)))</f>
        <v>0</v>
      </c>
      <c r="BJ395" s="120">
        <f>IF(E395=BJ$3,AX395,0)</f>
        <v>0</v>
      </c>
      <c r="BK395" s="18">
        <f>IF(BJ395=BJ$4,BJ395-60,BJ395)</f>
        <v>0</v>
      </c>
      <c r="BL395" s="18">
        <f>IF(BK395=BK$4,BK395-60,BK395)</f>
        <v>0</v>
      </c>
      <c r="BM395" s="19">
        <f>IF(BJ395=$BJ$4,1,IF(BK395=$BK$4,1,IF(BL395=$BL$4,1,0)))</f>
        <v>0</v>
      </c>
    </row>
    <row r="396" spans="1:65" ht="15.75" customHeight="1" outlineLevel="1" x14ac:dyDescent="0.25">
      <c r="A396" s="12" t="str">
        <f>CONCATENATE(E396,LEFT(C396,2),RIGHT(C396,2),UPPER((LEFT(D396,3))))</f>
        <v/>
      </c>
      <c r="B396" s="99"/>
      <c r="C396" s="99"/>
      <c r="D396" s="99"/>
      <c r="E396" s="99"/>
      <c r="F396" s="99"/>
      <c r="G396" s="100"/>
      <c r="H396" s="99"/>
      <c r="I396" s="106"/>
      <c r="J396" s="99"/>
      <c r="K396" s="87" t="s">
        <v>37</v>
      </c>
      <c r="L396" s="11">
        <f>VLOOKUP(K396,COMPETENCES,2)</f>
        <v>10</v>
      </c>
      <c r="M396" s="11">
        <f>IF(L396="-",0,IF(L396=0,0,1))</f>
        <v>1</v>
      </c>
      <c r="N396" s="103"/>
      <c r="O396" s="84" t="s">
        <v>19</v>
      </c>
      <c r="P396" s="11">
        <f>VLOOKUP(O396,QUALITES,2)</f>
        <v>10</v>
      </c>
      <c r="Q396" s="94"/>
      <c r="R396" s="84" t="s">
        <v>37</v>
      </c>
      <c r="S396" s="11">
        <f>VLOOKUP(R396,EXPERTISE,2)</f>
        <v>10</v>
      </c>
      <c r="T396" s="94"/>
      <c r="U396" s="92"/>
      <c r="V396" s="92"/>
      <c r="W396" s="92"/>
      <c r="X396" s="92"/>
      <c r="Y396" s="92"/>
      <c r="Z396" s="92"/>
      <c r="AA396" s="92"/>
      <c r="AB396" s="92"/>
      <c r="AC396" s="92"/>
      <c r="AD396" s="92"/>
      <c r="AE396" s="92"/>
      <c r="AF396" s="92"/>
      <c r="AG396" s="92"/>
      <c r="AH396" s="92"/>
      <c r="AI396" s="92"/>
      <c r="AJ396" s="92"/>
      <c r="AK396" s="92"/>
      <c r="AL396" s="92"/>
      <c r="AM396" s="92"/>
      <c r="AN396" s="92"/>
      <c r="AO396" s="92"/>
      <c r="AP396" s="92"/>
      <c r="AQ396" s="92"/>
      <c r="AR396" s="92"/>
      <c r="AS396" s="92"/>
      <c r="AT396" s="92"/>
      <c r="AU396" s="92"/>
      <c r="AV396" s="92"/>
      <c r="AW396" s="92"/>
      <c r="AX396" s="98"/>
      <c r="AZ396" s="120">
        <f>IF(E396=AZ$3,AX396,0)</f>
        <v>0</v>
      </c>
      <c r="BA396" s="18">
        <f>IF(AZ396=AZ$4,AZ396-60,AZ396)</f>
        <v>0</v>
      </c>
      <c r="BB396" s="18">
        <f>IF(BA396=BA$4,BA396-60,BA396)</f>
        <v>0</v>
      </c>
      <c r="BC396" s="19">
        <f>IF(AZ396=$AZ$4,1,IF(BA396=$BA$4,1,IF(BB396=$BB$4,1,0)))</f>
        <v>0</v>
      </c>
      <c r="BE396" s="120">
        <f>IF(E396=BE$3,AX396,0)</f>
        <v>0</v>
      </c>
      <c r="BF396" s="18">
        <f>IF(BE396=BE$4,BE396-60,BE396)</f>
        <v>0</v>
      </c>
      <c r="BG396" s="18">
        <f>IF(BF396=BF$4,BF396-60,BF396)</f>
        <v>0</v>
      </c>
      <c r="BH396" s="19">
        <f>IF(BE396=$BE$4,1,IF(BF396=$BF$4,1,IF(BG396=$BG$4,1,0)))</f>
        <v>0</v>
      </c>
      <c r="BJ396" s="120">
        <f>IF(E396=BJ$3,AX396,0)</f>
        <v>0</v>
      </c>
      <c r="BK396" s="18">
        <f>IF(BJ396=BJ$4,BJ396-60,BJ396)</f>
        <v>0</v>
      </c>
      <c r="BL396" s="18">
        <f>IF(BK396=BK$4,BK396-60,BK396)</f>
        <v>0</v>
      </c>
      <c r="BM396" s="19">
        <f>IF(BJ396=$BJ$4,1,IF(BK396=$BK$4,1,IF(BL396=$BL$4,1,0)))</f>
        <v>0</v>
      </c>
    </row>
    <row r="397" spans="1:65" ht="15.75" customHeight="1" outlineLevel="1" x14ac:dyDescent="0.25">
      <c r="A397" s="12" t="str">
        <f>CONCATENATE(E397,LEFT(C397,2),RIGHT(C397,2),UPPER((LEFT(D397,3))))</f>
        <v/>
      </c>
      <c r="B397" s="99"/>
      <c r="C397" s="99"/>
      <c r="D397" s="99"/>
      <c r="E397" s="99"/>
      <c r="F397" s="99"/>
      <c r="G397" s="100"/>
      <c r="H397" s="99"/>
      <c r="I397" s="106"/>
      <c r="J397" s="99"/>
      <c r="K397" s="84" t="s">
        <v>38</v>
      </c>
      <c r="L397" s="11" t="str">
        <f>VLOOKUP(K397,COMPETENCES,2)</f>
        <v>-</v>
      </c>
      <c r="M397" s="11">
        <f>IF(L397="-",0,IF(L397=0,0,1))</f>
        <v>0</v>
      </c>
      <c r="N397" s="103"/>
      <c r="O397" s="84" t="s">
        <v>19</v>
      </c>
      <c r="P397" s="11">
        <f>VLOOKUP(O397,QUALITES,2)</f>
        <v>10</v>
      </c>
      <c r="Q397" s="94"/>
      <c r="R397" s="84" t="s">
        <v>38</v>
      </c>
      <c r="S397" s="11" t="str">
        <f>VLOOKUP(R397,EXPERTISE,2)</f>
        <v>-</v>
      </c>
      <c r="T397" s="94"/>
      <c r="U397" s="92"/>
      <c r="V397" s="92"/>
      <c r="W397" s="92"/>
      <c r="X397" s="92"/>
      <c r="Y397" s="92"/>
      <c r="Z397" s="92"/>
      <c r="AA397" s="92"/>
      <c r="AB397" s="92"/>
      <c r="AC397" s="92"/>
      <c r="AD397" s="92"/>
      <c r="AE397" s="92"/>
      <c r="AF397" s="92"/>
      <c r="AG397" s="92"/>
      <c r="AH397" s="92"/>
      <c r="AI397" s="92"/>
      <c r="AJ397" s="92"/>
      <c r="AK397" s="92"/>
      <c r="AL397" s="92"/>
      <c r="AM397" s="92"/>
      <c r="AN397" s="92"/>
      <c r="AO397" s="92"/>
      <c r="AP397" s="92"/>
      <c r="AQ397" s="92"/>
      <c r="AR397" s="92"/>
      <c r="AS397" s="92"/>
      <c r="AT397" s="92"/>
      <c r="AU397" s="92"/>
      <c r="AV397" s="92"/>
      <c r="AW397" s="92"/>
      <c r="AX397" s="98"/>
      <c r="AZ397" s="120">
        <f>IF(E397=AZ$3,AX397,0)</f>
        <v>0</v>
      </c>
      <c r="BA397" s="18">
        <f>IF(AZ397=AZ$4,AZ397-60,AZ397)</f>
        <v>0</v>
      </c>
      <c r="BB397" s="18">
        <f>IF(BA397=BA$4,BA397-60,BA397)</f>
        <v>0</v>
      </c>
      <c r="BC397" s="19">
        <f>IF(AZ397=$AZ$4,1,IF(BA397=$BA$4,1,IF(BB397=$BB$4,1,0)))</f>
        <v>0</v>
      </c>
      <c r="BE397" s="120">
        <f>IF(E397=BE$3,AX397,0)</f>
        <v>0</v>
      </c>
      <c r="BF397" s="18">
        <f>IF(BE397=BE$4,BE397-60,BE397)</f>
        <v>0</v>
      </c>
      <c r="BG397" s="18">
        <f>IF(BF397=BF$4,BF397-60,BF397)</f>
        <v>0</v>
      </c>
      <c r="BH397" s="19">
        <f>IF(BE397=$BE$4,1,IF(BF397=$BF$4,1,IF(BG397=$BG$4,1,0)))</f>
        <v>0</v>
      </c>
      <c r="BJ397" s="120">
        <f>IF(E397=BJ$3,AX397,0)</f>
        <v>0</v>
      </c>
      <c r="BK397" s="18">
        <f>IF(BJ397=BJ$4,BJ397-60,BJ397)</f>
        <v>0</v>
      </c>
      <c r="BL397" s="18">
        <f>IF(BK397=BK$4,BK397-60,BK397)</f>
        <v>0</v>
      </c>
      <c r="BM397" s="19">
        <f>IF(BJ397=$BJ$4,1,IF(BK397=$BK$4,1,IF(BL397=$BL$4,1,0)))</f>
        <v>0</v>
      </c>
    </row>
    <row r="398" spans="1:65" ht="15.75" customHeight="1" outlineLevel="1" x14ac:dyDescent="0.25">
      <c r="A398" s="12" t="str">
        <f>CONCATENATE(E398,LEFT(C398,2),RIGHT(C398,2),UPPER((LEFT(D398,3))))</f>
        <v/>
      </c>
      <c r="B398" s="99"/>
      <c r="C398" s="99"/>
      <c r="D398" s="99"/>
      <c r="E398" s="99"/>
      <c r="F398" s="99"/>
      <c r="G398" s="100"/>
      <c r="H398" s="99"/>
      <c r="I398" s="106"/>
      <c r="J398" s="99"/>
      <c r="K398" s="84" t="s">
        <v>36</v>
      </c>
      <c r="L398" s="11">
        <f>VLOOKUP(K398,COMPETENCES,2)</f>
        <v>7.5</v>
      </c>
      <c r="M398" s="11">
        <f>IF(L398="-",0,IF(L398=0,0,1))</f>
        <v>1</v>
      </c>
      <c r="N398" s="103"/>
      <c r="O398" s="94"/>
      <c r="P398" s="107"/>
      <c r="Q398" s="94"/>
      <c r="R398" s="84" t="s">
        <v>37</v>
      </c>
      <c r="S398" s="11">
        <f>VLOOKUP(R398,EXPERTISE,2)</f>
        <v>10</v>
      </c>
      <c r="T398" s="94"/>
      <c r="U398" s="92"/>
      <c r="V398" s="92"/>
      <c r="W398" s="92"/>
      <c r="X398" s="92"/>
      <c r="Y398" s="92"/>
      <c r="Z398" s="92"/>
      <c r="AA398" s="92"/>
      <c r="AB398" s="92"/>
      <c r="AC398" s="92"/>
      <c r="AD398" s="92"/>
      <c r="AE398" s="92"/>
      <c r="AF398" s="92"/>
      <c r="AG398" s="92"/>
      <c r="AH398" s="92"/>
      <c r="AI398" s="92"/>
      <c r="AJ398" s="92"/>
      <c r="AK398" s="92"/>
      <c r="AL398" s="92"/>
      <c r="AM398" s="92"/>
      <c r="AN398" s="92"/>
      <c r="AO398" s="92"/>
      <c r="AP398" s="92"/>
      <c r="AQ398" s="92"/>
      <c r="AR398" s="92"/>
      <c r="AS398" s="92"/>
      <c r="AT398" s="92"/>
      <c r="AU398" s="92"/>
      <c r="AV398" s="92"/>
      <c r="AW398" s="92"/>
      <c r="AX398" s="98"/>
      <c r="AZ398" s="120">
        <f>IF(E398=AZ$3,AX398,0)</f>
        <v>0</v>
      </c>
      <c r="BA398" s="18">
        <f>IF(AZ398=AZ$4,AZ398-60,AZ398)</f>
        <v>0</v>
      </c>
      <c r="BB398" s="18">
        <f>IF(BA398=BA$4,BA398-60,BA398)</f>
        <v>0</v>
      </c>
      <c r="BC398" s="19">
        <f>IF(AZ398=$AZ$4,1,IF(BA398=$BA$4,1,IF(BB398=$BB$4,1,0)))</f>
        <v>0</v>
      </c>
      <c r="BE398" s="120">
        <f>IF(E398=BE$3,AX398,0)</f>
        <v>0</v>
      </c>
      <c r="BF398" s="18">
        <f>IF(BE398=BE$4,BE398-60,BE398)</f>
        <v>0</v>
      </c>
      <c r="BG398" s="18">
        <f>IF(BF398=BF$4,BF398-60,BF398)</f>
        <v>0</v>
      </c>
      <c r="BH398" s="19">
        <f>IF(BE398=$BE$4,1,IF(BF398=$BF$4,1,IF(BG398=$BG$4,1,0)))</f>
        <v>0</v>
      </c>
      <c r="BJ398" s="120">
        <f>IF(E398=BJ$3,AX398,0)</f>
        <v>0</v>
      </c>
      <c r="BK398" s="18">
        <f>IF(BJ398=BJ$4,BJ398-60,BJ398)</f>
        <v>0</v>
      </c>
      <c r="BL398" s="18">
        <f>IF(BK398=BK$4,BK398-60,BK398)</f>
        <v>0</v>
      </c>
      <c r="BM398" s="19">
        <f>IF(BJ398=$BJ$4,1,IF(BK398=$BK$4,1,IF(BL398=$BL$4,1,0)))</f>
        <v>0</v>
      </c>
    </row>
    <row r="399" spans="1:65" ht="15.75" customHeight="1" outlineLevel="1" x14ac:dyDescent="0.25">
      <c r="A399" s="12" t="str">
        <f>CONCATENATE(E399,LEFT(C399,2),RIGHT(C399,2),UPPER((LEFT(D399,3))))</f>
        <v/>
      </c>
      <c r="B399" s="99"/>
      <c r="C399" s="99"/>
      <c r="D399" s="99"/>
      <c r="E399" s="99"/>
      <c r="F399" s="99"/>
      <c r="G399" s="100"/>
      <c r="H399" s="99"/>
      <c r="I399" s="106"/>
      <c r="J399" s="99"/>
      <c r="K399" s="84" t="s">
        <v>36</v>
      </c>
      <c r="L399" s="11">
        <f>VLOOKUP(K399,COMPETENCES,2)</f>
        <v>7.5</v>
      </c>
      <c r="M399" s="11">
        <f>IF(L399="-",0,IF(L399=0,0,1))</f>
        <v>1</v>
      </c>
      <c r="N399" s="103"/>
      <c r="O399" s="94"/>
      <c r="P399" s="107"/>
      <c r="Q399" s="94"/>
      <c r="R399" s="84" t="s">
        <v>37</v>
      </c>
      <c r="S399" s="11">
        <f>VLOOKUP(R399,EXPERTISE,2)</f>
        <v>10</v>
      </c>
      <c r="T399" s="94"/>
      <c r="U399" s="92"/>
      <c r="V399" s="92"/>
      <c r="W399" s="92"/>
      <c r="X399" s="92"/>
      <c r="Y399" s="92"/>
      <c r="Z399" s="92"/>
      <c r="AA399" s="92"/>
      <c r="AB399" s="92"/>
      <c r="AC399" s="92"/>
      <c r="AD399" s="92"/>
      <c r="AE399" s="92"/>
      <c r="AF399" s="92"/>
      <c r="AG399" s="92"/>
      <c r="AH399" s="92"/>
      <c r="AI399" s="92"/>
      <c r="AJ399" s="92"/>
      <c r="AK399" s="92"/>
      <c r="AL399" s="92"/>
      <c r="AM399" s="92"/>
      <c r="AN399" s="92"/>
      <c r="AO399" s="92"/>
      <c r="AP399" s="92"/>
      <c r="AQ399" s="92"/>
      <c r="AR399" s="92"/>
      <c r="AS399" s="92"/>
      <c r="AT399" s="92"/>
      <c r="AU399" s="92"/>
      <c r="AV399" s="92"/>
      <c r="AW399" s="92"/>
      <c r="AX399" s="98"/>
      <c r="AZ399" s="120">
        <f>IF(E399=AZ$3,AX399,0)</f>
        <v>0</v>
      </c>
      <c r="BA399" s="18">
        <f>IF(AZ399=AZ$4,AZ399-60,AZ399)</f>
        <v>0</v>
      </c>
      <c r="BB399" s="18">
        <f>IF(BA399=BA$4,BA399-60,BA399)</f>
        <v>0</v>
      </c>
      <c r="BC399" s="19">
        <f>IF(AZ399=$AZ$4,1,IF(BA399=$BA$4,1,IF(BB399=$BB$4,1,0)))</f>
        <v>0</v>
      </c>
      <c r="BE399" s="120">
        <f>IF(E399=BE$3,AX399,0)</f>
        <v>0</v>
      </c>
      <c r="BF399" s="18">
        <f>IF(BE399=BE$4,BE399-60,BE399)</f>
        <v>0</v>
      </c>
      <c r="BG399" s="18">
        <f>IF(BF399=BF$4,BF399-60,BF399)</f>
        <v>0</v>
      </c>
      <c r="BH399" s="19">
        <f>IF(BE399=$BE$4,1,IF(BF399=$BF$4,1,IF(BG399=$BG$4,1,0)))</f>
        <v>0</v>
      </c>
      <c r="BJ399" s="120">
        <f>IF(E399=BJ$3,AX399,0)</f>
        <v>0</v>
      </c>
      <c r="BK399" s="18">
        <f>IF(BJ399=BJ$4,BJ399-60,BJ399)</f>
        <v>0</v>
      </c>
      <c r="BL399" s="18">
        <f>IF(BK399=BK$4,BK399-60,BK399)</f>
        <v>0</v>
      </c>
      <c r="BM399" s="19">
        <f>IF(BJ399=$BJ$4,1,IF(BK399=$BK$4,1,IF(BL399=$BL$4,1,0)))</f>
        <v>0</v>
      </c>
    </row>
    <row r="400" spans="1:65" ht="15.75" customHeight="1" outlineLevel="1" x14ac:dyDescent="0.25">
      <c r="A400" s="12" t="str">
        <f>CONCATENATE(E400,LEFT(C400,2),RIGHT(C400,2),UPPER((LEFT(D400,3))))</f>
        <v/>
      </c>
      <c r="B400" s="99"/>
      <c r="C400" s="99"/>
      <c r="D400" s="99"/>
      <c r="E400" s="99"/>
      <c r="F400" s="99"/>
      <c r="G400" s="100"/>
      <c r="H400" s="99"/>
      <c r="I400" s="106"/>
      <c r="J400" s="99"/>
      <c r="K400" s="84" t="s">
        <v>37</v>
      </c>
      <c r="L400" s="11">
        <f>VLOOKUP(K400,COMPETENCES,2)</f>
        <v>10</v>
      </c>
      <c r="M400" s="11">
        <f>IF(L400="-",0,IF(L400=0,0,1))</f>
        <v>1</v>
      </c>
      <c r="N400" s="103"/>
      <c r="O400" s="94"/>
      <c r="P400" s="107"/>
      <c r="Q400" s="94"/>
      <c r="R400" s="84" t="s">
        <v>37</v>
      </c>
      <c r="S400" s="11">
        <f>VLOOKUP(R400,EXPERTISE,2)</f>
        <v>10</v>
      </c>
      <c r="T400" s="94"/>
      <c r="U400" s="92"/>
      <c r="V400" s="92"/>
      <c r="W400" s="92"/>
      <c r="X400" s="92"/>
      <c r="Y400" s="92"/>
      <c r="Z400" s="92"/>
      <c r="AA400" s="92"/>
      <c r="AB400" s="92"/>
      <c r="AC400" s="92"/>
      <c r="AD400" s="92"/>
      <c r="AE400" s="92"/>
      <c r="AF400" s="92"/>
      <c r="AG400" s="92"/>
      <c r="AH400" s="92"/>
      <c r="AI400" s="92"/>
      <c r="AJ400" s="92"/>
      <c r="AK400" s="92"/>
      <c r="AL400" s="92"/>
      <c r="AM400" s="92"/>
      <c r="AN400" s="92"/>
      <c r="AO400" s="92"/>
      <c r="AP400" s="92"/>
      <c r="AQ400" s="92"/>
      <c r="AR400" s="92"/>
      <c r="AS400" s="92"/>
      <c r="AT400" s="92"/>
      <c r="AU400" s="92"/>
      <c r="AV400" s="92"/>
      <c r="AW400" s="92"/>
      <c r="AX400" s="98"/>
      <c r="AZ400" s="120">
        <f>IF(E400=AZ$3,AX400,0)</f>
        <v>0</v>
      </c>
      <c r="BA400" s="18">
        <f>IF(AZ400=AZ$4,AZ400-60,AZ400)</f>
        <v>0</v>
      </c>
      <c r="BB400" s="18">
        <f>IF(BA400=BA$4,BA400-60,BA400)</f>
        <v>0</v>
      </c>
      <c r="BC400" s="19">
        <f>IF(AZ400=$AZ$4,1,IF(BA400=$BA$4,1,IF(BB400=$BB$4,1,0)))</f>
        <v>0</v>
      </c>
      <c r="BE400" s="120">
        <f>IF(E400=BE$3,AX400,0)</f>
        <v>0</v>
      </c>
      <c r="BF400" s="18">
        <f>IF(BE400=BE$4,BE400-60,BE400)</f>
        <v>0</v>
      </c>
      <c r="BG400" s="18">
        <f>IF(BF400=BF$4,BF400-60,BF400)</f>
        <v>0</v>
      </c>
      <c r="BH400" s="19">
        <f>IF(BE400=$BE$4,1,IF(BF400=$BF$4,1,IF(BG400=$BG$4,1,0)))</f>
        <v>0</v>
      </c>
      <c r="BJ400" s="120">
        <f>IF(E400=BJ$3,AX400,0)</f>
        <v>0</v>
      </c>
      <c r="BK400" s="18">
        <f>IF(BJ400=BJ$4,BJ400-60,BJ400)</f>
        <v>0</v>
      </c>
      <c r="BL400" s="18">
        <f>IF(BK400=BK$4,BK400-60,BK400)</f>
        <v>0</v>
      </c>
      <c r="BM400" s="19">
        <f>IF(BJ400=$BJ$4,1,IF(BK400=$BK$4,1,IF(BL400=$BL$4,1,0)))</f>
        <v>0</v>
      </c>
    </row>
    <row r="401" spans="1:65" ht="15.75" customHeight="1" outlineLevel="1" x14ac:dyDescent="0.25">
      <c r="A401" s="12" t="str">
        <f>CONCATENATE(E401,LEFT(C401,2),RIGHT(C401,2),UPPER((LEFT(D401,3))))</f>
        <v/>
      </c>
      <c r="B401" s="99"/>
      <c r="C401" s="99"/>
      <c r="D401" s="99"/>
      <c r="E401" s="99"/>
      <c r="F401" s="99"/>
      <c r="G401" s="100"/>
      <c r="H401" s="99"/>
      <c r="I401" s="106"/>
      <c r="J401" s="99"/>
      <c r="K401" s="84" t="s">
        <v>37</v>
      </c>
      <c r="L401" s="11">
        <f>VLOOKUP(K401,COMPETENCES,2)</f>
        <v>10</v>
      </c>
      <c r="M401" s="11">
        <f>IF(L401="-",0,IF(L401=0,0,1))</f>
        <v>1</v>
      </c>
      <c r="N401" s="103"/>
      <c r="O401" s="94"/>
      <c r="P401" s="107"/>
      <c r="Q401" s="94"/>
      <c r="R401" s="94"/>
      <c r="S401" s="107"/>
      <c r="T401" s="94"/>
      <c r="U401" s="92"/>
      <c r="V401" s="92"/>
      <c r="W401" s="92"/>
      <c r="X401" s="92"/>
      <c r="Y401" s="92"/>
      <c r="Z401" s="92"/>
      <c r="AA401" s="92"/>
      <c r="AB401" s="92"/>
      <c r="AC401" s="92"/>
      <c r="AD401" s="92"/>
      <c r="AE401" s="92"/>
      <c r="AF401" s="92"/>
      <c r="AG401" s="92"/>
      <c r="AH401" s="92"/>
      <c r="AI401" s="92"/>
      <c r="AJ401" s="92"/>
      <c r="AK401" s="92"/>
      <c r="AL401" s="92"/>
      <c r="AM401" s="92"/>
      <c r="AN401" s="92"/>
      <c r="AO401" s="92"/>
      <c r="AP401" s="92"/>
      <c r="AQ401" s="92"/>
      <c r="AR401" s="92"/>
      <c r="AS401" s="92"/>
      <c r="AT401" s="92"/>
      <c r="AU401" s="92"/>
      <c r="AV401" s="92"/>
      <c r="AW401" s="92"/>
      <c r="AX401" s="98"/>
      <c r="AZ401" s="120">
        <f>IF(E401=AZ$3,AX401,0)</f>
        <v>0</v>
      </c>
      <c r="BA401" s="18">
        <f>IF(AZ401=AZ$4,AZ401-60,AZ401)</f>
        <v>0</v>
      </c>
      <c r="BB401" s="18">
        <f>IF(BA401=BA$4,BA401-60,BA401)</f>
        <v>0</v>
      </c>
      <c r="BC401" s="19">
        <f>IF(AZ401=$AZ$4,1,IF(BA401=$BA$4,1,IF(BB401=$BB$4,1,0)))</f>
        <v>0</v>
      </c>
      <c r="BE401" s="120">
        <f>IF(E401=BE$3,AX401,0)</f>
        <v>0</v>
      </c>
      <c r="BF401" s="18">
        <f>IF(BE401=BE$4,BE401-60,BE401)</f>
        <v>0</v>
      </c>
      <c r="BG401" s="18">
        <f>IF(BF401=BF$4,BF401-60,BF401)</f>
        <v>0</v>
      </c>
      <c r="BH401" s="19">
        <f>IF(BE401=$BE$4,1,IF(BF401=$BF$4,1,IF(BG401=$BG$4,1,0)))</f>
        <v>0</v>
      </c>
      <c r="BJ401" s="120">
        <f>IF(E401=BJ$3,AX401,0)</f>
        <v>0</v>
      </c>
      <c r="BK401" s="18">
        <f>IF(BJ401=BJ$4,BJ401-60,BJ401)</f>
        <v>0</v>
      </c>
      <c r="BL401" s="18">
        <f>IF(BK401=BK$4,BK401-60,BK401)</f>
        <v>0</v>
      </c>
      <c r="BM401" s="19">
        <f>IF(BJ401=$BJ$4,1,IF(BK401=$BK$4,1,IF(BL401=$BL$4,1,0)))</f>
        <v>0</v>
      </c>
    </row>
    <row r="402" spans="1:65" ht="15.75" customHeight="1" outlineLevel="1" x14ac:dyDescent="0.25">
      <c r="A402" s="12" t="str">
        <f>CONCATENATE(E402,LEFT(C402,2),RIGHT(C402,2),UPPER((LEFT(D402,3))))</f>
        <v/>
      </c>
      <c r="B402" s="99"/>
      <c r="C402" s="99"/>
      <c r="D402" s="99"/>
      <c r="E402" s="99"/>
      <c r="F402" s="99"/>
      <c r="G402" s="100"/>
      <c r="H402" s="99"/>
      <c r="I402" s="106"/>
      <c r="J402" s="99"/>
      <c r="K402" s="84" t="s">
        <v>66</v>
      </c>
      <c r="L402" s="11" t="str">
        <f>VLOOKUP(K402,COMPETENCES,2)</f>
        <v>-</v>
      </c>
      <c r="M402" s="11">
        <f>IF(L402="-",0,IF(L402=0,0,1))</f>
        <v>0</v>
      </c>
      <c r="N402" s="103"/>
      <c r="O402" s="94"/>
      <c r="P402" s="107"/>
      <c r="Q402" s="94"/>
      <c r="R402" s="94"/>
      <c r="S402" s="107"/>
      <c r="T402" s="94"/>
      <c r="U402" s="92"/>
      <c r="V402" s="92"/>
      <c r="W402" s="92"/>
      <c r="X402" s="92"/>
      <c r="Y402" s="92"/>
      <c r="Z402" s="92"/>
      <c r="AA402" s="92"/>
      <c r="AB402" s="92"/>
      <c r="AC402" s="92"/>
      <c r="AD402" s="92"/>
      <c r="AE402" s="92"/>
      <c r="AF402" s="92"/>
      <c r="AG402" s="92"/>
      <c r="AH402" s="92"/>
      <c r="AI402" s="92"/>
      <c r="AJ402" s="92"/>
      <c r="AK402" s="92"/>
      <c r="AL402" s="92"/>
      <c r="AM402" s="92"/>
      <c r="AN402" s="92"/>
      <c r="AO402" s="92"/>
      <c r="AP402" s="92"/>
      <c r="AQ402" s="92"/>
      <c r="AR402" s="92"/>
      <c r="AS402" s="92"/>
      <c r="AT402" s="92"/>
      <c r="AU402" s="92"/>
      <c r="AV402" s="92"/>
      <c r="AW402" s="92"/>
      <c r="AX402" s="98"/>
      <c r="AZ402" s="120">
        <f>IF(E402=AZ$3,AX402,0)</f>
        <v>0</v>
      </c>
      <c r="BA402" s="18">
        <f>IF(AZ402=AZ$4,AZ402-60,AZ402)</f>
        <v>0</v>
      </c>
      <c r="BB402" s="18">
        <f>IF(BA402=BA$4,BA402-60,BA402)</f>
        <v>0</v>
      </c>
      <c r="BC402" s="19">
        <f>IF(AZ402=$AZ$4,1,IF(BA402=$BA$4,1,IF(BB402=$BB$4,1,0)))</f>
        <v>0</v>
      </c>
      <c r="BE402" s="120">
        <f>IF(E402=BE$3,AX402,0)</f>
        <v>0</v>
      </c>
      <c r="BF402" s="18">
        <f>IF(BE402=BE$4,BE402-60,BE402)</f>
        <v>0</v>
      </c>
      <c r="BG402" s="18">
        <f>IF(BF402=BF$4,BF402-60,BF402)</f>
        <v>0</v>
      </c>
      <c r="BH402" s="19">
        <f>IF(BE402=$BE$4,1,IF(BF402=$BF$4,1,IF(BG402=$BG$4,1,0)))</f>
        <v>0</v>
      </c>
      <c r="BJ402" s="120">
        <f>IF(E402=BJ$3,AX402,0)</f>
        <v>0</v>
      </c>
      <c r="BK402" s="18">
        <f>IF(BJ402=BJ$4,BJ402-60,BJ402)</f>
        <v>0</v>
      </c>
      <c r="BL402" s="18">
        <f>IF(BK402=BK$4,BK402-60,BK402)</f>
        <v>0</v>
      </c>
      <c r="BM402" s="19">
        <f>IF(BJ402=$BJ$4,1,IF(BK402=$BK$4,1,IF(BL402=$BL$4,1,0)))</f>
        <v>0</v>
      </c>
    </row>
    <row r="403" spans="1:65" ht="15.75" customHeight="1" outlineLevel="1" x14ac:dyDescent="0.25">
      <c r="A403" s="12" t="str">
        <f>CONCATENATE(E403,LEFT(C403,2),RIGHT(C403,2),UPPER((LEFT(D403,3))))</f>
        <v/>
      </c>
      <c r="B403" s="99"/>
      <c r="C403" s="99"/>
      <c r="D403" s="99"/>
      <c r="E403" s="99"/>
      <c r="F403" s="99"/>
      <c r="G403" s="100"/>
      <c r="H403" s="99"/>
      <c r="I403" s="106"/>
      <c r="J403" s="99"/>
      <c r="K403" s="84" t="s">
        <v>66</v>
      </c>
      <c r="L403" s="11" t="str">
        <f>VLOOKUP(K403,COMPETENCES,2)</f>
        <v>-</v>
      </c>
      <c r="M403" s="11">
        <f>IF(L403="-",0,IF(L403=0,0,1))</f>
        <v>0</v>
      </c>
      <c r="N403" s="103"/>
      <c r="O403" s="94"/>
      <c r="P403" s="107"/>
      <c r="Q403" s="94"/>
      <c r="R403" s="94"/>
      <c r="S403" s="107"/>
      <c r="T403" s="94"/>
      <c r="U403" s="92"/>
      <c r="V403" s="92"/>
      <c r="W403" s="92"/>
      <c r="X403" s="92"/>
      <c r="Y403" s="92"/>
      <c r="Z403" s="92"/>
      <c r="AA403" s="92"/>
      <c r="AB403" s="92"/>
      <c r="AC403" s="92"/>
      <c r="AD403" s="92"/>
      <c r="AE403" s="92"/>
      <c r="AF403" s="92"/>
      <c r="AG403" s="92"/>
      <c r="AH403" s="92"/>
      <c r="AI403" s="92"/>
      <c r="AJ403" s="92"/>
      <c r="AK403" s="92"/>
      <c r="AL403" s="92"/>
      <c r="AM403" s="92"/>
      <c r="AN403" s="92"/>
      <c r="AO403" s="92"/>
      <c r="AP403" s="92"/>
      <c r="AQ403" s="92"/>
      <c r="AR403" s="92"/>
      <c r="AS403" s="92"/>
      <c r="AT403" s="92"/>
      <c r="AU403" s="92"/>
      <c r="AV403" s="92"/>
      <c r="AW403" s="92"/>
      <c r="AX403" s="98"/>
      <c r="AZ403" s="120">
        <f>IF(E403=AZ$3,AX403,0)</f>
        <v>0</v>
      </c>
      <c r="BA403" s="18">
        <f>IF(AZ403=AZ$4,AZ403-60,AZ403)</f>
        <v>0</v>
      </c>
      <c r="BB403" s="18">
        <f>IF(BA403=BA$4,BA403-60,BA403)</f>
        <v>0</v>
      </c>
      <c r="BC403" s="19">
        <f>IF(AZ403=$AZ$4,1,IF(BA403=$BA$4,1,IF(BB403=$BB$4,1,0)))</f>
        <v>0</v>
      </c>
      <c r="BE403" s="120">
        <f>IF(E403=BE$3,AX403,0)</f>
        <v>0</v>
      </c>
      <c r="BF403" s="18">
        <f>IF(BE403=BE$4,BE403-60,BE403)</f>
        <v>0</v>
      </c>
      <c r="BG403" s="18">
        <f>IF(BF403=BF$4,BF403-60,BF403)</f>
        <v>0</v>
      </c>
      <c r="BH403" s="19">
        <f>IF(BE403=$BE$4,1,IF(BF403=$BF$4,1,IF(BG403=$BG$4,1,0)))</f>
        <v>0</v>
      </c>
      <c r="BJ403" s="120">
        <f>IF(E403=BJ$3,AX403,0)</f>
        <v>0</v>
      </c>
      <c r="BK403" s="18">
        <f>IF(BJ403=BJ$4,BJ403-60,BJ403)</f>
        <v>0</v>
      </c>
      <c r="BL403" s="18">
        <f>IF(BK403=BK$4,BK403-60,BK403)</f>
        <v>0</v>
      </c>
      <c r="BM403" s="19">
        <f>IF(BJ403=$BJ$4,1,IF(BK403=$BK$4,1,IF(BL403=$BL$4,1,0)))</f>
        <v>0</v>
      </c>
    </row>
    <row r="404" spans="1:65" ht="15" customHeight="1" outlineLevel="1" x14ac:dyDescent="0.25">
      <c r="A404" s="12" t="str">
        <f>CONCATENATE(E404,LEFT(C404,2),RIGHT(C404,2),UPPER((LEFT(D404,3))))</f>
        <v/>
      </c>
      <c r="B404" s="108"/>
      <c r="C404" s="99"/>
      <c r="D404" s="99"/>
      <c r="E404" s="99"/>
      <c r="F404" s="99"/>
      <c r="G404" s="100"/>
      <c r="H404" s="99"/>
      <c r="I404" s="106"/>
      <c r="J404" s="99"/>
      <c r="K404" s="94"/>
      <c r="L404" s="107"/>
      <c r="M404" s="107"/>
      <c r="N404" s="107"/>
      <c r="O404" s="94"/>
      <c r="P404" s="107"/>
      <c r="Q404" s="94"/>
      <c r="R404" s="94"/>
      <c r="S404" s="107"/>
      <c r="T404" s="94"/>
      <c r="U404" s="94"/>
      <c r="V404" s="94"/>
      <c r="W404" s="94"/>
      <c r="X404" s="94"/>
      <c r="Y404" s="94"/>
      <c r="Z404" s="94"/>
      <c r="AA404" s="94"/>
      <c r="AB404" s="94"/>
      <c r="AC404" s="94"/>
      <c r="AD404" s="94"/>
      <c r="AE404" s="94"/>
      <c r="AF404" s="94"/>
      <c r="AG404" s="94"/>
      <c r="AH404" s="94"/>
      <c r="AI404" s="94"/>
      <c r="AJ404" s="94"/>
      <c r="AK404" s="94"/>
      <c r="AL404" s="94"/>
      <c r="AM404" s="94"/>
      <c r="AN404" s="94"/>
      <c r="AO404" s="94"/>
      <c r="AP404" s="94"/>
      <c r="AQ404" s="94"/>
      <c r="AR404" s="94"/>
      <c r="AS404" s="94"/>
      <c r="AT404" s="94"/>
      <c r="AU404" s="94"/>
      <c r="AV404" s="94"/>
      <c r="AW404" s="94"/>
      <c r="AX404" s="109"/>
      <c r="AZ404" s="120">
        <f>IF(E404=AZ$3,AX404,0)</f>
        <v>0</v>
      </c>
      <c r="BA404" s="18">
        <f>IF(AZ404=AZ$4,AZ404-60,AZ404)</f>
        <v>0</v>
      </c>
      <c r="BB404" s="18">
        <f>IF(BA404=BA$4,BA404-60,BA404)</f>
        <v>0</v>
      </c>
      <c r="BC404" s="19">
        <f>IF(AZ404=$AZ$4,1,IF(BA404=$BA$4,1,IF(BB404=$BB$4,1,0)))</f>
        <v>0</v>
      </c>
      <c r="BE404" s="120">
        <f>IF(E404=BE$3,AX404,0)</f>
        <v>0</v>
      </c>
      <c r="BF404" s="18">
        <f>IF(BE404=BE$4,BE404-60,BE404)</f>
        <v>0</v>
      </c>
      <c r="BG404" s="18">
        <f>IF(BF404=BF$4,BF404-60,BF404)</f>
        <v>0</v>
      </c>
      <c r="BH404" s="19">
        <f>IF(BE404=$BE$4,1,IF(BF404=$BF$4,1,IF(BG404=$BG$4,1,0)))</f>
        <v>0</v>
      </c>
      <c r="BJ404" s="120">
        <f>IF(E404=BJ$3,AX404,0)</f>
        <v>0</v>
      </c>
      <c r="BK404" s="18">
        <f>IF(BJ404=BJ$4,BJ404-60,BJ404)</f>
        <v>0</v>
      </c>
      <c r="BL404" s="18">
        <f>IF(BK404=BK$4,BK404-60,BK404)</f>
        <v>0</v>
      </c>
      <c r="BM404" s="19">
        <f>IF(BJ404=$BJ$4,1,IF(BK404=$BK$4,1,IF(BL404=$BL$4,1,0)))</f>
        <v>0</v>
      </c>
    </row>
    <row r="405" spans="1:65" ht="15.75" x14ac:dyDescent="0.25">
      <c r="A405" s="12" t="str">
        <f>CONCATENATE(E405,LEFT(C405,2),RIGHT(C405,2),UPPER((LEFT(D405,3))))</f>
        <v>MAg26LYN</v>
      </c>
      <c r="B405" s="12" t="s">
        <v>84</v>
      </c>
      <c r="C405" s="12" t="s">
        <v>165</v>
      </c>
      <c r="D405" s="12" t="s">
        <v>130</v>
      </c>
      <c r="E405" s="6" t="str">
        <f>VLOOKUP($F405,'Listes déroulantes'!$A$28:$B$46,2)</f>
        <v>M</v>
      </c>
      <c r="F405" s="70" t="s">
        <v>4</v>
      </c>
      <c r="G405" s="71"/>
      <c r="H405" s="72"/>
      <c r="I405" s="73"/>
      <c r="J405" s="73"/>
      <c r="K405" s="73"/>
      <c r="L405" s="73"/>
      <c r="M405" s="73"/>
      <c r="N405" s="73"/>
      <c r="O405" s="73"/>
      <c r="P405" s="73"/>
      <c r="Q405" s="73"/>
      <c r="R405" s="73"/>
      <c r="S405" s="73"/>
      <c r="T405" s="74"/>
      <c r="U405" s="75">
        <f>J406+N406+Q406+T406</f>
        <v>30.396825396825399</v>
      </c>
      <c r="V405" s="72"/>
      <c r="W405" s="73"/>
      <c r="X405" s="73"/>
      <c r="Y405" s="73"/>
      <c r="Z405" s="73"/>
      <c r="AA405" s="73"/>
      <c r="AB405" s="73"/>
      <c r="AC405" s="73"/>
      <c r="AD405" s="73"/>
      <c r="AE405" s="73"/>
      <c r="AF405" s="74"/>
      <c r="AG405" s="76"/>
      <c r="AH405" s="77">
        <f>W406+Y406+AA406+AC406+AE406+AG406</f>
        <v>15</v>
      </c>
      <c r="AI405" s="73"/>
      <c r="AJ405" s="73"/>
      <c r="AK405" s="73"/>
      <c r="AL405" s="78" t="str">
        <f>IF(AK406&lt;5,"0",IF(AK406&lt;10,"2,5",IF(AK406&lt;15,"5",IF(AK406&lt;20,"7,5","10"))))</f>
        <v>2,5</v>
      </c>
      <c r="AM405" s="73"/>
      <c r="AN405" s="73"/>
      <c r="AO405" s="73"/>
      <c r="AP405" s="79">
        <f>IF(AO406&lt;10,5,10)</f>
        <v>5</v>
      </c>
      <c r="AQ405" s="73"/>
      <c r="AR405" s="73"/>
      <c r="AS405" s="73"/>
      <c r="AT405" s="73"/>
      <c r="AU405" s="73"/>
      <c r="AV405" s="73"/>
      <c r="AW405" s="80">
        <f>AR406+AT406+AV406</f>
        <v>6</v>
      </c>
      <c r="AX405" s="81">
        <f>U405+AP405+AL405+AH405+AW405</f>
        <v>58.896825396825399</v>
      </c>
      <c r="AZ405" s="120">
        <f>IF(E405=AZ$3,AX405,0)</f>
        <v>0</v>
      </c>
      <c r="BA405" s="18">
        <f>IF(AZ405=AZ$4,AZ405-60,AZ405)</f>
        <v>0</v>
      </c>
      <c r="BB405" s="18">
        <f>IF(BA405=BA$4,BA405-60,BA405)</f>
        <v>0</v>
      </c>
      <c r="BC405" s="19">
        <f>IF(AZ405=$AZ$4,1,IF(BA405=$BA$4,1,IF(BB405=$BB$4,1,0)))</f>
        <v>0</v>
      </c>
      <c r="BE405" s="120">
        <f>IF(E405=BE$3,AX405,0)</f>
        <v>0</v>
      </c>
      <c r="BF405" s="18">
        <f>IF(BE405=BE$4,BE405-60,BE405)</f>
        <v>0</v>
      </c>
      <c r="BG405" s="18">
        <f>IF(BF405=BF$4,BF405-60,BF405)</f>
        <v>0</v>
      </c>
      <c r="BH405" s="19">
        <f>IF(BE405=$BE$4,1,IF(BF405=$BF$4,1,IF(BG405=$BG$4,1,0)))</f>
        <v>0</v>
      </c>
      <c r="BJ405" s="120">
        <f>IF(E405=BJ$3,AX405,0)</f>
        <v>58.896825396825399</v>
      </c>
      <c r="BK405" s="18">
        <f>IF(BJ405=BJ$4,BJ405-60,BJ405)</f>
        <v>58.896825396825399</v>
      </c>
      <c r="BL405" s="18">
        <f>IF(BK405=BK$4,BK405-60,BK405)</f>
        <v>58.896825396825399</v>
      </c>
      <c r="BM405" s="19">
        <f>IF(BJ405=$BJ$4,1,IF(BK405=$BK$4,1,IF(BL405=$BL$4,1,0)))</f>
        <v>0</v>
      </c>
    </row>
    <row r="406" spans="1:65" ht="15.75" customHeight="1" outlineLevel="1" x14ac:dyDescent="0.25">
      <c r="A406" s="12" t="str">
        <f>CONCATENATE(E406,LEFT(C406,2),RIGHT(C406,2),UPPER((LEFT(D406,3))))</f>
        <v/>
      </c>
      <c r="B406" s="82"/>
      <c r="C406" s="82"/>
      <c r="D406" s="82"/>
      <c r="E406" s="82"/>
      <c r="F406" s="82"/>
      <c r="G406" s="83"/>
      <c r="H406" s="87" t="s">
        <v>30</v>
      </c>
      <c r="I406" s="85">
        <f>VLOOKUP(H406,OBJECTIFS,2)</f>
        <v>5</v>
      </c>
      <c r="J406" s="86">
        <f>AVERAGE(I406:I410)</f>
        <v>5</v>
      </c>
      <c r="K406" s="87" t="s">
        <v>36</v>
      </c>
      <c r="L406" s="11">
        <f>VLOOKUP(K406,COMPETENCES,2)</f>
        <v>7.5</v>
      </c>
      <c r="M406" s="11">
        <f>IF(L406="-",0,IF(L406=0,0,1))</f>
        <v>1</v>
      </c>
      <c r="N406" s="88">
        <f>SUM(L406:L419)/SUM(M406:M419)</f>
        <v>8.3333333333333339</v>
      </c>
      <c r="O406" s="84" t="s">
        <v>19</v>
      </c>
      <c r="P406" s="89">
        <f>VLOOKUP(O406,QUALITES,2)</f>
        <v>10</v>
      </c>
      <c r="Q406" s="90">
        <f>AVERAGE(P406:P413)</f>
        <v>9.2857142857142865</v>
      </c>
      <c r="R406" s="84" t="s">
        <v>37</v>
      </c>
      <c r="S406" s="11">
        <f>VLOOKUP(R406,EXPERTISE,2)</f>
        <v>10</v>
      </c>
      <c r="T406" s="91">
        <f>AVERAGE(S406:S416)</f>
        <v>7.7777777777777777</v>
      </c>
      <c r="U406" s="92"/>
      <c r="V406" s="12" t="s">
        <v>18</v>
      </c>
      <c r="W406" s="93">
        <f>VLOOKUP(V406,PROJETS,2)</f>
        <v>2.5</v>
      </c>
      <c r="X406" s="12" t="s">
        <v>18</v>
      </c>
      <c r="Y406" s="93">
        <f>VLOOKUP(X406,PROJETS,2)</f>
        <v>2.5</v>
      </c>
      <c r="Z406" s="12" t="s">
        <v>18</v>
      </c>
      <c r="AA406" s="93">
        <f>VLOOKUP(Z406,PROJETS,2)</f>
        <v>2.5</v>
      </c>
      <c r="AB406" s="12" t="s">
        <v>59</v>
      </c>
      <c r="AC406" s="93">
        <f>VLOOKUP(AB406,PROJETS,2)</f>
        <v>0</v>
      </c>
      <c r="AD406" s="12" t="s">
        <v>19</v>
      </c>
      <c r="AE406" s="93">
        <f>VLOOKUP(AD406,PROJETS,2)</f>
        <v>5</v>
      </c>
      <c r="AF406" s="12" t="s">
        <v>18</v>
      </c>
      <c r="AG406" s="93">
        <f>VLOOKUP(AF406,PROJETS,2)</f>
        <v>2.5</v>
      </c>
      <c r="AH406" s="94"/>
      <c r="AI406" s="95">
        <v>41940</v>
      </c>
      <c r="AJ406" s="96">
        <f>AJ4</f>
        <v>44561</v>
      </c>
      <c r="AK406" s="97">
        <f>(AJ406-AI406)/365</f>
        <v>7.1808219178082195</v>
      </c>
      <c r="AL406" s="92"/>
      <c r="AM406" s="95">
        <v>41940</v>
      </c>
      <c r="AN406" s="95">
        <f>AN4</f>
        <v>44561</v>
      </c>
      <c r="AO406" s="97">
        <f>(AN406-AM406)/365</f>
        <v>7.1808219178082195</v>
      </c>
      <c r="AP406" s="92"/>
      <c r="AQ406" s="12" t="s">
        <v>18</v>
      </c>
      <c r="AR406" s="93">
        <f>VLOOKUP(AQ406,DIVERS,2)</f>
        <v>2</v>
      </c>
      <c r="AS406" s="12" t="s">
        <v>59</v>
      </c>
      <c r="AT406" s="93">
        <f>VLOOKUP(AS406,FORMAC,2)</f>
        <v>0</v>
      </c>
      <c r="AU406" s="12" t="s">
        <v>18</v>
      </c>
      <c r="AV406" s="93">
        <f>VLOOKUP(AU406,FORMAQ,2)</f>
        <v>4</v>
      </c>
      <c r="AW406" s="92"/>
      <c r="AX406" s="98"/>
      <c r="AZ406" s="120">
        <f>IF(E406=AZ$3,AX406,0)</f>
        <v>0</v>
      </c>
      <c r="BA406" s="18">
        <f>IF(AZ406=AZ$4,AZ406-60,AZ406)</f>
        <v>0</v>
      </c>
      <c r="BB406" s="18">
        <f>IF(BA406=BA$4,BA406-60,BA406)</f>
        <v>0</v>
      </c>
      <c r="BC406" s="19">
        <f>IF(AZ406=$AZ$4,1,IF(BA406=$BA$4,1,IF(BB406=$BB$4,1,0)))</f>
        <v>0</v>
      </c>
      <c r="BE406" s="120">
        <f>IF(E406=BE$3,AX406,0)</f>
        <v>0</v>
      </c>
      <c r="BF406" s="18">
        <f>IF(BE406=BE$4,BE406-60,BE406)</f>
        <v>0</v>
      </c>
      <c r="BG406" s="18">
        <f>IF(BF406=BF$4,BF406-60,BF406)</f>
        <v>0</v>
      </c>
      <c r="BH406" s="19">
        <f>IF(BE406=$BE$4,1,IF(BF406=$BF$4,1,IF(BG406=$BG$4,1,0)))</f>
        <v>0</v>
      </c>
      <c r="BJ406" s="120">
        <f>IF(E406=BJ$3,AX406,0)</f>
        <v>0</v>
      </c>
      <c r="BK406" s="18">
        <f>IF(BJ406=BJ$4,BJ406-60,BJ406)</f>
        <v>0</v>
      </c>
      <c r="BL406" s="18">
        <f>IF(BK406=BK$4,BK406-60,BK406)</f>
        <v>0</v>
      </c>
      <c r="BM406" s="19">
        <f>IF(BJ406=$BJ$4,1,IF(BK406=$BK$4,1,IF(BL406=$BL$4,1,0)))</f>
        <v>0</v>
      </c>
    </row>
    <row r="407" spans="1:65" ht="15.75" customHeight="1" outlineLevel="1" x14ac:dyDescent="0.25">
      <c r="A407" s="12" t="str">
        <f>CONCATENATE(E407,LEFT(C407,2),RIGHT(C407,2),UPPER((LEFT(D407,3))))</f>
        <v/>
      </c>
      <c r="B407" s="99"/>
      <c r="C407" s="99"/>
      <c r="D407" s="99"/>
      <c r="E407" s="99"/>
      <c r="F407" s="99"/>
      <c r="G407" s="100"/>
      <c r="H407" s="84" t="s">
        <v>29</v>
      </c>
      <c r="I407" s="101">
        <f>VLOOKUP(H407,OBJECTIFS,2)</f>
        <v>10</v>
      </c>
      <c r="J407" s="99"/>
      <c r="K407" s="87" t="s">
        <v>36</v>
      </c>
      <c r="L407" s="11">
        <f>VLOOKUP(K407,COMPETENCES,2)</f>
        <v>7.5</v>
      </c>
      <c r="M407" s="11">
        <f>IF(L407="-",0,IF(L407=0,0,1))</f>
        <v>1</v>
      </c>
      <c r="N407" s="103"/>
      <c r="O407" s="84" t="s">
        <v>19</v>
      </c>
      <c r="P407" s="11">
        <f>VLOOKUP(O407,QUALITES,2)</f>
        <v>10</v>
      </c>
      <c r="Q407" s="94"/>
      <c r="R407" s="84" t="s">
        <v>36</v>
      </c>
      <c r="S407" s="11">
        <f>VLOOKUP(R407,EXPERTISE,2)</f>
        <v>7.5</v>
      </c>
      <c r="T407" s="94"/>
      <c r="U407" s="92"/>
      <c r="V407" s="92"/>
      <c r="W407" s="92"/>
      <c r="X407" s="92"/>
      <c r="Y407" s="92"/>
      <c r="Z407" s="92"/>
      <c r="AA407" s="92"/>
      <c r="AB407" s="92"/>
      <c r="AC407" s="92"/>
      <c r="AD407" s="92"/>
      <c r="AE407" s="92"/>
      <c r="AF407" s="92"/>
      <c r="AG407" s="92"/>
      <c r="AH407" s="92"/>
      <c r="AI407" s="92"/>
      <c r="AJ407" s="92"/>
      <c r="AK407" s="92"/>
      <c r="AL407" s="92"/>
      <c r="AM407" s="92"/>
      <c r="AN407" s="92"/>
      <c r="AO407" s="92"/>
      <c r="AP407" s="92"/>
      <c r="AQ407" s="92"/>
      <c r="AR407" s="92"/>
      <c r="AS407" s="92"/>
      <c r="AT407" s="92"/>
      <c r="AU407" s="92"/>
      <c r="AV407" s="92"/>
      <c r="AW407" s="92"/>
      <c r="AX407" s="98"/>
      <c r="AZ407" s="120">
        <f>IF(E407=AZ$3,AX407,0)</f>
        <v>0</v>
      </c>
      <c r="BA407" s="18">
        <f>IF(AZ407=AZ$4,AZ407-60,AZ407)</f>
        <v>0</v>
      </c>
      <c r="BB407" s="18">
        <f>IF(BA407=BA$4,BA407-60,BA407)</f>
        <v>0</v>
      </c>
      <c r="BC407" s="19">
        <f>IF(AZ407=$AZ$4,1,IF(BA407=$BA$4,1,IF(BB407=$BB$4,1,0)))</f>
        <v>0</v>
      </c>
      <c r="BE407" s="120">
        <f>IF(E407=BE$3,AX407,0)</f>
        <v>0</v>
      </c>
      <c r="BF407" s="18">
        <f>IF(BE407=BE$4,BE407-60,BE407)</f>
        <v>0</v>
      </c>
      <c r="BG407" s="18">
        <f>IF(BF407=BF$4,BF407-60,BF407)</f>
        <v>0</v>
      </c>
      <c r="BH407" s="19">
        <f>IF(BE407=$BE$4,1,IF(BF407=$BF$4,1,IF(BG407=$BG$4,1,0)))</f>
        <v>0</v>
      </c>
      <c r="BJ407" s="120">
        <f>IF(E407=BJ$3,AX407,0)</f>
        <v>0</v>
      </c>
      <c r="BK407" s="18">
        <f>IF(BJ407=BJ$4,BJ407-60,BJ407)</f>
        <v>0</v>
      </c>
      <c r="BL407" s="18">
        <f>IF(BK407=BK$4,BK407-60,BK407)</f>
        <v>0</v>
      </c>
      <c r="BM407" s="19">
        <f>IF(BJ407=$BJ$4,1,IF(BK407=$BK$4,1,IF(BL407=$BL$4,1,0)))</f>
        <v>0</v>
      </c>
    </row>
    <row r="408" spans="1:65" ht="15.75" customHeight="1" outlineLevel="1" x14ac:dyDescent="0.25">
      <c r="A408" s="12" t="str">
        <f>CONCATENATE(E408,LEFT(C408,2),RIGHT(C408,2),UPPER((LEFT(D408,3))))</f>
        <v/>
      </c>
      <c r="B408" s="99"/>
      <c r="C408" s="99"/>
      <c r="D408" s="99"/>
      <c r="E408" s="99"/>
      <c r="F408" s="99"/>
      <c r="G408" s="105"/>
      <c r="H408" s="84" t="s">
        <v>31</v>
      </c>
      <c r="I408" s="101">
        <f>VLOOKUP(H408,OBJECTIFS,2)</f>
        <v>0</v>
      </c>
      <c r="J408" s="99"/>
      <c r="K408" s="87" t="s">
        <v>36</v>
      </c>
      <c r="L408" s="11">
        <f>VLOOKUP(K408,COMPETENCES,2)</f>
        <v>7.5</v>
      </c>
      <c r="M408" s="11">
        <f>IF(L408="-",0,IF(L408=0,0,1))</f>
        <v>1</v>
      </c>
      <c r="N408" s="103"/>
      <c r="O408" s="84" t="s">
        <v>19</v>
      </c>
      <c r="P408" s="11">
        <f>VLOOKUP(O408,QUALITES,2)</f>
        <v>10</v>
      </c>
      <c r="Q408" s="94"/>
      <c r="R408" s="84" t="s">
        <v>37</v>
      </c>
      <c r="S408" s="11">
        <f>VLOOKUP(R408,EXPERTISE,2)</f>
        <v>10</v>
      </c>
      <c r="T408" s="94"/>
      <c r="U408" s="92"/>
      <c r="V408" s="92"/>
      <c r="W408" s="92"/>
      <c r="X408" s="92"/>
      <c r="Y408" s="92"/>
      <c r="Z408" s="92"/>
      <c r="AA408" s="92"/>
      <c r="AB408" s="92"/>
      <c r="AC408" s="92"/>
      <c r="AD408" s="92"/>
      <c r="AE408" s="92"/>
      <c r="AF408" s="92"/>
      <c r="AG408" s="92"/>
      <c r="AH408" s="92"/>
      <c r="AI408" s="92"/>
      <c r="AJ408" s="92"/>
      <c r="AK408" s="92"/>
      <c r="AL408" s="92"/>
      <c r="AM408" s="92"/>
      <c r="AN408" s="92"/>
      <c r="AO408" s="92"/>
      <c r="AP408" s="92"/>
      <c r="AQ408" s="92"/>
      <c r="AR408" s="92"/>
      <c r="AS408" s="92"/>
      <c r="AT408" s="92"/>
      <c r="AU408" s="92"/>
      <c r="AV408" s="92"/>
      <c r="AW408" s="92"/>
      <c r="AX408" s="98"/>
      <c r="AZ408" s="120">
        <f>IF(E408=AZ$3,AX408,0)</f>
        <v>0</v>
      </c>
      <c r="BA408" s="18">
        <f>IF(AZ408=AZ$4,AZ408-60,AZ408)</f>
        <v>0</v>
      </c>
      <c r="BB408" s="18">
        <f>IF(BA408=BA$4,BA408-60,BA408)</f>
        <v>0</v>
      </c>
      <c r="BC408" s="19">
        <f>IF(AZ408=$AZ$4,1,IF(BA408=$BA$4,1,IF(BB408=$BB$4,1,0)))</f>
        <v>0</v>
      </c>
      <c r="BE408" s="120">
        <f>IF(E408=BE$3,AX408,0)</f>
        <v>0</v>
      </c>
      <c r="BF408" s="18">
        <f>IF(BE408=BE$4,BE408-60,BE408)</f>
        <v>0</v>
      </c>
      <c r="BG408" s="18">
        <f>IF(BF408=BF$4,BF408-60,BF408)</f>
        <v>0</v>
      </c>
      <c r="BH408" s="19">
        <f>IF(BE408=$BE$4,1,IF(BF408=$BF$4,1,IF(BG408=$BG$4,1,0)))</f>
        <v>0</v>
      </c>
      <c r="BJ408" s="120">
        <f>IF(E408=BJ$3,AX408,0)</f>
        <v>0</v>
      </c>
      <c r="BK408" s="18">
        <f>IF(BJ408=BJ$4,BJ408-60,BJ408)</f>
        <v>0</v>
      </c>
      <c r="BL408" s="18">
        <f>IF(BK408=BK$4,BK408-60,BK408)</f>
        <v>0</v>
      </c>
      <c r="BM408" s="19">
        <f>IF(BJ408=$BJ$4,1,IF(BK408=$BK$4,1,IF(BL408=$BL$4,1,0)))</f>
        <v>0</v>
      </c>
    </row>
    <row r="409" spans="1:65" ht="15.75" customHeight="1" outlineLevel="1" x14ac:dyDescent="0.25">
      <c r="A409" s="12" t="str">
        <f>CONCATENATE(E409,LEFT(C409,2),RIGHT(C409,2),UPPER((LEFT(D409,3))))</f>
        <v/>
      </c>
      <c r="B409" s="99"/>
      <c r="C409" s="99"/>
      <c r="D409" s="99"/>
      <c r="E409" s="99"/>
      <c r="F409" s="99"/>
      <c r="G409" s="105"/>
      <c r="H409" s="84" t="s">
        <v>66</v>
      </c>
      <c r="I409" s="101" t="str">
        <f>VLOOKUP(H409,OBJECTIFS,2)</f>
        <v>-</v>
      </c>
      <c r="J409" s="99"/>
      <c r="K409" s="84" t="s">
        <v>37</v>
      </c>
      <c r="L409" s="11">
        <f>VLOOKUP(K409,COMPETENCES,2)</f>
        <v>10</v>
      </c>
      <c r="M409" s="11">
        <f>IF(L409="-",0,IF(L409=0,0,1))</f>
        <v>1</v>
      </c>
      <c r="N409" s="103"/>
      <c r="O409" s="84" t="s">
        <v>18</v>
      </c>
      <c r="P409" s="11">
        <f>VLOOKUP(O409,QUALITES,2)</f>
        <v>7.5</v>
      </c>
      <c r="Q409" s="94"/>
      <c r="R409" s="84" t="s">
        <v>36</v>
      </c>
      <c r="S409" s="11">
        <f>VLOOKUP(R409,EXPERTISE,2)</f>
        <v>7.5</v>
      </c>
      <c r="T409" s="94"/>
      <c r="U409" s="92"/>
      <c r="V409" s="92"/>
      <c r="W409" s="92"/>
      <c r="X409" s="92"/>
      <c r="Y409" s="92"/>
      <c r="Z409" s="92"/>
      <c r="AA409" s="92"/>
      <c r="AB409" s="92"/>
      <c r="AC409" s="92"/>
      <c r="AD409" s="92"/>
      <c r="AE409" s="92"/>
      <c r="AF409" s="92"/>
      <c r="AG409" s="92"/>
      <c r="AH409" s="92"/>
      <c r="AI409" s="92"/>
      <c r="AJ409" s="92"/>
      <c r="AK409" s="92"/>
      <c r="AL409" s="92"/>
      <c r="AM409" s="92"/>
      <c r="AN409" s="92"/>
      <c r="AO409" s="92"/>
      <c r="AP409" s="92"/>
      <c r="AQ409" s="92"/>
      <c r="AR409" s="92"/>
      <c r="AS409" s="92"/>
      <c r="AT409" s="92"/>
      <c r="AU409" s="92"/>
      <c r="AV409" s="92"/>
      <c r="AW409" s="92"/>
      <c r="AX409" s="98"/>
      <c r="AZ409" s="120">
        <f>IF(E409=AZ$3,AX409,0)</f>
        <v>0</v>
      </c>
      <c r="BA409" s="18">
        <f>IF(AZ409=AZ$4,AZ409-60,AZ409)</f>
        <v>0</v>
      </c>
      <c r="BB409" s="18">
        <f>IF(BA409=BA$4,BA409-60,BA409)</f>
        <v>0</v>
      </c>
      <c r="BC409" s="19">
        <f>IF(AZ409=$AZ$4,1,IF(BA409=$BA$4,1,IF(BB409=$BB$4,1,0)))</f>
        <v>0</v>
      </c>
      <c r="BE409" s="120">
        <f>IF(E409=BE$3,AX409,0)</f>
        <v>0</v>
      </c>
      <c r="BF409" s="18">
        <f>IF(BE409=BE$4,BE409-60,BE409)</f>
        <v>0</v>
      </c>
      <c r="BG409" s="18">
        <f>IF(BF409=BF$4,BF409-60,BF409)</f>
        <v>0</v>
      </c>
      <c r="BH409" s="19">
        <f>IF(BE409=$BE$4,1,IF(BF409=$BF$4,1,IF(BG409=$BG$4,1,0)))</f>
        <v>0</v>
      </c>
      <c r="BJ409" s="120">
        <f>IF(E409=BJ$3,AX409,0)</f>
        <v>0</v>
      </c>
      <c r="BK409" s="18">
        <f>IF(BJ409=BJ$4,BJ409-60,BJ409)</f>
        <v>0</v>
      </c>
      <c r="BL409" s="18">
        <f>IF(BK409=BK$4,BK409-60,BK409)</f>
        <v>0</v>
      </c>
      <c r="BM409" s="19">
        <f>IF(BJ409=$BJ$4,1,IF(BK409=$BK$4,1,IF(BL409=$BL$4,1,0)))</f>
        <v>0</v>
      </c>
    </row>
    <row r="410" spans="1:65" ht="15.75" customHeight="1" outlineLevel="1" x14ac:dyDescent="0.25">
      <c r="A410" s="12" t="str">
        <f>CONCATENATE(E410,LEFT(C410,2),RIGHT(C410,2),UPPER((LEFT(D410,3))))</f>
        <v/>
      </c>
      <c r="B410" s="99"/>
      <c r="C410" s="99"/>
      <c r="D410" s="99"/>
      <c r="E410" s="99"/>
      <c r="F410" s="99"/>
      <c r="G410" s="105"/>
      <c r="H410" s="84" t="s">
        <v>66</v>
      </c>
      <c r="I410" s="11" t="str">
        <f>VLOOKUP(H410,OBJECTIFS,2)</f>
        <v>-</v>
      </c>
      <c r="J410" s="99"/>
      <c r="K410" s="87" t="s">
        <v>36</v>
      </c>
      <c r="L410" s="11">
        <f>VLOOKUP(K410,COMPETENCES,2)</f>
        <v>7.5</v>
      </c>
      <c r="M410" s="11">
        <f>IF(L410="-",0,IF(L410=0,0,1))</f>
        <v>1</v>
      </c>
      <c r="N410" s="103"/>
      <c r="O410" s="84" t="s">
        <v>18</v>
      </c>
      <c r="P410" s="11">
        <f>VLOOKUP(O410,QUALITES,2)</f>
        <v>7.5</v>
      </c>
      <c r="Q410" s="94"/>
      <c r="R410" s="84" t="s">
        <v>36</v>
      </c>
      <c r="S410" s="11">
        <f>VLOOKUP(R410,EXPERTISE,2)</f>
        <v>7.5</v>
      </c>
      <c r="T410" s="94"/>
      <c r="U410" s="92"/>
      <c r="V410" s="92"/>
      <c r="W410" s="92"/>
      <c r="X410" s="92"/>
      <c r="Y410" s="92"/>
      <c r="Z410" s="92"/>
      <c r="AA410" s="92"/>
      <c r="AB410" s="92"/>
      <c r="AC410" s="92"/>
      <c r="AD410" s="92"/>
      <c r="AE410" s="92"/>
      <c r="AF410" s="92"/>
      <c r="AG410" s="92"/>
      <c r="AH410" s="92"/>
      <c r="AI410" s="92"/>
      <c r="AJ410" s="92"/>
      <c r="AK410" s="92"/>
      <c r="AL410" s="92"/>
      <c r="AM410" s="92"/>
      <c r="AN410" s="92"/>
      <c r="AO410" s="92"/>
      <c r="AP410" s="92"/>
      <c r="AQ410" s="92"/>
      <c r="AR410" s="92"/>
      <c r="AS410" s="92"/>
      <c r="AT410" s="92"/>
      <c r="AU410" s="92"/>
      <c r="AV410" s="92"/>
      <c r="AW410" s="92"/>
      <c r="AX410" s="98"/>
      <c r="AZ410" s="120">
        <f>IF(E410=AZ$3,AX410,0)</f>
        <v>0</v>
      </c>
      <c r="BA410" s="18">
        <f>IF(AZ410=AZ$4,AZ410-60,AZ410)</f>
        <v>0</v>
      </c>
      <c r="BB410" s="18">
        <f>IF(BA410=BA$4,BA410-60,BA410)</f>
        <v>0</v>
      </c>
      <c r="BC410" s="19">
        <f>IF(AZ410=$AZ$4,1,IF(BA410=$BA$4,1,IF(BB410=$BB$4,1,0)))</f>
        <v>0</v>
      </c>
      <c r="BE410" s="120">
        <f>IF(E410=BE$3,AX410,0)</f>
        <v>0</v>
      </c>
      <c r="BF410" s="18">
        <f>IF(BE410=BE$4,BE410-60,BE410)</f>
        <v>0</v>
      </c>
      <c r="BG410" s="18">
        <f>IF(BF410=BF$4,BF410-60,BF410)</f>
        <v>0</v>
      </c>
      <c r="BH410" s="19">
        <f>IF(BE410=$BE$4,1,IF(BF410=$BF$4,1,IF(BG410=$BG$4,1,0)))</f>
        <v>0</v>
      </c>
      <c r="BJ410" s="120">
        <f>IF(E410=BJ$3,AX410,0)</f>
        <v>0</v>
      </c>
      <c r="BK410" s="18">
        <f>IF(BJ410=BJ$4,BJ410-60,BJ410)</f>
        <v>0</v>
      </c>
      <c r="BL410" s="18">
        <f>IF(BK410=BK$4,BK410-60,BK410)</f>
        <v>0</v>
      </c>
      <c r="BM410" s="19">
        <f>IF(BJ410=$BJ$4,1,IF(BK410=$BK$4,1,IF(BL410=$BL$4,1,0)))</f>
        <v>0</v>
      </c>
    </row>
    <row r="411" spans="1:65" ht="15.75" customHeight="1" outlineLevel="1" x14ac:dyDescent="0.25">
      <c r="A411" s="12" t="str">
        <f>CONCATENATE(E411,LEFT(C411,2),RIGHT(C411,2),UPPER((LEFT(D411,3))))</f>
        <v/>
      </c>
      <c r="B411" s="99"/>
      <c r="C411" s="99"/>
      <c r="D411" s="99"/>
      <c r="E411" s="99"/>
      <c r="F411" s="99"/>
      <c r="G411" s="100"/>
      <c r="H411" s="99"/>
      <c r="I411" s="106"/>
      <c r="J411" s="99"/>
      <c r="K411" s="84" t="s">
        <v>35</v>
      </c>
      <c r="L411" s="11">
        <f>VLOOKUP(K411,COMPETENCES,2)</f>
        <v>5</v>
      </c>
      <c r="M411" s="11">
        <f>IF(L411="-",0,IF(L411=0,0,1))</f>
        <v>1</v>
      </c>
      <c r="N411" s="103"/>
      <c r="O411" s="84" t="s">
        <v>38</v>
      </c>
      <c r="P411" s="11" t="str">
        <f>VLOOKUP(O411,QUALITES,2)</f>
        <v>-</v>
      </c>
      <c r="Q411" s="94"/>
      <c r="R411" s="84" t="s">
        <v>36</v>
      </c>
      <c r="S411" s="11">
        <f>VLOOKUP(R411,EXPERTISE,2)</f>
        <v>7.5</v>
      </c>
      <c r="T411" s="94"/>
      <c r="U411" s="92"/>
      <c r="V411" s="92"/>
      <c r="W411" s="92"/>
      <c r="X411" s="92"/>
      <c r="Y411" s="92"/>
      <c r="Z411" s="92"/>
      <c r="AA411" s="92"/>
      <c r="AB411" s="92"/>
      <c r="AC411" s="92"/>
      <c r="AD411" s="92"/>
      <c r="AE411" s="92"/>
      <c r="AF411" s="92"/>
      <c r="AG411" s="92"/>
      <c r="AH411" s="92"/>
      <c r="AI411" s="92"/>
      <c r="AJ411" s="92"/>
      <c r="AK411" s="92"/>
      <c r="AL411" s="92"/>
      <c r="AM411" s="92"/>
      <c r="AN411" s="92"/>
      <c r="AO411" s="92"/>
      <c r="AP411" s="92"/>
      <c r="AQ411" s="92"/>
      <c r="AR411" s="92"/>
      <c r="AS411" s="92"/>
      <c r="AT411" s="92"/>
      <c r="AU411" s="92"/>
      <c r="AV411" s="92"/>
      <c r="AW411" s="92"/>
      <c r="AX411" s="98"/>
      <c r="AZ411" s="120">
        <f>IF(E411=AZ$3,AX411,0)</f>
        <v>0</v>
      </c>
      <c r="BA411" s="18">
        <f>IF(AZ411=AZ$4,AZ411-60,AZ411)</f>
        <v>0</v>
      </c>
      <c r="BB411" s="18">
        <f>IF(BA411=BA$4,BA411-60,BA411)</f>
        <v>0</v>
      </c>
      <c r="BC411" s="19">
        <f>IF(AZ411=$AZ$4,1,IF(BA411=$BA$4,1,IF(BB411=$BB$4,1,0)))</f>
        <v>0</v>
      </c>
      <c r="BE411" s="120">
        <f>IF(E411=BE$3,AX411,0)</f>
        <v>0</v>
      </c>
      <c r="BF411" s="18">
        <f>IF(BE411=BE$4,BE411-60,BE411)</f>
        <v>0</v>
      </c>
      <c r="BG411" s="18">
        <f>IF(BF411=BF$4,BF411-60,BF411)</f>
        <v>0</v>
      </c>
      <c r="BH411" s="19">
        <f>IF(BE411=$BE$4,1,IF(BF411=$BF$4,1,IF(BG411=$BG$4,1,0)))</f>
        <v>0</v>
      </c>
      <c r="BJ411" s="120">
        <f>IF(E411=BJ$3,AX411,0)</f>
        <v>0</v>
      </c>
      <c r="BK411" s="18">
        <f>IF(BJ411=BJ$4,BJ411-60,BJ411)</f>
        <v>0</v>
      </c>
      <c r="BL411" s="18">
        <f>IF(BK411=BK$4,BK411-60,BK411)</f>
        <v>0</v>
      </c>
      <c r="BM411" s="19">
        <f>IF(BJ411=$BJ$4,1,IF(BK411=$BK$4,1,IF(BL411=$BL$4,1,0)))</f>
        <v>0</v>
      </c>
    </row>
    <row r="412" spans="1:65" ht="15.75" customHeight="1" outlineLevel="1" x14ac:dyDescent="0.25">
      <c r="A412" s="12" t="str">
        <f>CONCATENATE(E412,LEFT(C412,2),RIGHT(C412,2),UPPER((LEFT(D412,3))))</f>
        <v/>
      </c>
      <c r="B412" s="99"/>
      <c r="C412" s="99"/>
      <c r="D412" s="99"/>
      <c r="E412" s="99"/>
      <c r="F412" s="99"/>
      <c r="G412" s="100"/>
      <c r="H412" s="99"/>
      <c r="I412" s="106"/>
      <c r="J412" s="99"/>
      <c r="K412" s="84" t="s">
        <v>37</v>
      </c>
      <c r="L412" s="11">
        <f>VLOOKUP(K412,COMPETENCES,2)</f>
        <v>10</v>
      </c>
      <c r="M412" s="11">
        <f>IF(L412="-",0,IF(L412=0,0,1))</f>
        <v>1</v>
      </c>
      <c r="N412" s="103"/>
      <c r="O412" s="84" t="s">
        <v>19</v>
      </c>
      <c r="P412" s="11">
        <f>VLOOKUP(O412,QUALITES,2)</f>
        <v>10</v>
      </c>
      <c r="Q412" s="94"/>
      <c r="R412" s="84" t="s">
        <v>38</v>
      </c>
      <c r="S412" s="11" t="str">
        <f>VLOOKUP(R412,EXPERTISE,2)</f>
        <v>-</v>
      </c>
      <c r="T412" s="94"/>
      <c r="U412" s="92"/>
      <c r="V412" s="92"/>
      <c r="W412" s="92"/>
      <c r="X412" s="92"/>
      <c r="Y412" s="92"/>
      <c r="Z412" s="92"/>
      <c r="AA412" s="92"/>
      <c r="AB412" s="92"/>
      <c r="AC412" s="92"/>
      <c r="AD412" s="92"/>
      <c r="AE412" s="92"/>
      <c r="AF412" s="92"/>
      <c r="AG412" s="92"/>
      <c r="AH412" s="92"/>
      <c r="AI412" s="92"/>
      <c r="AJ412" s="92"/>
      <c r="AK412" s="92"/>
      <c r="AL412" s="92"/>
      <c r="AM412" s="92"/>
      <c r="AN412" s="92"/>
      <c r="AO412" s="92"/>
      <c r="AP412" s="92"/>
      <c r="AQ412" s="92"/>
      <c r="AR412" s="92"/>
      <c r="AS412" s="92"/>
      <c r="AT412" s="92"/>
      <c r="AU412" s="92"/>
      <c r="AV412" s="92"/>
      <c r="AW412" s="92"/>
      <c r="AX412" s="98"/>
      <c r="AZ412" s="120">
        <f>IF(E412=AZ$3,AX412,0)</f>
        <v>0</v>
      </c>
      <c r="BA412" s="18">
        <f>IF(AZ412=AZ$4,AZ412-60,AZ412)</f>
        <v>0</v>
      </c>
      <c r="BB412" s="18">
        <f>IF(BA412=BA$4,BA412-60,BA412)</f>
        <v>0</v>
      </c>
      <c r="BC412" s="19">
        <f>IF(AZ412=$AZ$4,1,IF(BA412=$BA$4,1,IF(BB412=$BB$4,1,0)))</f>
        <v>0</v>
      </c>
      <c r="BE412" s="120">
        <f>IF(E412=BE$3,AX412,0)</f>
        <v>0</v>
      </c>
      <c r="BF412" s="18">
        <f>IF(BE412=BE$4,BE412-60,BE412)</f>
        <v>0</v>
      </c>
      <c r="BG412" s="18">
        <f>IF(BF412=BF$4,BF412-60,BF412)</f>
        <v>0</v>
      </c>
      <c r="BH412" s="19">
        <f>IF(BE412=$BE$4,1,IF(BF412=$BF$4,1,IF(BG412=$BG$4,1,0)))</f>
        <v>0</v>
      </c>
      <c r="BJ412" s="120">
        <f>IF(E412=BJ$3,AX412,0)</f>
        <v>0</v>
      </c>
      <c r="BK412" s="18">
        <f>IF(BJ412=BJ$4,BJ412-60,BJ412)</f>
        <v>0</v>
      </c>
      <c r="BL412" s="18">
        <f>IF(BK412=BK$4,BK412-60,BK412)</f>
        <v>0</v>
      </c>
      <c r="BM412" s="19">
        <f>IF(BJ412=$BJ$4,1,IF(BK412=$BK$4,1,IF(BL412=$BL$4,1,0)))</f>
        <v>0</v>
      </c>
    </row>
    <row r="413" spans="1:65" ht="15.75" customHeight="1" outlineLevel="1" x14ac:dyDescent="0.25">
      <c r="A413" s="12" t="str">
        <f>CONCATENATE(E413,LEFT(C413,2),RIGHT(C413,2),UPPER((LEFT(D413,3))))</f>
        <v/>
      </c>
      <c r="B413" s="99"/>
      <c r="C413" s="99"/>
      <c r="D413" s="99"/>
      <c r="E413" s="99"/>
      <c r="F413" s="99"/>
      <c r="G413" s="100"/>
      <c r="H413" s="99"/>
      <c r="I413" s="106"/>
      <c r="J413" s="99"/>
      <c r="K413" s="84" t="s">
        <v>37</v>
      </c>
      <c r="L413" s="11">
        <f>VLOOKUP(K413,COMPETENCES,2)</f>
        <v>10</v>
      </c>
      <c r="M413" s="11">
        <f>IF(L413="-",0,IF(L413=0,0,1))</f>
        <v>1</v>
      </c>
      <c r="N413" s="103"/>
      <c r="O413" s="84" t="s">
        <v>19</v>
      </c>
      <c r="P413" s="11">
        <f>VLOOKUP(O413,QUALITES,2)</f>
        <v>10</v>
      </c>
      <c r="Q413" s="94"/>
      <c r="R413" s="84" t="s">
        <v>35</v>
      </c>
      <c r="S413" s="11">
        <f>VLOOKUP(R413,EXPERTISE,2)</f>
        <v>5</v>
      </c>
      <c r="T413" s="94"/>
      <c r="U413" s="92"/>
      <c r="V413" s="92"/>
      <c r="W413" s="92"/>
      <c r="X413" s="92"/>
      <c r="Y413" s="92"/>
      <c r="Z413" s="92"/>
      <c r="AA413" s="92"/>
      <c r="AB413" s="92"/>
      <c r="AC413" s="92"/>
      <c r="AD413" s="92"/>
      <c r="AE413" s="92"/>
      <c r="AF413" s="92"/>
      <c r="AG413" s="92"/>
      <c r="AH413" s="92"/>
      <c r="AI413" s="92"/>
      <c r="AJ413" s="92"/>
      <c r="AK413" s="92"/>
      <c r="AL413" s="92"/>
      <c r="AM413" s="92"/>
      <c r="AN413" s="92"/>
      <c r="AO413" s="92"/>
      <c r="AP413" s="92"/>
      <c r="AQ413" s="92"/>
      <c r="AR413" s="92"/>
      <c r="AS413" s="92"/>
      <c r="AT413" s="92"/>
      <c r="AU413" s="92"/>
      <c r="AV413" s="92"/>
      <c r="AW413" s="92"/>
      <c r="AX413" s="98"/>
      <c r="AZ413" s="120">
        <f>IF(E413=AZ$3,AX413,0)</f>
        <v>0</v>
      </c>
      <c r="BA413" s="18">
        <f>IF(AZ413=AZ$4,AZ413-60,AZ413)</f>
        <v>0</v>
      </c>
      <c r="BB413" s="18">
        <f>IF(BA413=BA$4,BA413-60,BA413)</f>
        <v>0</v>
      </c>
      <c r="BC413" s="19">
        <f>IF(AZ413=$AZ$4,1,IF(BA413=$BA$4,1,IF(BB413=$BB$4,1,0)))</f>
        <v>0</v>
      </c>
      <c r="BE413" s="120">
        <f>IF(E413=BE$3,AX413,0)</f>
        <v>0</v>
      </c>
      <c r="BF413" s="18">
        <f>IF(BE413=BE$4,BE413-60,BE413)</f>
        <v>0</v>
      </c>
      <c r="BG413" s="18">
        <f>IF(BF413=BF$4,BF413-60,BF413)</f>
        <v>0</v>
      </c>
      <c r="BH413" s="19">
        <f>IF(BE413=$BE$4,1,IF(BF413=$BF$4,1,IF(BG413=$BG$4,1,0)))</f>
        <v>0</v>
      </c>
      <c r="BJ413" s="120">
        <f>IF(E413=BJ$3,AX413,0)</f>
        <v>0</v>
      </c>
      <c r="BK413" s="18">
        <f>IF(BJ413=BJ$4,BJ413-60,BJ413)</f>
        <v>0</v>
      </c>
      <c r="BL413" s="18">
        <f>IF(BK413=BK$4,BK413-60,BK413)</f>
        <v>0</v>
      </c>
      <c r="BM413" s="19">
        <f>IF(BJ413=$BJ$4,1,IF(BK413=$BK$4,1,IF(BL413=$BL$4,1,0)))</f>
        <v>0</v>
      </c>
    </row>
    <row r="414" spans="1:65" ht="15.75" customHeight="1" outlineLevel="1" x14ac:dyDescent="0.25">
      <c r="A414" s="12" t="str">
        <f>CONCATENATE(E414,LEFT(C414,2),RIGHT(C414,2),UPPER((LEFT(D414,3))))</f>
        <v/>
      </c>
      <c r="B414" s="99"/>
      <c r="C414" s="99"/>
      <c r="D414" s="99"/>
      <c r="E414" s="99"/>
      <c r="F414" s="99"/>
      <c r="G414" s="100"/>
      <c r="H414" s="99"/>
      <c r="I414" s="106"/>
      <c r="J414" s="99"/>
      <c r="K414" s="84" t="s">
        <v>37</v>
      </c>
      <c r="L414" s="11">
        <f>VLOOKUP(K414,COMPETENCES,2)</f>
        <v>10</v>
      </c>
      <c r="M414" s="11">
        <f>IF(L414="-",0,IF(L414=0,0,1))</f>
        <v>1</v>
      </c>
      <c r="N414" s="103"/>
      <c r="O414" s="94"/>
      <c r="P414" s="107"/>
      <c r="Q414" s="94"/>
      <c r="R414" s="84" t="s">
        <v>36</v>
      </c>
      <c r="S414" s="11">
        <f>VLOOKUP(R414,EXPERTISE,2)</f>
        <v>7.5</v>
      </c>
      <c r="T414" s="94"/>
      <c r="U414" s="92"/>
      <c r="V414" s="92"/>
      <c r="W414" s="92"/>
      <c r="X414" s="92"/>
      <c r="Y414" s="92"/>
      <c r="Z414" s="92"/>
      <c r="AA414" s="92"/>
      <c r="AB414" s="92"/>
      <c r="AC414" s="92"/>
      <c r="AD414" s="92"/>
      <c r="AE414" s="92"/>
      <c r="AF414" s="92"/>
      <c r="AG414" s="92"/>
      <c r="AH414" s="92"/>
      <c r="AI414" s="92"/>
      <c r="AJ414" s="92"/>
      <c r="AK414" s="92"/>
      <c r="AL414" s="92"/>
      <c r="AM414" s="92"/>
      <c r="AN414" s="92"/>
      <c r="AO414" s="92"/>
      <c r="AP414" s="92"/>
      <c r="AQ414" s="92"/>
      <c r="AR414" s="92"/>
      <c r="AS414" s="92"/>
      <c r="AT414" s="92"/>
      <c r="AU414" s="92"/>
      <c r="AV414" s="92"/>
      <c r="AW414" s="92"/>
      <c r="AX414" s="98"/>
      <c r="AZ414" s="120">
        <f>IF(E414=AZ$3,AX414,0)</f>
        <v>0</v>
      </c>
      <c r="BA414" s="18">
        <f>IF(AZ414=AZ$4,AZ414-60,AZ414)</f>
        <v>0</v>
      </c>
      <c r="BB414" s="18">
        <f>IF(BA414=BA$4,BA414-60,BA414)</f>
        <v>0</v>
      </c>
      <c r="BC414" s="19">
        <f>IF(AZ414=$AZ$4,1,IF(BA414=$BA$4,1,IF(BB414=$BB$4,1,0)))</f>
        <v>0</v>
      </c>
      <c r="BE414" s="120">
        <f>IF(E414=BE$3,AX414,0)</f>
        <v>0</v>
      </c>
      <c r="BF414" s="18">
        <f>IF(BE414=BE$4,BE414-60,BE414)</f>
        <v>0</v>
      </c>
      <c r="BG414" s="18">
        <f>IF(BF414=BF$4,BF414-60,BF414)</f>
        <v>0</v>
      </c>
      <c r="BH414" s="19">
        <f>IF(BE414=$BE$4,1,IF(BF414=$BF$4,1,IF(BG414=$BG$4,1,0)))</f>
        <v>0</v>
      </c>
      <c r="BJ414" s="120">
        <f>IF(E414=BJ$3,AX414,0)</f>
        <v>0</v>
      </c>
      <c r="BK414" s="18">
        <f>IF(BJ414=BJ$4,BJ414-60,BJ414)</f>
        <v>0</v>
      </c>
      <c r="BL414" s="18">
        <f>IF(BK414=BK$4,BK414-60,BK414)</f>
        <v>0</v>
      </c>
      <c r="BM414" s="19">
        <f>IF(BJ414=$BJ$4,1,IF(BK414=$BK$4,1,IF(BL414=$BL$4,1,0)))</f>
        <v>0</v>
      </c>
    </row>
    <row r="415" spans="1:65" ht="15.75" customHeight="1" outlineLevel="1" x14ac:dyDescent="0.25">
      <c r="A415" s="12" t="str">
        <f>CONCATENATE(E415,LEFT(C415,2),RIGHT(C415,2),UPPER((LEFT(D415,3))))</f>
        <v/>
      </c>
      <c r="B415" s="99"/>
      <c r="C415" s="99"/>
      <c r="D415" s="99"/>
      <c r="E415" s="99"/>
      <c r="F415" s="99"/>
      <c r="G415" s="100"/>
      <c r="H415" s="99"/>
      <c r="I415" s="106"/>
      <c r="J415" s="99"/>
      <c r="K415" s="84" t="s">
        <v>38</v>
      </c>
      <c r="L415" s="11" t="str">
        <f>VLOOKUP(K415,COMPETENCES,2)</f>
        <v>-</v>
      </c>
      <c r="M415" s="11">
        <f>IF(L415="-",0,IF(L415=0,0,1))</f>
        <v>0</v>
      </c>
      <c r="N415" s="103"/>
      <c r="O415" s="94"/>
      <c r="P415" s="107"/>
      <c r="Q415" s="94"/>
      <c r="R415" s="84" t="s">
        <v>38</v>
      </c>
      <c r="S415" s="11" t="str">
        <f>VLOOKUP(R415,EXPERTISE,2)</f>
        <v>-</v>
      </c>
      <c r="T415" s="94"/>
      <c r="U415" s="92"/>
      <c r="V415" s="92"/>
      <c r="W415" s="92"/>
      <c r="X415" s="92"/>
      <c r="Y415" s="92"/>
      <c r="Z415" s="92"/>
      <c r="AA415" s="92"/>
      <c r="AB415" s="92"/>
      <c r="AC415" s="92"/>
      <c r="AD415" s="92"/>
      <c r="AE415" s="92"/>
      <c r="AF415" s="92"/>
      <c r="AG415" s="92"/>
      <c r="AH415" s="92"/>
      <c r="AI415" s="92"/>
      <c r="AJ415" s="92"/>
      <c r="AK415" s="92"/>
      <c r="AL415" s="92"/>
      <c r="AM415" s="92"/>
      <c r="AN415" s="92"/>
      <c r="AO415" s="92"/>
      <c r="AP415" s="92"/>
      <c r="AQ415" s="92"/>
      <c r="AR415" s="92"/>
      <c r="AS415" s="92"/>
      <c r="AT415" s="92"/>
      <c r="AU415" s="92"/>
      <c r="AV415" s="92"/>
      <c r="AW415" s="92"/>
      <c r="AX415" s="98"/>
      <c r="AZ415" s="120">
        <f>IF(E415=AZ$3,AX415,0)</f>
        <v>0</v>
      </c>
      <c r="BA415" s="18">
        <f>IF(AZ415=AZ$4,AZ415-60,AZ415)</f>
        <v>0</v>
      </c>
      <c r="BB415" s="18">
        <f>IF(BA415=BA$4,BA415-60,BA415)</f>
        <v>0</v>
      </c>
      <c r="BC415" s="19">
        <f>IF(AZ415=$AZ$4,1,IF(BA415=$BA$4,1,IF(BB415=$BB$4,1,0)))</f>
        <v>0</v>
      </c>
      <c r="BE415" s="120">
        <f>IF(E415=BE$3,AX415,0)</f>
        <v>0</v>
      </c>
      <c r="BF415" s="18">
        <f>IF(BE415=BE$4,BE415-60,BE415)</f>
        <v>0</v>
      </c>
      <c r="BG415" s="18">
        <f>IF(BF415=BF$4,BF415-60,BF415)</f>
        <v>0</v>
      </c>
      <c r="BH415" s="19">
        <f>IF(BE415=$BE$4,1,IF(BF415=$BF$4,1,IF(BG415=$BG$4,1,0)))</f>
        <v>0</v>
      </c>
      <c r="BJ415" s="120">
        <f>IF(E415=BJ$3,AX415,0)</f>
        <v>0</v>
      </c>
      <c r="BK415" s="18">
        <f>IF(BJ415=BJ$4,BJ415-60,BJ415)</f>
        <v>0</v>
      </c>
      <c r="BL415" s="18">
        <f>IF(BK415=BK$4,BK415-60,BK415)</f>
        <v>0</v>
      </c>
      <c r="BM415" s="19">
        <f>IF(BJ415=$BJ$4,1,IF(BK415=$BK$4,1,IF(BL415=$BL$4,1,0)))</f>
        <v>0</v>
      </c>
    </row>
    <row r="416" spans="1:65" ht="15.75" customHeight="1" outlineLevel="1" x14ac:dyDescent="0.25">
      <c r="A416" s="12" t="str">
        <f>CONCATENATE(E416,LEFT(C416,2),RIGHT(C416,2),UPPER((LEFT(D416,3))))</f>
        <v/>
      </c>
      <c r="B416" s="99"/>
      <c r="C416" s="99"/>
      <c r="D416" s="99"/>
      <c r="E416" s="99"/>
      <c r="F416" s="99"/>
      <c r="G416" s="100"/>
      <c r="H416" s="99"/>
      <c r="I416" s="106"/>
      <c r="J416" s="99"/>
      <c r="K416" s="84" t="s">
        <v>38</v>
      </c>
      <c r="L416" s="11" t="str">
        <f>VLOOKUP(K416,COMPETENCES,2)</f>
        <v>-</v>
      </c>
      <c r="M416" s="11">
        <f>IF(L416="-",0,IF(L416=0,0,1))</f>
        <v>0</v>
      </c>
      <c r="N416" s="103"/>
      <c r="O416" s="94"/>
      <c r="P416" s="107"/>
      <c r="Q416" s="94"/>
      <c r="R416" s="84" t="s">
        <v>36</v>
      </c>
      <c r="S416" s="11">
        <f>VLOOKUP(R416,EXPERTISE,2)</f>
        <v>7.5</v>
      </c>
      <c r="T416" s="94"/>
      <c r="U416" s="92"/>
      <c r="V416" s="92"/>
      <c r="W416" s="92"/>
      <c r="X416" s="92"/>
      <c r="Y416" s="92"/>
      <c r="Z416" s="92"/>
      <c r="AA416" s="92"/>
      <c r="AB416" s="92"/>
      <c r="AC416" s="92"/>
      <c r="AD416" s="92"/>
      <c r="AE416" s="92"/>
      <c r="AF416" s="92"/>
      <c r="AG416" s="92"/>
      <c r="AH416" s="92"/>
      <c r="AI416" s="92"/>
      <c r="AJ416" s="92"/>
      <c r="AK416" s="92"/>
      <c r="AL416" s="92"/>
      <c r="AM416" s="92"/>
      <c r="AN416" s="92"/>
      <c r="AO416" s="92"/>
      <c r="AP416" s="92"/>
      <c r="AQ416" s="92"/>
      <c r="AR416" s="92"/>
      <c r="AS416" s="92"/>
      <c r="AT416" s="92"/>
      <c r="AU416" s="92"/>
      <c r="AV416" s="92"/>
      <c r="AW416" s="92"/>
      <c r="AX416" s="98"/>
      <c r="AZ416" s="120">
        <f>IF(E416=AZ$3,AX416,0)</f>
        <v>0</v>
      </c>
      <c r="BA416" s="18">
        <f>IF(AZ416=AZ$4,AZ416-60,AZ416)</f>
        <v>0</v>
      </c>
      <c r="BB416" s="18">
        <f>IF(BA416=BA$4,BA416-60,BA416)</f>
        <v>0</v>
      </c>
      <c r="BC416" s="19">
        <f>IF(AZ416=$AZ$4,1,IF(BA416=$BA$4,1,IF(BB416=$BB$4,1,0)))</f>
        <v>0</v>
      </c>
      <c r="BE416" s="120">
        <f>IF(E416=BE$3,AX416,0)</f>
        <v>0</v>
      </c>
      <c r="BF416" s="18">
        <f>IF(BE416=BE$4,BE416-60,BE416)</f>
        <v>0</v>
      </c>
      <c r="BG416" s="18">
        <f>IF(BF416=BF$4,BF416-60,BF416)</f>
        <v>0</v>
      </c>
      <c r="BH416" s="19">
        <f>IF(BE416=$BE$4,1,IF(BF416=$BF$4,1,IF(BG416=$BG$4,1,0)))</f>
        <v>0</v>
      </c>
      <c r="BJ416" s="120">
        <f>IF(E416=BJ$3,AX416,0)</f>
        <v>0</v>
      </c>
      <c r="BK416" s="18">
        <f>IF(BJ416=BJ$4,BJ416-60,BJ416)</f>
        <v>0</v>
      </c>
      <c r="BL416" s="18">
        <f>IF(BK416=BK$4,BK416-60,BK416)</f>
        <v>0</v>
      </c>
      <c r="BM416" s="19">
        <f>IF(BJ416=$BJ$4,1,IF(BK416=$BK$4,1,IF(BL416=$BL$4,1,0)))</f>
        <v>0</v>
      </c>
    </row>
    <row r="417" spans="1:65" ht="15.75" customHeight="1" outlineLevel="1" x14ac:dyDescent="0.25">
      <c r="A417" s="12" t="str">
        <f>CONCATENATE(E417,LEFT(C417,2),RIGHT(C417,2),UPPER((LEFT(D417,3))))</f>
        <v/>
      </c>
      <c r="B417" s="99"/>
      <c r="C417" s="99"/>
      <c r="D417" s="99"/>
      <c r="E417" s="99"/>
      <c r="F417" s="99"/>
      <c r="G417" s="100"/>
      <c r="H417" s="99"/>
      <c r="I417" s="106"/>
      <c r="J417" s="99"/>
      <c r="K417" s="84" t="s">
        <v>66</v>
      </c>
      <c r="L417" s="11" t="str">
        <f>VLOOKUP(K417,COMPETENCES,2)</f>
        <v>-</v>
      </c>
      <c r="M417" s="11">
        <f>IF(L417="-",0,IF(L417=0,0,1))</f>
        <v>0</v>
      </c>
      <c r="N417" s="103"/>
      <c r="O417" s="94"/>
      <c r="P417" s="107"/>
      <c r="Q417" s="94"/>
      <c r="R417" s="94"/>
      <c r="S417" s="107"/>
      <c r="T417" s="94"/>
      <c r="U417" s="92"/>
      <c r="V417" s="92"/>
      <c r="W417" s="92"/>
      <c r="X417" s="92"/>
      <c r="Y417" s="92"/>
      <c r="Z417" s="92"/>
      <c r="AA417" s="92"/>
      <c r="AB417" s="92"/>
      <c r="AC417" s="92"/>
      <c r="AD417" s="92"/>
      <c r="AE417" s="92"/>
      <c r="AF417" s="92"/>
      <c r="AG417" s="92"/>
      <c r="AH417" s="92"/>
      <c r="AI417" s="92"/>
      <c r="AJ417" s="92"/>
      <c r="AK417" s="92"/>
      <c r="AL417" s="92"/>
      <c r="AM417" s="92"/>
      <c r="AN417" s="92"/>
      <c r="AO417" s="92"/>
      <c r="AP417" s="92"/>
      <c r="AQ417" s="92"/>
      <c r="AR417" s="92"/>
      <c r="AS417" s="92"/>
      <c r="AT417" s="92"/>
      <c r="AU417" s="92"/>
      <c r="AV417" s="92"/>
      <c r="AW417" s="92"/>
      <c r="AX417" s="98"/>
      <c r="AZ417" s="120">
        <f>IF(E417=AZ$3,AX417,0)</f>
        <v>0</v>
      </c>
      <c r="BA417" s="18">
        <f>IF(AZ417=AZ$4,AZ417-60,AZ417)</f>
        <v>0</v>
      </c>
      <c r="BB417" s="18">
        <f>IF(BA417=BA$4,BA417-60,BA417)</f>
        <v>0</v>
      </c>
      <c r="BC417" s="19">
        <f>IF(AZ417=$AZ$4,1,IF(BA417=$BA$4,1,IF(BB417=$BB$4,1,0)))</f>
        <v>0</v>
      </c>
      <c r="BE417" s="120">
        <f>IF(E417=BE$3,AX417,0)</f>
        <v>0</v>
      </c>
      <c r="BF417" s="18">
        <f>IF(BE417=BE$4,BE417-60,BE417)</f>
        <v>0</v>
      </c>
      <c r="BG417" s="18">
        <f>IF(BF417=BF$4,BF417-60,BF417)</f>
        <v>0</v>
      </c>
      <c r="BH417" s="19">
        <f>IF(BE417=$BE$4,1,IF(BF417=$BF$4,1,IF(BG417=$BG$4,1,0)))</f>
        <v>0</v>
      </c>
      <c r="BJ417" s="120">
        <f>IF(E417=BJ$3,AX417,0)</f>
        <v>0</v>
      </c>
      <c r="BK417" s="18">
        <f>IF(BJ417=BJ$4,BJ417-60,BJ417)</f>
        <v>0</v>
      </c>
      <c r="BL417" s="18">
        <f>IF(BK417=BK$4,BK417-60,BK417)</f>
        <v>0</v>
      </c>
      <c r="BM417" s="19">
        <f>IF(BJ417=$BJ$4,1,IF(BK417=$BK$4,1,IF(BL417=$BL$4,1,0)))</f>
        <v>0</v>
      </c>
    </row>
    <row r="418" spans="1:65" ht="15.75" customHeight="1" outlineLevel="1" x14ac:dyDescent="0.25">
      <c r="A418" s="12" t="str">
        <f>CONCATENATE(E418,LEFT(C418,2),RIGHT(C418,2),UPPER((LEFT(D418,3))))</f>
        <v/>
      </c>
      <c r="B418" s="99"/>
      <c r="C418" s="99"/>
      <c r="D418" s="99"/>
      <c r="E418" s="99"/>
      <c r="F418" s="99"/>
      <c r="G418" s="100"/>
      <c r="H418" s="99"/>
      <c r="I418" s="106"/>
      <c r="J418" s="99"/>
      <c r="K418" s="84" t="s">
        <v>66</v>
      </c>
      <c r="L418" s="11" t="str">
        <f>VLOOKUP(K418,COMPETENCES,2)</f>
        <v>-</v>
      </c>
      <c r="M418" s="11">
        <f>IF(L418="-",0,IF(L418=0,0,1))</f>
        <v>0</v>
      </c>
      <c r="N418" s="103"/>
      <c r="O418" s="94"/>
      <c r="P418" s="107"/>
      <c r="Q418" s="94"/>
      <c r="R418" s="94"/>
      <c r="S418" s="107"/>
      <c r="T418" s="94"/>
      <c r="U418" s="92"/>
      <c r="V418" s="92"/>
      <c r="W418" s="92"/>
      <c r="X418" s="92"/>
      <c r="Y418" s="92"/>
      <c r="Z418" s="92"/>
      <c r="AA418" s="92"/>
      <c r="AB418" s="92"/>
      <c r="AC418" s="92"/>
      <c r="AD418" s="92"/>
      <c r="AE418" s="92"/>
      <c r="AF418" s="92"/>
      <c r="AG418" s="92"/>
      <c r="AH418" s="92"/>
      <c r="AI418" s="92"/>
      <c r="AJ418" s="92"/>
      <c r="AK418" s="92"/>
      <c r="AL418" s="92"/>
      <c r="AM418" s="92"/>
      <c r="AN418" s="92"/>
      <c r="AO418" s="92"/>
      <c r="AP418" s="92"/>
      <c r="AQ418" s="92"/>
      <c r="AR418" s="92"/>
      <c r="AS418" s="92"/>
      <c r="AT418" s="92"/>
      <c r="AU418" s="92"/>
      <c r="AV418" s="92"/>
      <c r="AW418" s="92"/>
      <c r="AX418" s="98"/>
      <c r="AZ418" s="120">
        <f>IF(E418=AZ$3,AX418,0)</f>
        <v>0</v>
      </c>
      <c r="BA418" s="18">
        <f>IF(AZ418=AZ$4,AZ418-60,AZ418)</f>
        <v>0</v>
      </c>
      <c r="BB418" s="18">
        <f>IF(BA418=BA$4,BA418-60,BA418)</f>
        <v>0</v>
      </c>
      <c r="BC418" s="19">
        <f>IF(AZ418=$AZ$4,1,IF(BA418=$BA$4,1,IF(BB418=$BB$4,1,0)))</f>
        <v>0</v>
      </c>
      <c r="BE418" s="120">
        <f>IF(E418=BE$3,AX418,0)</f>
        <v>0</v>
      </c>
      <c r="BF418" s="18">
        <f>IF(BE418=BE$4,BE418-60,BE418)</f>
        <v>0</v>
      </c>
      <c r="BG418" s="18">
        <f>IF(BF418=BF$4,BF418-60,BF418)</f>
        <v>0</v>
      </c>
      <c r="BH418" s="19">
        <f>IF(BE418=$BE$4,1,IF(BF418=$BF$4,1,IF(BG418=$BG$4,1,0)))</f>
        <v>0</v>
      </c>
      <c r="BJ418" s="120">
        <f>IF(E418=BJ$3,AX418,0)</f>
        <v>0</v>
      </c>
      <c r="BK418" s="18">
        <f>IF(BJ418=BJ$4,BJ418-60,BJ418)</f>
        <v>0</v>
      </c>
      <c r="BL418" s="18">
        <f>IF(BK418=BK$4,BK418-60,BK418)</f>
        <v>0</v>
      </c>
      <c r="BM418" s="19">
        <f>IF(BJ418=$BJ$4,1,IF(BK418=$BK$4,1,IF(BL418=$BL$4,1,0)))</f>
        <v>0</v>
      </c>
    </row>
    <row r="419" spans="1:65" ht="15.75" customHeight="1" outlineLevel="1" x14ac:dyDescent="0.25">
      <c r="A419" s="12" t="str">
        <f>CONCATENATE(E419,LEFT(C419,2),RIGHT(C419,2),UPPER((LEFT(D419,3))))</f>
        <v/>
      </c>
      <c r="B419" s="99"/>
      <c r="C419" s="99"/>
      <c r="D419" s="99"/>
      <c r="E419" s="99"/>
      <c r="F419" s="99"/>
      <c r="G419" s="100"/>
      <c r="H419" s="99"/>
      <c r="I419" s="106"/>
      <c r="J419" s="99"/>
      <c r="K419" s="84" t="s">
        <v>66</v>
      </c>
      <c r="L419" s="11" t="str">
        <f>VLOOKUP(K419,COMPETENCES,2)</f>
        <v>-</v>
      </c>
      <c r="M419" s="11">
        <f>IF(L419="-",0,IF(L419=0,0,1))</f>
        <v>0</v>
      </c>
      <c r="N419" s="103"/>
      <c r="O419" s="94"/>
      <c r="P419" s="107"/>
      <c r="Q419" s="94"/>
      <c r="R419" s="94"/>
      <c r="S419" s="107"/>
      <c r="T419" s="94"/>
      <c r="U419" s="92"/>
      <c r="V419" s="92"/>
      <c r="W419" s="92"/>
      <c r="X419" s="92"/>
      <c r="Y419" s="92"/>
      <c r="Z419" s="92"/>
      <c r="AA419" s="92"/>
      <c r="AB419" s="92"/>
      <c r="AC419" s="92"/>
      <c r="AD419" s="92"/>
      <c r="AE419" s="92"/>
      <c r="AF419" s="92"/>
      <c r="AG419" s="92"/>
      <c r="AH419" s="92"/>
      <c r="AI419" s="92"/>
      <c r="AJ419" s="92"/>
      <c r="AK419" s="92"/>
      <c r="AL419" s="92"/>
      <c r="AM419" s="92"/>
      <c r="AN419" s="92"/>
      <c r="AO419" s="92"/>
      <c r="AP419" s="92"/>
      <c r="AQ419" s="92"/>
      <c r="AR419" s="92"/>
      <c r="AS419" s="92"/>
      <c r="AT419" s="92"/>
      <c r="AU419" s="92"/>
      <c r="AV419" s="92"/>
      <c r="AW419" s="92"/>
      <c r="AX419" s="98"/>
      <c r="AZ419" s="120">
        <f>IF(E419=AZ$3,AX419,0)</f>
        <v>0</v>
      </c>
      <c r="BA419" s="18">
        <f>IF(AZ419=AZ$4,AZ419-60,AZ419)</f>
        <v>0</v>
      </c>
      <c r="BB419" s="18">
        <f>IF(BA419=BA$4,BA419-60,BA419)</f>
        <v>0</v>
      </c>
      <c r="BC419" s="19">
        <f>IF(AZ419=$AZ$4,1,IF(BA419=$BA$4,1,IF(BB419=$BB$4,1,0)))</f>
        <v>0</v>
      </c>
      <c r="BE419" s="120">
        <f>IF(E419=BE$3,AX419,0)</f>
        <v>0</v>
      </c>
      <c r="BF419" s="18">
        <f>IF(BE419=BE$4,BE419-60,BE419)</f>
        <v>0</v>
      </c>
      <c r="BG419" s="18">
        <f>IF(BF419=BF$4,BF419-60,BF419)</f>
        <v>0</v>
      </c>
      <c r="BH419" s="19">
        <f>IF(BE419=$BE$4,1,IF(BF419=$BF$4,1,IF(BG419=$BG$4,1,0)))</f>
        <v>0</v>
      </c>
      <c r="BJ419" s="120">
        <f>IF(E419=BJ$3,AX419,0)</f>
        <v>0</v>
      </c>
      <c r="BK419" s="18">
        <f>IF(BJ419=BJ$4,BJ419-60,BJ419)</f>
        <v>0</v>
      </c>
      <c r="BL419" s="18">
        <f>IF(BK419=BK$4,BK419-60,BK419)</f>
        <v>0</v>
      </c>
      <c r="BM419" s="19">
        <f>IF(BJ419=$BJ$4,1,IF(BK419=$BK$4,1,IF(BL419=$BL$4,1,0)))</f>
        <v>0</v>
      </c>
    </row>
    <row r="420" spans="1:65" ht="15" customHeight="1" outlineLevel="1" x14ac:dyDescent="0.25">
      <c r="A420" s="12" t="str">
        <f>CONCATENATE(E420,LEFT(C420,2),RIGHT(C420,2),UPPER((LEFT(D420,3))))</f>
        <v/>
      </c>
      <c r="B420" s="108"/>
      <c r="C420" s="99"/>
      <c r="D420" s="99"/>
      <c r="E420" s="99"/>
      <c r="F420" s="99"/>
      <c r="G420" s="100"/>
      <c r="H420" s="99"/>
      <c r="I420" s="106"/>
      <c r="J420" s="99"/>
      <c r="K420" s="94"/>
      <c r="L420" s="107"/>
      <c r="M420" s="107"/>
      <c r="N420" s="107"/>
      <c r="O420" s="94"/>
      <c r="P420" s="107"/>
      <c r="Q420" s="94"/>
      <c r="R420" s="94"/>
      <c r="S420" s="107"/>
      <c r="T420" s="94"/>
      <c r="U420" s="94"/>
      <c r="V420" s="94"/>
      <c r="W420" s="94"/>
      <c r="X420" s="94"/>
      <c r="Y420" s="94"/>
      <c r="Z420" s="94"/>
      <c r="AA420" s="94"/>
      <c r="AB420" s="94"/>
      <c r="AC420" s="94"/>
      <c r="AD420" s="94"/>
      <c r="AE420" s="94"/>
      <c r="AF420" s="94"/>
      <c r="AG420" s="94"/>
      <c r="AH420" s="94"/>
      <c r="AI420" s="94"/>
      <c r="AJ420" s="94"/>
      <c r="AK420" s="94"/>
      <c r="AL420" s="94"/>
      <c r="AM420" s="94"/>
      <c r="AN420" s="94"/>
      <c r="AO420" s="94"/>
      <c r="AP420" s="94"/>
      <c r="AQ420" s="94"/>
      <c r="AR420" s="94"/>
      <c r="AS420" s="94"/>
      <c r="AT420" s="94"/>
      <c r="AU420" s="94"/>
      <c r="AV420" s="94"/>
      <c r="AW420" s="94"/>
      <c r="AX420" s="109"/>
      <c r="AZ420" s="120">
        <f>IF(E420=AZ$3,AX420,0)</f>
        <v>0</v>
      </c>
      <c r="BA420" s="18">
        <f>IF(AZ420=AZ$4,AZ420-60,AZ420)</f>
        <v>0</v>
      </c>
      <c r="BB420" s="18">
        <f>IF(BA420=BA$4,BA420-60,BA420)</f>
        <v>0</v>
      </c>
      <c r="BC420" s="19">
        <f>IF(AZ420=$AZ$4,1,IF(BA420=$BA$4,1,IF(BB420=$BB$4,1,0)))</f>
        <v>0</v>
      </c>
      <c r="BE420" s="120">
        <f>IF(E420=BE$3,AX420,0)</f>
        <v>0</v>
      </c>
      <c r="BF420" s="18">
        <f>IF(BE420=BE$4,BE420-60,BE420)</f>
        <v>0</v>
      </c>
      <c r="BG420" s="18">
        <f>IF(BF420=BF$4,BF420-60,BF420)</f>
        <v>0</v>
      </c>
      <c r="BH420" s="19">
        <f>IF(BE420=$BE$4,1,IF(BF420=$BF$4,1,IF(BG420=$BG$4,1,0)))</f>
        <v>0</v>
      </c>
      <c r="BJ420" s="120">
        <f>IF(E420=BJ$3,AX420,0)</f>
        <v>0</v>
      </c>
      <c r="BK420" s="18">
        <f>IF(BJ420=BJ$4,BJ420-60,BJ420)</f>
        <v>0</v>
      </c>
      <c r="BL420" s="18">
        <f>IF(BK420=BK$4,BK420-60,BK420)</f>
        <v>0</v>
      </c>
      <c r="BM420" s="19">
        <f>IF(BJ420=$BJ$4,1,IF(BK420=$BK$4,1,IF(BL420=$BL$4,1,0)))</f>
        <v>0</v>
      </c>
    </row>
    <row r="421" spans="1:65" ht="15.75" x14ac:dyDescent="0.25">
      <c r="A421" s="12" t="str">
        <f>CONCATENATE(E421,LEFT(C421,2),RIGHT(C421,2),UPPER((LEFT(D421,3))))</f>
        <v>MAg27CLA</v>
      </c>
      <c r="B421" s="12" t="s">
        <v>84</v>
      </c>
      <c r="C421" s="12" t="s">
        <v>166</v>
      </c>
      <c r="D421" s="12" t="s">
        <v>131</v>
      </c>
      <c r="E421" s="6" t="str">
        <f>VLOOKUP($F421,'Listes déroulantes'!$A$28:$B$46,2)</f>
        <v>M</v>
      </c>
      <c r="F421" s="70" t="s">
        <v>4</v>
      </c>
      <c r="G421" s="71"/>
      <c r="H421" s="72"/>
      <c r="I421" s="73"/>
      <c r="J421" s="73"/>
      <c r="K421" s="73"/>
      <c r="L421" s="73"/>
      <c r="M421" s="73"/>
      <c r="N421" s="73"/>
      <c r="O421" s="73"/>
      <c r="P421" s="73"/>
      <c r="Q421" s="73"/>
      <c r="R421" s="73"/>
      <c r="S421" s="73"/>
      <c r="T421" s="74"/>
      <c r="U421" s="75">
        <f>J422+N422+Q422+T422</f>
        <v>31.597222222222225</v>
      </c>
      <c r="V421" s="72"/>
      <c r="W421" s="73"/>
      <c r="X421" s="73"/>
      <c r="Y421" s="73"/>
      <c r="Z421" s="73"/>
      <c r="AA421" s="73"/>
      <c r="AB421" s="73"/>
      <c r="AC421" s="73"/>
      <c r="AD421" s="73"/>
      <c r="AE421" s="73"/>
      <c r="AF421" s="74"/>
      <c r="AG421" s="76"/>
      <c r="AH421" s="77">
        <f>W422+Y422+AA422+AC422+AE422+AG422</f>
        <v>10</v>
      </c>
      <c r="AI421" s="73"/>
      <c r="AJ421" s="73"/>
      <c r="AK421" s="73"/>
      <c r="AL421" s="78" t="str">
        <f>IF(AK422&lt;5,"0",IF(AK422&lt;10,"2,5",IF(AK422&lt;15,"5",IF(AK422&lt;20,"7,5","10"))))</f>
        <v>5</v>
      </c>
      <c r="AM421" s="73"/>
      <c r="AN421" s="73"/>
      <c r="AO421" s="73"/>
      <c r="AP421" s="79">
        <f>IF(AO422&lt;10,5,10)</f>
        <v>10</v>
      </c>
      <c r="AQ421" s="73"/>
      <c r="AR421" s="73"/>
      <c r="AS421" s="73"/>
      <c r="AT421" s="73"/>
      <c r="AU421" s="73"/>
      <c r="AV421" s="73"/>
      <c r="AW421" s="80">
        <f>AR422+AT422+AV422</f>
        <v>6</v>
      </c>
      <c r="AX421" s="81">
        <f>U421+AP421+AL421+AH421+AW421</f>
        <v>62.597222222222229</v>
      </c>
      <c r="AZ421" s="120">
        <f>IF(E421=AZ$3,AX421,0)</f>
        <v>0</v>
      </c>
      <c r="BA421" s="18">
        <f>IF(AZ421=AZ$4,AZ421-60,AZ421)</f>
        <v>0</v>
      </c>
      <c r="BB421" s="18">
        <f>IF(BA421=BA$4,BA421-60,BA421)</f>
        <v>0</v>
      </c>
      <c r="BC421" s="19">
        <f>IF(AZ421=$AZ$4,1,IF(BA421=$BA$4,1,IF(BB421=$BB$4,1,0)))</f>
        <v>0</v>
      </c>
      <c r="BE421" s="120">
        <f>IF(E421=BE$3,AX421,0)</f>
        <v>0</v>
      </c>
      <c r="BF421" s="18">
        <f>IF(BE421=BE$4,BE421-60,BE421)</f>
        <v>0</v>
      </c>
      <c r="BG421" s="18">
        <f>IF(BF421=BF$4,BF421-60,BF421)</f>
        <v>0</v>
      </c>
      <c r="BH421" s="19">
        <f>IF(BE421=$BE$4,1,IF(BF421=$BF$4,1,IF(BG421=$BG$4,1,0)))</f>
        <v>0</v>
      </c>
      <c r="BJ421" s="120">
        <f>IF(E421=BJ$3,AX421,0)</f>
        <v>62.597222222222229</v>
      </c>
      <c r="BK421" s="18">
        <f>IF(BJ421=BJ$4,BJ421-60,BJ421)</f>
        <v>62.597222222222229</v>
      </c>
      <c r="BL421" s="18">
        <f>IF(BK421=BK$4,BK421-60,BK421)</f>
        <v>62.597222222222229</v>
      </c>
      <c r="BM421" s="19">
        <f>IF(BJ421=$BJ$4,1,IF(BK421=$BK$4,1,IF(BL421=$BL$4,1,0)))</f>
        <v>1</v>
      </c>
    </row>
    <row r="422" spans="1:65" ht="15.75" customHeight="1" outlineLevel="1" x14ac:dyDescent="0.25">
      <c r="A422" s="12" t="str">
        <f>CONCATENATE(E422,LEFT(C422,2),RIGHT(C422,2),UPPER((LEFT(D422,3))))</f>
        <v/>
      </c>
      <c r="B422" s="82"/>
      <c r="C422" s="82"/>
      <c r="D422" s="82"/>
      <c r="E422" s="82"/>
      <c r="F422" s="82"/>
      <c r="G422" s="83"/>
      <c r="H422" s="87" t="s">
        <v>30</v>
      </c>
      <c r="I422" s="85">
        <f>VLOOKUP(H422,OBJECTIFS,2)</f>
        <v>5</v>
      </c>
      <c r="J422" s="86">
        <f>AVERAGE(I422:I426)</f>
        <v>5</v>
      </c>
      <c r="K422" s="87" t="s">
        <v>37</v>
      </c>
      <c r="L422" s="11">
        <f>VLOOKUP(K422,COMPETENCES,2)</f>
        <v>10</v>
      </c>
      <c r="M422" s="11">
        <f>IF(L422="-",0,IF(L422=0,0,1))</f>
        <v>1</v>
      </c>
      <c r="N422" s="88">
        <f>SUM(L422:L435)/SUM(M422:M435)</f>
        <v>8.3333333333333339</v>
      </c>
      <c r="O422" s="84" t="s">
        <v>19</v>
      </c>
      <c r="P422" s="89">
        <f>VLOOKUP(O422,QUALITES,2)</f>
        <v>10</v>
      </c>
      <c r="Q422" s="90">
        <f>AVERAGE(P422:P429)</f>
        <v>9.375</v>
      </c>
      <c r="R422" s="84" t="s">
        <v>37</v>
      </c>
      <c r="S422" s="11">
        <f>VLOOKUP(R422,EXPERTISE,2)</f>
        <v>10</v>
      </c>
      <c r="T422" s="91">
        <f>AVERAGE(S422:S432)</f>
        <v>8.8888888888888893</v>
      </c>
      <c r="U422" s="92"/>
      <c r="V422" s="12" t="s">
        <v>18</v>
      </c>
      <c r="W422" s="93">
        <f>VLOOKUP(V422,PROJETS,2)</f>
        <v>2.5</v>
      </c>
      <c r="X422" s="12" t="s">
        <v>59</v>
      </c>
      <c r="Y422" s="93">
        <f>VLOOKUP(X422,PROJETS,2)</f>
        <v>0</v>
      </c>
      <c r="Z422" s="12" t="s">
        <v>18</v>
      </c>
      <c r="AA422" s="93">
        <f>VLOOKUP(Z422,PROJETS,2)</f>
        <v>2.5</v>
      </c>
      <c r="AB422" s="12" t="s">
        <v>59</v>
      </c>
      <c r="AC422" s="93">
        <f>VLOOKUP(AB422,PROJETS,2)</f>
        <v>0</v>
      </c>
      <c r="AD422" s="12" t="s">
        <v>18</v>
      </c>
      <c r="AE422" s="93">
        <f>VLOOKUP(AD422,PROJETS,2)</f>
        <v>2.5</v>
      </c>
      <c r="AF422" s="12" t="s">
        <v>18</v>
      </c>
      <c r="AG422" s="93">
        <f>VLOOKUP(AF422,PROJETS,2)</f>
        <v>2.5</v>
      </c>
      <c r="AH422" s="94"/>
      <c r="AI422" s="95">
        <v>40026</v>
      </c>
      <c r="AJ422" s="96">
        <f>AJ4</f>
        <v>44561</v>
      </c>
      <c r="AK422" s="97">
        <f>(AJ422-AI422)/365</f>
        <v>12.424657534246576</v>
      </c>
      <c r="AL422" s="92"/>
      <c r="AM422" s="95">
        <v>38012</v>
      </c>
      <c r="AN422" s="95">
        <f>AN4</f>
        <v>44561</v>
      </c>
      <c r="AO422" s="97">
        <f>(AN422-AM422)/365</f>
        <v>17.942465753424656</v>
      </c>
      <c r="AP422" s="92"/>
      <c r="AQ422" s="12" t="s">
        <v>18</v>
      </c>
      <c r="AR422" s="93">
        <f>VLOOKUP(AQ422,DIVERS,2)</f>
        <v>2</v>
      </c>
      <c r="AS422" s="12" t="s">
        <v>59</v>
      </c>
      <c r="AT422" s="93">
        <f>VLOOKUP(AS422,FORMAC,2)</f>
        <v>0</v>
      </c>
      <c r="AU422" s="12" t="s">
        <v>18</v>
      </c>
      <c r="AV422" s="93">
        <f>VLOOKUP(AU422,FORMAQ,2)</f>
        <v>4</v>
      </c>
      <c r="AW422" s="92"/>
      <c r="AX422" s="98"/>
      <c r="AZ422" s="120">
        <f>IF(E422=AZ$3,AX422,0)</f>
        <v>0</v>
      </c>
      <c r="BA422" s="18">
        <f>IF(AZ422=AZ$4,AZ422-60,AZ422)</f>
        <v>0</v>
      </c>
      <c r="BB422" s="18">
        <f>IF(BA422=BA$4,BA422-60,BA422)</f>
        <v>0</v>
      </c>
      <c r="BC422" s="19">
        <f>IF(AZ422=$AZ$4,1,IF(BA422=$BA$4,1,IF(BB422=$BB$4,1,0)))</f>
        <v>0</v>
      </c>
      <c r="BE422" s="120">
        <f>IF(E422=BE$3,AX422,0)</f>
        <v>0</v>
      </c>
      <c r="BF422" s="18">
        <f>IF(BE422=BE$4,BE422-60,BE422)</f>
        <v>0</v>
      </c>
      <c r="BG422" s="18">
        <f>IF(BF422=BF$4,BF422-60,BF422)</f>
        <v>0</v>
      </c>
      <c r="BH422" s="19">
        <f>IF(BE422=$BE$4,1,IF(BF422=$BF$4,1,IF(BG422=$BG$4,1,0)))</f>
        <v>0</v>
      </c>
      <c r="BJ422" s="120">
        <f>IF(E422=BJ$3,AX422,0)</f>
        <v>0</v>
      </c>
      <c r="BK422" s="18">
        <f>IF(BJ422=BJ$4,BJ422-60,BJ422)</f>
        <v>0</v>
      </c>
      <c r="BL422" s="18">
        <f>IF(BK422=BK$4,BK422-60,BK422)</f>
        <v>0</v>
      </c>
      <c r="BM422" s="19">
        <f>IF(BJ422=$BJ$4,1,IF(BK422=$BK$4,1,IF(BL422=$BL$4,1,0)))</f>
        <v>0</v>
      </c>
    </row>
    <row r="423" spans="1:65" ht="15.75" customHeight="1" outlineLevel="1" x14ac:dyDescent="0.25">
      <c r="A423" s="12" t="str">
        <f>CONCATENATE(E423,LEFT(C423,2),RIGHT(C423,2),UPPER((LEFT(D423,3))))</f>
        <v/>
      </c>
      <c r="B423" s="99"/>
      <c r="C423" s="99"/>
      <c r="D423" s="99"/>
      <c r="E423" s="99"/>
      <c r="F423" s="99"/>
      <c r="G423" s="100"/>
      <c r="H423" s="84" t="s">
        <v>30</v>
      </c>
      <c r="I423" s="101">
        <f>VLOOKUP(H423,OBJECTIFS,2)</f>
        <v>5</v>
      </c>
      <c r="J423" s="99"/>
      <c r="K423" s="87" t="s">
        <v>37</v>
      </c>
      <c r="L423" s="11">
        <f>VLOOKUP(K423,COMPETENCES,2)</f>
        <v>10</v>
      </c>
      <c r="M423" s="11">
        <f>IF(L423="-",0,IF(L423=0,0,1))</f>
        <v>1</v>
      </c>
      <c r="N423" s="103"/>
      <c r="O423" s="84" t="s">
        <v>19</v>
      </c>
      <c r="P423" s="11">
        <f>VLOOKUP(O423,QUALITES,2)</f>
        <v>10</v>
      </c>
      <c r="Q423" s="94"/>
      <c r="R423" s="84" t="s">
        <v>37</v>
      </c>
      <c r="S423" s="11">
        <f>VLOOKUP(R423,EXPERTISE,2)</f>
        <v>10</v>
      </c>
      <c r="T423" s="94"/>
      <c r="U423" s="92"/>
      <c r="V423" s="92"/>
      <c r="W423" s="92"/>
      <c r="X423" s="92"/>
      <c r="Y423" s="92"/>
      <c r="Z423" s="92"/>
      <c r="AA423" s="92"/>
      <c r="AB423" s="92"/>
      <c r="AC423" s="92"/>
      <c r="AD423" s="92"/>
      <c r="AE423" s="92"/>
      <c r="AF423" s="92"/>
      <c r="AG423" s="92"/>
      <c r="AH423" s="92"/>
      <c r="AI423" s="92"/>
      <c r="AJ423" s="92"/>
      <c r="AK423" s="92"/>
      <c r="AL423" s="92"/>
      <c r="AM423" s="92"/>
      <c r="AN423" s="92"/>
      <c r="AO423" s="92"/>
      <c r="AP423" s="92"/>
      <c r="AQ423" s="92"/>
      <c r="AR423" s="92"/>
      <c r="AS423" s="92"/>
      <c r="AT423" s="92"/>
      <c r="AU423" s="92"/>
      <c r="AV423" s="92"/>
      <c r="AW423" s="92"/>
      <c r="AX423" s="98"/>
      <c r="AZ423" s="120">
        <f>IF(E423=AZ$3,AX423,0)</f>
        <v>0</v>
      </c>
      <c r="BA423" s="18">
        <f>IF(AZ423=AZ$4,AZ423-60,AZ423)</f>
        <v>0</v>
      </c>
      <c r="BB423" s="18">
        <f>IF(BA423=BA$4,BA423-60,BA423)</f>
        <v>0</v>
      </c>
      <c r="BC423" s="19">
        <f>IF(AZ423=$AZ$4,1,IF(BA423=$BA$4,1,IF(BB423=$BB$4,1,0)))</f>
        <v>0</v>
      </c>
      <c r="BE423" s="120">
        <f>IF(E423=BE$3,AX423,0)</f>
        <v>0</v>
      </c>
      <c r="BF423" s="18">
        <f>IF(BE423=BE$4,BE423-60,BE423)</f>
        <v>0</v>
      </c>
      <c r="BG423" s="18">
        <f>IF(BF423=BF$4,BF423-60,BF423)</f>
        <v>0</v>
      </c>
      <c r="BH423" s="19">
        <f>IF(BE423=$BE$4,1,IF(BF423=$BF$4,1,IF(BG423=$BG$4,1,0)))</f>
        <v>0</v>
      </c>
      <c r="BJ423" s="120">
        <f>IF(E423=BJ$3,AX423,0)</f>
        <v>0</v>
      </c>
      <c r="BK423" s="18">
        <f>IF(BJ423=BJ$4,BJ423-60,BJ423)</f>
        <v>0</v>
      </c>
      <c r="BL423" s="18">
        <f>IF(BK423=BK$4,BK423-60,BK423)</f>
        <v>0</v>
      </c>
      <c r="BM423" s="19">
        <f>IF(BJ423=$BJ$4,1,IF(BK423=$BK$4,1,IF(BL423=$BL$4,1,0)))</f>
        <v>0</v>
      </c>
    </row>
    <row r="424" spans="1:65" ht="15.75" customHeight="1" outlineLevel="1" x14ac:dyDescent="0.25">
      <c r="A424" s="12" t="str">
        <f>CONCATENATE(E424,LEFT(C424,2),RIGHT(C424,2),UPPER((LEFT(D424,3))))</f>
        <v/>
      </c>
      <c r="B424" s="99"/>
      <c r="C424" s="99"/>
      <c r="D424" s="99"/>
      <c r="E424" s="99"/>
      <c r="F424" s="99"/>
      <c r="G424" s="105"/>
      <c r="H424" s="84" t="s">
        <v>31</v>
      </c>
      <c r="I424" s="101">
        <f>VLOOKUP(H424,OBJECTIFS,2)</f>
        <v>0</v>
      </c>
      <c r="J424" s="99"/>
      <c r="K424" s="84" t="s">
        <v>36</v>
      </c>
      <c r="L424" s="11">
        <f>VLOOKUP(K424,COMPETENCES,2)</f>
        <v>7.5</v>
      </c>
      <c r="M424" s="11">
        <f>IF(L424="-",0,IF(L424=0,0,1))</f>
        <v>1</v>
      </c>
      <c r="N424" s="103"/>
      <c r="O424" s="84" t="s">
        <v>19</v>
      </c>
      <c r="P424" s="11">
        <f>VLOOKUP(O424,QUALITES,2)</f>
        <v>10</v>
      </c>
      <c r="Q424" s="94"/>
      <c r="R424" s="84" t="s">
        <v>37</v>
      </c>
      <c r="S424" s="11">
        <f>VLOOKUP(R424,EXPERTISE,2)</f>
        <v>10</v>
      </c>
      <c r="T424" s="94"/>
      <c r="U424" s="92"/>
      <c r="V424" s="92"/>
      <c r="W424" s="92"/>
      <c r="X424" s="92"/>
      <c r="Y424" s="92"/>
      <c r="Z424" s="92"/>
      <c r="AA424" s="92"/>
      <c r="AB424" s="92"/>
      <c r="AC424" s="92"/>
      <c r="AD424" s="92"/>
      <c r="AE424" s="92"/>
      <c r="AF424" s="92"/>
      <c r="AG424" s="92"/>
      <c r="AH424" s="92"/>
      <c r="AI424" s="92"/>
      <c r="AJ424" s="92"/>
      <c r="AK424" s="92"/>
      <c r="AL424" s="92"/>
      <c r="AM424" s="92"/>
      <c r="AN424" s="92"/>
      <c r="AO424" s="92"/>
      <c r="AP424" s="92"/>
      <c r="AQ424" s="92"/>
      <c r="AR424" s="92"/>
      <c r="AS424" s="92"/>
      <c r="AT424" s="92"/>
      <c r="AU424" s="92"/>
      <c r="AV424" s="92"/>
      <c r="AW424" s="92"/>
      <c r="AX424" s="98"/>
      <c r="AZ424" s="120">
        <f>IF(E424=AZ$3,AX424,0)</f>
        <v>0</v>
      </c>
      <c r="BA424" s="18">
        <f>IF(AZ424=AZ$4,AZ424-60,AZ424)</f>
        <v>0</v>
      </c>
      <c r="BB424" s="18">
        <f>IF(BA424=BA$4,BA424-60,BA424)</f>
        <v>0</v>
      </c>
      <c r="BC424" s="19">
        <f>IF(AZ424=$AZ$4,1,IF(BA424=$BA$4,1,IF(BB424=$BB$4,1,0)))</f>
        <v>0</v>
      </c>
      <c r="BE424" s="120">
        <f>IF(E424=BE$3,AX424,0)</f>
        <v>0</v>
      </c>
      <c r="BF424" s="18">
        <f>IF(BE424=BE$4,BE424-60,BE424)</f>
        <v>0</v>
      </c>
      <c r="BG424" s="18">
        <f>IF(BF424=BF$4,BF424-60,BF424)</f>
        <v>0</v>
      </c>
      <c r="BH424" s="19">
        <f>IF(BE424=$BE$4,1,IF(BF424=$BF$4,1,IF(BG424=$BG$4,1,0)))</f>
        <v>0</v>
      </c>
      <c r="BJ424" s="120">
        <f>IF(E424=BJ$3,AX424,0)</f>
        <v>0</v>
      </c>
      <c r="BK424" s="18">
        <f>IF(BJ424=BJ$4,BJ424-60,BJ424)</f>
        <v>0</v>
      </c>
      <c r="BL424" s="18">
        <f>IF(BK424=BK$4,BK424-60,BK424)</f>
        <v>0</v>
      </c>
      <c r="BM424" s="19">
        <f>IF(BJ424=$BJ$4,1,IF(BK424=$BK$4,1,IF(BL424=$BL$4,1,0)))</f>
        <v>0</v>
      </c>
    </row>
    <row r="425" spans="1:65" ht="15.75" customHeight="1" outlineLevel="1" x14ac:dyDescent="0.25">
      <c r="A425" s="12" t="str">
        <f>CONCATENATE(E425,LEFT(C425,2),RIGHT(C425,2),UPPER((LEFT(D425,3))))</f>
        <v/>
      </c>
      <c r="B425" s="99"/>
      <c r="C425" s="99"/>
      <c r="D425" s="99"/>
      <c r="E425" s="99"/>
      <c r="F425" s="99"/>
      <c r="G425" s="105"/>
      <c r="H425" s="84" t="s">
        <v>29</v>
      </c>
      <c r="I425" s="101">
        <f>VLOOKUP(H425,OBJECTIFS,2)</f>
        <v>10</v>
      </c>
      <c r="J425" s="99"/>
      <c r="K425" s="84" t="s">
        <v>36</v>
      </c>
      <c r="L425" s="11">
        <f>VLOOKUP(K425,COMPETENCES,2)</f>
        <v>7.5</v>
      </c>
      <c r="M425" s="11">
        <f>IF(L425="-",0,IF(L425=0,0,1))</f>
        <v>1</v>
      </c>
      <c r="N425" s="103"/>
      <c r="O425" s="84" t="s">
        <v>18</v>
      </c>
      <c r="P425" s="11">
        <f>VLOOKUP(O425,QUALITES,2)</f>
        <v>7.5</v>
      </c>
      <c r="Q425" s="94"/>
      <c r="R425" s="84" t="s">
        <v>36</v>
      </c>
      <c r="S425" s="11">
        <f>VLOOKUP(R425,EXPERTISE,2)</f>
        <v>7.5</v>
      </c>
      <c r="T425" s="94"/>
      <c r="U425" s="92"/>
      <c r="V425" s="92"/>
      <c r="W425" s="92"/>
      <c r="X425" s="92"/>
      <c r="Y425" s="92"/>
      <c r="Z425" s="92"/>
      <c r="AA425" s="92"/>
      <c r="AB425" s="92"/>
      <c r="AC425" s="92"/>
      <c r="AD425" s="92"/>
      <c r="AE425" s="92"/>
      <c r="AF425" s="92"/>
      <c r="AG425" s="92"/>
      <c r="AH425" s="92"/>
      <c r="AI425" s="92"/>
      <c r="AJ425" s="92"/>
      <c r="AK425" s="92"/>
      <c r="AL425" s="92"/>
      <c r="AM425" s="92"/>
      <c r="AN425" s="92"/>
      <c r="AO425" s="92"/>
      <c r="AP425" s="92"/>
      <c r="AQ425" s="92"/>
      <c r="AR425" s="92"/>
      <c r="AS425" s="92"/>
      <c r="AT425" s="92"/>
      <c r="AU425" s="92"/>
      <c r="AV425" s="92"/>
      <c r="AW425" s="92"/>
      <c r="AX425" s="98"/>
      <c r="AZ425" s="120">
        <f>IF(E425=AZ$3,AX425,0)</f>
        <v>0</v>
      </c>
      <c r="BA425" s="18">
        <f>IF(AZ425=AZ$4,AZ425-60,AZ425)</f>
        <v>0</v>
      </c>
      <c r="BB425" s="18">
        <f>IF(BA425=BA$4,BA425-60,BA425)</f>
        <v>0</v>
      </c>
      <c r="BC425" s="19">
        <f>IF(AZ425=$AZ$4,1,IF(BA425=$BA$4,1,IF(BB425=$BB$4,1,0)))</f>
        <v>0</v>
      </c>
      <c r="BE425" s="120">
        <f>IF(E425=BE$3,AX425,0)</f>
        <v>0</v>
      </c>
      <c r="BF425" s="18">
        <f>IF(BE425=BE$4,BE425-60,BE425)</f>
        <v>0</v>
      </c>
      <c r="BG425" s="18">
        <f>IF(BF425=BF$4,BF425-60,BF425)</f>
        <v>0</v>
      </c>
      <c r="BH425" s="19">
        <f>IF(BE425=$BE$4,1,IF(BF425=$BF$4,1,IF(BG425=$BG$4,1,0)))</f>
        <v>0</v>
      </c>
      <c r="BJ425" s="120">
        <f>IF(E425=BJ$3,AX425,0)</f>
        <v>0</v>
      </c>
      <c r="BK425" s="18">
        <f>IF(BJ425=BJ$4,BJ425-60,BJ425)</f>
        <v>0</v>
      </c>
      <c r="BL425" s="18">
        <f>IF(BK425=BK$4,BK425-60,BK425)</f>
        <v>0</v>
      </c>
      <c r="BM425" s="19">
        <f>IF(BJ425=$BJ$4,1,IF(BK425=$BK$4,1,IF(BL425=$BL$4,1,0)))</f>
        <v>0</v>
      </c>
    </row>
    <row r="426" spans="1:65" ht="15.75" customHeight="1" outlineLevel="1" x14ac:dyDescent="0.25">
      <c r="A426" s="12" t="str">
        <f>CONCATENATE(E426,LEFT(C426,2),RIGHT(C426,2),UPPER((LEFT(D426,3))))</f>
        <v/>
      </c>
      <c r="B426" s="99"/>
      <c r="C426" s="99"/>
      <c r="D426" s="99"/>
      <c r="E426" s="99"/>
      <c r="F426" s="99"/>
      <c r="G426" s="105"/>
      <c r="H426" s="84" t="s">
        <v>66</v>
      </c>
      <c r="I426" s="11" t="str">
        <f>VLOOKUP(H426,OBJECTIFS,2)</f>
        <v>-</v>
      </c>
      <c r="J426" s="99"/>
      <c r="K426" s="84" t="s">
        <v>36</v>
      </c>
      <c r="L426" s="11">
        <f>VLOOKUP(K426,COMPETENCES,2)</f>
        <v>7.5</v>
      </c>
      <c r="M426" s="11">
        <f>IF(L426="-",0,IF(L426=0,0,1))</f>
        <v>1</v>
      </c>
      <c r="N426" s="103"/>
      <c r="O426" s="84" t="s">
        <v>19</v>
      </c>
      <c r="P426" s="11">
        <f>VLOOKUP(O426,QUALITES,2)</f>
        <v>10</v>
      </c>
      <c r="Q426" s="94"/>
      <c r="R426" s="84" t="s">
        <v>38</v>
      </c>
      <c r="S426" s="11" t="str">
        <f>VLOOKUP(R426,EXPERTISE,2)</f>
        <v>-</v>
      </c>
      <c r="T426" s="94"/>
      <c r="U426" s="92"/>
      <c r="V426" s="92"/>
      <c r="W426" s="92"/>
      <c r="X426" s="92"/>
      <c r="Y426" s="92"/>
      <c r="Z426" s="92"/>
      <c r="AA426" s="92"/>
      <c r="AB426" s="92"/>
      <c r="AC426" s="92"/>
      <c r="AD426" s="92"/>
      <c r="AE426" s="92"/>
      <c r="AF426" s="92"/>
      <c r="AG426" s="92"/>
      <c r="AH426" s="92"/>
      <c r="AI426" s="92"/>
      <c r="AJ426" s="92"/>
      <c r="AK426" s="92"/>
      <c r="AL426" s="92"/>
      <c r="AM426" s="92"/>
      <c r="AN426" s="92"/>
      <c r="AO426" s="92"/>
      <c r="AP426" s="92"/>
      <c r="AQ426" s="92"/>
      <c r="AR426" s="92"/>
      <c r="AS426" s="92"/>
      <c r="AT426" s="92"/>
      <c r="AU426" s="92"/>
      <c r="AV426" s="92"/>
      <c r="AW426" s="92"/>
      <c r="AX426" s="98"/>
      <c r="AZ426" s="120">
        <f>IF(E426=AZ$3,AX426,0)</f>
        <v>0</v>
      </c>
      <c r="BA426" s="18">
        <f>IF(AZ426=AZ$4,AZ426-60,AZ426)</f>
        <v>0</v>
      </c>
      <c r="BB426" s="18">
        <f>IF(BA426=BA$4,BA426-60,BA426)</f>
        <v>0</v>
      </c>
      <c r="BC426" s="19">
        <f>IF(AZ426=$AZ$4,1,IF(BA426=$BA$4,1,IF(BB426=$BB$4,1,0)))</f>
        <v>0</v>
      </c>
      <c r="BE426" s="120">
        <f>IF(E426=BE$3,AX426,0)</f>
        <v>0</v>
      </c>
      <c r="BF426" s="18">
        <f>IF(BE426=BE$4,BE426-60,BE426)</f>
        <v>0</v>
      </c>
      <c r="BG426" s="18">
        <f>IF(BF426=BF$4,BF426-60,BF426)</f>
        <v>0</v>
      </c>
      <c r="BH426" s="19">
        <f>IF(BE426=$BE$4,1,IF(BF426=$BF$4,1,IF(BG426=$BG$4,1,0)))</f>
        <v>0</v>
      </c>
      <c r="BJ426" s="120">
        <f>IF(E426=BJ$3,AX426,0)</f>
        <v>0</v>
      </c>
      <c r="BK426" s="18">
        <f>IF(BJ426=BJ$4,BJ426-60,BJ426)</f>
        <v>0</v>
      </c>
      <c r="BL426" s="18">
        <f>IF(BK426=BK$4,BK426-60,BK426)</f>
        <v>0</v>
      </c>
      <c r="BM426" s="19">
        <f>IF(BJ426=$BJ$4,1,IF(BK426=$BK$4,1,IF(BL426=$BL$4,1,0)))</f>
        <v>0</v>
      </c>
    </row>
    <row r="427" spans="1:65" ht="15.75" customHeight="1" outlineLevel="1" x14ac:dyDescent="0.25">
      <c r="A427" s="12" t="str">
        <f>CONCATENATE(E427,LEFT(C427,2),RIGHT(C427,2),UPPER((LEFT(D427,3))))</f>
        <v/>
      </c>
      <c r="B427" s="99"/>
      <c r="C427" s="99"/>
      <c r="D427" s="99"/>
      <c r="E427" s="99"/>
      <c r="F427" s="99"/>
      <c r="G427" s="100"/>
      <c r="H427" s="99"/>
      <c r="I427" s="106"/>
      <c r="J427" s="99"/>
      <c r="K427" s="84" t="s">
        <v>35</v>
      </c>
      <c r="L427" s="11">
        <f>VLOOKUP(K427,COMPETENCES,2)</f>
        <v>5</v>
      </c>
      <c r="M427" s="11">
        <f>IF(L427="-",0,IF(L427=0,0,1))</f>
        <v>1</v>
      </c>
      <c r="N427" s="103"/>
      <c r="O427" s="84" t="s">
        <v>18</v>
      </c>
      <c r="P427" s="11">
        <f>VLOOKUP(O427,QUALITES,2)</f>
        <v>7.5</v>
      </c>
      <c r="Q427" s="94"/>
      <c r="R427" s="84" t="s">
        <v>37</v>
      </c>
      <c r="S427" s="11">
        <f>VLOOKUP(R427,EXPERTISE,2)</f>
        <v>10</v>
      </c>
      <c r="T427" s="94"/>
      <c r="U427" s="92"/>
      <c r="V427" s="92"/>
      <c r="W427" s="92"/>
      <c r="X427" s="92"/>
      <c r="Y427" s="92"/>
      <c r="Z427" s="92"/>
      <c r="AA427" s="92"/>
      <c r="AB427" s="92"/>
      <c r="AC427" s="92"/>
      <c r="AD427" s="92"/>
      <c r="AE427" s="92"/>
      <c r="AF427" s="92"/>
      <c r="AG427" s="92"/>
      <c r="AH427" s="92"/>
      <c r="AI427" s="92"/>
      <c r="AJ427" s="92"/>
      <c r="AK427" s="92"/>
      <c r="AL427" s="92"/>
      <c r="AM427" s="92"/>
      <c r="AN427" s="92"/>
      <c r="AO427" s="92"/>
      <c r="AP427" s="92"/>
      <c r="AQ427" s="92"/>
      <c r="AR427" s="92"/>
      <c r="AS427" s="92"/>
      <c r="AT427" s="92"/>
      <c r="AU427" s="92"/>
      <c r="AV427" s="92"/>
      <c r="AW427" s="92"/>
      <c r="AX427" s="98"/>
      <c r="AZ427" s="120">
        <f>IF(E427=AZ$3,AX427,0)</f>
        <v>0</v>
      </c>
      <c r="BA427" s="18">
        <f>IF(AZ427=AZ$4,AZ427-60,AZ427)</f>
        <v>0</v>
      </c>
      <c r="BB427" s="18">
        <f>IF(BA427=BA$4,BA427-60,BA427)</f>
        <v>0</v>
      </c>
      <c r="BC427" s="19">
        <f>IF(AZ427=$AZ$4,1,IF(BA427=$BA$4,1,IF(BB427=$BB$4,1,0)))</f>
        <v>0</v>
      </c>
      <c r="BE427" s="120">
        <f>IF(E427=BE$3,AX427,0)</f>
        <v>0</v>
      </c>
      <c r="BF427" s="18">
        <f>IF(BE427=BE$4,BE427-60,BE427)</f>
        <v>0</v>
      </c>
      <c r="BG427" s="18">
        <f>IF(BF427=BF$4,BF427-60,BF427)</f>
        <v>0</v>
      </c>
      <c r="BH427" s="19">
        <f>IF(BE427=$BE$4,1,IF(BF427=$BF$4,1,IF(BG427=$BG$4,1,0)))</f>
        <v>0</v>
      </c>
      <c r="BJ427" s="120">
        <f>IF(E427=BJ$3,AX427,0)</f>
        <v>0</v>
      </c>
      <c r="BK427" s="18">
        <f>IF(BJ427=BJ$4,BJ427-60,BJ427)</f>
        <v>0</v>
      </c>
      <c r="BL427" s="18">
        <f>IF(BK427=BK$4,BK427-60,BK427)</f>
        <v>0</v>
      </c>
      <c r="BM427" s="19">
        <f>IF(BJ427=$BJ$4,1,IF(BK427=$BK$4,1,IF(BL427=$BL$4,1,0)))</f>
        <v>0</v>
      </c>
    </row>
    <row r="428" spans="1:65" ht="15.75" customHeight="1" outlineLevel="1" x14ac:dyDescent="0.25">
      <c r="A428" s="12" t="str">
        <f>CONCATENATE(E428,LEFT(C428,2),RIGHT(C428,2),UPPER((LEFT(D428,3))))</f>
        <v/>
      </c>
      <c r="B428" s="99"/>
      <c r="C428" s="99"/>
      <c r="D428" s="99"/>
      <c r="E428" s="99"/>
      <c r="F428" s="99"/>
      <c r="G428" s="100"/>
      <c r="H428" s="99"/>
      <c r="I428" s="106"/>
      <c r="J428" s="99"/>
      <c r="K428" s="84" t="s">
        <v>37</v>
      </c>
      <c r="L428" s="11">
        <f>VLOOKUP(K428,COMPETENCES,2)</f>
        <v>10</v>
      </c>
      <c r="M428" s="11">
        <f>IF(L428="-",0,IF(L428=0,0,1))</f>
        <v>1</v>
      </c>
      <c r="N428" s="103"/>
      <c r="O428" s="84" t="s">
        <v>19</v>
      </c>
      <c r="P428" s="11">
        <f>VLOOKUP(O428,QUALITES,2)</f>
        <v>10</v>
      </c>
      <c r="Q428" s="94"/>
      <c r="R428" s="84" t="s">
        <v>36</v>
      </c>
      <c r="S428" s="11">
        <f>VLOOKUP(R428,EXPERTISE,2)</f>
        <v>7.5</v>
      </c>
      <c r="T428" s="94"/>
      <c r="U428" s="92"/>
      <c r="V428" s="92"/>
      <c r="W428" s="92"/>
      <c r="X428" s="92"/>
      <c r="Y428" s="92"/>
      <c r="Z428" s="92"/>
      <c r="AA428" s="92"/>
      <c r="AB428" s="92"/>
      <c r="AC428" s="92"/>
      <c r="AD428" s="92"/>
      <c r="AE428" s="92"/>
      <c r="AF428" s="92"/>
      <c r="AG428" s="92"/>
      <c r="AH428" s="92"/>
      <c r="AI428" s="92"/>
      <c r="AJ428" s="92"/>
      <c r="AK428" s="92"/>
      <c r="AL428" s="92"/>
      <c r="AM428" s="92"/>
      <c r="AN428" s="92"/>
      <c r="AO428" s="92"/>
      <c r="AP428" s="92"/>
      <c r="AQ428" s="92"/>
      <c r="AR428" s="92"/>
      <c r="AS428" s="92"/>
      <c r="AT428" s="92"/>
      <c r="AU428" s="92"/>
      <c r="AV428" s="92"/>
      <c r="AW428" s="92"/>
      <c r="AX428" s="98"/>
      <c r="AZ428" s="120">
        <f>IF(E428=AZ$3,AX428,0)</f>
        <v>0</v>
      </c>
      <c r="BA428" s="18">
        <f>IF(AZ428=AZ$4,AZ428-60,AZ428)</f>
        <v>0</v>
      </c>
      <c r="BB428" s="18">
        <f>IF(BA428=BA$4,BA428-60,BA428)</f>
        <v>0</v>
      </c>
      <c r="BC428" s="19">
        <f>IF(AZ428=$AZ$4,1,IF(BA428=$BA$4,1,IF(BB428=$BB$4,1,0)))</f>
        <v>0</v>
      </c>
      <c r="BE428" s="120">
        <f>IF(E428=BE$3,AX428,0)</f>
        <v>0</v>
      </c>
      <c r="BF428" s="18">
        <f>IF(BE428=BE$4,BE428-60,BE428)</f>
        <v>0</v>
      </c>
      <c r="BG428" s="18">
        <f>IF(BF428=BF$4,BF428-60,BF428)</f>
        <v>0</v>
      </c>
      <c r="BH428" s="19">
        <f>IF(BE428=$BE$4,1,IF(BF428=$BF$4,1,IF(BG428=$BG$4,1,0)))</f>
        <v>0</v>
      </c>
      <c r="BJ428" s="120">
        <f>IF(E428=BJ$3,AX428,0)</f>
        <v>0</v>
      </c>
      <c r="BK428" s="18">
        <f>IF(BJ428=BJ$4,BJ428-60,BJ428)</f>
        <v>0</v>
      </c>
      <c r="BL428" s="18">
        <f>IF(BK428=BK$4,BK428-60,BK428)</f>
        <v>0</v>
      </c>
      <c r="BM428" s="19">
        <f>IF(BJ428=$BJ$4,1,IF(BK428=$BK$4,1,IF(BL428=$BL$4,1,0)))</f>
        <v>0</v>
      </c>
    </row>
    <row r="429" spans="1:65" ht="15.75" customHeight="1" outlineLevel="1" x14ac:dyDescent="0.25">
      <c r="A429" s="12" t="str">
        <f>CONCATENATE(E429,LEFT(C429,2),RIGHT(C429,2),UPPER((LEFT(D429,3))))</f>
        <v/>
      </c>
      <c r="B429" s="99"/>
      <c r="C429" s="99"/>
      <c r="D429" s="99"/>
      <c r="E429" s="99"/>
      <c r="F429" s="99"/>
      <c r="G429" s="100"/>
      <c r="H429" s="99"/>
      <c r="I429" s="106"/>
      <c r="J429" s="99"/>
      <c r="K429" s="84" t="s">
        <v>37</v>
      </c>
      <c r="L429" s="11">
        <f>VLOOKUP(K429,COMPETENCES,2)</f>
        <v>10</v>
      </c>
      <c r="M429" s="11">
        <f>IF(L429="-",0,IF(L429=0,0,1))</f>
        <v>1</v>
      </c>
      <c r="N429" s="103"/>
      <c r="O429" s="84" t="s">
        <v>19</v>
      </c>
      <c r="P429" s="11">
        <f>VLOOKUP(O429,QUALITES,2)</f>
        <v>10</v>
      </c>
      <c r="Q429" s="94"/>
      <c r="R429" s="84" t="s">
        <v>36</v>
      </c>
      <c r="S429" s="11">
        <f>VLOOKUP(R429,EXPERTISE,2)</f>
        <v>7.5</v>
      </c>
      <c r="T429" s="94"/>
      <c r="U429" s="92"/>
      <c r="V429" s="92"/>
      <c r="W429" s="92"/>
      <c r="X429" s="92"/>
      <c r="Y429" s="92"/>
      <c r="Z429" s="92"/>
      <c r="AA429" s="92"/>
      <c r="AB429" s="92"/>
      <c r="AC429" s="92"/>
      <c r="AD429" s="92"/>
      <c r="AE429" s="92"/>
      <c r="AF429" s="92"/>
      <c r="AG429" s="92"/>
      <c r="AH429" s="92"/>
      <c r="AI429" s="92"/>
      <c r="AJ429" s="92"/>
      <c r="AK429" s="92"/>
      <c r="AL429" s="92"/>
      <c r="AM429" s="92"/>
      <c r="AN429" s="92"/>
      <c r="AO429" s="92"/>
      <c r="AP429" s="92"/>
      <c r="AQ429" s="92"/>
      <c r="AR429" s="92"/>
      <c r="AS429" s="92"/>
      <c r="AT429" s="92"/>
      <c r="AU429" s="92"/>
      <c r="AV429" s="92"/>
      <c r="AW429" s="92"/>
      <c r="AX429" s="98"/>
      <c r="AZ429" s="120">
        <f>IF(E429=AZ$3,AX429,0)</f>
        <v>0</v>
      </c>
      <c r="BA429" s="18">
        <f>IF(AZ429=AZ$4,AZ429-60,AZ429)</f>
        <v>0</v>
      </c>
      <c r="BB429" s="18">
        <f>IF(BA429=BA$4,BA429-60,BA429)</f>
        <v>0</v>
      </c>
      <c r="BC429" s="19">
        <f>IF(AZ429=$AZ$4,1,IF(BA429=$BA$4,1,IF(BB429=$BB$4,1,0)))</f>
        <v>0</v>
      </c>
      <c r="BE429" s="120">
        <f>IF(E429=BE$3,AX429,0)</f>
        <v>0</v>
      </c>
      <c r="BF429" s="18">
        <f>IF(BE429=BE$4,BE429-60,BE429)</f>
        <v>0</v>
      </c>
      <c r="BG429" s="18">
        <f>IF(BF429=BF$4,BF429-60,BF429)</f>
        <v>0</v>
      </c>
      <c r="BH429" s="19">
        <f>IF(BE429=$BE$4,1,IF(BF429=$BF$4,1,IF(BG429=$BG$4,1,0)))</f>
        <v>0</v>
      </c>
      <c r="BJ429" s="120">
        <f>IF(E429=BJ$3,AX429,0)</f>
        <v>0</v>
      </c>
      <c r="BK429" s="18">
        <f>IF(BJ429=BJ$4,BJ429-60,BJ429)</f>
        <v>0</v>
      </c>
      <c r="BL429" s="18">
        <f>IF(BK429=BK$4,BK429-60,BK429)</f>
        <v>0</v>
      </c>
      <c r="BM429" s="19">
        <f>IF(BJ429=$BJ$4,1,IF(BK429=$BK$4,1,IF(BL429=$BL$4,1,0)))</f>
        <v>0</v>
      </c>
    </row>
    <row r="430" spans="1:65" ht="15.75" customHeight="1" outlineLevel="1" x14ac:dyDescent="0.25">
      <c r="A430" s="12" t="str">
        <f>CONCATENATE(E430,LEFT(C430,2),RIGHT(C430,2),UPPER((LEFT(D430,3))))</f>
        <v/>
      </c>
      <c r="B430" s="99"/>
      <c r="C430" s="99"/>
      <c r="D430" s="99"/>
      <c r="E430" s="99"/>
      <c r="F430" s="99"/>
      <c r="G430" s="100"/>
      <c r="H430" s="99"/>
      <c r="I430" s="106"/>
      <c r="J430" s="99"/>
      <c r="K430" s="84" t="s">
        <v>36</v>
      </c>
      <c r="L430" s="11">
        <f>VLOOKUP(K430,COMPETENCES,2)</f>
        <v>7.5</v>
      </c>
      <c r="M430" s="11">
        <f>IF(L430="-",0,IF(L430=0,0,1))</f>
        <v>1</v>
      </c>
      <c r="N430" s="103"/>
      <c r="O430" s="94"/>
      <c r="P430" s="107"/>
      <c r="Q430" s="94"/>
      <c r="R430" s="84" t="s">
        <v>36</v>
      </c>
      <c r="S430" s="11">
        <f>VLOOKUP(R430,EXPERTISE,2)</f>
        <v>7.5</v>
      </c>
      <c r="T430" s="94"/>
      <c r="U430" s="92"/>
      <c r="V430" s="92"/>
      <c r="W430" s="92"/>
      <c r="X430" s="92"/>
      <c r="Y430" s="92"/>
      <c r="Z430" s="92"/>
      <c r="AA430" s="92"/>
      <c r="AB430" s="92"/>
      <c r="AC430" s="92"/>
      <c r="AD430" s="92"/>
      <c r="AE430" s="92"/>
      <c r="AF430" s="92"/>
      <c r="AG430" s="92"/>
      <c r="AH430" s="92"/>
      <c r="AI430" s="92"/>
      <c r="AJ430" s="92"/>
      <c r="AK430" s="92"/>
      <c r="AL430" s="92"/>
      <c r="AM430" s="92"/>
      <c r="AN430" s="92"/>
      <c r="AO430" s="92"/>
      <c r="AP430" s="92"/>
      <c r="AQ430" s="92"/>
      <c r="AR430" s="92"/>
      <c r="AS430" s="92"/>
      <c r="AT430" s="92"/>
      <c r="AU430" s="92"/>
      <c r="AV430" s="92"/>
      <c r="AW430" s="92"/>
      <c r="AX430" s="98"/>
      <c r="AZ430" s="120">
        <f>IF(E430=AZ$3,AX430,0)</f>
        <v>0</v>
      </c>
      <c r="BA430" s="18">
        <f>IF(AZ430=AZ$4,AZ430-60,AZ430)</f>
        <v>0</v>
      </c>
      <c r="BB430" s="18">
        <f>IF(BA430=BA$4,BA430-60,BA430)</f>
        <v>0</v>
      </c>
      <c r="BC430" s="19">
        <f>IF(AZ430=$AZ$4,1,IF(BA430=$BA$4,1,IF(BB430=$BB$4,1,0)))</f>
        <v>0</v>
      </c>
      <c r="BE430" s="120">
        <f>IF(E430=BE$3,AX430,0)</f>
        <v>0</v>
      </c>
      <c r="BF430" s="18">
        <f>IF(BE430=BE$4,BE430-60,BE430)</f>
        <v>0</v>
      </c>
      <c r="BG430" s="18">
        <f>IF(BF430=BF$4,BF430-60,BF430)</f>
        <v>0</v>
      </c>
      <c r="BH430" s="19">
        <f>IF(BE430=$BE$4,1,IF(BF430=$BF$4,1,IF(BG430=$BG$4,1,0)))</f>
        <v>0</v>
      </c>
      <c r="BJ430" s="120">
        <f>IF(E430=BJ$3,AX430,0)</f>
        <v>0</v>
      </c>
      <c r="BK430" s="18">
        <f>IF(BJ430=BJ$4,BJ430-60,BJ430)</f>
        <v>0</v>
      </c>
      <c r="BL430" s="18">
        <f>IF(BK430=BK$4,BK430-60,BK430)</f>
        <v>0</v>
      </c>
      <c r="BM430" s="19">
        <f>IF(BJ430=$BJ$4,1,IF(BK430=$BK$4,1,IF(BL430=$BL$4,1,0)))</f>
        <v>0</v>
      </c>
    </row>
    <row r="431" spans="1:65" ht="15.75" customHeight="1" outlineLevel="1" x14ac:dyDescent="0.25">
      <c r="A431" s="12" t="str">
        <f>CONCATENATE(E431,LEFT(C431,2),RIGHT(C431,2),UPPER((LEFT(D431,3))))</f>
        <v/>
      </c>
      <c r="B431" s="99"/>
      <c r="C431" s="99"/>
      <c r="D431" s="99"/>
      <c r="E431" s="99"/>
      <c r="F431" s="99"/>
      <c r="G431" s="100"/>
      <c r="H431" s="99"/>
      <c r="I431" s="106"/>
      <c r="J431" s="99"/>
      <c r="K431" s="84" t="s">
        <v>37</v>
      </c>
      <c r="L431" s="11">
        <f>VLOOKUP(K431,COMPETENCES,2)</f>
        <v>10</v>
      </c>
      <c r="M431" s="11">
        <f>IF(L431="-",0,IF(L431=0,0,1))</f>
        <v>1</v>
      </c>
      <c r="N431" s="103"/>
      <c r="O431" s="94"/>
      <c r="P431" s="107"/>
      <c r="Q431" s="94"/>
      <c r="R431" s="84" t="s">
        <v>38</v>
      </c>
      <c r="S431" s="11" t="str">
        <f>VLOOKUP(R431,EXPERTISE,2)</f>
        <v>-</v>
      </c>
      <c r="T431" s="94"/>
      <c r="U431" s="92"/>
      <c r="V431" s="92"/>
      <c r="W431" s="92"/>
      <c r="X431" s="92"/>
      <c r="Y431" s="92"/>
      <c r="Z431" s="92"/>
      <c r="AA431" s="92"/>
      <c r="AB431" s="92"/>
      <c r="AC431" s="92"/>
      <c r="AD431" s="92"/>
      <c r="AE431" s="92"/>
      <c r="AF431" s="92"/>
      <c r="AG431" s="92"/>
      <c r="AH431" s="92"/>
      <c r="AI431" s="92"/>
      <c r="AJ431" s="92"/>
      <c r="AK431" s="92"/>
      <c r="AL431" s="92"/>
      <c r="AM431" s="92"/>
      <c r="AN431" s="92"/>
      <c r="AO431" s="92"/>
      <c r="AP431" s="92"/>
      <c r="AQ431" s="92"/>
      <c r="AR431" s="92"/>
      <c r="AS431" s="92"/>
      <c r="AT431" s="92"/>
      <c r="AU431" s="92"/>
      <c r="AV431" s="92"/>
      <c r="AW431" s="92"/>
      <c r="AX431" s="98"/>
      <c r="AZ431" s="120">
        <f>IF(E431=AZ$3,AX431,0)</f>
        <v>0</v>
      </c>
      <c r="BA431" s="18">
        <f>IF(AZ431=AZ$4,AZ431-60,AZ431)</f>
        <v>0</v>
      </c>
      <c r="BB431" s="18">
        <f>IF(BA431=BA$4,BA431-60,BA431)</f>
        <v>0</v>
      </c>
      <c r="BC431" s="19">
        <f>IF(AZ431=$AZ$4,1,IF(BA431=$BA$4,1,IF(BB431=$BB$4,1,0)))</f>
        <v>0</v>
      </c>
      <c r="BE431" s="120">
        <f>IF(E431=BE$3,AX431,0)</f>
        <v>0</v>
      </c>
      <c r="BF431" s="18">
        <f>IF(BE431=BE$4,BE431-60,BE431)</f>
        <v>0</v>
      </c>
      <c r="BG431" s="18">
        <f>IF(BF431=BF$4,BF431-60,BF431)</f>
        <v>0</v>
      </c>
      <c r="BH431" s="19">
        <f>IF(BE431=$BE$4,1,IF(BF431=$BF$4,1,IF(BG431=$BG$4,1,0)))</f>
        <v>0</v>
      </c>
      <c r="BJ431" s="120">
        <f>IF(E431=BJ$3,AX431,0)</f>
        <v>0</v>
      </c>
      <c r="BK431" s="18">
        <f>IF(BJ431=BJ$4,BJ431-60,BJ431)</f>
        <v>0</v>
      </c>
      <c r="BL431" s="18">
        <f>IF(BK431=BK$4,BK431-60,BK431)</f>
        <v>0</v>
      </c>
      <c r="BM431" s="19">
        <f>IF(BJ431=$BJ$4,1,IF(BK431=$BK$4,1,IF(BL431=$BL$4,1,0)))</f>
        <v>0</v>
      </c>
    </row>
    <row r="432" spans="1:65" ht="15.75" customHeight="1" outlineLevel="1" x14ac:dyDescent="0.25">
      <c r="A432" s="12" t="str">
        <f>CONCATENATE(E432,LEFT(C432,2),RIGHT(C432,2),UPPER((LEFT(D432,3))))</f>
        <v/>
      </c>
      <c r="B432" s="99"/>
      <c r="C432" s="99"/>
      <c r="D432" s="99"/>
      <c r="E432" s="99"/>
      <c r="F432" s="99"/>
      <c r="G432" s="100"/>
      <c r="H432" s="99"/>
      <c r="I432" s="106"/>
      <c r="J432" s="99"/>
      <c r="K432" s="84" t="s">
        <v>36</v>
      </c>
      <c r="L432" s="11">
        <f>VLOOKUP(K432,COMPETENCES,2)</f>
        <v>7.5</v>
      </c>
      <c r="M432" s="11">
        <f>IF(L432="-",0,IF(L432=0,0,1))</f>
        <v>1</v>
      </c>
      <c r="N432" s="103"/>
      <c r="O432" s="94"/>
      <c r="P432" s="107"/>
      <c r="Q432" s="94"/>
      <c r="R432" s="84" t="s">
        <v>37</v>
      </c>
      <c r="S432" s="11">
        <f>VLOOKUP(R432,EXPERTISE,2)</f>
        <v>10</v>
      </c>
      <c r="T432" s="94"/>
      <c r="U432" s="92"/>
      <c r="V432" s="92"/>
      <c r="W432" s="92"/>
      <c r="X432" s="92"/>
      <c r="Y432" s="92"/>
      <c r="Z432" s="92"/>
      <c r="AA432" s="92"/>
      <c r="AB432" s="92"/>
      <c r="AC432" s="92"/>
      <c r="AD432" s="92"/>
      <c r="AE432" s="92"/>
      <c r="AF432" s="92"/>
      <c r="AG432" s="92"/>
      <c r="AH432" s="92"/>
      <c r="AI432" s="92"/>
      <c r="AJ432" s="92"/>
      <c r="AK432" s="92"/>
      <c r="AL432" s="92"/>
      <c r="AM432" s="92"/>
      <c r="AN432" s="92"/>
      <c r="AO432" s="92"/>
      <c r="AP432" s="92"/>
      <c r="AQ432" s="92"/>
      <c r="AR432" s="92"/>
      <c r="AS432" s="92"/>
      <c r="AT432" s="92"/>
      <c r="AU432" s="92"/>
      <c r="AV432" s="92"/>
      <c r="AW432" s="92"/>
      <c r="AX432" s="98"/>
      <c r="AZ432" s="120">
        <f>IF(E432=AZ$3,AX432,0)</f>
        <v>0</v>
      </c>
      <c r="BA432" s="18">
        <f>IF(AZ432=AZ$4,AZ432-60,AZ432)</f>
        <v>0</v>
      </c>
      <c r="BB432" s="18">
        <f>IF(BA432=BA$4,BA432-60,BA432)</f>
        <v>0</v>
      </c>
      <c r="BC432" s="19">
        <f>IF(AZ432=$AZ$4,1,IF(BA432=$BA$4,1,IF(BB432=$BB$4,1,0)))</f>
        <v>0</v>
      </c>
      <c r="BE432" s="120">
        <f>IF(E432=BE$3,AX432,0)</f>
        <v>0</v>
      </c>
      <c r="BF432" s="18">
        <f>IF(BE432=BE$4,BE432-60,BE432)</f>
        <v>0</v>
      </c>
      <c r="BG432" s="18">
        <f>IF(BF432=BF$4,BF432-60,BF432)</f>
        <v>0</v>
      </c>
      <c r="BH432" s="19">
        <f>IF(BE432=$BE$4,1,IF(BF432=$BF$4,1,IF(BG432=$BG$4,1,0)))</f>
        <v>0</v>
      </c>
      <c r="BJ432" s="120">
        <f>IF(E432=BJ$3,AX432,0)</f>
        <v>0</v>
      </c>
      <c r="BK432" s="18">
        <f>IF(BJ432=BJ$4,BJ432-60,BJ432)</f>
        <v>0</v>
      </c>
      <c r="BL432" s="18">
        <f>IF(BK432=BK$4,BK432-60,BK432)</f>
        <v>0</v>
      </c>
      <c r="BM432" s="19">
        <f>IF(BJ432=$BJ$4,1,IF(BK432=$BK$4,1,IF(BL432=$BL$4,1,0)))</f>
        <v>0</v>
      </c>
    </row>
    <row r="433" spans="1:65" ht="15.75" customHeight="1" outlineLevel="1" x14ac:dyDescent="0.25">
      <c r="A433" s="12" t="str">
        <f>CONCATENATE(E433,LEFT(C433,2),RIGHT(C433,2),UPPER((LEFT(D433,3))))</f>
        <v/>
      </c>
      <c r="B433" s="99"/>
      <c r="C433" s="99"/>
      <c r="D433" s="99"/>
      <c r="E433" s="99"/>
      <c r="F433" s="99"/>
      <c r="G433" s="100"/>
      <c r="H433" s="99"/>
      <c r="I433" s="106"/>
      <c r="J433" s="99"/>
      <c r="K433" s="84" t="s">
        <v>36</v>
      </c>
      <c r="L433" s="11">
        <f>VLOOKUP(K433,COMPETENCES,2)</f>
        <v>7.5</v>
      </c>
      <c r="M433" s="11">
        <f>IF(L433="-",0,IF(L433=0,0,1))</f>
        <v>1</v>
      </c>
      <c r="N433" s="103"/>
      <c r="O433" s="94"/>
      <c r="P433" s="107"/>
      <c r="Q433" s="94"/>
      <c r="R433" s="94"/>
      <c r="S433" s="107"/>
      <c r="T433" s="94"/>
      <c r="U433" s="92"/>
      <c r="V433" s="92"/>
      <c r="W433" s="92"/>
      <c r="X433" s="92"/>
      <c r="Y433" s="92"/>
      <c r="Z433" s="92"/>
      <c r="AA433" s="92"/>
      <c r="AB433" s="92"/>
      <c r="AC433" s="92"/>
      <c r="AD433" s="92"/>
      <c r="AE433" s="92"/>
      <c r="AF433" s="92"/>
      <c r="AG433" s="92"/>
      <c r="AH433" s="92"/>
      <c r="AI433" s="92"/>
      <c r="AJ433" s="92"/>
      <c r="AK433" s="92"/>
      <c r="AL433" s="92"/>
      <c r="AM433" s="92"/>
      <c r="AN433" s="92"/>
      <c r="AO433" s="92"/>
      <c r="AP433" s="92"/>
      <c r="AQ433" s="92"/>
      <c r="AR433" s="92"/>
      <c r="AS433" s="92"/>
      <c r="AT433" s="92"/>
      <c r="AU433" s="92"/>
      <c r="AV433" s="92"/>
      <c r="AW433" s="92"/>
      <c r="AX433" s="98"/>
      <c r="AZ433" s="120">
        <f>IF(E433=AZ$3,AX433,0)</f>
        <v>0</v>
      </c>
      <c r="BA433" s="18">
        <f>IF(AZ433=AZ$4,AZ433-60,AZ433)</f>
        <v>0</v>
      </c>
      <c r="BB433" s="18">
        <f>IF(BA433=BA$4,BA433-60,BA433)</f>
        <v>0</v>
      </c>
      <c r="BC433" s="19">
        <f>IF(AZ433=$AZ$4,1,IF(BA433=$BA$4,1,IF(BB433=$BB$4,1,0)))</f>
        <v>0</v>
      </c>
      <c r="BE433" s="120">
        <f>IF(E433=BE$3,AX433,0)</f>
        <v>0</v>
      </c>
      <c r="BF433" s="18">
        <f>IF(BE433=BE$4,BE433-60,BE433)</f>
        <v>0</v>
      </c>
      <c r="BG433" s="18">
        <f>IF(BF433=BF$4,BF433-60,BF433)</f>
        <v>0</v>
      </c>
      <c r="BH433" s="19">
        <f>IF(BE433=$BE$4,1,IF(BF433=$BF$4,1,IF(BG433=$BG$4,1,0)))</f>
        <v>0</v>
      </c>
      <c r="BJ433" s="120">
        <f>IF(E433=BJ$3,AX433,0)</f>
        <v>0</v>
      </c>
      <c r="BK433" s="18">
        <f>IF(BJ433=BJ$4,BJ433-60,BJ433)</f>
        <v>0</v>
      </c>
      <c r="BL433" s="18">
        <f>IF(BK433=BK$4,BK433-60,BK433)</f>
        <v>0</v>
      </c>
      <c r="BM433" s="19">
        <f>IF(BJ433=$BJ$4,1,IF(BK433=$BK$4,1,IF(BL433=$BL$4,1,0)))</f>
        <v>0</v>
      </c>
    </row>
    <row r="434" spans="1:65" ht="15.75" customHeight="1" outlineLevel="1" x14ac:dyDescent="0.25">
      <c r="A434" s="12" t="str">
        <f>CONCATENATE(E434,LEFT(C434,2),RIGHT(C434,2),UPPER((LEFT(D434,3))))</f>
        <v/>
      </c>
      <c r="B434" s="99"/>
      <c r="C434" s="99"/>
      <c r="D434" s="99"/>
      <c r="E434" s="99"/>
      <c r="F434" s="99"/>
      <c r="G434" s="100"/>
      <c r="H434" s="99"/>
      <c r="I434" s="106"/>
      <c r="J434" s="99"/>
      <c r="K434" s="84" t="s">
        <v>66</v>
      </c>
      <c r="L434" s="11" t="str">
        <f>VLOOKUP(K434,COMPETENCES,2)</f>
        <v>-</v>
      </c>
      <c r="M434" s="11">
        <f>IF(L434="-",0,IF(L434=0,0,1))</f>
        <v>0</v>
      </c>
      <c r="N434" s="103"/>
      <c r="O434" s="94"/>
      <c r="P434" s="107"/>
      <c r="Q434" s="94"/>
      <c r="R434" s="94"/>
      <c r="S434" s="107"/>
      <c r="T434" s="94"/>
      <c r="U434" s="92"/>
      <c r="V434" s="92"/>
      <c r="W434" s="92"/>
      <c r="X434" s="92"/>
      <c r="Y434" s="92"/>
      <c r="Z434" s="92"/>
      <c r="AA434" s="92"/>
      <c r="AB434" s="92"/>
      <c r="AC434" s="92"/>
      <c r="AD434" s="92"/>
      <c r="AE434" s="92"/>
      <c r="AF434" s="92"/>
      <c r="AG434" s="92"/>
      <c r="AH434" s="92"/>
      <c r="AI434" s="92"/>
      <c r="AJ434" s="92"/>
      <c r="AK434" s="92"/>
      <c r="AL434" s="92"/>
      <c r="AM434" s="92"/>
      <c r="AN434" s="92"/>
      <c r="AO434" s="92"/>
      <c r="AP434" s="92"/>
      <c r="AQ434" s="92"/>
      <c r="AR434" s="92"/>
      <c r="AS434" s="92"/>
      <c r="AT434" s="92"/>
      <c r="AU434" s="92"/>
      <c r="AV434" s="92"/>
      <c r="AW434" s="92"/>
      <c r="AX434" s="98"/>
      <c r="AZ434" s="120">
        <f>IF(E434=AZ$3,AX434,0)</f>
        <v>0</v>
      </c>
      <c r="BA434" s="18">
        <f>IF(AZ434=AZ$4,AZ434-60,AZ434)</f>
        <v>0</v>
      </c>
      <c r="BB434" s="18">
        <f>IF(BA434=BA$4,BA434-60,BA434)</f>
        <v>0</v>
      </c>
      <c r="BC434" s="19">
        <f>IF(AZ434=$AZ$4,1,IF(BA434=$BA$4,1,IF(BB434=$BB$4,1,0)))</f>
        <v>0</v>
      </c>
      <c r="BE434" s="120">
        <f>IF(E434=BE$3,AX434,0)</f>
        <v>0</v>
      </c>
      <c r="BF434" s="18">
        <f>IF(BE434=BE$4,BE434-60,BE434)</f>
        <v>0</v>
      </c>
      <c r="BG434" s="18">
        <f>IF(BF434=BF$4,BF434-60,BF434)</f>
        <v>0</v>
      </c>
      <c r="BH434" s="19">
        <f>IF(BE434=$BE$4,1,IF(BF434=$BF$4,1,IF(BG434=$BG$4,1,0)))</f>
        <v>0</v>
      </c>
      <c r="BJ434" s="120">
        <f>IF(E434=BJ$3,AX434,0)</f>
        <v>0</v>
      </c>
      <c r="BK434" s="18">
        <f>IF(BJ434=BJ$4,BJ434-60,BJ434)</f>
        <v>0</v>
      </c>
      <c r="BL434" s="18">
        <f>IF(BK434=BK$4,BK434-60,BK434)</f>
        <v>0</v>
      </c>
      <c r="BM434" s="19">
        <f>IF(BJ434=$BJ$4,1,IF(BK434=$BK$4,1,IF(BL434=$BL$4,1,0)))</f>
        <v>0</v>
      </c>
    </row>
    <row r="435" spans="1:65" ht="15.75" customHeight="1" outlineLevel="1" x14ac:dyDescent="0.25">
      <c r="A435" s="12" t="str">
        <f>CONCATENATE(E435,LEFT(C435,2),RIGHT(C435,2),UPPER((LEFT(D435,3))))</f>
        <v/>
      </c>
      <c r="B435" s="99"/>
      <c r="C435" s="99"/>
      <c r="D435" s="99"/>
      <c r="E435" s="99"/>
      <c r="F435" s="99"/>
      <c r="G435" s="100"/>
      <c r="H435" s="99"/>
      <c r="I435" s="106"/>
      <c r="J435" s="99"/>
      <c r="K435" s="84" t="s">
        <v>66</v>
      </c>
      <c r="L435" s="11" t="str">
        <f>VLOOKUP(K435,COMPETENCES,2)</f>
        <v>-</v>
      </c>
      <c r="M435" s="11">
        <f>IF(L435="-",0,IF(L435=0,0,1))</f>
        <v>0</v>
      </c>
      <c r="N435" s="103"/>
      <c r="O435" s="94"/>
      <c r="P435" s="107"/>
      <c r="Q435" s="94"/>
      <c r="R435" s="94"/>
      <c r="S435" s="107"/>
      <c r="T435" s="94"/>
      <c r="U435" s="92"/>
      <c r="V435" s="92"/>
      <c r="W435" s="92"/>
      <c r="X435" s="92"/>
      <c r="Y435" s="92"/>
      <c r="Z435" s="92"/>
      <c r="AA435" s="92"/>
      <c r="AB435" s="92"/>
      <c r="AC435" s="92"/>
      <c r="AD435" s="92"/>
      <c r="AE435" s="92"/>
      <c r="AF435" s="92"/>
      <c r="AG435" s="92"/>
      <c r="AH435" s="92"/>
      <c r="AI435" s="92"/>
      <c r="AJ435" s="92"/>
      <c r="AK435" s="92"/>
      <c r="AL435" s="92"/>
      <c r="AM435" s="92"/>
      <c r="AN435" s="92"/>
      <c r="AO435" s="92"/>
      <c r="AP435" s="92"/>
      <c r="AQ435" s="92"/>
      <c r="AR435" s="92"/>
      <c r="AS435" s="92"/>
      <c r="AT435" s="92"/>
      <c r="AU435" s="92"/>
      <c r="AV435" s="92"/>
      <c r="AW435" s="92"/>
      <c r="AX435" s="98"/>
      <c r="AZ435" s="120">
        <f>IF(E435=AZ$3,AX435,0)</f>
        <v>0</v>
      </c>
      <c r="BA435" s="18">
        <f>IF(AZ435=AZ$4,AZ435-60,AZ435)</f>
        <v>0</v>
      </c>
      <c r="BB435" s="18">
        <f>IF(BA435=BA$4,BA435-60,BA435)</f>
        <v>0</v>
      </c>
      <c r="BC435" s="19">
        <f>IF(AZ435=$AZ$4,1,IF(BA435=$BA$4,1,IF(BB435=$BB$4,1,0)))</f>
        <v>0</v>
      </c>
      <c r="BE435" s="120">
        <f>IF(E435=BE$3,AX435,0)</f>
        <v>0</v>
      </c>
      <c r="BF435" s="18">
        <f>IF(BE435=BE$4,BE435-60,BE435)</f>
        <v>0</v>
      </c>
      <c r="BG435" s="18">
        <f>IF(BF435=BF$4,BF435-60,BF435)</f>
        <v>0</v>
      </c>
      <c r="BH435" s="19">
        <f>IF(BE435=$BE$4,1,IF(BF435=$BF$4,1,IF(BG435=$BG$4,1,0)))</f>
        <v>0</v>
      </c>
      <c r="BJ435" s="120">
        <f>IF(E435=BJ$3,AX435,0)</f>
        <v>0</v>
      </c>
      <c r="BK435" s="18">
        <f>IF(BJ435=BJ$4,BJ435-60,BJ435)</f>
        <v>0</v>
      </c>
      <c r="BL435" s="18">
        <f>IF(BK435=BK$4,BK435-60,BK435)</f>
        <v>0</v>
      </c>
      <c r="BM435" s="19">
        <f>IF(BJ435=$BJ$4,1,IF(BK435=$BK$4,1,IF(BL435=$BL$4,1,0)))</f>
        <v>0</v>
      </c>
    </row>
    <row r="436" spans="1:65" ht="15" customHeight="1" outlineLevel="1" x14ac:dyDescent="0.25">
      <c r="A436" s="12" t="str">
        <f>CONCATENATE(E436,LEFT(C436,2),RIGHT(C436,2),UPPER((LEFT(D436,3))))</f>
        <v/>
      </c>
      <c r="B436" s="108"/>
      <c r="C436" s="99"/>
      <c r="D436" s="99"/>
      <c r="E436" s="99"/>
      <c r="F436" s="99"/>
      <c r="G436" s="100"/>
      <c r="H436" s="99"/>
      <c r="I436" s="106"/>
      <c r="J436" s="99"/>
      <c r="K436" s="94"/>
      <c r="L436" s="107"/>
      <c r="M436" s="107"/>
      <c r="N436" s="107"/>
      <c r="O436" s="94"/>
      <c r="P436" s="107"/>
      <c r="Q436" s="94"/>
      <c r="R436" s="94"/>
      <c r="S436" s="107"/>
      <c r="T436" s="94"/>
      <c r="U436" s="94"/>
      <c r="V436" s="94"/>
      <c r="W436" s="94"/>
      <c r="X436" s="94"/>
      <c r="Y436" s="94"/>
      <c r="Z436" s="94"/>
      <c r="AA436" s="94"/>
      <c r="AB436" s="94"/>
      <c r="AC436" s="94"/>
      <c r="AD436" s="94"/>
      <c r="AE436" s="94"/>
      <c r="AF436" s="94"/>
      <c r="AG436" s="94"/>
      <c r="AH436" s="94"/>
      <c r="AI436" s="94"/>
      <c r="AJ436" s="94"/>
      <c r="AK436" s="94"/>
      <c r="AL436" s="94"/>
      <c r="AM436" s="94"/>
      <c r="AN436" s="94"/>
      <c r="AO436" s="94"/>
      <c r="AP436" s="94"/>
      <c r="AQ436" s="94"/>
      <c r="AR436" s="94"/>
      <c r="AS436" s="94"/>
      <c r="AT436" s="94"/>
      <c r="AU436" s="94"/>
      <c r="AV436" s="94"/>
      <c r="AW436" s="94"/>
      <c r="AX436" s="109"/>
      <c r="AZ436" s="120">
        <f>IF(E436=AZ$3,AX436,0)</f>
        <v>0</v>
      </c>
      <c r="BA436" s="18">
        <f>IF(AZ436=AZ$4,AZ436-60,AZ436)</f>
        <v>0</v>
      </c>
      <c r="BB436" s="18">
        <f>IF(BA436=BA$4,BA436-60,BA436)</f>
        <v>0</v>
      </c>
      <c r="BC436" s="19">
        <f>IF(AZ436=$AZ$4,1,IF(BA436=$BA$4,1,IF(BB436=$BB$4,1,0)))</f>
        <v>0</v>
      </c>
      <c r="BE436" s="120">
        <f>IF(E436=BE$3,AX436,0)</f>
        <v>0</v>
      </c>
      <c r="BF436" s="18">
        <f>IF(BE436=BE$4,BE436-60,BE436)</f>
        <v>0</v>
      </c>
      <c r="BG436" s="18">
        <f>IF(BF436=BF$4,BF436-60,BF436)</f>
        <v>0</v>
      </c>
      <c r="BH436" s="19">
        <f>IF(BE436=$BE$4,1,IF(BF436=$BF$4,1,IF(BG436=$BG$4,1,0)))</f>
        <v>0</v>
      </c>
      <c r="BJ436" s="120">
        <f>IF(E436=BJ$3,AX436,0)</f>
        <v>0</v>
      </c>
      <c r="BK436" s="18">
        <f>IF(BJ436=BJ$4,BJ436-60,BJ436)</f>
        <v>0</v>
      </c>
      <c r="BL436" s="18">
        <f>IF(BK436=BK$4,BK436-60,BK436)</f>
        <v>0</v>
      </c>
      <c r="BM436" s="19">
        <f>IF(BJ436=$BJ$4,1,IF(BK436=$BK$4,1,IF(BL436=$BL$4,1,0)))</f>
        <v>0</v>
      </c>
    </row>
    <row r="437" spans="1:65" ht="15.75" x14ac:dyDescent="0.25">
      <c r="A437" s="12" t="str">
        <f>CONCATENATE(E437,LEFT(C437,2),RIGHT(C437,2),UPPER((LEFT(D437,3))))</f>
        <v>MAg28CLÉ</v>
      </c>
      <c r="B437" s="12" t="s">
        <v>84</v>
      </c>
      <c r="C437" s="12" t="s">
        <v>167</v>
      </c>
      <c r="D437" s="12" t="s">
        <v>132</v>
      </c>
      <c r="E437" s="6" t="str">
        <f>VLOOKUP($F437,'Listes déroulantes'!$A$28:$B$46,2)</f>
        <v>M</v>
      </c>
      <c r="F437" s="70" t="s">
        <v>4</v>
      </c>
      <c r="G437" s="71"/>
      <c r="H437" s="72"/>
      <c r="I437" s="73"/>
      <c r="J437" s="73"/>
      <c r="K437" s="73"/>
      <c r="L437" s="73"/>
      <c r="M437" s="73"/>
      <c r="N437" s="73"/>
      <c r="O437" s="73"/>
      <c r="P437" s="73"/>
      <c r="Q437" s="73"/>
      <c r="R437" s="73"/>
      <c r="S437" s="73"/>
      <c r="T437" s="74"/>
      <c r="U437" s="75">
        <f>J438+N438+Q438+T438</f>
        <v>34.201388888888893</v>
      </c>
      <c r="V437" s="72"/>
      <c r="W437" s="73"/>
      <c r="X437" s="73"/>
      <c r="Y437" s="73"/>
      <c r="Z437" s="73"/>
      <c r="AA437" s="73"/>
      <c r="AB437" s="73"/>
      <c r="AC437" s="73"/>
      <c r="AD437" s="73"/>
      <c r="AE437" s="73"/>
      <c r="AF437" s="74"/>
      <c r="AG437" s="76"/>
      <c r="AH437" s="77">
        <f>W438+Y438+AA438+AC438+AE438+AG438</f>
        <v>10</v>
      </c>
      <c r="AI437" s="73"/>
      <c r="AJ437" s="73"/>
      <c r="AK437" s="73"/>
      <c r="AL437" s="78" t="str">
        <f>IF(AK438&lt;5,"0",IF(AK438&lt;10,"2,5",IF(AK438&lt;15,"5",IF(AK438&lt;20,"7,5","10"))))</f>
        <v>10</v>
      </c>
      <c r="AM437" s="73"/>
      <c r="AN437" s="73"/>
      <c r="AO437" s="73"/>
      <c r="AP437" s="79">
        <f>IF(AO438&lt;10,5,10)</f>
        <v>10</v>
      </c>
      <c r="AQ437" s="73"/>
      <c r="AR437" s="73"/>
      <c r="AS437" s="73"/>
      <c r="AT437" s="73"/>
      <c r="AU437" s="73"/>
      <c r="AV437" s="73"/>
      <c r="AW437" s="80">
        <f>AR438+AT438+AV438</f>
        <v>0</v>
      </c>
      <c r="AX437" s="81">
        <f>U437+AP437+AL437+AH437+AW437</f>
        <v>64.201388888888886</v>
      </c>
      <c r="AZ437" s="120">
        <f>IF(E437=AZ$3,AX437,0)</f>
        <v>0</v>
      </c>
      <c r="BA437" s="18">
        <f>IF(AZ437=AZ$4,AZ437-60,AZ437)</f>
        <v>0</v>
      </c>
      <c r="BB437" s="18">
        <f>IF(BA437=BA$4,BA437-60,BA437)</f>
        <v>0</v>
      </c>
      <c r="BC437" s="19">
        <f>IF(AZ437=$AZ$4,1,IF(BA437=$BA$4,1,IF(BB437=$BB$4,1,0)))</f>
        <v>0</v>
      </c>
      <c r="BE437" s="120">
        <f>IF(E437=BE$3,AX437,0)</f>
        <v>0</v>
      </c>
      <c r="BF437" s="18">
        <f>IF(BE437=BE$4,BE437-60,BE437)</f>
        <v>0</v>
      </c>
      <c r="BG437" s="18">
        <f>IF(BF437=BF$4,BF437-60,BF437)</f>
        <v>0</v>
      </c>
      <c r="BH437" s="19">
        <f>IF(BE437=$BE$4,1,IF(BF437=$BF$4,1,IF(BG437=$BG$4,1,0)))</f>
        <v>0</v>
      </c>
      <c r="BJ437" s="120">
        <f>IF(E437=BJ$3,AX437,0)</f>
        <v>64.201388888888886</v>
      </c>
      <c r="BK437" s="18">
        <f>IF(BJ437=BJ$4,BJ437-60,BJ437)</f>
        <v>64.201388888888886</v>
      </c>
      <c r="BL437" s="18">
        <f>IF(BK437=BK$4,BK437-60,BK437)</f>
        <v>4.2013888888888857</v>
      </c>
      <c r="BM437" s="19">
        <f>IF(BJ437=$BJ$4,1,IF(BK437=$BK$4,1,IF(BL437=$BL$4,1,0)))</f>
        <v>1</v>
      </c>
    </row>
    <row r="438" spans="1:65" ht="15.75" customHeight="1" outlineLevel="1" x14ac:dyDescent="0.25">
      <c r="A438" s="12" t="str">
        <f>CONCATENATE(E438,LEFT(C438,2),RIGHT(C438,2),UPPER((LEFT(D438,3))))</f>
        <v/>
      </c>
      <c r="B438" s="82"/>
      <c r="C438" s="82"/>
      <c r="D438" s="82"/>
      <c r="E438" s="82"/>
      <c r="F438" s="82"/>
      <c r="G438" s="83"/>
      <c r="H438" s="87" t="s">
        <v>30</v>
      </c>
      <c r="I438" s="85">
        <f>VLOOKUP(H438,OBJECTIFS,2)</f>
        <v>5</v>
      </c>
      <c r="J438" s="86">
        <f>AVERAGE(I438:I442)</f>
        <v>8.3333333333333339</v>
      </c>
      <c r="K438" s="87" t="s">
        <v>36</v>
      </c>
      <c r="L438" s="11">
        <f>VLOOKUP(K438,COMPETENCES,2)</f>
        <v>7.5</v>
      </c>
      <c r="M438" s="11">
        <f>IF(L438="-",0,IF(L438=0,0,1))</f>
        <v>1</v>
      </c>
      <c r="N438" s="88">
        <f>SUM(L438:L451)/SUM(M438:M451)</f>
        <v>8.4375</v>
      </c>
      <c r="O438" s="84" t="s">
        <v>19</v>
      </c>
      <c r="P438" s="89">
        <f>VLOOKUP(O438,QUALITES,2)</f>
        <v>10</v>
      </c>
      <c r="Q438" s="90">
        <f>AVERAGE(P438:P445)</f>
        <v>9.375</v>
      </c>
      <c r="R438" s="84" t="s">
        <v>37</v>
      </c>
      <c r="S438" s="11">
        <f>VLOOKUP(R438,EXPERTISE,2)</f>
        <v>10</v>
      </c>
      <c r="T438" s="91">
        <f>AVERAGE(S438:S448)</f>
        <v>8.0555555555555554</v>
      </c>
      <c r="U438" s="92"/>
      <c r="V438" s="12" t="s">
        <v>18</v>
      </c>
      <c r="W438" s="93">
        <f>VLOOKUP(V438,PROJETS,2)</f>
        <v>2.5</v>
      </c>
      <c r="X438" s="12" t="s">
        <v>18</v>
      </c>
      <c r="Y438" s="93">
        <f>VLOOKUP(X438,PROJETS,2)</f>
        <v>2.5</v>
      </c>
      <c r="Z438" s="12" t="s">
        <v>18</v>
      </c>
      <c r="AA438" s="93">
        <f>VLOOKUP(Z438,PROJETS,2)</f>
        <v>2.5</v>
      </c>
      <c r="AB438" s="12" t="s">
        <v>59</v>
      </c>
      <c r="AC438" s="93">
        <f>VLOOKUP(AB438,PROJETS,2)</f>
        <v>0</v>
      </c>
      <c r="AD438" s="12" t="s">
        <v>18</v>
      </c>
      <c r="AE438" s="93">
        <f>VLOOKUP(AD438,PROJETS,2)</f>
        <v>2.5</v>
      </c>
      <c r="AF438" s="12" t="s">
        <v>59</v>
      </c>
      <c r="AG438" s="93">
        <f>VLOOKUP(AF438,PROJETS,2)</f>
        <v>0</v>
      </c>
      <c r="AH438" s="94"/>
      <c r="AI438" s="95">
        <v>36314</v>
      </c>
      <c r="AJ438" s="96">
        <f>AJ4</f>
        <v>44561</v>
      </c>
      <c r="AK438" s="97">
        <f>(AJ438-AI438)/365</f>
        <v>22.594520547945205</v>
      </c>
      <c r="AL438" s="92"/>
      <c r="AM438" s="95">
        <v>38961</v>
      </c>
      <c r="AN438" s="95">
        <f>AN4</f>
        <v>44561</v>
      </c>
      <c r="AO438" s="97">
        <f>(AN438-AM438)/365</f>
        <v>15.342465753424657</v>
      </c>
      <c r="AP438" s="92"/>
      <c r="AQ438" s="12" t="s">
        <v>59</v>
      </c>
      <c r="AR438" s="93">
        <f>VLOOKUP(AQ438,DIVERS,2)</f>
        <v>0</v>
      </c>
      <c r="AS438" s="12" t="s">
        <v>59</v>
      </c>
      <c r="AT438" s="93">
        <f>VLOOKUP(AS438,FORMAC,2)</f>
        <v>0</v>
      </c>
      <c r="AU438" s="12" t="s">
        <v>59</v>
      </c>
      <c r="AV438" s="93">
        <f>VLOOKUP(AU438,FORMAQ,2)</f>
        <v>0</v>
      </c>
      <c r="AW438" s="92"/>
      <c r="AX438" s="98"/>
      <c r="AZ438" s="120">
        <f>IF(E438=AZ$3,AX438,0)</f>
        <v>0</v>
      </c>
      <c r="BA438" s="18">
        <f>IF(AZ438=AZ$4,AZ438-60,AZ438)</f>
        <v>0</v>
      </c>
      <c r="BB438" s="18">
        <f>IF(BA438=BA$4,BA438-60,BA438)</f>
        <v>0</v>
      </c>
      <c r="BC438" s="19">
        <f>IF(AZ438=$AZ$4,1,IF(BA438=$BA$4,1,IF(BB438=$BB$4,1,0)))</f>
        <v>0</v>
      </c>
      <c r="BE438" s="120">
        <f>IF(E438=BE$3,AX438,0)</f>
        <v>0</v>
      </c>
      <c r="BF438" s="18">
        <f>IF(BE438=BE$4,BE438-60,BE438)</f>
        <v>0</v>
      </c>
      <c r="BG438" s="18">
        <f>IF(BF438=BF$4,BF438-60,BF438)</f>
        <v>0</v>
      </c>
      <c r="BH438" s="19">
        <f>IF(BE438=$BE$4,1,IF(BF438=$BF$4,1,IF(BG438=$BG$4,1,0)))</f>
        <v>0</v>
      </c>
      <c r="BJ438" s="120">
        <f>IF(E438=BJ$3,AX438,0)</f>
        <v>0</v>
      </c>
      <c r="BK438" s="18">
        <f>IF(BJ438=BJ$4,BJ438-60,BJ438)</f>
        <v>0</v>
      </c>
      <c r="BL438" s="18">
        <f>IF(BK438=BK$4,BK438-60,BK438)</f>
        <v>0</v>
      </c>
      <c r="BM438" s="19">
        <f>IF(BJ438=$BJ$4,1,IF(BK438=$BK$4,1,IF(BL438=$BL$4,1,0)))</f>
        <v>0</v>
      </c>
    </row>
    <row r="439" spans="1:65" ht="15.75" customHeight="1" outlineLevel="1" x14ac:dyDescent="0.25">
      <c r="A439" s="12" t="str">
        <f>CONCATENATE(E439,LEFT(C439,2),RIGHT(C439,2),UPPER((LEFT(D439,3))))</f>
        <v/>
      </c>
      <c r="B439" s="99"/>
      <c r="C439" s="99"/>
      <c r="D439" s="99"/>
      <c r="E439" s="99"/>
      <c r="F439" s="99"/>
      <c r="G439" s="100"/>
      <c r="H439" s="84" t="s">
        <v>29</v>
      </c>
      <c r="I439" s="101">
        <f>VLOOKUP(H439,OBJECTIFS,2)</f>
        <v>10</v>
      </c>
      <c r="J439" s="99"/>
      <c r="K439" s="102" t="s">
        <v>37</v>
      </c>
      <c r="L439" s="11">
        <f>VLOOKUP(K439,COMPETENCES,2)</f>
        <v>10</v>
      </c>
      <c r="M439" s="11">
        <f>IF(L439="-",0,IF(L439=0,0,1))</f>
        <v>1</v>
      </c>
      <c r="N439" s="103"/>
      <c r="O439" s="84" t="s">
        <v>19</v>
      </c>
      <c r="P439" s="11">
        <f>VLOOKUP(O439,QUALITES,2)</f>
        <v>10</v>
      </c>
      <c r="Q439" s="94"/>
      <c r="R439" s="84" t="s">
        <v>36</v>
      </c>
      <c r="S439" s="11">
        <f>VLOOKUP(R439,EXPERTISE,2)</f>
        <v>7.5</v>
      </c>
      <c r="T439" s="94"/>
      <c r="U439" s="92"/>
      <c r="V439" s="92"/>
      <c r="W439" s="92"/>
      <c r="X439" s="92"/>
      <c r="Y439" s="92"/>
      <c r="Z439" s="92"/>
      <c r="AA439" s="92"/>
      <c r="AB439" s="92"/>
      <c r="AC439" s="92"/>
      <c r="AD439" s="92"/>
      <c r="AE439" s="92"/>
      <c r="AF439" s="92"/>
      <c r="AG439" s="92"/>
      <c r="AH439" s="92"/>
      <c r="AI439" s="92"/>
      <c r="AJ439" s="92"/>
      <c r="AK439" s="92"/>
      <c r="AL439" s="92"/>
      <c r="AM439" s="92"/>
      <c r="AN439" s="92"/>
      <c r="AO439" s="92"/>
      <c r="AP439" s="92"/>
      <c r="AQ439" s="92"/>
      <c r="AR439" s="92"/>
      <c r="AS439" s="92"/>
      <c r="AT439" s="92"/>
      <c r="AU439" s="92"/>
      <c r="AV439" s="92"/>
      <c r="AW439" s="92"/>
      <c r="AX439" s="98"/>
      <c r="AZ439" s="120">
        <f>IF(E439=AZ$3,AX439,0)</f>
        <v>0</v>
      </c>
      <c r="BA439" s="18">
        <f>IF(AZ439=AZ$4,AZ439-60,AZ439)</f>
        <v>0</v>
      </c>
      <c r="BB439" s="18">
        <f>IF(BA439=BA$4,BA439-60,BA439)</f>
        <v>0</v>
      </c>
      <c r="BC439" s="19">
        <f>IF(AZ439=$AZ$4,1,IF(BA439=$BA$4,1,IF(BB439=$BB$4,1,0)))</f>
        <v>0</v>
      </c>
      <c r="BE439" s="120">
        <f>IF(E439=BE$3,AX439,0)</f>
        <v>0</v>
      </c>
      <c r="BF439" s="18">
        <f>IF(BE439=BE$4,BE439-60,BE439)</f>
        <v>0</v>
      </c>
      <c r="BG439" s="18">
        <f>IF(BF439=BF$4,BF439-60,BF439)</f>
        <v>0</v>
      </c>
      <c r="BH439" s="19">
        <f>IF(BE439=$BE$4,1,IF(BF439=$BF$4,1,IF(BG439=$BG$4,1,0)))</f>
        <v>0</v>
      </c>
      <c r="BJ439" s="120">
        <f>IF(E439=BJ$3,AX439,0)</f>
        <v>0</v>
      </c>
      <c r="BK439" s="18">
        <f>IF(BJ439=BJ$4,BJ439-60,BJ439)</f>
        <v>0</v>
      </c>
      <c r="BL439" s="18">
        <f>IF(BK439=BK$4,BK439-60,BK439)</f>
        <v>0</v>
      </c>
      <c r="BM439" s="19">
        <f>IF(BJ439=$BJ$4,1,IF(BK439=$BK$4,1,IF(BL439=$BL$4,1,0)))</f>
        <v>0</v>
      </c>
    </row>
    <row r="440" spans="1:65" ht="15.75" customHeight="1" outlineLevel="1" x14ac:dyDescent="0.25">
      <c r="A440" s="12" t="str">
        <f>CONCATENATE(E440,LEFT(C440,2),RIGHT(C440,2),UPPER((LEFT(D440,3))))</f>
        <v/>
      </c>
      <c r="B440" s="99"/>
      <c r="C440" s="99"/>
      <c r="D440" s="99"/>
      <c r="E440" s="99"/>
      <c r="F440" s="99"/>
      <c r="G440" s="105"/>
      <c r="H440" s="84" t="s">
        <v>29</v>
      </c>
      <c r="I440" s="101">
        <f>VLOOKUP(H440,OBJECTIFS,2)</f>
        <v>10</v>
      </c>
      <c r="J440" s="99"/>
      <c r="K440" s="102" t="s">
        <v>37</v>
      </c>
      <c r="L440" s="11">
        <f>VLOOKUP(K440,COMPETENCES,2)</f>
        <v>10</v>
      </c>
      <c r="M440" s="11">
        <f>IF(L440="-",0,IF(L440=0,0,1))</f>
        <v>1</v>
      </c>
      <c r="N440" s="103"/>
      <c r="O440" s="84" t="s">
        <v>19</v>
      </c>
      <c r="P440" s="11">
        <f>VLOOKUP(O440,QUALITES,2)</f>
        <v>10</v>
      </c>
      <c r="Q440" s="94"/>
      <c r="R440" s="84" t="s">
        <v>36</v>
      </c>
      <c r="S440" s="11">
        <f>VLOOKUP(R440,EXPERTISE,2)</f>
        <v>7.5</v>
      </c>
      <c r="T440" s="94"/>
      <c r="U440" s="92"/>
      <c r="V440" s="92"/>
      <c r="W440" s="92"/>
      <c r="X440" s="92"/>
      <c r="Y440" s="92"/>
      <c r="Z440" s="92"/>
      <c r="AA440" s="92"/>
      <c r="AB440" s="92"/>
      <c r="AC440" s="92"/>
      <c r="AD440" s="92"/>
      <c r="AE440" s="92"/>
      <c r="AF440" s="92"/>
      <c r="AG440" s="92"/>
      <c r="AH440" s="92"/>
      <c r="AI440" s="92"/>
      <c r="AJ440" s="92"/>
      <c r="AK440" s="92"/>
      <c r="AL440" s="92"/>
      <c r="AM440" s="92"/>
      <c r="AN440" s="92"/>
      <c r="AO440" s="92"/>
      <c r="AP440" s="92"/>
      <c r="AQ440" s="92"/>
      <c r="AR440" s="92"/>
      <c r="AS440" s="92"/>
      <c r="AT440" s="92"/>
      <c r="AU440" s="92"/>
      <c r="AV440" s="92"/>
      <c r="AW440" s="92"/>
      <c r="AX440" s="98"/>
      <c r="AZ440" s="120">
        <f>IF(E440=AZ$3,AX440,0)</f>
        <v>0</v>
      </c>
      <c r="BA440" s="18">
        <f>IF(AZ440=AZ$4,AZ440-60,AZ440)</f>
        <v>0</v>
      </c>
      <c r="BB440" s="18">
        <f>IF(BA440=BA$4,BA440-60,BA440)</f>
        <v>0</v>
      </c>
      <c r="BC440" s="19">
        <f>IF(AZ440=$AZ$4,1,IF(BA440=$BA$4,1,IF(BB440=$BB$4,1,0)))</f>
        <v>0</v>
      </c>
      <c r="BE440" s="120">
        <f>IF(E440=BE$3,AX440,0)</f>
        <v>0</v>
      </c>
      <c r="BF440" s="18">
        <f>IF(BE440=BE$4,BE440-60,BE440)</f>
        <v>0</v>
      </c>
      <c r="BG440" s="18">
        <f>IF(BF440=BF$4,BF440-60,BF440)</f>
        <v>0</v>
      </c>
      <c r="BH440" s="19">
        <f>IF(BE440=$BE$4,1,IF(BF440=$BF$4,1,IF(BG440=$BG$4,1,0)))</f>
        <v>0</v>
      </c>
      <c r="BJ440" s="120">
        <f>IF(E440=BJ$3,AX440,0)</f>
        <v>0</v>
      </c>
      <c r="BK440" s="18">
        <f>IF(BJ440=BJ$4,BJ440-60,BJ440)</f>
        <v>0</v>
      </c>
      <c r="BL440" s="18">
        <f>IF(BK440=BK$4,BK440-60,BK440)</f>
        <v>0</v>
      </c>
      <c r="BM440" s="19">
        <f>IF(BJ440=$BJ$4,1,IF(BK440=$BK$4,1,IF(BL440=$BL$4,1,0)))</f>
        <v>0</v>
      </c>
    </row>
    <row r="441" spans="1:65" ht="15.75" customHeight="1" outlineLevel="1" x14ac:dyDescent="0.25">
      <c r="A441" s="12" t="str">
        <f>CONCATENATE(E441,LEFT(C441,2),RIGHT(C441,2),UPPER((LEFT(D441,3))))</f>
        <v/>
      </c>
      <c r="B441" s="99"/>
      <c r="C441" s="99"/>
      <c r="D441" s="99"/>
      <c r="E441" s="99"/>
      <c r="F441" s="99"/>
      <c r="G441" s="105"/>
      <c r="H441" s="84" t="s">
        <v>66</v>
      </c>
      <c r="I441" s="101" t="str">
        <f>VLOOKUP(H441,OBJECTIFS,2)</f>
        <v>-</v>
      </c>
      <c r="J441" s="99"/>
      <c r="K441" s="84" t="s">
        <v>34</v>
      </c>
      <c r="L441" s="11">
        <f>VLOOKUP(K441,COMPETENCES,2)</f>
        <v>2.5</v>
      </c>
      <c r="M441" s="11">
        <f>IF(L441="-",0,IF(L441=0,0,1))</f>
        <v>1</v>
      </c>
      <c r="N441" s="103"/>
      <c r="O441" s="84" t="s">
        <v>18</v>
      </c>
      <c r="P441" s="11">
        <f>VLOOKUP(O441,QUALITES,2)</f>
        <v>7.5</v>
      </c>
      <c r="Q441" s="94"/>
      <c r="R441" s="84" t="s">
        <v>37</v>
      </c>
      <c r="S441" s="11">
        <f>VLOOKUP(R441,EXPERTISE,2)</f>
        <v>10</v>
      </c>
      <c r="T441" s="94"/>
      <c r="U441" s="92"/>
      <c r="V441" s="92"/>
      <c r="W441" s="92"/>
      <c r="X441" s="92"/>
      <c r="Y441" s="92"/>
      <c r="Z441" s="92"/>
      <c r="AA441" s="92"/>
      <c r="AB441" s="92"/>
      <c r="AC441" s="92"/>
      <c r="AD441" s="92"/>
      <c r="AE441" s="92"/>
      <c r="AF441" s="92"/>
      <c r="AG441" s="92"/>
      <c r="AH441" s="92"/>
      <c r="AI441" s="92"/>
      <c r="AJ441" s="92"/>
      <c r="AK441" s="92"/>
      <c r="AL441" s="92"/>
      <c r="AM441" s="92"/>
      <c r="AN441" s="92"/>
      <c r="AO441" s="92"/>
      <c r="AP441" s="92"/>
      <c r="AQ441" s="92"/>
      <c r="AR441" s="92"/>
      <c r="AS441" s="92"/>
      <c r="AT441" s="92"/>
      <c r="AU441" s="92"/>
      <c r="AV441" s="92"/>
      <c r="AW441" s="92"/>
      <c r="AX441" s="98"/>
      <c r="AZ441" s="120">
        <f>IF(E441=AZ$3,AX441,0)</f>
        <v>0</v>
      </c>
      <c r="BA441" s="18">
        <f>IF(AZ441=AZ$4,AZ441-60,AZ441)</f>
        <v>0</v>
      </c>
      <c r="BB441" s="18">
        <f>IF(BA441=BA$4,BA441-60,BA441)</f>
        <v>0</v>
      </c>
      <c r="BC441" s="19">
        <f>IF(AZ441=$AZ$4,1,IF(BA441=$BA$4,1,IF(BB441=$BB$4,1,0)))</f>
        <v>0</v>
      </c>
      <c r="BE441" s="120">
        <f>IF(E441=BE$3,AX441,0)</f>
        <v>0</v>
      </c>
      <c r="BF441" s="18">
        <f>IF(BE441=BE$4,BE441-60,BE441)</f>
        <v>0</v>
      </c>
      <c r="BG441" s="18">
        <f>IF(BF441=BF$4,BF441-60,BF441)</f>
        <v>0</v>
      </c>
      <c r="BH441" s="19">
        <f>IF(BE441=$BE$4,1,IF(BF441=$BF$4,1,IF(BG441=$BG$4,1,0)))</f>
        <v>0</v>
      </c>
      <c r="BJ441" s="120">
        <f>IF(E441=BJ$3,AX441,0)</f>
        <v>0</v>
      </c>
      <c r="BK441" s="18">
        <f>IF(BJ441=BJ$4,BJ441-60,BJ441)</f>
        <v>0</v>
      </c>
      <c r="BL441" s="18">
        <f>IF(BK441=BK$4,BK441-60,BK441)</f>
        <v>0</v>
      </c>
      <c r="BM441" s="19">
        <f>IF(BJ441=$BJ$4,1,IF(BK441=$BK$4,1,IF(BL441=$BL$4,1,0)))</f>
        <v>0</v>
      </c>
    </row>
    <row r="442" spans="1:65" ht="15.75" customHeight="1" outlineLevel="1" x14ac:dyDescent="0.25">
      <c r="A442" s="12" t="str">
        <f>CONCATENATE(E442,LEFT(C442,2),RIGHT(C442,2),UPPER((LEFT(D442,3))))</f>
        <v/>
      </c>
      <c r="B442" s="99"/>
      <c r="C442" s="99"/>
      <c r="D442" s="99"/>
      <c r="E442" s="99"/>
      <c r="F442" s="99"/>
      <c r="G442" s="105"/>
      <c r="H442" s="84" t="s">
        <v>66</v>
      </c>
      <c r="I442" s="11" t="str">
        <f>VLOOKUP(H442,OBJECTIFS,2)</f>
        <v>-</v>
      </c>
      <c r="J442" s="99"/>
      <c r="K442" s="84" t="s">
        <v>36</v>
      </c>
      <c r="L442" s="11">
        <f>VLOOKUP(K442,COMPETENCES,2)</f>
        <v>7.5</v>
      </c>
      <c r="M442" s="11">
        <f>IF(L442="-",0,IF(L442=0,0,1))</f>
        <v>1</v>
      </c>
      <c r="N442" s="103"/>
      <c r="O442" s="84" t="s">
        <v>18</v>
      </c>
      <c r="P442" s="11">
        <f>VLOOKUP(O442,QUALITES,2)</f>
        <v>7.5</v>
      </c>
      <c r="Q442" s="94"/>
      <c r="R442" s="84" t="s">
        <v>38</v>
      </c>
      <c r="S442" s="11" t="str">
        <f>VLOOKUP(R442,EXPERTISE,2)</f>
        <v>-</v>
      </c>
      <c r="T442" s="94"/>
      <c r="U442" s="92"/>
      <c r="V442" s="92"/>
      <c r="W442" s="92"/>
      <c r="X442" s="92"/>
      <c r="Y442" s="92"/>
      <c r="Z442" s="92"/>
      <c r="AA442" s="92"/>
      <c r="AB442" s="92"/>
      <c r="AC442" s="92"/>
      <c r="AD442" s="92"/>
      <c r="AE442" s="92"/>
      <c r="AF442" s="92"/>
      <c r="AG442" s="92"/>
      <c r="AH442" s="92"/>
      <c r="AI442" s="92"/>
      <c r="AJ442" s="92"/>
      <c r="AK442" s="92"/>
      <c r="AL442" s="92"/>
      <c r="AM442" s="92"/>
      <c r="AN442" s="92"/>
      <c r="AO442" s="92"/>
      <c r="AP442" s="92"/>
      <c r="AQ442" s="92"/>
      <c r="AR442" s="92"/>
      <c r="AS442" s="92"/>
      <c r="AT442" s="92"/>
      <c r="AU442" s="92"/>
      <c r="AV442" s="92"/>
      <c r="AW442" s="92"/>
      <c r="AX442" s="98"/>
      <c r="AZ442" s="120">
        <f>IF(E442=AZ$3,AX442,0)</f>
        <v>0</v>
      </c>
      <c r="BA442" s="18">
        <f>IF(AZ442=AZ$4,AZ442-60,AZ442)</f>
        <v>0</v>
      </c>
      <c r="BB442" s="18">
        <f>IF(BA442=BA$4,BA442-60,BA442)</f>
        <v>0</v>
      </c>
      <c r="BC442" s="19">
        <f>IF(AZ442=$AZ$4,1,IF(BA442=$BA$4,1,IF(BB442=$BB$4,1,0)))</f>
        <v>0</v>
      </c>
      <c r="BE442" s="120">
        <f>IF(E442=BE$3,AX442,0)</f>
        <v>0</v>
      </c>
      <c r="BF442" s="18">
        <f>IF(BE442=BE$4,BE442-60,BE442)</f>
        <v>0</v>
      </c>
      <c r="BG442" s="18">
        <f>IF(BF442=BF$4,BF442-60,BF442)</f>
        <v>0</v>
      </c>
      <c r="BH442" s="19">
        <f>IF(BE442=$BE$4,1,IF(BF442=$BF$4,1,IF(BG442=$BG$4,1,0)))</f>
        <v>0</v>
      </c>
      <c r="BJ442" s="120">
        <f>IF(E442=BJ$3,AX442,0)</f>
        <v>0</v>
      </c>
      <c r="BK442" s="18">
        <f>IF(BJ442=BJ$4,BJ442-60,BJ442)</f>
        <v>0</v>
      </c>
      <c r="BL442" s="18">
        <f>IF(BK442=BK$4,BK442-60,BK442)</f>
        <v>0</v>
      </c>
      <c r="BM442" s="19">
        <f>IF(BJ442=$BJ$4,1,IF(BK442=$BK$4,1,IF(BL442=$BL$4,1,0)))</f>
        <v>0</v>
      </c>
    </row>
    <row r="443" spans="1:65" ht="15.75" customHeight="1" outlineLevel="1" x14ac:dyDescent="0.25">
      <c r="A443" s="12" t="str">
        <f>CONCATENATE(E443,LEFT(C443,2),RIGHT(C443,2),UPPER((LEFT(D443,3))))</f>
        <v/>
      </c>
      <c r="B443" s="99"/>
      <c r="C443" s="99"/>
      <c r="D443" s="99"/>
      <c r="E443" s="99"/>
      <c r="F443" s="99"/>
      <c r="G443" s="100"/>
      <c r="H443" s="99"/>
      <c r="I443" s="106"/>
      <c r="J443" s="99"/>
      <c r="K443" s="84" t="s">
        <v>38</v>
      </c>
      <c r="L443" s="11" t="str">
        <f>VLOOKUP(K443,COMPETENCES,2)</f>
        <v>-</v>
      </c>
      <c r="M443" s="11">
        <f>IF(L443="-",0,IF(L443=0,0,1))</f>
        <v>0</v>
      </c>
      <c r="N443" s="103"/>
      <c r="O443" s="84" t="s">
        <v>19</v>
      </c>
      <c r="P443" s="11">
        <f>VLOOKUP(O443,QUALITES,2)</f>
        <v>10</v>
      </c>
      <c r="Q443" s="94"/>
      <c r="R443" s="84" t="s">
        <v>36</v>
      </c>
      <c r="S443" s="11">
        <f>VLOOKUP(R443,EXPERTISE,2)</f>
        <v>7.5</v>
      </c>
      <c r="T443" s="94"/>
      <c r="U443" s="92"/>
      <c r="V443" s="92"/>
      <c r="W443" s="92"/>
      <c r="X443" s="92"/>
      <c r="Y443" s="92"/>
      <c r="Z443" s="92"/>
      <c r="AA443" s="92"/>
      <c r="AB443" s="92"/>
      <c r="AC443" s="92"/>
      <c r="AD443" s="92"/>
      <c r="AE443" s="92"/>
      <c r="AF443" s="92"/>
      <c r="AG443" s="92"/>
      <c r="AH443" s="92"/>
      <c r="AI443" s="92"/>
      <c r="AJ443" s="92"/>
      <c r="AK443" s="92"/>
      <c r="AL443" s="92"/>
      <c r="AM443" s="92"/>
      <c r="AN443" s="92"/>
      <c r="AO443" s="92"/>
      <c r="AP443" s="92"/>
      <c r="AQ443" s="92"/>
      <c r="AR443" s="92"/>
      <c r="AS443" s="92"/>
      <c r="AT443" s="92"/>
      <c r="AU443" s="92"/>
      <c r="AV443" s="92"/>
      <c r="AW443" s="92"/>
      <c r="AX443" s="98"/>
      <c r="AZ443" s="120">
        <f>IF(E443=AZ$3,AX443,0)</f>
        <v>0</v>
      </c>
      <c r="BA443" s="18">
        <f>IF(AZ443=AZ$4,AZ443-60,AZ443)</f>
        <v>0</v>
      </c>
      <c r="BB443" s="18">
        <f>IF(BA443=BA$4,BA443-60,BA443)</f>
        <v>0</v>
      </c>
      <c r="BC443" s="19">
        <f>IF(AZ443=$AZ$4,1,IF(BA443=$BA$4,1,IF(BB443=$BB$4,1,0)))</f>
        <v>0</v>
      </c>
      <c r="BE443" s="120">
        <f>IF(E443=BE$3,AX443,0)</f>
        <v>0</v>
      </c>
      <c r="BF443" s="18">
        <f>IF(BE443=BE$4,BE443-60,BE443)</f>
        <v>0</v>
      </c>
      <c r="BG443" s="18">
        <f>IF(BF443=BF$4,BF443-60,BF443)</f>
        <v>0</v>
      </c>
      <c r="BH443" s="19">
        <f>IF(BE443=$BE$4,1,IF(BF443=$BF$4,1,IF(BG443=$BG$4,1,0)))</f>
        <v>0</v>
      </c>
      <c r="BJ443" s="120">
        <f>IF(E443=BJ$3,AX443,0)</f>
        <v>0</v>
      </c>
      <c r="BK443" s="18">
        <f>IF(BJ443=BJ$4,BJ443-60,BJ443)</f>
        <v>0</v>
      </c>
      <c r="BL443" s="18">
        <f>IF(BK443=BK$4,BK443-60,BK443)</f>
        <v>0</v>
      </c>
      <c r="BM443" s="19">
        <f>IF(BJ443=$BJ$4,1,IF(BK443=$BK$4,1,IF(BL443=$BL$4,1,0)))</f>
        <v>0</v>
      </c>
    </row>
    <row r="444" spans="1:65" ht="15.75" customHeight="1" outlineLevel="1" x14ac:dyDescent="0.25">
      <c r="A444" s="12" t="str">
        <f>CONCATENATE(E444,LEFT(C444,2),RIGHT(C444,2),UPPER((LEFT(D444,3))))</f>
        <v/>
      </c>
      <c r="B444" s="99"/>
      <c r="C444" s="99"/>
      <c r="D444" s="99"/>
      <c r="E444" s="99"/>
      <c r="F444" s="99"/>
      <c r="G444" s="100"/>
      <c r="H444" s="99"/>
      <c r="I444" s="106"/>
      <c r="J444" s="99"/>
      <c r="K444" s="84" t="s">
        <v>37</v>
      </c>
      <c r="L444" s="11">
        <f>VLOOKUP(K444,COMPETENCES,2)</f>
        <v>10</v>
      </c>
      <c r="M444" s="11">
        <f>IF(L444="-",0,IF(L444=0,0,1))</f>
        <v>1</v>
      </c>
      <c r="N444" s="103"/>
      <c r="O444" s="84" t="s">
        <v>19</v>
      </c>
      <c r="P444" s="11">
        <f>VLOOKUP(O444,QUALITES,2)</f>
        <v>10</v>
      </c>
      <c r="Q444" s="94"/>
      <c r="R444" s="84" t="s">
        <v>37</v>
      </c>
      <c r="S444" s="11">
        <f>VLOOKUP(R444,EXPERTISE,2)</f>
        <v>10</v>
      </c>
      <c r="T444" s="94"/>
      <c r="U444" s="92"/>
      <c r="V444" s="92"/>
      <c r="W444" s="92"/>
      <c r="X444" s="92"/>
      <c r="Y444" s="92"/>
      <c r="Z444" s="92"/>
      <c r="AA444" s="92"/>
      <c r="AB444" s="92"/>
      <c r="AC444" s="92"/>
      <c r="AD444" s="92"/>
      <c r="AE444" s="92"/>
      <c r="AF444" s="92"/>
      <c r="AG444" s="92"/>
      <c r="AH444" s="92"/>
      <c r="AI444" s="92"/>
      <c r="AJ444" s="92"/>
      <c r="AK444" s="92"/>
      <c r="AL444" s="92"/>
      <c r="AM444" s="92"/>
      <c r="AN444" s="92"/>
      <c r="AO444" s="92"/>
      <c r="AP444" s="92"/>
      <c r="AQ444" s="92"/>
      <c r="AR444" s="92"/>
      <c r="AS444" s="92"/>
      <c r="AT444" s="92"/>
      <c r="AU444" s="92"/>
      <c r="AV444" s="92"/>
      <c r="AW444" s="92"/>
      <c r="AX444" s="98"/>
      <c r="AZ444" s="120">
        <f>IF(E444=AZ$3,AX444,0)</f>
        <v>0</v>
      </c>
      <c r="BA444" s="18">
        <f>IF(AZ444=AZ$4,AZ444-60,AZ444)</f>
        <v>0</v>
      </c>
      <c r="BB444" s="18">
        <f>IF(BA444=BA$4,BA444-60,BA444)</f>
        <v>0</v>
      </c>
      <c r="BC444" s="19">
        <f>IF(AZ444=$AZ$4,1,IF(BA444=$BA$4,1,IF(BB444=$BB$4,1,0)))</f>
        <v>0</v>
      </c>
      <c r="BE444" s="120">
        <f>IF(E444=BE$3,AX444,0)</f>
        <v>0</v>
      </c>
      <c r="BF444" s="18">
        <f>IF(BE444=BE$4,BE444-60,BE444)</f>
        <v>0</v>
      </c>
      <c r="BG444" s="18">
        <f>IF(BF444=BF$4,BF444-60,BF444)</f>
        <v>0</v>
      </c>
      <c r="BH444" s="19">
        <f>IF(BE444=$BE$4,1,IF(BF444=$BF$4,1,IF(BG444=$BG$4,1,0)))</f>
        <v>0</v>
      </c>
      <c r="BJ444" s="120">
        <f>IF(E444=BJ$3,AX444,0)</f>
        <v>0</v>
      </c>
      <c r="BK444" s="18">
        <f>IF(BJ444=BJ$4,BJ444-60,BJ444)</f>
        <v>0</v>
      </c>
      <c r="BL444" s="18">
        <f>IF(BK444=BK$4,BK444-60,BK444)</f>
        <v>0</v>
      </c>
      <c r="BM444" s="19">
        <f>IF(BJ444=$BJ$4,1,IF(BK444=$BK$4,1,IF(BL444=$BL$4,1,0)))</f>
        <v>0</v>
      </c>
    </row>
    <row r="445" spans="1:65" ht="15.75" customHeight="1" outlineLevel="1" x14ac:dyDescent="0.25">
      <c r="A445" s="12" t="str">
        <f>CONCATENATE(E445,LEFT(C445,2),RIGHT(C445,2),UPPER((LEFT(D445,3))))</f>
        <v/>
      </c>
      <c r="B445" s="99"/>
      <c r="C445" s="99"/>
      <c r="D445" s="99"/>
      <c r="E445" s="99"/>
      <c r="F445" s="99"/>
      <c r="G445" s="100"/>
      <c r="H445" s="99"/>
      <c r="I445" s="106"/>
      <c r="J445" s="99"/>
      <c r="K445" s="84" t="s">
        <v>37</v>
      </c>
      <c r="L445" s="11">
        <f>VLOOKUP(K445,COMPETENCES,2)</f>
        <v>10</v>
      </c>
      <c r="M445" s="11">
        <f>IF(L445="-",0,IF(L445=0,0,1))</f>
        <v>1</v>
      </c>
      <c r="N445" s="103"/>
      <c r="O445" s="84" t="s">
        <v>19</v>
      </c>
      <c r="P445" s="11">
        <f>VLOOKUP(O445,QUALITES,2)</f>
        <v>10</v>
      </c>
      <c r="Q445" s="94"/>
      <c r="R445" s="84" t="s">
        <v>38</v>
      </c>
      <c r="S445" s="11" t="str">
        <f>VLOOKUP(R445,EXPERTISE,2)</f>
        <v>-</v>
      </c>
      <c r="T445" s="94"/>
      <c r="U445" s="92"/>
      <c r="V445" s="92"/>
      <c r="W445" s="92"/>
      <c r="X445" s="92"/>
      <c r="Y445" s="92"/>
      <c r="Z445" s="92"/>
      <c r="AA445" s="92"/>
      <c r="AB445" s="92"/>
      <c r="AC445" s="92"/>
      <c r="AD445" s="92"/>
      <c r="AE445" s="92"/>
      <c r="AF445" s="92"/>
      <c r="AG445" s="92"/>
      <c r="AH445" s="92"/>
      <c r="AI445" s="92"/>
      <c r="AJ445" s="92"/>
      <c r="AK445" s="92"/>
      <c r="AL445" s="92"/>
      <c r="AM445" s="92"/>
      <c r="AN445" s="92"/>
      <c r="AO445" s="92"/>
      <c r="AP445" s="92"/>
      <c r="AQ445" s="92"/>
      <c r="AR445" s="92"/>
      <c r="AS445" s="92"/>
      <c r="AT445" s="92"/>
      <c r="AU445" s="92"/>
      <c r="AV445" s="92"/>
      <c r="AW445" s="92"/>
      <c r="AX445" s="98"/>
      <c r="AZ445" s="120">
        <f>IF(E445=AZ$3,AX445,0)</f>
        <v>0</v>
      </c>
      <c r="BA445" s="18">
        <f>IF(AZ445=AZ$4,AZ445-60,AZ445)</f>
        <v>0</v>
      </c>
      <c r="BB445" s="18">
        <f>IF(BA445=BA$4,BA445-60,BA445)</f>
        <v>0</v>
      </c>
      <c r="BC445" s="19">
        <f>IF(AZ445=$AZ$4,1,IF(BA445=$BA$4,1,IF(BB445=$BB$4,1,0)))</f>
        <v>0</v>
      </c>
      <c r="BE445" s="120">
        <f>IF(E445=BE$3,AX445,0)</f>
        <v>0</v>
      </c>
      <c r="BF445" s="18">
        <f>IF(BE445=BE$4,BE445-60,BE445)</f>
        <v>0</v>
      </c>
      <c r="BG445" s="18">
        <f>IF(BF445=BF$4,BF445-60,BF445)</f>
        <v>0</v>
      </c>
      <c r="BH445" s="19">
        <f>IF(BE445=$BE$4,1,IF(BF445=$BF$4,1,IF(BG445=$BG$4,1,0)))</f>
        <v>0</v>
      </c>
      <c r="BJ445" s="120">
        <f>IF(E445=BJ$3,AX445,0)</f>
        <v>0</v>
      </c>
      <c r="BK445" s="18">
        <f>IF(BJ445=BJ$4,BJ445-60,BJ445)</f>
        <v>0</v>
      </c>
      <c r="BL445" s="18">
        <f>IF(BK445=BK$4,BK445-60,BK445)</f>
        <v>0</v>
      </c>
      <c r="BM445" s="19">
        <f>IF(BJ445=$BJ$4,1,IF(BK445=$BK$4,1,IF(BL445=$BL$4,1,0)))</f>
        <v>0</v>
      </c>
    </row>
    <row r="446" spans="1:65" ht="15.75" customHeight="1" outlineLevel="1" x14ac:dyDescent="0.25">
      <c r="A446" s="12" t="str">
        <f>CONCATENATE(E446,LEFT(C446,2),RIGHT(C446,2),UPPER((LEFT(D446,3))))</f>
        <v/>
      </c>
      <c r="B446" s="99"/>
      <c r="C446" s="99"/>
      <c r="D446" s="99"/>
      <c r="E446" s="99"/>
      <c r="F446" s="99"/>
      <c r="G446" s="100"/>
      <c r="H446" s="99"/>
      <c r="I446" s="106"/>
      <c r="J446" s="99"/>
      <c r="K446" s="84" t="s">
        <v>37</v>
      </c>
      <c r="L446" s="11">
        <f>VLOOKUP(K446,COMPETENCES,2)</f>
        <v>10</v>
      </c>
      <c r="M446" s="11">
        <f>IF(L446="-",0,IF(L446=0,0,1))</f>
        <v>1</v>
      </c>
      <c r="N446" s="103"/>
      <c r="O446" s="94"/>
      <c r="P446" s="107"/>
      <c r="Q446" s="94"/>
      <c r="R446" s="84" t="s">
        <v>36</v>
      </c>
      <c r="S446" s="11">
        <f>VLOOKUP(R446,EXPERTISE,2)</f>
        <v>7.5</v>
      </c>
      <c r="T446" s="94"/>
      <c r="U446" s="92"/>
      <c r="V446" s="92"/>
      <c r="W446" s="92"/>
      <c r="X446" s="92"/>
      <c r="Y446" s="92"/>
      <c r="Z446" s="92"/>
      <c r="AA446" s="92"/>
      <c r="AB446" s="92"/>
      <c r="AC446" s="92"/>
      <c r="AD446" s="92"/>
      <c r="AE446" s="92"/>
      <c r="AF446" s="92"/>
      <c r="AG446" s="92"/>
      <c r="AH446" s="92"/>
      <c r="AI446" s="92"/>
      <c r="AJ446" s="92"/>
      <c r="AK446" s="92"/>
      <c r="AL446" s="92"/>
      <c r="AM446" s="92"/>
      <c r="AN446" s="92"/>
      <c r="AO446" s="92"/>
      <c r="AP446" s="92"/>
      <c r="AQ446" s="92"/>
      <c r="AR446" s="92"/>
      <c r="AS446" s="92"/>
      <c r="AT446" s="92"/>
      <c r="AU446" s="92"/>
      <c r="AV446" s="92"/>
      <c r="AW446" s="92"/>
      <c r="AX446" s="98"/>
      <c r="AZ446" s="120">
        <f>IF(E446=AZ$3,AX446,0)</f>
        <v>0</v>
      </c>
      <c r="BA446" s="18">
        <f>IF(AZ446=AZ$4,AZ446-60,AZ446)</f>
        <v>0</v>
      </c>
      <c r="BB446" s="18">
        <f>IF(BA446=BA$4,BA446-60,BA446)</f>
        <v>0</v>
      </c>
      <c r="BC446" s="19">
        <f>IF(AZ446=$AZ$4,1,IF(BA446=$BA$4,1,IF(BB446=$BB$4,1,0)))</f>
        <v>0</v>
      </c>
      <c r="BE446" s="120">
        <f>IF(E446=BE$3,AX446,0)</f>
        <v>0</v>
      </c>
      <c r="BF446" s="18">
        <f>IF(BE446=BE$4,BE446-60,BE446)</f>
        <v>0</v>
      </c>
      <c r="BG446" s="18">
        <f>IF(BF446=BF$4,BF446-60,BF446)</f>
        <v>0</v>
      </c>
      <c r="BH446" s="19">
        <f>IF(BE446=$BE$4,1,IF(BF446=$BF$4,1,IF(BG446=$BG$4,1,0)))</f>
        <v>0</v>
      </c>
      <c r="BJ446" s="120">
        <f>IF(E446=BJ$3,AX446,0)</f>
        <v>0</v>
      </c>
      <c r="BK446" s="18">
        <f>IF(BJ446=BJ$4,BJ446-60,BJ446)</f>
        <v>0</v>
      </c>
      <c r="BL446" s="18">
        <f>IF(BK446=BK$4,BK446-60,BK446)</f>
        <v>0</v>
      </c>
      <c r="BM446" s="19">
        <f>IF(BJ446=$BJ$4,1,IF(BK446=$BK$4,1,IF(BL446=$BL$4,1,0)))</f>
        <v>0</v>
      </c>
    </row>
    <row r="447" spans="1:65" ht="15.75" customHeight="1" outlineLevel="1" x14ac:dyDescent="0.25">
      <c r="A447" s="12" t="str">
        <f>CONCATENATE(E447,LEFT(C447,2),RIGHT(C447,2),UPPER((LEFT(D447,3))))</f>
        <v/>
      </c>
      <c r="B447" s="99"/>
      <c r="C447" s="99"/>
      <c r="D447" s="99"/>
      <c r="E447" s="99"/>
      <c r="F447" s="99"/>
      <c r="G447" s="100"/>
      <c r="H447" s="99"/>
      <c r="I447" s="106"/>
      <c r="J447" s="99"/>
      <c r="K447" s="84" t="s">
        <v>66</v>
      </c>
      <c r="L447" s="11" t="str">
        <f>VLOOKUP(K447,COMPETENCES,2)</f>
        <v>-</v>
      </c>
      <c r="M447" s="11">
        <f>IF(L447="-",0,IF(L447=0,0,1))</f>
        <v>0</v>
      </c>
      <c r="N447" s="103"/>
      <c r="O447" s="94"/>
      <c r="P447" s="107"/>
      <c r="Q447" s="94"/>
      <c r="R447" s="84" t="s">
        <v>35</v>
      </c>
      <c r="S447" s="11">
        <f>VLOOKUP(R447,EXPERTISE,2)</f>
        <v>5</v>
      </c>
      <c r="T447" s="94"/>
      <c r="U447" s="92"/>
      <c r="V447" s="92"/>
      <c r="W447" s="92"/>
      <c r="X447" s="92"/>
      <c r="Y447" s="92"/>
      <c r="Z447" s="92"/>
      <c r="AA447" s="92"/>
      <c r="AB447" s="92"/>
      <c r="AC447" s="92"/>
      <c r="AD447" s="92"/>
      <c r="AE447" s="92"/>
      <c r="AF447" s="92"/>
      <c r="AG447" s="92"/>
      <c r="AH447" s="92"/>
      <c r="AI447" s="92"/>
      <c r="AJ447" s="92"/>
      <c r="AK447" s="92"/>
      <c r="AL447" s="92"/>
      <c r="AM447" s="92"/>
      <c r="AN447" s="92"/>
      <c r="AO447" s="92"/>
      <c r="AP447" s="92"/>
      <c r="AQ447" s="92"/>
      <c r="AR447" s="92"/>
      <c r="AS447" s="92"/>
      <c r="AT447" s="92"/>
      <c r="AU447" s="92"/>
      <c r="AV447" s="92"/>
      <c r="AW447" s="92"/>
      <c r="AX447" s="98"/>
      <c r="AZ447" s="120">
        <f>IF(E447=AZ$3,AX447,0)</f>
        <v>0</v>
      </c>
      <c r="BA447" s="18">
        <f>IF(AZ447=AZ$4,AZ447-60,AZ447)</f>
        <v>0</v>
      </c>
      <c r="BB447" s="18">
        <f>IF(BA447=BA$4,BA447-60,BA447)</f>
        <v>0</v>
      </c>
      <c r="BC447" s="19">
        <f>IF(AZ447=$AZ$4,1,IF(BA447=$BA$4,1,IF(BB447=$BB$4,1,0)))</f>
        <v>0</v>
      </c>
      <c r="BE447" s="120">
        <f>IF(E447=BE$3,AX447,0)</f>
        <v>0</v>
      </c>
      <c r="BF447" s="18">
        <f>IF(BE447=BE$4,BE447-60,BE447)</f>
        <v>0</v>
      </c>
      <c r="BG447" s="18">
        <f>IF(BF447=BF$4,BF447-60,BF447)</f>
        <v>0</v>
      </c>
      <c r="BH447" s="19">
        <f>IF(BE447=$BE$4,1,IF(BF447=$BF$4,1,IF(BG447=$BG$4,1,0)))</f>
        <v>0</v>
      </c>
      <c r="BJ447" s="120">
        <f>IF(E447=BJ$3,AX447,0)</f>
        <v>0</v>
      </c>
      <c r="BK447" s="18">
        <f>IF(BJ447=BJ$4,BJ447-60,BJ447)</f>
        <v>0</v>
      </c>
      <c r="BL447" s="18">
        <f>IF(BK447=BK$4,BK447-60,BK447)</f>
        <v>0</v>
      </c>
      <c r="BM447" s="19">
        <f>IF(BJ447=$BJ$4,1,IF(BK447=$BK$4,1,IF(BL447=$BL$4,1,0)))</f>
        <v>0</v>
      </c>
    </row>
    <row r="448" spans="1:65" ht="15.75" customHeight="1" outlineLevel="1" x14ac:dyDescent="0.25">
      <c r="A448" s="12" t="str">
        <f>CONCATENATE(E448,LEFT(C448,2),RIGHT(C448,2),UPPER((LEFT(D448,3))))</f>
        <v/>
      </c>
      <c r="B448" s="99"/>
      <c r="C448" s="99"/>
      <c r="D448" s="99"/>
      <c r="E448" s="99"/>
      <c r="F448" s="99"/>
      <c r="G448" s="100"/>
      <c r="H448" s="99"/>
      <c r="I448" s="106"/>
      <c r="J448" s="99"/>
      <c r="K448" s="84" t="s">
        <v>66</v>
      </c>
      <c r="L448" s="11" t="str">
        <f>VLOOKUP(K448,COMPETENCES,2)</f>
        <v>-</v>
      </c>
      <c r="M448" s="11">
        <f>IF(L448="-",0,IF(L448=0,0,1))</f>
        <v>0</v>
      </c>
      <c r="N448" s="103"/>
      <c r="O448" s="94"/>
      <c r="P448" s="107"/>
      <c r="Q448" s="94"/>
      <c r="R448" s="84" t="s">
        <v>36</v>
      </c>
      <c r="S448" s="11">
        <f>VLOOKUP(R448,EXPERTISE,2)</f>
        <v>7.5</v>
      </c>
      <c r="T448" s="94"/>
      <c r="U448" s="92"/>
      <c r="V448" s="92"/>
      <c r="W448" s="92"/>
      <c r="X448" s="92"/>
      <c r="Y448" s="92"/>
      <c r="Z448" s="92"/>
      <c r="AA448" s="92"/>
      <c r="AB448" s="92"/>
      <c r="AC448" s="92"/>
      <c r="AD448" s="92"/>
      <c r="AE448" s="92"/>
      <c r="AF448" s="92"/>
      <c r="AG448" s="92"/>
      <c r="AH448" s="92"/>
      <c r="AI448" s="92"/>
      <c r="AJ448" s="92"/>
      <c r="AK448" s="92"/>
      <c r="AL448" s="92"/>
      <c r="AM448" s="92"/>
      <c r="AN448" s="92"/>
      <c r="AO448" s="92"/>
      <c r="AP448" s="92"/>
      <c r="AQ448" s="92"/>
      <c r="AR448" s="92"/>
      <c r="AS448" s="92"/>
      <c r="AT448" s="92"/>
      <c r="AU448" s="92"/>
      <c r="AV448" s="92"/>
      <c r="AW448" s="92"/>
      <c r="AX448" s="98"/>
      <c r="AZ448" s="120">
        <f>IF(E448=AZ$3,AX448,0)</f>
        <v>0</v>
      </c>
      <c r="BA448" s="18">
        <f>IF(AZ448=AZ$4,AZ448-60,AZ448)</f>
        <v>0</v>
      </c>
      <c r="BB448" s="18">
        <f>IF(BA448=BA$4,BA448-60,BA448)</f>
        <v>0</v>
      </c>
      <c r="BC448" s="19">
        <f>IF(AZ448=$AZ$4,1,IF(BA448=$BA$4,1,IF(BB448=$BB$4,1,0)))</f>
        <v>0</v>
      </c>
      <c r="BE448" s="120">
        <f>IF(E448=BE$3,AX448,0)</f>
        <v>0</v>
      </c>
      <c r="BF448" s="18">
        <f>IF(BE448=BE$4,BE448-60,BE448)</f>
        <v>0</v>
      </c>
      <c r="BG448" s="18">
        <f>IF(BF448=BF$4,BF448-60,BF448)</f>
        <v>0</v>
      </c>
      <c r="BH448" s="19">
        <f>IF(BE448=$BE$4,1,IF(BF448=$BF$4,1,IF(BG448=$BG$4,1,0)))</f>
        <v>0</v>
      </c>
      <c r="BJ448" s="120">
        <f>IF(E448=BJ$3,AX448,0)</f>
        <v>0</v>
      </c>
      <c r="BK448" s="18">
        <f>IF(BJ448=BJ$4,BJ448-60,BJ448)</f>
        <v>0</v>
      </c>
      <c r="BL448" s="18">
        <f>IF(BK448=BK$4,BK448-60,BK448)</f>
        <v>0</v>
      </c>
      <c r="BM448" s="19">
        <f>IF(BJ448=$BJ$4,1,IF(BK448=$BK$4,1,IF(BL448=$BL$4,1,0)))</f>
        <v>0</v>
      </c>
    </row>
    <row r="449" spans="1:65" ht="15.75" customHeight="1" outlineLevel="1" x14ac:dyDescent="0.25">
      <c r="A449" s="12" t="str">
        <f>CONCATENATE(E449,LEFT(C449,2),RIGHT(C449,2),UPPER((LEFT(D449,3))))</f>
        <v/>
      </c>
      <c r="B449" s="99"/>
      <c r="C449" s="99"/>
      <c r="D449" s="99"/>
      <c r="E449" s="99"/>
      <c r="F449" s="99"/>
      <c r="G449" s="100"/>
      <c r="H449" s="99"/>
      <c r="I449" s="106"/>
      <c r="J449" s="99"/>
      <c r="K449" s="84" t="s">
        <v>66</v>
      </c>
      <c r="L449" s="11" t="str">
        <f>VLOOKUP(K449,COMPETENCES,2)</f>
        <v>-</v>
      </c>
      <c r="M449" s="11">
        <f>IF(L449="-",0,IF(L449=0,0,1))</f>
        <v>0</v>
      </c>
      <c r="N449" s="103"/>
      <c r="O449" s="94"/>
      <c r="P449" s="107"/>
      <c r="Q449" s="94"/>
      <c r="R449" s="94"/>
      <c r="S449" s="107"/>
      <c r="T449" s="94"/>
      <c r="U449" s="92"/>
      <c r="V449" s="92"/>
      <c r="W449" s="92"/>
      <c r="X449" s="92"/>
      <c r="Y449" s="92"/>
      <c r="Z449" s="92"/>
      <c r="AA449" s="92"/>
      <c r="AB449" s="92"/>
      <c r="AC449" s="92"/>
      <c r="AD449" s="92"/>
      <c r="AE449" s="92"/>
      <c r="AF449" s="92"/>
      <c r="AG449" s="92"/>
      <c r="AH449" s="92"/>
      <c r="AI449" s="92"/>
      <c r="AJ449" s="92"/>
      <c r="AK449" s="92"/>
      <c r="AL449" s="92"/>
      <c r="AM449" s="92"/>
      <c r="AN449" s="92"/>
      <c r="AO449" s="92"/>
      <c r="AP449" s="92"/>
      <c r="AQ449" s="92"/>
      <c r="AR449" s="92"/>
      <c r="AS449" s="92"/>
      <c r="AT449" s="92"/>
      <c r="AU449" s="92"/>
      <c r="AV449" s="92"/>
      <c r="AW449" s="92"/>
      <c r="AX449" s="98"/>
      <c r="AZ449" s="120">
        <f>IF(E449=AZ$3,AX449,0)</f>
        <v>0</v>
      </c>
      <c r="BA449" s="18">
        <f>IF(AZ449=AZ$4,AZ449-60,AZ449)</f>
        <v>0</v>
      </c>
      <c r="BB449" s="18">
        <f>IF(BA449=BA$4,BA449-60,BA449)</f>
        <v>0</v>
      </c>
      <c r="BC449" s="19">
        <f>IF(AZ449=$AZ$4,1,IF(BA449=$BA$4,1,IF(BB449=$BB$4,1,0)))</f>
        <v>0</v>
      </c>
      <c r="BE449" s="120">
        <f>IF(E449=BE$3,AX449,0)</f>
        <v>0</v>
      </c>
      <c r="BF449" s="18">
        <f>IF(BE449=BE$4,BE449-60,BE449)</f>
        <v>0</v>
      </c>
      <c r="BG449" s="18">
        <f>IF(BF449=BF$4,BF449-60,BF449)</f>
        <v>0</v>
      </c>
      <c r="BH449" s="19">
        <f>IF(BE449=$BE$4,1,IF(BF449=$BF$4,1,IF(BG449=$BG$4,1,0)))</f>
        <v>0</v>
      </c>
      <c r="BJ449" s="120">
        <f>IF(E449=BJ$3,AX449,0)</f>
        <v>0</v>
      </c>
      <c r="BK449" s="18">
        <f>IF(BJ449=BJ$4,BJ449-60,BJ449)</f>
        <v>0</v>
      </c>
      <c r="BL449" s="18">
        <f>IF(BK449=BK$4,BK449-60,BK449)</f>
        <v>0</v>
      </c>
      <c r="BM449" s="19">
        <f>IF(BJ449=$BJ$4,1,IF(BK449=$BK$4,1,IF(BL449=$BL$4,1,0)))</f>
        <v>0</v>
      </c>
    </row>
    <row r="450" spans="1:65" ht="15.75" customHeight="1" outlineLevel="1" x14ac:dyDescent="0.25">
      <c r="A450" s="12" t="str">
        <f>CONCATENATE(E450,LEFT(C450,2),RIGHT(C450,2),UPPER((LEFT(D450,3))))</f>
        <v/>
      </c>
      <c r="B450" s="99"/>
      <c r="C450" s="99"/>
      <c r="D450" s="99"/>
      <c r="E450" s="99"/>
      <c r="F450" s="99"/>
      <c r="G450" s="100"/>
      <c r="H450" s="99"/>
      <c r="I450" s="106"/>
      <c r="J450" s="99"/>
      <c r="K450" s="84" t="s">
        <v>66</v>
      </c>
      <c r="L450" s="11" t="str">
        <f>VLOOKUP(K450,COMPETENCES,2)</f>
        <v>-</v>
      </c>
      <c r="M450" s="11">
        <f>IF(L450="-",0,IF(L450=0,0,1))</f>
        <v>0</v>
      </c>
      <c r="N450" s="103"/>
      <c r="O450" s="94"/>
      <c r="P450" s="107"/>
      <c r="Q450" s="94"/>
      <c r="R450" s="94"/>
      <c r="S450" s="107"/>
      <c r="T450" s="94"/>
      <c r="U450" s="92"/>
      <c r="V450" s="92"/>
      <c r="W450" s="92"/>
      <c r="X450" s="92"/>
      <c r="Y450" s="92"/>
      <c r="Z450" s="92"/>
      <c r="AA450" s="92"/>
      <c r="AB450" s="92"/>
      <c r="AC450" s="92"/>
      <c r="AD450" s="92"/>
      <c r="AE450" s="92"/>
      <c r="AF450" s="92"/>
      <c r="AG450" s="92"/>
      <c r="AH450" s="92"/>
      <c r="AI450" s="92"/>
      <c r="AJ450" s="92"/>
      <c r="AK450" s="92"/>
      <c r="AL450" s="92"/>
      <c r="AM450" s="92"/>
      <c r="AN450" s="92"/>
      <c r="AO450" s="92"/>
      <c r="AP450" s="92"/>
      <c r="AQ450" s="92"/>
      <c r="AR450" s="92"/>
      <c r="AS450" s="92"/>
      <c r="AT450" s="92"/>
      <c r="AU450" s="92"/>
      <c r="AV450" s="92"/>
      <c r="AW450" s="92"/>
      <c r="AX450" s="98"/>
      <c r="AZ450" s="120">
        <f>IF(E450=AZ$3,AX450,0)</f>
        <v>0</v>
      </c>
      <c r="BA450" s="18">
        <f>IF(AZ450=AZ$4,AZ450-60,AZ450)</f>
        <v>0</v>
      </c>
      <c r="BB450" s="18">
        <f>IF(BA450=BA$4,BA450-60,BA450)</f>
        <v>0</v>
      </c>
      <c r="BC450" s="19">
        <f>IF(AZ450=$AZ$4,1,IF(BA450=$BA$4,1,IF(BB450=$BB$4,1,0)))</f>
        <v>0</v>
      </c>
      <c r="BE450" s="120">
        <f>IF(E450=BE$3,AX450,0)</f>
        <v>0</v>
      </c>
      <c r="BF450" s="18">
        <f>IF(BE450=BE$4,BE450-60,BE450)</f>
        <v>0</v>
      </c>
      <c r="BG450" s="18">
        <f>IF(BF450=BF$4,BF450-60,BF450)</f>
        <v>0</v>
      </c>
      <c r="BH450" s="19">
        <f>IF(BE450=$BE$4,1,IF(BF450=$BF$4,1,IF(BG450=$BG$4,1,0)))</f>
        <v>0</v>
      </c>
      <c r="BJ450" s="120">
        <f>IF(E450=BJ$3,AX450,0)</f>
        <v>0</v>
      </c>
      <c r="BK450" s="18">
        <f>IF(BJ450=BJ$4,BJ450-60,BJ450)</f>
        <v>0</v>
      </c>
      <c r="BL450" s="18">
        <f>IF(BK450=BK$4,BK450-60,BK450)</f>
        <v>0</v>
      </c>
      <c r="BM450" s="19">
        <f>IF(BJ450=$BJ$4,1,IF(BK450=$BK$4,1,IF(BL450=$BL$4,1,0)))</f>
        <v>0</v>
      </c>
    </row>
    <row r="451" spans="1:65" ht="15.75" customHeight="1" outlineLevel="1" x14ac:dyDescent="0.25">
      <c r="A451" s="12" t="str">
        <f>CONCATENATE(E451,LEFT(C451,2),RIGHT(C451,2),UPPER((LEFT(D451,3))))</f>
        <v/>
      </c>
      <c r="B451" s="99"/>
      <c r="C451" s="99"/>
      <c r="D451" s="99"/>
      <c r="E451" s="99"/>
      <c r="F451" s="99"/>
      <c r="G451" s="100"/>
      <c r="H451" s="99"/>
      <c r="I451" s="106"/>
      <c r="J451" s="99"/>
      <c r="K451" s="84" t="s">
        <v>66</v>
      </c>
      <c r="L451" s="11" t="str">
        <f>VLOOKUP(K451,COMPETENCES,2)</f>
        <v>-</v>
      </c>
      <c r="M451" s="11">
        <f>IF(L451="-",0,IF(L451=0,0,1))</f>
        <v>0</v>
      </c>
      <c r="N451" s="103"/>
      <c r="O451" s="94"/>
      <c r="P451" s="107"/>
      <c r="Q451" s="94"/>
      <c r="R451" s="94"/>
      <c r="S451" s="107"/>
      <c r="T451" s="94"/>
      <c r="U451" s="92"/>
      <c r="V451" s="92"/>
      <c r="W451" s="92"/>
      <c r="X451" s="92"/>
      <c r="Y451" s="92"/>
      <c r="Z451" s="92"/>
      <c r="AA451" s="92"/>
      <c r="AB451" s="92"/>
      <c r="AC451" s="92"/>
      <c r="AD451" s="92"/>
      <c r="AE451" s="92"/>
      <c r="AF451" s="92"/>
      <c r="AG451" s="92"/>
      <c r="AH451" s="92"/>
      <c r="AI451" s="92"/>
      <c r="AJ451" s="92"/>
      <c r="AK451" s="92"/>
      <c r="AL451" s="92"/>
      <c r="AM451" s="92"/>
      <c r="AN451" s="92"/>
      <c r="AO451" s="92"/>
      <c r="AP451" s="92"/>
      <c r="AQ451" s="92"/>
      <c r="AR451" s="92"/>
      <c r="AS451" s="92"/>
      <c r="AT451" s="92"/>
      <c r="AU451" s="92"/>
      <c r="AV451" s="92"/>
      <c r="AW451" s="92"/>
      <c r="AX451" s="98"/>
      <c r="AZ451" s="120">
        <f>IF(E451=AZ$3,AX451,0)</f>
        <v>0</v>
      </c>
      <c r="BA451" s="18">
        <f>IF(AZ451=AZ$4,AZ451-60,AZ451)</f>
        <v>0</v>
      </c>
      <c r="BB451" s="18">
        <f>IF(BA451=BA$4,BA451-60,BA451)</f>
        <v>0</v>
      </c>
      <c r="BC451" s="19">
        <f>IF(AZ451=$AZ$4,1,IF(BA451=$BA$4,1,IF(BB451=$BB$4,1,0)))</f>
        <v>0</v>
      </c>
      <c r="BE451" s="120">
        <f>IF(E451=BE$3,AX451,0)</f>
        <v>0</v>
      </c>
      <c r="BF451" s="18">
        <f>IF(BE451=BE$4,BE451-60,BE451)</f>
        <v>0</v>
      </c>
      <c r="BG451" s="18">
        <f>IF(BF451=BF$4,BF451-60,BF451)</f>
        <v>0</v>
      </c>
      <c r="BH451" s="19">
        <f>IF(BE451=$BE$4,1,IF(BF451=$BF$4,1,IF(BG451=$BG$4,1,0)))</f>
        <v>0</v>
      </c>
      <c r="BJ451" s="120">
        <f>IF(E451=BJ$3,AX451,0)</f>
        <v>0</v>
      </c>
      <c r="BK451" s="18">
        <f>IF(BJ451=BJ$4,BJ451-60,BJ451)</f>
        <v>0</v>
      </c>
      <c r="BL451" s="18">
        <f>IF(BK451=BK$4,BK451-60,BK451)</f>
        <v>0</v>
      </c>
      <c r="BM451" s="19">
        <f>IF(BJ451=$BJ$4,1,IF(BK451=$BK$4,1,IF(BL451=$BL$4,1,0)))</f>
        <v>0</v>
      </c>
    </row>
    <row r="452" spans="1:65" ht="15" customHeight="1" outlineLevel="1" x14ac:dyDescent="0.25">
      <c r="A452" s="12" t="str">
        <f>CONCATENATE(E452,LEFT(C452,2),RIGHT(C452,2),UPPER((LEFT(D452,3))))</f>
        <v/>
      </c>
      <c r="B452" s="108"/>
      <c r="C452" s="99"/>
      <c r="D452" s="99"/>
      <c r="E452" s="99"/>
      <c r="F452" s="99"/>
      <c r="G452" s="100"/>
      <c r="H452" s="99"/>
      <c r="I452" s="106"/>
      <c r="J452" s="99"/>
      <c r="K452" s="94"/>
      <c r="L452" s="107"/>
      <c r="M452" s="107"/>
      <c r="N452" s="107"/>
      <c r="O452" s="94"/>
      <c r="P452" s="107"/>
      <c r="Q452" s="94"/>
      <c r="R452" s="94"/>
      <c r="S452" s="107"/>
      <c r="T452" s="94"/>
      <c r="U452" s="94"/>
      <c r="V452" s="94"/>
      <c r="W452" s="94"/>
      <c r="X452" s="94"/>
      <c r="Y452" s="94"/>
      <c r="Z452" s="94"/>
      <c r="AA452" s="94"/>
      <c r="AB452" s="94"/>
      <c r="AC452" s="94"/>
      <c r="AD452" s="94"/>
      <c r="AE452" s="94"/>
      <c r="AF452" s="94"/>
      <c r="AG452" s="94"/>
      <c r="AH452" s="94"/>
      <c r="AI452" s="94"/>
      <c r="AJ452" s="94"/>
      <c r="AK452" s="94"/>
      <c r="AL452" s="94"/>
      <c r="AM452" s="94"/>
      <c r="AN452" s="94"/>
      <c r="AO452" s="94"/>
      <c r="AP452" s="94"/>
      <c r="AQ452" s="94"/>
      <c r="AR452" s="94"/>
      <c r="AS452" s="94"/>
      <c r="AT452" s="94"/>
      <c r="AU452" s="94"/>
      <c r="AV452" s="94"/>
      <c r="AW452" s="94"/>
      <c r="AX452" s="109"/>
      <c r="AZ452" s="120">
        <f>IF(E452=AZ$3,AX452,0)</f>
        <v>0</v>
      </c>
      <c r="BA452" s="18">
        <f>IF(AZ452=AZ$4,AZ452-60,AZ452)</f>
        <v>0</v>
      </c>
      <c r="BB452" s="18">
        <f>IF(BA452=BA$4,BA452-60,BA452)</f>
        <v>0</v>
      </c>
      <c r="BC452" s="19">
        <f>IF(AZ452=$AZ$4,1,IF(BA452=$BA$4,1,IF(BB452=$BB$4,1,0)))</f>
        <v>0</v>
      </c>
      <c r="BE452" s="120">
        <f>IF(E452=BE$3,AX452,0)</f>
        <v>0</v>
      </c>
      <c r="BF452" s="18">
        <f>IF(BE452=BE$4,BE452-60,BE452)</f>
        <v>0</v>
      </c>
      <c r="BG452" s="18">
        <f>IF(BF452=BF$4,BF452-60,BF452)</f>
        <v>0</v>
      </c>
      <c r="BH452" s="19">
        <f>IF(BE452=$BE$4,1,IF(BF452=$BF$4,1,IF(BG452=$BG$4,1,0)))</f>
        <v>0</v>
      </c>
      <c r="BJ452" s="120">
        <f>IF(E452=BJ$3,AX452,0)</f>
        <v>0</v>
      </c>
      <c r="BK452" s="18">
        <f>IF(BJ452=BJ$4,BJ452-60,BJ452)</f>
        <v>0</v>
      </c>
      <c r="BL452" s="18">
        <f>IF(BK452=BK$4,BK452-60,BK452)</f>
        <v>0</v>
      </c>
      <c r="BM452" s="19">
        <f>IF(BJ452=$BJ$4,1,IF(BK452=$BK$4,1,IF(BL452=$BL$4,1,0)))</f>
        <v>0</v>
      </c>
    </row>
    <row r="453" spans="1:65" ht="15.75" x14ac:dyDescent="0.25">
      <c r="A453" s="12" t="str">
        <f>CONCATENATE(E453,LEFT(C453,2),RIGHT(C453,2),UPPER((LEFT(D453,3))))</f>
        <v>NAg29LUC</v>
      </c>
      <c r="B453" s="12" t="s">
        <v>84</v>
      </c>
      <c r="C453" s="12" t="s">
        <v>168</v>
      </c>
      <c r="D453" s="12" t="s">
        <v>133</v>
      </c>
      <c r="E453" s="6" t="str">
        <f>VLOOKUP($F453,'Listes déroulantes'!$A$28:$B$46,2)</f>
        <v>N</v>
      </c>
      <c r="F453" s="70" t="s">
        <v>6</v>
      </c>
      <c r="G453" s="71"/>
      <c r="H453" s="72"/>
      <c r="I453" s="73"/>
      <c r="J453" s="73"/>
      <c r="K453" s="73"/>
      <c r="L453" s="73"/>
      <c r="M453" s="73"/>
      <c r="N453" s="73"/>
      <c r="O453" s="73"/>
      <c r="P453" s="73"/>
      <c r="Q453" s="73"/>
      <c r="R453" s="73"/>
      <c r="S453" s="73"/>
      <c r="T453" s="74"/>
      <c r="U453" s="75">
        <f>J454+N454+Q454+T454</f>
        <v>31.684253246753251</v>
      </c>
      <c r="V453" s="72"/>
      <c r="W453" s="73"/>
      <c r="X453" s="73"/>
      <c r="Y453" s="73"/>
      <c r="Z453" s="73"/>
      <c r="AA453" s="73"/>
      <c r="AB453" s="73"/>
      <c r="AC453" s="73"/>
      <c r="AD453" s="73"/>
      <c r="AE453" s="73"/>
      <c r="AF453" s="74"/>
      <c r="AG453" s="76"/>
      <c r="AH453" s="77">
        <f>W454+Y454+AA454+AC454+AE454+AG454</f>
        <v>12.5</v>
      </c>
      <c r="AI453" s="73"/>
      <c r="AJ453" s="73"/>
      <c r="AK453" s="73"/>
      <c r="AL453" s="78" t="str">
        <f>IF(AK454&lt;5,"0",IF(AK454&lt;10,"2,5",IF(AK454&lt;15,"5",IF(AK454&lt;20,"7,5","10"))))</f>
        <v>7,5</v>
      </c>
      <c r="AM453" s="73"/>
      <c r="AN453" s="73"/>
      <c r="AO453" s="73"/>
      <c r="AP453" s="79">
        <f>IF(AO454&lt;10,5,10)</f>
        <v>10</v>
      </c>
      <c r="AQ453" s="73"/>
      <c r="AR453" s="73"/>
      <c r="AS453" s="73"/>
      <c r="AT453" s="73"/>
      <c r="AU453" s="73"/>
      <c r="AV453" s="73"/>
      <c r="AW453" s="80">
        <f>AR454+AT454+AV454</f>
        <v>4</v>
      </c>
      <c r="AX453" s="81">
        <f>U453+AP453+AL453+AH453+AW453</f>
        <v>65.684253246753258</v>
      </c>
      <c r="AZ453" s="120">
        <f>IF(E453=AZ$3,AX453,0)</f>
        <v>0</v>
      </c>
      <c r="BA453" s="18">
        <f>IF(AZ453=AZ$4,AZ453-60,AZ453)</f>
        <v>0</v>
      </c>
      <c r="BB453" s="18">
        <f>IF(BA453=BA$4,BA453-60,BA453)</f>
        <v>0</v>
      </c>
      <c r="BC453" s="19">
        <f>IF(AZ453=$AZ$4,1,IF(BA453=$BA$4,1,IF(BB453=$BB$4,1,0)))</f>
        <v>0</v>
      </c>
      <c r="BE453" s="120">
        <f>IF(E453=BE$3,AX453,0)</f>
        <v>0</v>
      </c>
      <c r="BF453" s="18">
        <f>IF(BE453=BE$4,BE453-60,BE453)</f>
        <v>0</v>
      </c>
      <c r="BG453" s="18">
        <f>IF(BF453=BF$4,BF453-60,BF453)</f>
        <v>0</v>
      </c>
      <c r="BH453" s="19">
        <f>IF(BE453=$BE$4,1,IF(BF453=$BF$4,1,IF(BG453=$BG$4,1,0)))</f>
        <v>0</v>
      </c>
      <c r="BJ453" s="120">
        <f>IF(E453=BJ$3,AX453,0)</f>
        <v>0</v>
      </c>
      <c r="BK453" s="18">
        <f>IF(BJ453=BJ$4,BJ453-60,BJ453)</f>
        <v>0</v>
      </c>
      <c r="BL453" s="18">
        <f>IF(BK453=BK$4,BK453-60,BK453)</f>
        <v>0</v>
      </c>
      <c r="BM453" s="19">
        <f>IF(BJ453=$BJ$4,1,IF(BK453=$BK$4,1,IF(BL453=$BL$4,1,0)))</f>
        <v>0</v>
      </c>
    </row>
    <row r="454" spans="1:65" ht="15.75" customHeight="1" outlineLevel="1" x14ac:dyDescent="0.25">
      <c r="A454" s="12" t="str">
        <f>CONCATENATE(E454,LEFT(C454,2),RIGHT(C454,2),UPPER((LEFT(D454,3))))</f>
        <v/>
      </c>
      <c r="B454" s="82"/>
      <c r="C454" s="82"/>
      <c r="D454" s="82"/>
      <c r="E454" s="82"/>
      <c r="F454" s="82"/>
      <c r="G454" s="83"/>
      <c r="H454" s="87" t="s">
        <v>30</v>
      </c>
      <c r="I454" s="85">
        <f>VLOOKUP(H454,OBJECTIFS,2)</f>
        <v>5</v>
      </c>
      <c r="J454" s="86">
        <f>AVERAGE(I454:I458)</f>
        <v>5</v>
      </c>
      <c r="K454" s="87" t="s">
        <v>37</v>
      </c>
      <c r="L454" s="11">
        <f>VLOOKUP(K454,COMPETENCES,2)</f>
        <v>10</v>
      </c>
      <c r="M454" s="11">
        <f>IF(L454="-",0,IF(L454=0,0,1))</f>
        <v>1</v>
      </c>
      <c r="N454" s="88">
        <f>SUM(L454:L467)/SUM(M454:M467)</f>
        <v>8.9285714285714288</v>
      </c>
      <c r="O454" s="84" t="s">
        <v>19</v>
      </c>
      <c r="P454" s="89">
        <f>VLOOKUP(O454,QUALITES,2)</f>
        <v>10</v>
      </c>
      <c r="Q454" s="90">
        <f>AVERAGE(P454:P461)</f>
        <v>8.4375</v>
      </c>
      <c r="R454" s="84" t="s">
        <v>37</v>
      </c>
      <c r="S454" s="11">
        <f>VLOOKUP(R454,EXPERTISE,2)</f>
        <v>10</v>
      </c>
      <c r="T454" s="91">
        <f>AVERAGE(S454:S464)</f>
        <v>9.3181818181818183</v>
      </c>
      <c r="U454" s="92"/>
      <c r="V454" s="12" t="s">
        <v>19</v>
      </c>
      <c r="W454" s="93">
        <f>VLOOKUP(V454,PROJETS,2)</f>
        <v>5</v>
      </c>
      <c r="X454" s="12" t="s">
        <v>59</v>
      </c>
      <c r="Y454" s="93">
        <f>VLOOKUP(X454,PROJETS,2)</f>
        <v>0</v>
      </c>
      <c r="Z454" s="12" t="s">
        <v>59</v>
      </c>
      <c r="AA454" s="93">
        <f>VLOOKUP(Z454,PROJETS,2)</f>
        <v>0</v>
      </c>
      <c r="AB454" s="12" t="s">
        <v>18</v>
      </c>
      <c r="AC454" s="93">
        <f>VLOOKUP(AB454,PROJETS,2)</f>
        <v>2.5</v>
      </c>
      <c r="AD454" s="12" t="s">
        <v>18</v>
      </c>
      <c r="AE454" s="93">
        <f>VLOOKUP(AD454,PROJETS,2)</f>
        <v>2.5</v>
      </c>
      <c r="AF454" s="12" t="s">
        <v>18</v>
      </c>
      <c r="AG454" s="93">
        <f>VLOOKUP(AF454,PROJETS,2)</f>
        <v>2.5</v>
      </c>
      <c r="AH454" s="94"/>
      <c r="AI454" s="95">
        <v>38108</v>
      </c>
      <c r="AJ454" s="96">
        <f>AJ4</f>
        <v>44561</v>
      </c>
      <c r="AK454" s="97">
        <f>(AJ454-AI454)/365</f>
        <v>17.67945205479452</v>
      </c>
      <c r="AL454" s="92"/>
      <c r="AM454" s="95">
        <v>36276</v>
      </c>
      <c r="AN454" s="95">
        <f>AN4</f>
        <v>44561</v>
      </c>
      <c r="AO454" s="97">
        <f>(AN454-AM454)/365</f>
        <v>22.698630136986303</v>
      </c>
      <c r="AP454" s="92"/>
      <c r="AQ454" s="12" t="s">
        <v>59</v>
      </c>
      <c r="AR454" s="93">
        <f>VLOOKUP(AQ454,DIVERS,2)</f>
        <v>0</v>
      </c>
      <c r="AS454" s="12" t="s">
        <v>59</v>
      </c>
      <c r="AT454" s="93">
        <f>VLOOKUP(AS454,FORMAC,2)</f>
        <v>0</v>
      </c>
      <c r="AU454" s="12" t="s">
        <v>18</v>
      </c>
      <c r="AV454" s="93">
        <f>VLOOKUP(AU454,FORMAQ,2)</f>
        <v>4</v>
      </c>
      <c r="AW454" s="92"/>
      <c r="AX454" s="98"/>
      <c r="AZ454" s="120">
        <f>IF(E454=AZ$3,AX454,0)</f>
        <v>0</v>
      </c>
      <c r="BA454" s="18">
        <f>IF(AZ454=AZ$4,AZ454-60,AZ454)</f>
        <v>0</v>
      </c>
      <c r="BB454" s="18">
        <f>IF(BA454=BA$4,BA454-60,BA454)</f>
        <v>0</v>
      </c>
      <c r="BC454" s="19">
        <f>IF(AZ454=$AZ$4,1,IF(BA454=$BA$4,1,IF(BB454=$BB$4,1,0)))</f>
        <v>0</v>
      </c>
      <c r="BE454" s="120">
        <f>IF(E454=BE$3,AX454,0)</f>
        <v>0</v>
      </c>
      <c r="BF454" s="18">
        <f>IF(BE454=BE$4,BE454-60,BE454)</f>
        <v>0</v>
      </c>
      <c r="BG454" s="18">
        <f>IF(BF454=BF$4,BF454-60,BF454)</f>
        <v>0</v>
      </c>
      <c r="BH454" s="19">
        <f>IF(BE454=$BE$4,1,IF(BF454=$BF$4,1,IF(BG454=$BG$4,1,0)))</f>
        <v>0</v>
      </c>
      <c r="BJ454" s="120">
        <f>IF(E454=BJ$3,AX454,0)</f>
        <v>0</v>
      </c>
      <c r="BK454" s="18">
        <f>IF(BJ454=BJ$4,BJ454-60,BJ454)</f>
        <v>0</v>
      </c>
      <c r="BL454" s="18">
        <f>IF(BK454=BK$4,BK454-60,BK454)</f>
        <v>0</v>
      </c>
      <c r="BM454" s="19">
        <f>IF(BJ454=$BJ$4,1,IF(BK454=$BK$4,1,IF(BL454=$BL$4,1,0)))</f>
        <v>0</v>
      </c>
    </row>
    <row r="455" spans="1:65" ht="15.75" customHeight="1" outlineLevel="1" x14ac:dyDescent="0.25">
      <c r="A455" s="12" t="str">
        <f>CONCATENATE(E455,LEFT(C455,2),RIGHT(C455,2),UPPER((LEFT(D455,3))))</f>
        <v/>
      </c>
      <c r="B455" s="99"/>
      <c r="C455" s="99"/>
      <c r="D455" s="99"/>
      <c r="E455" s="99"/>
      <c r="F455" s="99"/>
      <c r="G455" s="100"/>
      <c r="H455" s="84" t="s">
        <v>66</v>
      </c>
      <c r="I455" s="101" t="str">
        <f>VLOOKUP(H455,OBJECTIFS,2)</f>
        <v>-</v>
      </c>
      <c r="J455" s="99"/>
      <c r="K455" s="87" t="s">
        <v>37</v>
      </c>
      <c r="L455" s="11">
        <f>VLOOKUP(K455,COMPETENCES,2)</f>
        <v>10</v>
      </c>
      <c r="M455" s="11">
        <f>IF(L455="-",0,IF(L455=0,0,1))</f>
        <v>1</v>
      </c>
      <c r="N455" s="103"/>
      <c r="O455" s="84" t="s">
        <v>18</v>
      </c>
      <c r="P455" s="11">
        <f>VLOOKUP(O455,QUALITES,2)</f>
        <v>7.5</v>
      </c>
      <c r="Q455" s="94"/>
      <c r="R455" s="84" t="s">
        <v>37</v>
      </c>
      <c r="S455" s="11">
        <f>VLOOKUP(R455,EXPERTISE,2)</f>
        <v>10</v>
      </c>
      <c r="T455" s="94"/>
      <c r="U455" s="92"/>
      <c r="V455" s="92"/>
      <c r="W455" s="92"/>
      <c r="X455" s="92"/>
      <c r="Y455" s="92"/>
      <c r="Z455" s="92"/>
      <c r="AA455" s="92"/>
      <c r="AB455" s="92"/>
      <c r="AC455" s="92"/>
      <c r="AD455" s="92"/>
      <c r="AE455" s="92"/>
      <c r="AF455" s="92"/>
      <c r="AG455" s="92"/>
      <c r="AH455" s="92"/>
      <c r="AI455" s="92"/>
      <c r="AJ455" s="92"/>
      <c r="AK455" s="92"/>
      <c r="AL455" s="92"/>
      <c r="AM455" s="92"/>
      <c r="AN455" s="92"/>
      <c r="AO455" s="92"/>
      <c r="AP455" s="92"/>
      <c r="AQ455" s="92"/>
      <c r="AR455" s="92"/>
      <c r="AS455" s="92"/>
      <c r="AT455" s="92"/>
      <c r="AU455" s="92"/>
      <c r="AV455" s="92"/>
      <c r="AW455" s="92"/>
      <c r="AX455" s="98"/>
      <c r="AZ455" s="120">
        <f>IF(E455=AZ$3,AX455,0)</f>
        <v>0</v>
      </c>
      <c r="BA455" s="18">
        <f>IF(AZ455=AZ$4,AZ455-60,AZ455)</f>
        <v>0</v>
      </c>
      <c r="BB455" s="18">
        <f>IF(BA455=BA$4,BA455-60,BA455)</f>
        <v>0</v>
      </c>
      <c r="BC455" s="19">
        <f>IF(AZ455=$AZ$4,1,IF(BA455=$BA$4,1,IF(BB455=$BB$4,1,0)))</f>
        <v>0</v>
      </c>
      <c r="BE455" s="120">
        <f>IF(E455=BE$3,AX455,0)</f>
        <v>0</v>
      </c>
      <c r="BF455" s="18">
        <f>IF(BE455=BE$4,BE455-60,BE455)</f>
        <v>0</v>
      </c>
      <c r="BG455" s="18">
        <f>IF(BF455=BF$4,BF455-60,BF455)</f>
        <v>0</v>
      </c>
      <c r="BH455" s="19">
        <f>IF(BE455=$BE$4,1,IF(BF455=$BF$4,1,IF(BG455=$BG$4,1,0)))</f>
        <v>0</v>
      </c>
      <c r="BJ455" s="120">
        <f>IF(E455=BJ$3,AX455,0)</f>
        <v>0</v>
      </c>
      <c r="BK455" s="18">
        <f>IF(BJ455=BJ$4,BJ455-60,BJ455)</f>
        <v>0</v>
      </c>
      <c r="BL455" s="18">
        <f>IF(BK455=BK$4,BK455-60,BK455)</f>
        <v>0</v>
      </c>
      <c r="BM455" s="19">
        <f>IF(BJ455=$BJ$4,1,IF(BK455=$BK$4,1,IF(BL455=$BL$4,1,0)))</f>
        <v>0</v>
      </c>
    </row>
    <row r="456" spans="1:65" ht="15.75" customHeight="1" outlineLevel="1" x14ac:dyDescent="0.25">
      <c r="A456" s="12" t="str">
        <f>CONCATENATE(E456,LEFT(C456,2),RIGHT(C456,2),UPPER((LEFT(D456,3))))</f>
        <v/>
      </c>
      <c r="B456" s="99"/>
      <c r="C456" s="99"/>
      <c r="D456" s="99"/>
      <c r="E456" s="99"/>
      <c r="F456" s="99"/>
      <c r="G456" s="105"/>
      <c r="H456" s="84" t="s">
        <v>66</v>
      </c>
      <c r="I456" s="101" t="str">
        <f>VLOOKUP(H456,OBJECTIFS,2)</f>
        <v>-</v>
      </c>
      <c r="J456" s="99"/>
      <c r="K456" s="84" t="s">
        <v>36</v>
      </c>
      <c r="L456" s="11">
        <f>VLOOKUP(K456,COMPETENCES,2)</f>
        <v>7.5</v>
      </c>
      <c r="M456" s="11">
        <f>IF(L456="-",0,IF(L456=0,0,1))</f>
        <v>1</v>
      </c>
      <c r="N456" s="103"/>
      <c r="O456" s="84" t="s">
        <v>19</v>
      </c>
      <c r="P456" s="11">
        <f>VLOOKUP(O456,QUALITES,2)</f>
        <v>10</v>
      </c>
      <c r="Q456" s="94"/>
      <c r="R456" s="84" t="s">
        <v>36</v>
      </c>
      <c r="S456" s="11">
        <f>VLOOKUP(R456,EXPERTISE,2)</f>
        <v>7.5</v>
      </c>
      <c r="T456" s="94"/>
      <c r="U456" s="92"/>
      <c r="V456" s="92"/>
      <c r="W456" s="92"/>
      <c r="X456" s="92"/>
      <c r="Y456" s="92"/>
      <c r="Z456" s="92"/>
      <c r="AA456" s="92"/>
      <c r="AB456" s="92"/>
      <c r="AC456" s="92"/>
      <c r="AD456" s="92"/>
      <c r="AE456" s="92"/>
      <c r="AF456" s="92"/>
      <c r="AG456" s="92"/>
      <c r="AH456" s="92"/>
      <c r="AI456" s="92"/>
      <c r="AJ456" s="92"/>
      <c r="AK456" s="92"/>
      <c r="AL456" s="92"/>
      <c r="AM456" s="92"/>
      <c r="AN456" s="92"/>
      <c r="AO456" s="92"/>
      <c r="AP456" s="92"/>
      <c r="AQ456" s="92"/>
      <c r="AR456" s="92"/>
      <c r="AS456" s="92"/>
      <c r="AT456" s="92"/>
      <c r="AU456" s="92"/>
      <c r="AV456" s="92"/>
      <c r="AW456" s="92"/>
      <c r="AX456" s="98"/>
      <c r="AZ456" s="120">
        <f>IF(E456=AZ$3,AX456,0)</f>
        <v>0</v>
      </c>
      <c r="BA456" s="18">
        <f>IF(AZ456=AZ$4,AZ456-60,AZ456)</f>
        <v>0</v>
      </c>
      <c r="BB456" s="18">
        <f>IF(BA456=BA$4,BA456-60,BA456)</f>
        <v>0</v>
      </c>
      <c r="BC456" s="19">
        <f>IF(AZ456=$AZ$4,1,IF(BA456=$BA$4,1,IF(BB456=$BB$4,1,0)))</f>
        <v>0</v>
      </c>
      <c r="BE456" s="120">
        <f>IF(E456=BE$3,AX456,0)</f>
        <v>0</v>
      </c>
      <c r="BF456" s="18">
        <f>IF(BE456=BE$4,BE456-60,BE456)</f>
        <v>0</v>
      </c>
      <c r="BG456" s="18">
        <f>IF(BF456=BF$4,BF456-60,BF456)</f>
        <v>0</v>
      </c>
      <c r="BH456" s="19">
        <f>IF(BE456=$BE$4,1,IF(BF456=$BF$4,1,IF(BG456=$BG$4,1,0)))</f>
        <v>0</v>
      </c>
      <c r="BJ456" s="120">
        <f>IF(E456=BJ$3,AX456,0)</f>
        <v>0</v>
      </c>
      <c r="BK456" s="18">
        <f>IF(BJ456=BJ$4,BJ456-60,BJ456)</f>
        <v>0</v>
      </c>
      <c r="BL456" s="18">
        <f>IF(BK456=BK$4,BK456-60,BK456)</f>
        <v>0</v>
      </c>
      <c r="BM456" s="19">
        <f>IF(BJ456=$BJ$4,1,IF(BK456=$BK$4,1,IF(BL456=$BL$4,1,0)))</f>
        <v>0</v>
      </c>
    </row>
    <row r="457" spans="1:65" ht="15.75" customHeight="1" outlineLevel="1" x14ac:dyDescent="0.25">
      <c r="A457" s="12" t="str">
        <f>CONCATENATE(E457,LEFT(C457,2),RIGHT(C457,2),UPPER((LEFT(D457,3))))</f>
        <v/>
      </c>
      <c r="B457" s="99"/>
      <c r="C457" s="99"/>
      <c r="D457" s="99"/>
      <c r="E457" s="99"/>
      <c r="F457" s="99"/>
      <c r="G457" s="105"/>
      <c r="H457" s="84" t="s">
        <v>66</v>
      </c>
      <c r="I457" s="101" t="str">
        <f>VLOOKUP(H457,OBJECTIFS,2)</f>
        <v>-</v>
      </c>
      <c r="J457" s="99"/>
      <c r="K457" s="87" t="s">
        <v>37</v>
      </c>
      <c r="L457" s="11">
        <f>VLOOKUP(K457,COMPETENCES,2)</f>
        <v>10</v>
      </c>
      <c r="M457" s="11">
        <f>IF(L457="-",0,IF(L457=0,0,1))</f>
        <v>1</v>
      </c>
      <c r="N457" s="103"/>
      <c r="O457" s="84" t="s">
        <v>18</v>
      </c>
      <c r="P457" s="11">
        <f>VLOOKUP(O457,QUALITES,2)</f>
        <v>7.5</v>
      </c>
      <c r="Q457" s="94"/>
      <c r="R457" s="84" t="s">
        <v>37</v>
      </c>
      <c r="S457" s="11">
        <f>VLOOKUP(R457,EXPERTISE,2)</f>
        <v>10</v>
      </c>
      <c r="T457" s="94"/>
      <c r="U457" s="92"/>
      <c r="V457" s="92"/>
      <c r="W457" s="92"/>
      <c r="X457" s="92"/>
      <c r="Y457" s="92"/>
      <c r="Z457" s="92"/>
      <c r="AA457" s="92"/>
      <c r="AB457" s="92"/>
      <c r="AC457" s="92"/>
      <c r="AD457" s="92"/>
      <c r="AE457" s="92"/>
      <c r="AF457" s="92"/>
      <c r="AG457" s="92"/>
      <c r="AH457" s="92"/>
      <c r="AI457" s="92"/>
      <c r="AJ457" s="92"/>
      <c r="AK457" s="92"/>
      <c r="AL457" s="92"/>
      <c r="AM457" s="92"/>
      <c r="AN457" s="92"/>
      <c r="AO457" s="92"/>
      <c r="AP457" s="92"/>
      <c r="AQ457" s="92"/>
      <c r="AR457" s="92"/>
      <c r="AS457" s="92"/>
      <c r="AT457" s="92"/>
      <c r="AU457" s="92"/>
      <c r="AV457" s="92"/>
      <c r="AW457" s="92"/>
      <c r="AX457" s="98"/>
      <c r="AZ457" s="120">
        <f>IF(E457=AZ$3,AX457,0)</f>
        <v>0</v>
      </c>
      <c r="BA457" s="18">
        <f>IF(AZ457=AZ$4,AZ457-60,AZ457)</f>
        <v>0</v>
      </c>
      <c r="BB457" s="18">
        <f>IF(BA457=BA$4,BA457-60,BA457)</f>
        <v>0</v>
      </c>
      <c r="BC457" s="19">
        <f>IF(AZ457=$AZ$4,1,IF(BA457=$BA$4,1,IF(BB457=$BB$4,1,0)))</f>
        <v>0</v>
      </c>
      <c r="BE457" s="120">
        <f>IF(E457=BE$3,AX457,0)</f>
        <v>0</v>
      </c>
      <c r="BF457" s="18">
        <f>IF(BE457=BE$4,BE457-60,BE457)</f>
        <v>0</v>
      </c>
      <c r="BG457" s="18">
        <f>IF(BF457=BF$4,BF457-60,BF457)</f>
        <v>0</v>
      </c>
      <c r="BH457" s="19">
        <f>IF(BE457=$BE$4,1,IF(BF457=$BF$4,1,IF(BG457=$BG$4,1,0)))</f>
        <v>0</v>
      </c>
      <c r="BJ457" s="120">
        <f>IF(E457=BJ$3,AX457,0)</f>
        <v>0</v>
      </c>
      <c r="BK457" s="18">
        <f>IF(BJ457=BJ$4,BJ457-60,BJ457)</f>
        <v>0</v>
      </c>
      <c r="BL457" s="18">
        <f>IF(BK457=BK$4,BK457-60,BK457)</f>
        <v>0</v>
      </c>
      <c r="BM457" s="19">
        <f>IF(BJ457=$BJ$4,1,IF(BK457=$BK$4,1,IF(BL457=$BL$4,1,0)))</f>
        <v>0</v>
      </c>
    </row>
    <row r="458" spans="1:65" ht="15.75" customHeight="1" outlineLevel="1" x14ac:dyDescent="0.25">
      <c r="A458" s="12" t="str">
        <f>CONCATENATE(E458,LEFT(C458,2),RIGHT(C458,2),UPPER((LEFT(D458,3))))</f>
        <v/>
      </c>
      <c r="B458" s="99"/>
      <c r="C458" s="99"/>
      <c r="D458" s="99"/>
      <c r="E458" s="99"/>
      <c r="F458" s="99"/>
      <c r="G458" s="105"/>
      <c r="H458" s="84" t="s">
        <v>66</v>
      </c>
      <c r="I458" s="11" t="str">
        <f>VLOOKUP(H458,OBJECTIFS,2)</f>
        <v>-</v>
      </c>
      <c r="J458" s="99"/>
      <c r="K458" s="87" t="s">
        <v>37</v>
      </c>
      <c r="L458" s="11">
        <f>VLOOKUP(K458,COMPETENCES,2)</f>
        <v>10</v>
      </c>
      <c r="M458" s="11">
        <f>IF(L458="-",0,IF(L458=0,0,1))</f>
        <v>1</v>
      </c>
      <c r="N458" s="103"/>
      <c r="O458" s="84" t="s">
        <v>18</v>
      </c>
      <c r="P458" s="11">
        <f>VLOOKUP(O458,QUALITES,2)</f>
        <v>7.5</v>
      </c>
      <c r="Q458" s="94"/>
      <c r="R458" s="84" t="s">
        <v>37</v>
      </c>
      <c r="S458" s="11">
        <f>VLOOKUP(R458,EXPERTISE,2)</f>
        <v>10</v>
      </c>
      <c r="T458" s="94"/>
      <c r="U458" s="92"/>
      <c r="V458" s="92"/>
      <c r="W458" s="92"/>
      <c r="X458" s="92"/>
      <c r="Y458" s="92"/>
      <c r="Z458" s="92"/>
      <c r="AA458" s="92"/>
      <c r="AB458" s="92"/>
      <c r="AC458" s="92"/>
      <c r="AD458" s="92"/>
      <c r="AE458" s="92"/>
      <c r="AF458" s="92"/>
      <c r="AG458" s="92"/>
      <c r="AH458" s="92"/>
      <c r="AI458" s="92"/>
      <c r="AJ458" s="92"/>
      <c r="AK458" s="92"/>
      <c r="AL458" s="92"/>
      <c r="AM458" s="92"/>
      <c r="AN458" s="92"/>
      <c r="AO458" s="92"/>
      <c r="AP458" s="92"/>
      <c r="AQ458" s="92"/>
      <c r="AR458" s="92"/>
      <c r="AS458" s="92"/>
      <c r="AT458" s="92"/>
      <c r="AU458" s="92"/>
      <c r="AV458" s="92"/>
      <c r="AW458" s="92"/>
      <c r="AX458" s="98"/>
      <c r="AZ458" s="120">
        <f>IF(E458=AZ$3,AX458,0)</f>
        <v>0</v>
      </c>
      <c r="BA458" s="18">
        <f>IF(AZ458=AZ$4,AZ458-60,AZ458)</f>
        <v>0</v>
      </c>
      <c r="BB458" s="18">
        <f>IF(BA458=BA$4,BA458-60,BA458)</f>
        <v>0</v>
      </c>
      <c r="BC458" s="19">
        <f>IF(AZ458=$AZ$4,1,IF(BA458=$BA$4,1,IF(BB458=$BB$4,1,0)))</f>
        <v>0</v>
      </c>
      <c r="BE458" s="120">
        <f>IF(E458=BE$3,AX458,0)</f>
        <v>0</v>
      </c>
      <c r="BF458" s="18">
        <f>IF(BE458=BE$4,BE458-60,BE458)</f>
        <v>0</v>
      </c>
      <c r="BG458" s="18">
        <f>IF(BF458=BF$4,BF458-60,BF458)</f>
        <v>0</v>
      </c>
      <c r="BH458" s="19">
        <f>IF(BE458=$BE$4,1,IF(BF458=$BF$4,1,IF(BG458=$BG$4,1,0)))</f>
        <v>0</v>
      </c>
      <c r="BJ458" s="120">
        <f>IF(E458=BJ$3,AX458,0)</f>
        <v>0</v>
      </c>
      <c r="BK458" s="18">
        <f>IF(BJ458=BJ$4,BJ458-60,BJ458)</f>
        <v>0</v>
      </c>
      <c r="BL458" s="18">
        <f>IF(BK458=BK$4,BK458-60,BK458)</f>
        <v>0</v>
      </c>
      <c r="BM458" s="19">
        <f>IF(BJ458=$BJ$4,1,IF(BK458=$BK$4,1,IF(BL458=$BL$4,1,0)))</f>
        <v>0</v>
      </c>
    </row>
    <row r="459" spans="1:65" ht="15.75" customHeight="1" outlineLevel="1" x14ac:dyDescent="0.25">
      <c r="A459" s="12" t="str">
        <f>CONCATENATE(E459,LEFT(C459,2),RIGHT(C459,2),UPPER((LEFT(D459,3))))</f>
        <v/>
      </c>
      <c r="B459" s="99"/>
      <c r="C459" s="99"/>
      <c r="D459" s="99"/>
      <c r="E459" s="99"/>
      <c r="F459" s="99"/>
      <c r="G459" s="100"/>
      <c r="H459" s="99"/>
      <c r="I459" s="106"/>
      <c r="J459" s="99"/>
      <c r="K459" s="84" t="s">
        <v>36</v>
      </c>
      <c r="L459" s="11">
        <f>VLOOKUP(K459,COMPETENCES,2)</f>
        <v>7.5</v>
      </c>
      <c r="M459" s="11">
        <f>IF(L459="-",0,IF(L459=0,0,1))</f>
        <v>1</v>
      </c>
      <c r="N459" s="103"/>
      <c r="O459" s="84" t="s">
        <v>19</v>
      </c>
      <c r="P459" s="11">
        <f>VLOOKUP(O459,QUALITES,2)</f>
        <v>10</v>
      </c>
      <c r="Q459" s="94"/>
      <c r="R459" s="84" t="s">
        <v>37</v>
      </c>
      <c r="S459" s="11">
        <f>VLOOKUP(R459,EXPERTISE,2)</f>
        <v>10</v>
      </c>
      <c r="T459" s="94"/>
      <c r="U459" s="92"/>
      <c r="V459" s="92"/>
      <c r="W459" s="92"/>
      <c r="X459" s="92"/>
      <c r="Y459" s="92"/>
      <c r="Z459" s="92"/>
      <c r="AA459" s="92"/>
      <c r="AB459" s="92"/>
      <c r="AC459" s="92"/>
      <c r="AD459" s="92"/>
      <c r="AE459" s="92"/>
      <c r="AF459" s="92"/>
      <c r="AG459" s="92"/>
      <c r="AH459" s="92"/>
      <c r="AI459" s="92"/>
      <c r="AJ459" s="92"/>
      <c r="AK459" s="92"/>
      <c r="AL459" s="92"/>
      <c r="AM459" s="92"/>
      <c r="AN459" s="92"/>
      <c r="AO459" s="92"/>
      <c r="AP459" s="92"/>
      <c r="AQ459" s="92"/>
      <c r="AR459" s="92"/>
      <c r="AS459" s="92"/>
      <c r="AT459" s="92"/>
      <c r="AU459" s="92"/>
      <c r="AV459" s="92"/>
      <c r="AW459" s="92"/>
      <c r="AX459" s="98"/>
      <c r="AZ459" s="120">
        <f>IF(E459=AZ$3,AX459,0)</f>
        <v>0</v>
      </c>
      <c r="BA459" s="18">
        <f>IF(AZ459=AZ$4,AZ459-60,AZ459)</f>
        <v>0</v>
      </c>
      <c r="BB459" s="18">
        <f>IF(BA459=BA$4,BA459-60,BA459)</f>
        <v>0</v>
      </c>
      <c r="BC459" s="19">
        <f>IF(AZ459=$AZ$4,1,IF(BA459=$BA$4,1,IF(BB459=$BB$4,1,0)))</f>
        <v>0</v>
      </c>
      <c r="BE459" s="120">
        <f>IF(E459=BE$3,AX459,0)</f>
        <v>0</v>
      </c>
      <c r="BF459" s="18">
        <f>IF(BE459=BE$4,BE459-60,BE459)</f>
        <v>0</v>
      </c>
      <c r="BG459" s="18">
        <f>IF(BF459=BF$4,BF459-60,BF459)</f>
        <v>0</v>
      </c>
      <c r="BH459" s="19">
        <f>IF(BE459=$BE$4,1,IF(BF459=$BF$4,1,IF(BG459=$BG$4,1,0)))</f>
        <v>0</v>
      </c>
      <c r="BJ459" s="120">
        <f>IF(E459=BJ$3,AX459,0)</f>
        <v>0</v>
      </c>
      <c r="BK459" s="18">
        <f>IF(BJ459=BJ$4,BJ459-60,BJ459)</f>
        <v>0</v>
      </c>
      <c r="BL459" s="18">
        <f>IF(BK459=BK$4,BK459-60,BK459)</f>
        <v>0</v>
      </c>
      <c r="BM459" s="19">
        <f>IF(BJ459=$BJ$4,1,IF(BK459=$BK$4,1,IF(BL459=$BL$4,1,0)))</f>
        <v>0</v>
      </c>
    </row>
    <row r="460" spans="1:65" ht="15.75" customHeight="1" outlineLevel="1" x14ac:dyDescent="0.25">
      <c r="A460" s="12" t="str">
        <f>CONCATENATE(E460,LEFT(C460,2),RIGHT(C460,2),UPPER((LEFT(D460,3))))</f>
        <v/>
      </c>
      <c r="B460" s="99"/>
      <c r="C460" s="99"/>
      <c r="D460" s="99"/>
      <c r="E460" s="99"/>
      <c r="F460" s="99"/>
      <c r="G460" s="100"/>
      <c r="H460" s="99"/>
      <c r="I460" s="106"/>
      <c r="J460" s="99"/>
      <c r="K460" s="87" t="s">
        <v>37</v>
      </c>
      <c r="L460" s="11">
        <f>VLOOKUP(K460,COMPETENCES,2)</f>
        <v>10</v>
      </c>
      <c r="M460" s="11">
        <f>IF(L460="-",0,IF(L460=0,0,1))</f>
        <v>1</v>
      </c>
      <c r="N460" s="103"/>
      <c r="O460" s="84" t="s">
        <v>18</v>
      </c>
      <c r="P460" s="11">
        <f>VLOOKUP(O460,QUALITES,2)</f>
        <v>7.5</v>
      </c>
      <c r="Q460" s="94"/>
      <c r="R460" s="84" t="s">
        <v>37</v>
      </c>
      <c r="S460" s="11">
        <f>VLOOKUP(R460,EXPERTISE,2)</f>
        <v>10</v>
      </c>
      <c r="T460" s="94"/>
      <c r="U460" s="92"/>
      <c r="V460" s="92"/>
      <c r="W460" s="92"/>
      <c r="X460" s="92"/>
      <c r="Y460" s="92"/>
      <c r="Z460" s="92"/>
      <c r="AA460" s="92"/>
      <c r="AB460" s="92"/>
      <c r="AC460" s="92"/>
      <c r="AD460" s="92"/>
      <c r="AE460" s="92"/>
      <c r="AF460" s="92"/>
      <c r="AG460" s="92"/>
      <c r="AH460" s="92"/>
      <c r="AI460" s="92"/>
      <c r="AJ460" s="92"/>
      <c r="AK460" s="92"/>
      <c r="AL460" s="92"/>
      <c r="AM460" s="92"/>
      <c r="AN460" s="92"/>
      <c r="AO460" s="92"/>
      <c r="AP460" s="92"/>
      <c r="AQ460" s="92"/>
      <c r="AR460" s="92"/>
      <c r="AS460" s="92"/>
      <c r="AT460" s="92"/>
      <c r="AU460" s="92"/>
      <c r="AV460" s="92"/>
      <c r="AW460" s="92"/>
      <c r="AX460" s="98"/>
      <c r="AZ460" s="120">
        <f>IF(E460=AZ$3,AX460,0)</f>
        <v>0</v>
      </c>
      <c r="BA460" s="18">
        <f>IF(AZ460=AZ$4,AZ460-60,AZ460)</f>
        <v>0</v>
      </c>
      <c r="BB460" s="18">
        <f>IF(BA460=BA$4,BA460-60,BA460)</f>
        <v>0</v>
      </c>
      <c r="BC460" s="19">
        <f>IF(AZ460=$AZ$4,1,IF(BA460=$BA$4,1,IF(BB460=$BB$4,1,0)))</f>
        <v>0</v>
      </c>
      <c r="BE460" s="120">
        <f>IF(E460=BE$3,AX460,0)</f>
        <v>0</v>
      </c>
      <c r="BF460" s="18">
        <f>IF(BE460=BE$4,BE460-60,BE460)</f>
        <v>0</v>
      </c>
      <c r="BG460" s="18">
        <f>IF(BF460=BF$4,BF460-60,BF460)</f>
        <v>0</v>
      </c>
      <c r="BH460" s="19">
        <f>IF(BE460=$BE$4,1,IF(BF460=$BF$4,1,IF(BG460=$BG$4,1,0)))</f>
        <v>0</v>
      </c>
      <c r="BJ460" s="120">
        <f>IF(E460=BJ$3,AX460,0)</f>
        <v>0</v>
      </c>
      <c r="BK460" s="18">
        <f>IF(BJ460=BJ$4,BJ460-60,BJ460)</f>
        <v>0</v>
      </c>
      <c r="BL460" s="18">
        <f>IF(BK460=BK$4,BK460-60,BK460)</f>
        <v>0</v>
      </c>
      <c r="BM460" s="19">
        <f>IF(BJ460=$BJ$4,1,IF(BK460=$BK$4,1,IF(BL460=$BL$4,1,0)))</f>
        <v>0</v>
      </c>
    </row>
    <row r="461" spans="1:65" ht="15.75" customHeight="1" outlineLevel="1" x14ac:dyDescent="0.25">
      <c r="A461" s="12" t="str">
        <f>CONCATENATE(E461,LEFT(C461,2),RIGHT(C461,2),UPPER((LEFT(D461,3))))</f>
        <v/>
      </c>
      <c r="B461" s="99"/>
      <c r="C461" s="99"/>
      <c r="D461" s="99"/>
      <c r="E461" s="99"/>
      <c r="F461" s="99"/>
      <c r="G461" s="100"/>
      <c r="H461" s="99"/>
      <c r="I461" s="106"/>
      <c r="J461" s="99"/>
      <c r="K461" s="84" t="s">
        <v>36</v>
      </c>
      <c r="L461" s="11">
        <f>VLOOKUP(K461,COMPETENCES,2)</f>
        <v>7.5</v>
      </c>
      <c r="M461" s="11">
        <f>IF(L461="-",0,IF(L461=0,0,1))</f>
        <v>1</v>
      </c>
      <c r="N461" s="103"/>
      <c r="O461" s="84" t="s">
        <v>18</v>
      </c>
      <c r="P461" s="11">
        <f>VLOOKUP(O461,QUALITES,2)</f>
        <v>7.5</v>
      </c>
      <c r="Q461" s="94"/>
      <c r="R461" s="84" t="s">
        <v>36</v>
      </c>
      <c r="S461" s="11">
        <f>VLOOKUP(R461,EXPERTISE,2)</f>
        <v>7.5</v>
      </c>
      <c r="T461" s="94"/>
      <c r="U461" s="92"/>
      <c r="V461" s="92"/>
      <c r="W461" s="92"/>
      <c r="X461" s="92"/>
      <c r="Y461" s="92"/>
      <c r="Z461" s="92"/>
      <c r="AA461" s="92"/>
      <c r="AB461" s="92"/>
      <c r="AC461" s="92"/>
      <c r="AD461" s="92"/>
      <c r="AE461" s="92"/>
      <c r="AF461" s="92"/>
      <c r="AG461" s="92"/>
      <c r="AH461" s="92"/>
      <c r="AI461" s="92"/>
      <c r="AJ461" s="92"/>
      <c r="AK461" s="92"/>
      <c r="AL461" s="92"/>
      <c r="AM461" s="92"/>
      <c r="AN461" s="92"/>
      <c r="AO461" s="92"/>
      <c r="AP461" s="92"/>
      <c r="AQ461" s="92"/>
      <c r="AR461" s="92"/>
      <c r="AS461" s="92"/>
      <c r="AT461" s="92"/>
      <c r="AU461" s="92"/>
      <c r="AV461" s="92"/>
      <c r="AW461" s="92"/>
      <c r="AX461" s="98"/>
      <c r="AZ461" s="120">
        <f>IF(E461=AZ$3,AX461,0)</f>
        <v>0</v>
      </c>
      <c r="BA461" s="18">
        <f>IF(AZ461=AZ$4,AZ461-60,AZ461)</f>
        <v>0</v>
      </c>
      <c r="BB461" s="18">
        <f>IF(BA461=BA$4,BA461-60,BA461)</f>
        <v>0</v>
      </c>
      <c r="BC461" s="19">
        <f>IF(AZ461=$AZ$4,1,IF(BA461=$BA$4,1,IF(BB461=$BB$4,1,0)))</f>
        <v>0</v>
      </c>
      <c r="BE461" s="120">
        <f>IF(E461=BE$3,AX461,0)</f>
        <v>0</v>
      </c>
      <c r="BF461" s="18">
        <f>IF(BE461=BE$4,BE461-60,BE461)</f>
        <v>0</v>
      </c>
      <c r="BG461" s="18">
        <f>IF(BF461=BF$4,BF461-60,BF461)</f>
        <v>0</v>
      </c>
      <c r="BH461" s="19">
        <f>IF(BE461=$BE$4,1,IF(BF461=$BF$4,1,IF(BG461=$BG$4,1,0)))</f>
        <v>0</v>
      </c>
      <c r="BJ461" s="120">
        <f>IF(E461=BJ$3,AX461,0)</f>
        <v>0</v>
      </c>
      <c r="BK461" s="18">
        <f>IF(BJ461=BJ$4,BJ461-60,BJ461)</f>
        <v>0</v>
      </c>
      <c r="BL461" s="18">
        <f>IF(BK461=BK$4,BK461-60,BK461)</f>
        <v>0</v>
      </c>
      <c r="BM461" s="19">
        <f>IF(BJ461=$BJ$4,1,IF(BK461=$BK$4,1,IF(BL461=$BL$4,1,0)))</f>
        <v>0</v>
      </c>
    </row>
    <row r="462" spans="1:65" ht="15.75" customHeight="1" outlineLevel="1" x14ac:dyDescent="0.25">
      <c r="A462" s="12" t="str">
        <f>CONCATENATE(E462,LEFT(C462,2),RIGHT(C462,2),UPPER((LEFT(D462,3))))</f>
        <v/>
      </c>
      <c r="B462" s="99"/>
      <c r="C462" s="99"/>
      <c r="D462" s="99"/>
      <c r="E462" s="99"/>
      <c r="F462" s="99"/>
      <c r="G462" s="100"/>
      <c r="H462" s="99"/>
      <c r="I462" s="106"/>
      <c r="J462" s="99"/>
      <c r="K462" s="84" t="s">
        <v>36</v>
      </c>
      <c r="L462" s="11">
        <f>VLOOKUP(K462,COMPETENCES,2)</f>
        <v>7.5</v>
      </c>
      <c r="M462" s="11">
        <f>IF(L462="-",0,IF(L462=0,0,1))</f>
        <v>1</v>
      </c>
      <c r="N462" s="103"/>
      <c r="O462" s="94"/>
      <c r="P462" s="107"/>
      <c r="Q462" s="94"/>
      <c r="R462" s="84" t="s">
        <v>37</v>
      </c>
      <c r="S462" s="11">
        <f>VLOOKUP(R462,EXPERTISE,2)</f>
        <v>10</v>
      </c>
      <c r="T462" s="94"/>
      <c r="U462" s="92"/>
      <c r="V462" s="92"/>
      <c r="W462" s="92"/>
      <c r="X462" s="92"/>
      <c r="Y462" s="92"/>
      <c r="Z462" s="92"/>
      <c r="AA462" s="92"/>
      <c r="AB462" s="92"/>
      <c r="AC462" s="92"/>
      <c r="AD462" s="92"/>
      <c r="AE462" s="92"/>
      <c r="AF462" s="92"/>
      <c r="AG462" s="92"/>
      <c r="AH462" s="92"/>
      <c r="AI462" s="92"/>
      <c r="AJ462" s="92"/>
      <c r="AK462" s="92"/>
      <c r="AL462" s="92"/>
      <c r="AM462" s="92"/>
      <c r="AN462" s="92"/>
      <c r="AO462" s="92"/>
      <c r="AP462" s="92"/>
      <c r="AQ462" s="92"/>
      <c r="AR462" s="92"/>
      <c r="AS462" s="92"/>
      <c r="AT462" s="92"/>
      <c r="AU462" s="92"/>
      <c r="AV462" s="92"/>
      <c r="AW462" s="92"/>
      <c r="AX462" s="98"/>
      <c r="AZ462" s="120">
        <f>IF(E462=AZ$3,AX462,0)</f>
        <v>0</v>
      </c>
      <c r="BA462" s="18">
        <f>IF(AZ462=AZ$4,AZ462-60,AZ462)</f>
        <v>0</v>
      </c>
      <c r="BB462" s="18">
        <f>IF(BA462=BA$4,BA462-60,BA462)</f>
        <v>0</v>
      </c>
      <c r="BC462" s="19">
        <f>IF(AZ462=$AZ$4,1,IF(BA462=$BA$4,1,IF(BB462=$BB$4,1,0)))</f>
        <v>0</v>
      </c>
      <c r="BE462" s="120">
        <f>IF(E462=BE$3,AX462,0)</f>
        <v>0</v>
      </c>
      <c r="BF462" s="18">
        <f>IF(BE462=BE$4,BE462-60,BE462)</f>
        <v>0</v>
      </c>
      <c r="BG462" s="18">
        <f>IF(BF462=BF$4,BF462-60,BF462)</f>
        <v>0</v>
      </c>
      <c r="BH462" s="19">
        <f>IF(BE462=$BE$4,1,IF(BF462=$BF$4,1,IF(BG462=$BG$4,1,0)))</f>
        <v>0</v>
      </c>
      <c r="BJ462" s="120">
        <f>IF(E462=BJ$3,AX462,0)</f>
        <v>0</v>
      </c>
      <c r="BK462" s="18">
        <f>IF(BJ462=BJ$4,BJ462-60,BJ462)</f>
        <v>0</v>
      </c>
      <c r="BL462" s="18">
        <f>IF(BK462=BK$4,BK462-60,BK462)</f>
        <v>0</v>
      </c>
      <c r="BM462" s="19">
        <f>IF(BJ462=$BJ$4,1,IF(BK462=$BK$4,1,IF(BL462=$BL$4,1,0)))</f>
        <v>0</v>
      </c>
    </row>
    <row r="463" spans="1:65" ht="15.75" customHeight="1" outlineLevel="1" x14ac:dyDescent="0.25">
      <c r="A463" s="12" t="str">
        <f>CONCATENATE(E463,LEFT(C463,2),RIGHT(C463,2),UPPER((LEFT(D463,3))))</f>
        <v/>
      </c>
      <c r="B463" s="99"/>
      <c r="C463" s="99"/>
      <c r="D463" s="99"/>
      <c r="E463" s="99"/>
      <c r="F463" s="99"/>
      <c r="G463" s="100"/>
      <c r="H463" s="99"/>
      <c r="I463" s="106"/>
      <c r="J463" s="99"/>
      <c r="K463" s="87" t="s">
        <v>37</v>
      </c>
      <c r="L463" s="11">
        <f>VLOOKUP(K463,COMPETENCES,2)</f>
        <v>10</v>
      </c>
      <c r="M463" s="11">
        <f>IF(L463="-",0,IF(L463=0,0,1))</f>
        <v>1</v>
      </c>
      <c r="N463" s="103"/>
      <c r="O463" s="94"/>
      <c r="P463" s="107"/>
      <c r="Q463" s="94"/>
      <c r="R463" s="84" t="s">
        <v>36</v>
      </c>
      <c r="S463" s="11">
        <f>VLOOKUP(R463,EXPERTISE,2)</f>
        <v>7.5</v>
      </c>
      <c r="T463" s="94"/>
      <c r="U463" s="92"/>
      <c r="V463" s="92"/>
      <c r="W463" s="92"/>
      <c r="X463" s="92"/>
      <c r="Y463" s="92"/>
      <c r="Z463" s="92"/>
      <c r="AA463" s="92"/>
      <c r="AB463" s="92"/>
      <c r="AC463" s="92"/>
      <c r="AD463" s="92"/>
      <c r="AE463" s="92"/>
      <c r="AF463" s="92"/>
      <c r="AG463" s="92"/>
      <c r="AH463" s="92"/>
      <c r="AI463" s="92"/>
      <c r="AJ463" s="92"/>
      <c r="AK463" s="92"/>
      <c r="AL463" s="92"/>
      <c r="AM463" s="92"/>
      <c r="AN463" s="92"/>
      <c r="AO463" s="92"/>
      <c r="AP463" s="92"/>
      <c r="AQ463" s="92"/>
      <c r="AR463" s="92"/>
      <c r="AS463" s="92"/>
      <c r="AT463" s="92"/>
      <c r="AU463" s="92"/>
      <c r="AV463" s="92"/>
      <c r="AW463" s="92"/>
      <c r="AX463" s="98"/>
      <c r="AZ463" s="120">
        <f>IF(E463=AZ$3,AX463,0)</f>
        <v>0</v>
      </c>
      <c r="BA463" s="18">
        <f>IF(AZ463=AZ$4,AZ463-60,AZ463)</f>
        <v>0</v>
      </c>
      <c r="BB463" s="18">
        <f>IF(BA463=BA$4,BA463-60,BA463)</f>
        <v>0</v>
      </c>
      <c r="BC463" s="19">
        <f>IF(AZ463=$AZ$4,1,IF(BA463=$BA$4,1,IF(BB463=$BB$4,1,0)))</f>
        <v>0</v>
      </c>
      <c r="BE463" s="120">
        <f>IF(E463=BE$3,AX463,0)</f>
        <v>0</v>
      </c>
      <c r="BF463" s="18">
        <f>IF(BE463=BE$4,BE463-60,BE463)</f>
        <v>0</v>
      </c>
      <c r="BG463" s="18">
        <f>IF(BF463=BF$4,BF463-60,BF463)</f>
        <v>0</v>
      </c>
      <c r="BH463" s="19">
        <f>IF(BE463=$BE$4,1,IF(BF463=$BF$4,1,IF(BG463=$BG$4,1,0)))</f>
        <v>0</v>
      </c>
      <c r="BJ463" s="120">
        <f>IF(E463=BJ$3,AX463,0)</f>
        <v>0</v>
      </c>
      <c r="BK463" s="18">
        <f>IF(BJ463=BJ$4,BJ463-60,BJ463)</f>
        <v>0</v>
      </c>
      <c r="BL463" s="18">
        <f>IF(BK463=BK$4,BK463-60,BK463)</f>
        <v>0</v>
      </c>
      <c r="BM463" s="19">
        <f>IF(BJ463=$BJ$4,1,IF(BK463=$BK$4,1,IF(BL463=$BL$4,1,0)))</f>
        <v>0</v>
      </c>
    </row>
    <row r="464" spans="1:65" ht="15.75" customHeight="1" outlineLevel="1" x14ac:dyDescent="0.25">
      <c r="A464" s="12" t="str">
        <f>CONCATENATE(E464,LEFT(C464,2),RIGHT(C464,2),UPPER((LEFT(D464,3))))</f>
        <v/>
      </c>
      <c r="B464" s="99"/>
      <c r="C464" s="99"/>
      <c r="D464" s="99"/>
      <c r="E464" s="99"/>
      <c r="F464" s="99"/>
      <c r="G464" s="100"/>
      <c r="H464" s="99"/>
      <c r="I464" s="106"/>
      <c r="J464" s="99"/>
      <c r="K464" s="84" t="s">
        <v>36</v>
      </c>
      <c r="L464" s="11">
        <f>VLOOKUP(K464,COMPETENCES,2)</f>
        <v>7.5</v>
      </c>
      <c r="M464" s="11">
        <f>IF(L464="-",0,IF(L464=0,0,1))</f>
        <v>1</v>
      </c>
      <c r="N464" s="103"/>
      <c r="O464" s="94"/>
      <c r="P464" s="107"/>
      <c r="Q464" s="94"/>
      <c r="R464" s="84" t="s">
        <v>37</v>
      </c>
      <c r="S464" s="11">
        <f>VLOOKUP(R464,EXPERTISE,2)</f>
        <v>10</v>
      </c>
      <c r="T464" s="94"/>
      <c r="U464" s="92"/>
      <c r="V464" s="92"/>
      <c r="W464" s="92"/>
      <c r="X464" s="92"/>
      <c r="Y464" s="92"/>
      <c r="Z464" s="92"/>
      <c r="AA464" s="92"/>
      <c r="AB464" s="92"/>
      <c r="AC464" s="92"/>
      <c r="AD464" s="92"/>
      <c r="AE464" s="92"/>
      <c r="AF464" s="92"/>
      <c r="AG464" s="92"/>
      <c r="AH464" s="92"/>
      <c r="AI464" s="92"/>
      <c r="AJ464" s="92"/>
      <c r="AK464" s="92"/>
      <c r="AL464" s="92"/>
      <c r="AM464" s="92"/>
      <c r="AN464" s="92"/>
      <c r="AO464" s="92"/>
      <c r="AP464" s="92"/>
      <c r="AQ464" s="92"/>
      <c r="AR464" s="92"/>
      <c r="AS464" s="92"/>
      <c r="AT464" s="92"/>
      <c r="AU464" s="92"/>
      <c r="AV464" s="92"/>
      <c r="AW464" s="92"/>
      <c r="AX464" s="98"/>
      <c r="AZ464" s="120">
        <f>IF(E464=AZ$3,AX464,0)</f>
        <v>0</v>
      </c>
      <c r="BA464" s="18">
        <f>IF(AZ464=AZ$4,AZ464-60,AZ464)</f>
        <v>0</v>
      </c>
      <c r="BB464" s="18">
        <f>IF(BA464=BA$4,BA464-60,BA464)</f>
        <v>0</v>
      </c>
      <c r="BC464" s="19">
        <f>IF(AZ464=$AZ$4,1,IF(BA464=$BA$4,1,IF(BB464=$BB$4,1,0)))</f>
        <v>0</v>
      </c>
      <c r="BE464" s="120">
        <f>IF(E464=BE$3,AX464,0)</f>
        <v>0</v>
      </c>
      <c r="BF464" s="18">
        <f>IF(BE464=BE$4,BE464-60,BE464)</f>
        <v>0</v>
      </c>
      <c r="BG464" s="18">
        <f>IF(BF464=BF$4,BF464-60,BF464)</f>
        <v>0</v>
      </c>
      <c r="BH464" s="19">
        <f>IF(BE464=$BE$4,1,IF(BF464=$BF$4,1,IF(BG464=$BG$4,1,0)))</f>
        <v>0</v>
      </c>
      <c r="BJ464" s="120">
        <f>IF(E464=BJ$3,AX464,0)</f>
        <v>0</v>
      </c>
      <c r="BK464" s="18">
        <f>IF(BJ464=BJ$4,BJ464-60,BJ464)</f>
        <v>0</v>
      </c>
      <c r="BL464" s="18">
        <f>IF(BK464=BK$4,BK464-60,BK464)</f>
        <v>0</v>
      </c>
      <c r="BM464" s="19">
        <f>IF(BJ464=$BJ$4,1,IF(BK464=$BK$4,1,IF(BL464=$BL$4,1,0)))</f>
        <v>0</v>
      </c>
    </row>
    <row r="465" spans="1:65" ht="15.75" customHeight="1" outlineLevel="1" x14ac:dyDescent="0.25">
      <c r="A465" s="12" t="str">
        <f>CONCATENATE(E465,LEFT(C465,2),RIGHT(C465,2),UPPER((LEFT(D465,3))))</f>
        <v/>
      </c>
      <c r="B465" s="99"/>
      <c r="C465" s="99"/>
      <c r="D465" s="99"/>
      <c r="E465" s="99"/>
      <c r="F465" s="99"/>
      <c r="G465" s="100"/>
      <c r="H465" s="99"/>
      <c r="I465" s="106"/>
      <c r="J465" s="99"/>
      <c r="K465" s="84" t="s">
        <v>36</v>
      </c>
      <c r="L465" s="11">
        <f>VLOOKUP(K465,COMPETENCES,2)</f>
        <v>7.5</v>
      </c>
      <c r="M465" s="11">
        <f>IF(L465="-",0,IF(L465=0,0,1))</f>
        <v>1</v>
      </c>
      <c r="N465" s="103"/>
      <c r="O465" s="94"/>
      <c r="P465" s="107"/>
      <c r="Q465" s="94"/>
      <c r="R465" s="94"/>
      <c r="S465" s="107"/>
      <c r="T465" s="94"/>
      <c r="U465" s="92"/>
      <c r="V465" s="92"/>
      <c r="W465" s="92"/>
      <c r="X465" s="92"/>
      <c r="Y465" s="92"/>
      <c r="Z465" s="92"/>
      <c r="AA465" s="92"/>
      <c r="AB465" s="92"/>
      <c r="AC465" s="92"/>
      <c r="AD465" s="92"/>
      <c r="AE465" s="92"/>
      <c r="AF465" s="92"/>
      <c r="AG465" s="92"/>
      <c r="AH465" s="92"/>
      <c r="AI465" s="92"/>
      <c r="AJ465" s="92"/>
      <c r="AK465" s="92"/>
      <c r="AL465" s="92"/>
      <c r="AM465" s="92"/>
      <c r="AN465" s="92"/>
      <c r="AO465" s="92"/>
      <c r="AP465" s="92"/>
      <c r="AQ465" s="92"/>
      <c r="AR465" s="92"/>
      <c r="AS465" s="92"/>
      <c r="AT465" s="92"/>
      <c r="AU465" s="92"/>
      <c r="AV465" s="92"/>
      <c r="AW465" s="92"/>
      <c r="AX465" s="98"/>
      <c r="AZ465" s="120">
        <f>IF(E465=AZ$3,AX465,0)</f>
        <v>0</v>
      </c>
      <c r="BA465" s="18">
        <f>IF(AZ465=AZ$4,AZ465-60,AZ465)</f>
        <v>0</v>
      </c>
      <c r="BB465" s="18">
        <f>IF(BA465=BA$4,BA465-60,BA465)</f>
        <v>0</v>
      </c>
      <c r="BC465" s="19">
        <f>IF(AZ465=$AZ$4,1,IF(BA465=$BA$4,1,IF(BB465=$BB$4,1,0)))</f>
        <v>0</v>
      </c>
      <c r="BE465" s="120">
        <f>IF(E465=BE$3,AX465,0)</f>
        <v>0</v>
      </c>
      <c r="BF465" s="18">
        <f>IF(BE465=BE$4,BE465-60,BE465)</f>
        <v>0</v>
      </c>
      <c r="BG465" s="18">
        <f>IF(BF465=BF$4,BF465-60,BF465)</f>
        <v>0</v>
      </c>
      <c r="BH465" s="19">
        <f>IF(BE465=$BE$4,1,IF(BF465=$BF$4,1,IF(BG465=$BG$4,1,0)))</f>
        <v>0</v>
      </c>
      <c r="BJ465" s="120">
        <f>IF(E465=BJ$3,AX465,0)</f>
        <v>0</v>
      </c>
      <c r="BK465" s="18">
        <f>IF(BJ465=BJ$4,BJ465-60,BJ465)</f>
        <v>0</v>
      </c>
      <c r="BL465" s="18">
        <f>IF(BK465=BK$4,BK465-60,BK465)</f>
        <v>0</v>
      </c>
      <c r="BM465" s="19">
        <f>IF(BJ465=$BJ$4,1,IF(BK465=$BK$4,1,IF(BL465=$BL$4,1,0)))</f>
        <v>0</v>
      </c>
    </row>
    <row r="466" spans="1:65" ht="15.75" customHeight="1" outlineLevel="1" x14ac:dyDescent="0.25">
      <c r="A466" s="12" t="str">
        <f>CONCATENATE(E466,LEFT(C466,2),RIGHT(C466,2),UPPER((LEFT(D466,3))))</f>
        <v/>
      </c>
      <c r="B466" s="99"/>
      <c r="C466" s="99"/>
      <c r="D466" s="99"/>
      <c r="E466" s="99"/>
      <c r="F466" s="99"/>
      <c r="G466" s="100"/>
      <c r="H466" s="99"/>
      <c r="I466" s="106"/>
      <c r="J466" s="99"/>
      <c r="K466" s="87" t="s">
        <v>37</v>
      </c>
      <c r="L466" s="11">
        <f>VLOOKUP(K466,COMPETENCES,2)</f>
        <v>10</v>
      </c>
      <c r="M466" s="11">
        <f>IF(L466="-",0,IF(L466=0,0,1))</f>
        <v>1</v>
      </c>
      <c r="N466" s="103"/>
      <c r="O466" s="94"/>
      <c r="P466" s="107"/>
      <c r="Q466" s="94"/>
      <c r="R466" s="94"/>
      <c r="S466" s="107"/>
      <c r="T466" s="94"/>
      <c r="U466" s="92"/>
      <c r="V466" s="92"/>
      <c r="W466" s="92"/>
      <c r="X466" s="92"/>
      <c r="Y466" s="92"/>
      <c r="Z466" s="92"/>
      <c r="AA466" s="92"/>
      <c r="AB466" s="92"/>
      <c r="AC466" s="92"/>
      <c r="AD466" s="92"/>
      <c r="AE466" s="92"/>
      <c r="AF466" s="92"/>
      <c r="AG466" s="92"/>
      <c r="AH466" s="92"/>
      <c r="AI466" s="92"/>
      <c r="AJ466" s="92"/>
      <c r="AK466" s="92"/>
      <c r="AL466" s="92"/>
      <c r="AM466" s="92"/>
      <c r="AN466" s="92"/>
      <c r="AO466" s="92"/>
      <c r="AP466" s="92"/>
      <c r="AQ466" s="92"/>
      <c r="AR466" s="92"/>
      <c r="AS466" s="92"/>
      <c r="AT466" s="92"/>
      <c r="AU466" s="92"/>
      <c r="AV466" s="92"/>
      <c r="AW466" s="92"/>
      <c r="AX466" s="98"/>
      <c r="AZ466" s="120">
        <f>IF(E466=AZ$3,AX466,0)</f>
        <v>0</v>
      </c>
      <c r="BA466" s="18">
        <f>IF(AZ466=AZ$4,AZ466-60,AZ466)</f>
        <v>0</v>
      </c>
      <c r="BB466" s="18">
        <f>IF(BA466=BA$4,BA466-60,BA466)</f>
        <v>0</v>
      </c>
      <c r="BC466" s="19">
        <f>IF(AZ466=$AZ$4,1,IF(BA466=$BA$4,1,IF(BB466=$BB$4,1,0)))</f>
        <v>0</v>
      </c>
      <c r="BE466" s="120">
        <f>IF(E466=BE$3,AX466,0)</f>
        <v>0</v>
      </c>
      <c r="BF466" s="18">
        <f>IF(BE466=BE$4,BE466-60,BE466)</f>
        <v>0</v>
      </c>
      <c r="BG466" s="18">
        <f>IF(BF466=BF$4,BF466-60,BF466)</f>
        <v>0</v>
      </c>
      <c r="BH466" s="19">
        <f>IF(BE466=$BE$4,1,IF(BF466=$BF$4,1,IF(BG466=$BG$4,1,0)))</f>
        <v>0</v>
      </c>
      <c r="BJ466" s="120">
        <f>IF(E466=BJ$3,AX466,0)</f>
        <v>0</v>
      </c>
      <c r="BK466" s="18">
        <f>IF(BJ466=BJ$4,BJ466-60,BJ466)</f>
        <v>0</v>
      </c>
      <c r="BL466" s="18">
        <f>IF(BK466=BK$4,BK466-60,BK466)</f>
        <v>0</v>
      </c>
      <c r="BM466" s="19">
        <f>IF(BJ466=$BJ$4,1,IF(BK466=$BK$4,1,IF(BL466=$BL$4,1,0)))</f>
        <v>0</v>
      </c>
    </row>
    <row r="467" spans="1:65" ht="15.75" customHeight="1" outlineLevel="1" x14ac:dyDescent="0.25">
      <c r="A467" s="12" t="str">
        <f>CONCATENATE(E467,LEFT(C467,2),RIGHT(C467,2),UPPER((LEFT(D467,3))))</f>
        <v/>
      </c>
      <c r="B467" s="99"/>
      <c r="C467" s="99"/>
      <c r="D467" s="99"/>
      <c r="E467" s="99"/>
      <c r="F467" s="99"/>
      <c r="G467" s="100"/>
      <c r="H467" s="99"/>
      <c r="I467" s="106"/>
      <c r="J467" s="99"/>
      <c r="K467" s="87" t="s">
        <v>37</v>
      </c>
      <c r="L467" s="11">
        <f>VLOOKUP(K467,COMPETENCES,2)</f>
        <v>10</v>
      </c>
      <c r="M467" s="11">
        <f>IF(L467="-",0,IF(L467=0,0,1))</f>
        <v>1</v>
      </c>
      <c r="N467" s="103"/>
      <c r="O467" s="94"/>
      <c r="P467" s="107"/>
      <c r="Q467" s="94"/>
      <c r="R467" s="94"/>
      <c r="S467" s="107"/>
      <c r="T467" s="94"/>
      <c r="U467" s="92"/>
      <c r="V467" s="92"/>
      <c r="W467" s="92"/>
      <c r="X467" s="92"/>
      <c r="Y467" s="92"/>
      <c r="Z467" s="92"/>
      <c r="AA467" s="92"/>
      <c r="AB467" s="92"/>
      <c r="AC467" s="92"/>
      <c r="AD467" s="92"/>
      <c r="AE467" s="92"/>
      <c r="AF467" s="92"/>
      <c r="AG467" s="92"/>
      <c r="AH467" s="92"/>
      <c r="AI467" s="92"/>
      <c r="AJ467" s="92"/>
      <c r="AK467" s="92"/>
      <c r="AL467" s="92"/>
      <c r="AM467" s="92"/>
      <c r="AN467" s="92"/>
      <c r="AO467" s="92"/>
      <c r="AP467" s="92"/>
      <c r="AQ467" s="92"/>
      <c r="AR467" s="92"/>
      <c r="AS467" s="92"/>
      <c r="AT467" s="92"/>
      <c r="AU467" s="92"/>
      <c r="AV467" s="92"/>
      <c r="AW467" s="92"/>
      <c r="AX467" s="98"/>
      <c r="AZ467" s="120">
        <f>IF(E467=AZ$3,AX467,0)</f>
        <v>0</v>
      </c>
      <c r="BA467" s="18">
        <f>IF(AZ467=AZ$4,AZ467-60,AZ467)</f>
        <v>0</v>
      </c>
      <c r="BB467" s="18">
        <f>IF(BA467=BA$4,BA467-60,BA467)</f>
        <v>0</v>
      </c>
      <c r="BC467" s="19">
        <f>IF(AZ467=$AZ$4,1,IF(BA467=$BA$4,1,IF(BB467=$BB$4,1,0)))</f>
        <v>0</v>
      </c>
      <c r="BE467" s="120">
        <f>IF(E467=BE$3,AX467,0)</f>
        <v>0</v>
      </c>
      <c r="BF467" s="18">
        <f>IF(BE467=BE$4,BE467-60,BE467)</f>
        <v>0</v>
      </c>
      <c r="BG467" s="18">
        <f>IF(BF467=BF$4,BF467-60,BF467)</f>
        <v>0</v>
      </c>
      <c r="BH467" s="19">
        <f>IF(BE467=$BE$4,1,IF(BF467=$BF$4,1,IF(BG467=$BG$4,1,0)))</f>
        <v>0</v>
      </c>
      <c r="BJ467" s="120">
        <f>IF(E467=BJ$3,AX467,0)</f>
        <v>0</v>
      </c>
      <c r="BK467" s="18">
        <f>IF(BJ467=BJ$4,BJ467-60,BJ467)</f>
        <v>0</v>
      </c>
      <c r="BL467" s="18">
        <f>IF(BK467=BK$4,BK467-60,BK467)</f>
        <v>0</v>
      </c>
      <c r="BM467" s="19">
        <f>IF(BJ467=$BJ$4,1,IF(BK467=$BK$4,1,IF(BL467=$BL$4,1,0)))</f>
        <v>0</v>
      </c>
    </row>
    <row r="468" spans="1:65" ht="15" customHeight="1" outlineLevel="1" x14ac:dyDescent="0.25">
      <c r="A468" s="12" t="str">
        <f>CONCATENATE(E468,LEFT(C468,2),RIGHT(C468,2),UPPER((LEFT(D468,3))))</f>
        <v/>
      </c>
      <c r="B468" s="108"/>
      <c r="C468" s="99"/>
      <c r="D468" s="99"/>
      <c r="E468" s="99"/>
      <c r="F468" s="99"/>
      <c r="G468" s="100"/>
      <c r="H468" s="99"/>
      <c r="I468" s="106"/>
      <c r="J468" s="99"/>
      <c r="K468" s="94"/>
      <c r="L468" s="107"/>
      <c r="M468" s="107"/>
      <c r="N468" s="107"/>
      <c r="O468" s="94"/>
      <c r="P468" s="107"/>
      <c r="Q468" s="94"/>
      <c r="R468" s="94"/>
      <c r="S468" s="107"/>
      <c r="T468" s="94"/>
      <c r="U468" s="94"/>
      <c r="V468" s="94"/>
      <c r="W468" s="94"/>
      <c r="X468" s="94"/>
      <c r="Y468" s="94"/>
      <c r="Z468" s="94"/>
      <c r="AA468" s="94"/>
      <c r="AB468" s="94"/>
      <c r="AC468" s="94"/>
      <c r="AD468" s="94"/>
      <c r="AE468" s="94"/>
      <c r="AF468" s="94"/>
      <c r="AG468" s="94"/>
      <c r="AH468" s="94"/>
      <c r="AI468" s="94"/>
      <c r="AJ468" s="94"/>
      <c r="AK468" s="94"/>
      <c r="AL468" s="94"/>
      <c r="AM468" s="94"/>
      <c r="AN468" s="94"/>
      <c r="AO468" s="94"/>
      <c r="AP468" s="94"/>
      <c r="AQ468" s="94"/>
      <c r="AR468" s="94"/>
      <c r="AS468" s="94"/>
      <c r="AT468" s="94"/>
      <c r="AU468" s="94"/>
      <c r="AV468" s="94"/>
      <c r="AW468" s="94"/>
      <c r="AX468" s="109"/>
      <c r="AZ468" s="120">
        <f>IF(E468=AZ$3,AX468,0)</f>
        <v>0</v>
      </c>
      <c r="BA468" s="18">
        <f>IF(AZ468=AZ$4,AZ468-60,AZ468)</f>
        <v>0</v>
      </c>
      <c r="BB468" s="18">
        <f>IF(BA468=BA$4,BA468-60,BA468)</f>
        <v>0</v>
      </c>
      <c r="BC468" s="19">
        <f>IF(AZ468=$AZ$4,1,IF(BA468=$BA$4,1,IF(BB468=$BB$4,1,0)))</f>
        <v>0</v>
      </c>
      <c r="BE468" s="120">
        <f>IF(E468=BE$3,AX468,0)</f>
        <v>0</v>
      </c>
      <c r="BF468" s="18">
        <f>IF(BE468=BE$4,BE468-60,BE468)</f>
        <v>0</v>
      </c>
      <c r="BG468" s="18">
        <f>IF(BF468=BF$4,BF468-60,BF468)</f>
        <v>0</v>
      </c>
      <c r="BH468" s="19">
        <f>IF(BE468=$BE$4,1,IF(BF468=$BF$4,1,IF(BG468=$BG$4,1,0)))</f>
        <v>0</v>
      </c>
      <c r="BJ468" s="120">
        <f>IF(E468=BJ$3,AX468,0)</f>
        <v>0</v>
      </c>
      <c r="BK468" s="18">
        <f>IF(BJ468=BJ$4,BJ468-60,BJ468)</f>
        <v>0</v>
      </c>
      <c r="BL468" s="18">
        <f>IF(BK468=BK$4,BK468-60,BK468)</f>
        <v>0</v>
      </c>
      <c r="BM468" s="19">
        <f>IF(BJ468=$BJ$4,1,IF(BK468=$BK$4,1,IF(BL468=$BL$4,1,0)))</f>
        <v>0</v>
      </c>
    </row>
    <row r="469" spans="1:65" ht="15.75" x14ac:dyDescent="0.25">
      <c r="A469" s="12" t="str">
        <f>CONCATENATE(E469,LEFT(C469,2),RIGHT(C469,2),UPPER((LEFT(D469,3))))</f>
        <v>NAg30MAN</v>
      </c>
      <c r="B469" s="12" t="s">
        <v>84</v>
      </c>
      <c r="C469" s="12" t="s">
        <v>169</v>
      </c>
      <c r="D469" s="12" t="s">
        <v>134</v>
      </c>
      <c r="E469" s="6" t="str">
        <f>VLOOKUP($F469,'Listes déroulantes'!$A$28:$B$46,2)</f>
        <v>N</v>
      </c>
      <c r="F469" s="70" t="s">
        <v>6</v>
      </c>
      <c r="G469" s="71"/>
      <c r="H469" s="72"/>
      <c r="I469" s="73"/>
      <c r="J469" s="73"/>
      <c r="K469" s="73"/>
      <c r="L469" s="73"/>
      <c r="M469" s="73"/>
      <c r="N469" s="73"/>
      <c r="O469" s="73"/>
      <c r="P469" s="73"/>
      <c r="Q469" s="73"/>
      <c r="R469" s="73"/>
      <c r="S469" s="73"/>
      <c r="T469" s="74"/>
      <c r="U469" s="75">
        <f>J470+N470+Q470+T470</f>
        <v>34.889520202020201</v>
      </c>
      <c r="V469" s="72"/>
      <c r="W469" s="73"/>
      <c r="X469" s="73"/>
      <c r="Y469" s="73"/>
      <c r="Z469" s="73"/>
      <c r="AA469" s="73"/>
      <c r="AB469" s="73"/>
      <c r="AC469" s="73"/>
      <c r="AD469" s="73"/>
      <c r="AE469" s="73"/>
      <c r="AF469" s="74"/>
      <c r="AG469" s="76"/>
      <c r="AH469" s="77">
        <f>W470+Y470+AA470+AC470+AE470+AG470</f>
        <v>30</v>
      </c>
      <c r="AI469" s="73"/>
      <c r="AJ469" s="73"/>
      <c r="AK469" s="73"/>
      <c r="AL469" s="78" t="str">
        <f>IF(AK470&lt;5,"0",IF(AK470&lt;10,"2,5",IF(AK470&lt;15,"5",IF(AK470&lt;20,"7,5","10"))))</f>
        <v>0</v>
      </c>
      <c r="AM469" s="73"/>
      <c r="AN469" s="73"/>
      <c r="AO469" s="73"/>
      <c r="AP469" s="79">
        <f>IF(AO470&lt;10,5,10)</f>
        <v>10</v>
      </c>
      <c r="AQ469" s="73"/>
      <c r="AR469" s="73"/>
      <c r="AS469" s="73"/>
      <c r="AT469" s="73"/>
      <c r="AU469" s="73"/>
      <c r="AV469" s="73"/>
      <c r="AW469" s="80">
        <f>AR470+AT470+AV470</f>
        <v>10</v>
      </c>
      <c r="AX469" s="81">
        <f>U469+AP469+AL469+AH469+AW469</f>
        <v>84.889520202020208</v>
      </c>
      <c r="AZ469" s="120">
        <f>IF(E469=AZ$3,AX469,0)</f>
        <v>0</v>
      </c>
      <c r="BA469" s="18">
        <f>IF(AZ469=AZ$4,AZ469-60,AZ469)</f>
        <v>0</v>
      </c>
      <c r="BB469" s="18">
        <f>IF(BA469=BA$4,BA469-60,BA469)</f>
        <v>0</v>
      </c>
      <c r="BC469" s="19">
        <f>IF(AZ469=$AZ$4,1,IF(BA469=$BA$4,1,IF(BB469=$BB$4,1,0)))</f>
        <v>0</v>
      </c>
      <c r="BE469" s="120">
        <f>IF(E469=BE$3,AX469,0)</f>
        <v>0</v>
      </c>
      <c r="BF469" s="18">
        <f>IF(BE469=BE$4,BE469-60,BE469)</f>
        <v>0</v>
      </c>
      <c r="BG469" s="18">
        <f>IF(BF469=BF$4,BF469-60,BF469)</f>
        <v>0</v>
      </c>
      <c r="BH469" s="19">
        <f>IF(BE469=$BE$4,1,IF(BF469=$BF$4,1,IF(BG469=$BG$4,1,0)))</f>
        <v>0</v>
      </c>
      <c r="BJ469" s="120">
        <f>IF(E469=BJ$3,AX469,0)</f>
        <v>0</v>
      </c>
      <c r="BK469" s="18">
        <f>IF(BJ469=BJ$4,BJ469-60,BJ469)</f>
        <v>0</v>
      </c>
      <c r="BL469" s="18">
        <f>IF(BK469=BK$4,BK469-60,BK469)</f>
        <v>0</v>
      </c>
      <c r="BM469" s="19">
        <f>IF(BJ469=$BJ$4,1,IF(BK469=$BK$4,1,IF(BL469=$BL$4,1,0)))</f>
        <v>0</v>
      </c>
    </row>
    <row r="470" spans="1:65" ht="15.75" customHeight="1" outlineLevel="1" x14ac:dyDescent="0.25">
      <c r="A470" s="12" t="str">
        <f>CONCATENATE(E470,LEFT(C470,2),RIGHT(C470,2),UPPER((LEFT(D470,3))))</f>
        <v/>
      </c>
      <c r="B470" s="82"/>
      <c r="C470" s="82"/>
      <c r="D470" s="82"/>
      <c r="E470" s="82"/>
      <c r="F470" s="82"/>
      <c r="G470" s="83"/>
      <c r="H470" s="87" t="s">
        <v>30</v>
      </c>
      <c r="I470" s="85">
        <f>VLOOKUP(H470,OBJECTIFS,2)</f>
        <v>5</v>
      </c>
      <c r="J470" s="86">
        <f>AVERAGE(I470:I474)</f>
        <v>6.666666666666667</v>
      </c>
      <c r="K470" s="87" t="s">
        <v>37</v>
      </c>
      <c r="L470" s="11">
        <f>VLOOKUP(K470,COMPETENCES,2)</f>
        <v>10</v>
      </c>
      <c r="M470" s="11">
        <f>IF(L470="-",0,IF(L470=0,0,1))</f>
        <v>1</v>
      </c>
      <c r="N470" s="88">
        <f>SUM(L470:L483)/SUM(M470:M483)</f>
        <v>9.4444444444444446</v>
      </c>
      <c r="O470" s="84" t="s">
        <v>19</v>
      </c>
      <c r="P470" s="89">
        <f>VLOOKUP(O470,QUALITES,2)</f>
        <v>10</v>
      </c>
      <c r="Q470" s="90">
        <f>AVERAGE(P470:P477)</f>
        <v>9.6875</v>
      </c>
      <c r="R470" s="84" t="s">
        <v>36</v>
      </c>
      <c r="S470" s="11">
        <f>VLOOKUP(R470,EXPERTISE,2)</f>
        <v>7.5</v>
      </c>
      <c r="T470" s="91">
        <f>AVERAGE(S470:S480)</f>
        <v>9.0909090909090917</v>
      </c>
      <c r="U470" s="92"/>
      <c r="V470" s="12" t="s">
        <v>19</v>
      </c>
      <c r="W470" s="93">
        <f>VLOOKUP(V470,PROJETS,2)</f>
        <v>5</v>
      </c>
      <c r="X470" s="12" t="s">
        <v>19</v>
      </c>
      <c r="Y470" s="93">
        <f>VLOOKUP(X470,PROJETS,2)</f>
        <v>5</v>
      </c>
      <c r="Z470" s="12" t="s">
        <v>19</v>
      </c>
      <c r="AA470" s="93">
        <f>VLOOKUP(Z470,PROJETS,2)</f>
        <v>5</v>
      </c>
      <c r="AB470" s="12" t="s">
        <v>19</v>
      </c>
      <c r="AC470" s="93">
        <f>VLOOKUP(AB470,PROJETS,2)</f>
        <v>5</v>
      </c>
      <c r="AD470" s="12" t="s">
        <v>19</v>
      </c>
      <c r="AE470" s="93">
        <f>VLOOKUP(AD470,PROJETS,2)</f>
        <v>5</v>
      </c>
      <c r="AF470" s="12" t="s">
        <v>19</v>
      </c>
      <c r="AG470" s="93">
        <f>VLOOKUP(AF470,PROJETS,2)</f>
        <v>5</v>
      </c>
      <c r="AH470" s="94"/>
      <c r="AI470" s="95">
        <v>43466</v>
      </c>
      <c r="AJ470" s="96">
        <f>AJ4</f>
        <v>44561</v>
      </c>
      <c r="AK470" s="97">
        <f>(AJ470-AI470)/365</f>
        <v>3</v>
      </c>
      <c r="AL470" s="92"/>
      <c r="AM470" s="95">
        <v>39104</v>
      </c>
      <c r="AN470" s="95">
        <f>AN4</f>
        <v>44561</v>
      </c>
      <c r="AO470" s="97">
        <f>(AN470-AM470)/365</f>
        <v>14.950684931506849</v>
      </c>
      <c r="AP470" s="92"/>
      <c r="AQ470" s="12" t="s">
        <v>19</v>
      </c>
      <c r="AR470" s="93">
        <f>VLOOKUP(AQ470,DIVERS,2)</f>
        <v>4</v>
      </c>
      <c r="AS470" s="12" t="s">
        <v>18</v>
      </c>
      <c r="AT470" s="93">
        <f>VLOOKUP(AS470,FORMAC,2)</f>
        <v>2</v>
      </c>
      <c r="AU470" s="12" t="s">
        <v>18</v>
      </c>
      <c r="AV470" s="93">
        <f>VLOOKUP(AU470,FORMAQ,2)</f>
        <v>4</v>
      </c>
      <c r="AW470" s="92"/>
      <c r="AX470" s="98"/>
      <c r="AZ470" s="120">
        <f>IF(E470=AZ$3,AX470,0)</f>
        <v>0</v>
      </c>
      <c r="BA470" s="18">
        <f>IF(AZ470=AZ$4,AZ470-60,AZ470)</f>
        <v>0</v>
      </c>
      <c r="BB470" s="18">
        <f>IF(BA470=BA$4,BA470-60,BA470)</f>
        <v>0</v>
      </c>
      <c r="BC470" s="19">
        <f>IF(AZ470=$AZ$4,1,IF(BA470=$BA$4,1,IF(BB470=$BB$4,1,0)))</f>
        <v>0</v>
      </c>
      <c r="BE470" s="120">
        <f>IF(E470=BE$3,AX470,0)</f>
        <v>0</v>
      </c>
      <c r="BF470" s="18">
        <f>IF(BE470=BE$4,BE470-60,BE470)</f>
        <v>0</v>
      </c>
      <c r="BG470" s="18">
        <f>IF(BF470=BF$4,BF470-60,BF470)</f>
        <v>0</v>
      </c>
      <c r="BH470" s="19">
        <f>IF(BE470=$BE$4,1,IF(BF470=$BF$4,1,IF(BG470=$BG$4,1,0)))</f>
        <v>0</v>
      </c>
      <c r="BJ470" s="120">
        <f>IF(E470=BJ$3,AX470,0)</f>
        <v>0</v>
      </c>
      <c r="BK470" s="18">
        <f>IF(BJ470=BJ$4,BJ470-60,BJ470)</f>
        <v>0</v>
      </c>
      <c r="BL470" s="18">
        <f>IF(BK470=BK$4,BK470-60,BK470)</f>
        <v>0</v>
      </c>
      <c r="BM470" s="19">
        <f>IF(BJ470=$BJ$4,1,IF(BK470=$BK$4,1,IF(BL470=$BL$4,1,0)))</f>
        <v>0</v>
      </c>
    </row>
    <row r="471" spans="1:65" ht="15.75" customHeight="1" outlineLevel="1" x14ac:dyDescent="0.25">
      <c r="A471" s="12" t="str">
        <f>CONCATENATE(E471,LEFT(C471,2),RIGHT(C471,2),UPPER((LEFT(D471,3))))</f>
        <v/>
      </c>
      <c r="B471" s="99"/>
      <c r="C471" s="99"/>
      <c r="D471" s="99"/>
      <c r="E471" s="99"/>
      <c r="F471" s="99"/>
      <c r="G471" s="100"/>
      <c r="H471" s="84" t="s">
        <v>29</v>
      </c>
      <c r="I471" s="101">
        <f>VLOOKUP(H471,OBJECTIFS,2)</f>
        <v>10</v>
      </c>
      <c r="J471" s="99"/>
      <c r="K471" s="87" t="s">
        <v>37</v>
      </c>
      <c r="L471" s="11">
        <f>VLOOKUP(K471,COMPETENCES,2)</f>
        <v>10</v>
      </c>
      <c r="M471" s="11">
        <f>IF(L471="-",0,IF(L471=0,0,1))</f>
        <v>1</v>
      </c>
      <c r="N471" s="103"/>
      <c r="O471" s="84" t="s">
        <v>19</v>
      </c>
      <c r="P471" s="11">
        <f>VLOOKUP(O471,QUALITES,2)</f>
        <v>10</v>
      </c>
      <c r="Q471" s="94"/>
      <c r="R471" s="84" t="s">
        <v>37</v>
      </c>
      <c r="S471" s="11">
        <f>VLOOKUP(R471,EXPERTISE,2)</f>
        <v>10</v>
      </c>
      <c r="T471" s="94"/>
      <c r="U471" s="92"/>
      <c r="V471" s="92"/>
      <c r="W471" s="92"/>
      <c r="X471" s="92"/>
      <c r="Y471" s="92"/>
      <c r="Z471" s="92"/>
      <c r="AA471" s="92"/>
      <c r="AB471" s="92"/>
      <c r="AC471" s="92"/>
      <c r="AD471" s="92"/>
      <c r="AE471" s="92"/>
      <c r="AF471" s="92"/>
      <c r="AG471" s="92"/>
      <c r="AH471" s="92"/>
      <c r="AI471" s="92"/>
      <c r="AJ471" s="92"/>
      <c r="AK471" s="92"/>
      <c r="AL471" s="92"/>
      <c r="AM471" s="92"/>
      <c r="AN471" s="92"/>
      <c r="AO471" s="92"/>
      <c r="AP471" s="92"/>
      <c r="AQ471" s="92"/>
      <c r="AR471" s="92"/>
      <c r="AS471" s="92"/>
      <c r="AT471" s="92"/>
      <c r="AU471" s="92"/>
      <c r="AV471" s="92"/>
      <c r="AW471" s="92"/>
      <c r="AX471" s="98"/>
      <c r="AZ471" s="120">
        <f>IF(E471=AZ$3,AX471,0)</f>
        <v>0</v>
      </c>
      <c r="BA471" s="18">
        <f>IF(AZ471=AZ$4,AZ471-60,AZ471)</f>
        <v>0</v>
      </c>
      <c r="BB471" s="18">
        <f>IF(BA471=BA$4,BA471-60,BA471)</f>
        <v>0</v>
      </c>
      <c r="BC471" s="19">
        <f>IF(AZ471=$AZ$4,1,IF(BA471=$BA$4,1,IF(BB471=$BB$4,1,0)))</f>
        <v>0</v>
      </c>
      <c r="BE471" s="120">
        <f>IF(E471=BE$3,AX471,0)</f>
        <v>0</v>
      </c>
      <c r="BF471" s="18">
        <f>IF(BE471=BE$4,BE471-60,BE471)</f>
        <v>0</v>
      </c>
      <c r="BG471" s="18">
        <f>IF(BF471=BF$4,BF471-60,BF471)</f>
        <v>0</v>
      </c>
      <c r="BH471" s="19">
        <f>IF(BE471=$BE$4,1,IF(BF471=$BF$4,1,IF(BG471=$BG$4,1,0)))</f>
        <v>0</v>
      </c>
      <c r="BJ471" s="120">
        <f>IF(E471=BJ$3,AX471,0)</f>
        <v>0</v>
      </c>
      <c r="BK471" s="18">
        <f>IF(BJ471=BJ$4,BJ471-60,BJ471)</f>
        <v>0</v>
      </c>
      <c r="BL471" s="18">
        <f>IF(BK471=BK$4,BK471-60,BK471)</f>
        <v>0</v>
      </c>
      <c r="BM471" s="19">
        <f>IF(BJ471=$BJ$4,1,IF(BK471=$BK$4,1,IF(BL471=$BL$4,1,0)))</f>
        <v>0</v>
      </c>
    </row>
    <row r="472" spans="1:65" ht="15.75" customHeight="1" outlineLevel="1" x14ac:dyDescent="0.25">
      <c r="A472" s="12" t="str">
        <f>CONCATENATE(E472,LEFT(C472,2),RIGHT(C472,2),UPPER((LEFT(D472,3))))</f>
        <v/>
      </c>
      <c r="B472" s="99"/>
      <c r="C472" s="99"/>
      <c r="D472" s="99"/>
      <c r="E472" s="99"/>
      <c r="F472" s="99"/>
      <c r="G472" s="105"/>
      <c r="H472" s="84" t="s">
        <v>30</v>
      </c>
      <c r="I472" s="101">
        <f>VLOOKUP(H472,OBJECTIFS,2)</f>
        <v>5</v>
      </c>
      <c r="J472" s="99"/>
      <c r="K472" s="87" t="s">
        <v>37</v>
      </c>
      <c r="L472" s="11">
        <f>VLOOKUP(K472,COMPETENCES,2)</f>
        <v>10</v>
      </c>
      <c r="M472" s="11">
        <f>IF(L472="-",0,IF(L472=0,0,1))</f>
        <v>1</v>
      </c>
      <c r="N472" s="103"/>
      <c r="O472" s="84" t="s">
        <v>18</v>
      </c>
      <c r="P472" s="11">
        <f>VLOOKUP(O472,QUALITES,2)</f>
        <v>7.5</v>
      </c>
      <c r="Q472" s="94"/>
      <c r="R472" s="84" t="s">
        <v>37</v>
      </c>
      <c r="S472" s="11">
        <f>VLOOKUP(R472,EXPERTISE,2)</f>
        <v>10</v>
      </c>
      <c r="T472" s="94"/>
      <c r="U472" s="92"/>
      <c r="V472" s="92"/>
      <c r="W472" s="92"/>
      <c r="X472" s="92"/>
      <c r="Y472" s="92"/>
      <c r="Z472" s="92"/>
      <c r="AA472" s="92"/>
      <c r="AB472" s="92"/>
      <c r="AC472" s="92"/>
      <c r="AD472" s="92"/>
      <c r="AE472" s="92"/>
      <c r="AF472" s="92"/>
      <c r="AG472" s="92"/>
      <c r="AH472" s="92"/>
      <c r="AI472" s="92"/>
      <c r="AJ472" s="92"/>
      <c r="AK472" s="92"/>
      <c r="AL472" s="92"/>
      <c r="AM472" s="92"/>
      <c r="AN472" s="92"/>
      <c r="AO472" s="92"/>
      <c r="AP472" s="92"/>
      <c r="AQ472" s="92"/>
      <c r="AR472" s="92"/>
      <c r="AS472" s="92"/>
      <c r="AT472" s="92"/>
      <c r="AU472" s="92"/>
      <c r="AV472" s="92"/>
      <c r="AW472" s="92"/>
      <c r="AX472" s="98"/>
      <c r="AZ472" s="120">
        <f>IF(E472=AZ$3,AX472,0)</f>
        <v>0</v>
      </c>
      <c r="BA472" s="18">
        <f>IF(AZ472=AZ$4,AZ472-60,AZ472)</f>
        <v>0</v>
      </c>
      <c r="BB472" s="18">
        <f>IF(BA472=BA$4,BA472-60,BA472)</f>
        <v>0</v>
      </c>
      <c r="BC472" s="19">
        <f>IF(AZ472=$AZ$4,1,IF(BA472=$BA$4,1,IF(BB472=$BB$4,1,0)))</f>
        <v>0</v>
      </c>
      <c r="BE472" s="120">
        <f>IF(E472=BE$3,AX472,0)</f>
        <v>0</v>
      </c>
      <c r="BF472" s="18">
        <f>IF(BE472=BE$4,BE472-60,BE472)</f>
        <v>0</v>
      </c>
      <c r="BG472" s="18">
        <f>IF(BF472=BF$4,BF472-60,BF472)</f>
        <v>0</v>
      </c>
      <c r="BH472" s="19">
        <f>IF(BE472=$BE$4,1,IF(BF472=$BF$4,1,IF(BG472=$BG$4,1,0)))</f>
        <v>0</v>
      </c>
      <c r="BJ472" s="120">
        <f>IF(E472=BJ$3,AX472,0)</f>
        <v>0</v>
      </c>
      <c r="BK472" s="18">
        <f>IF(BJ472=BJ$4,BJ472-60,BJ472)</f>
        <v>0</v>
      </c>
      <c r="BL472" s="18">
        <f>IF(BK472=BK$4,BK472-60,BK472)</f>
        <v>0</v>
      </c>
      <c r="BM472" s="19">
        <f>IF(BJ472=$BJ$4,1,IF(BK472=$BK$4,1,IF(BL472=$BL$4,1,0)))</f>
        <v>0</v>
      </c>
    </row>
    <row r="473" spans="1:65" ht="15.75" customHeight="1" outlineLevel="1" x14ac:dyDescent="0.25">
      <c r="A473" s="12" t="str">
        <f>CONCATENATE(E473,LEFT(C473,2),RIGHT(C473,2),UPPER((LEFT(D473,3))))</f>
        <v/>
      </c>
      <c r="B473" s="99"/>
      <c r="C473" s="99"/>
      <c r="D473" s="99"/>
      <c r="E473" s="99"/>
      <c r="F473" s="99"/>
      <c r="G473" s="105"/>
      <c r="H473" s="84" t="s">
        <v>66</v>
      </c>
      <c r="I473" s="101" t="str">
        <f>VLOOKUP(H473,OBJECTIFS,2)</f>
        <v>-</v>
      </c>
      <c r="J473" s="99"/>
      <c r="K473" s="87" t="s">
        <v>37</v>
      </c>
      <c r="L473" s="11">
        <f>VLOOKUP(K473,COMPETENCES,2)</f>
        <v>10</v>
      </c>
      <c r="M473" s="11">
        <f>IF(L473="-",0,IF(L473=0,0,1))</f>
        <v>1</v>
      </c>
      <c r="N473" s="103"/>
      <c r="O473" s="84" t="s">
        <v>19</v>
      </c>
      <c r="P473" s="11">
        <f>VLOOKUP(O473,QUALITES,2)</f>
        <v>10</v>
      </c>
      <c r="Q473" s="94"/>
      <c r="R473" s="84" t="s">
        <v>37</v>
      </c>
      <c r="S473" s="11">
        <f>VLOOKUP(R473,EXPERTISE,2)</f>
        <v>10</v>
      </c>
      <c r="T473" s="94"/>
      <c r="U473" s="92"/>
      <c r="V473" s="92"/>
      <c r="W473" s="92"/>
      <c r="X473" s="92"/>
      <c r="Y473" s="92"/>
      <c r="Z473" s="92"/>
      <c r="AA473" s="92"/>
      <c r="AB473" s="92"/>
      <c r="AC473" s="92"/>
      <c r="AD473" s="92"/>
      <c r="AE473" s="92"/>
      <c r="AF473" s="92"/>
      <c r="AG473" s="92"/>
      <c r="AH473" s="92"/>
      <c r="AI473" s="92"/>
      <c r="AJ473" s="92"/>
      <c r="AK473" s="92"/>
      <c r="AL473" s="92"/>
      <c r="AM473" s="92"/>
      <c r="AN473" s="92"/>
      <c r="AO473" s="92"/>
      <c r="AP473" s="92"/>
      <c r="AQ473" s="92"/>
      <c r="AR473" s="92"/>
      <c r="AS473" s="92"/>
      <c r="AT473" s="92"/>
      <c r="AU473" s="92"/>
      <c r="AV473" s="92"/>
      <c r="AW473" s="92"/>
      <c r="AX473" s="98"/>
      <c r="AZ473" s="120">
        <f>IF(E473=AZ$3,AX473,0)</f>
        <v>0</v>
      </c>
      <c r="BA473" s="18">
        <f>IF(AZ473=AZ$4,AZ473-60,AZ473)</f>
        <v>0</v>
      </c>
      <c r="BB473" s="18">
        <f>IF(BA473=BA$4,BA473-60,BA473)</f>
        <v>0</v>
      </c>
      <c r="BC473" s="19">
        <f>IF(AZ473=$AZ$4,1,IF(BA473=$BA$4,1,IF(BB473=$BB$4,1,0)))</f>
        <v>0</v>
      </c>
      <c r="BE473" s="120">
        <f>IF(E473=BE$3,AX473,0)</f>
        <v>0</v>
      </c>
      <c r="BF473" s="18">
        <f>IF(BE473=BE$4,BE473-60,BE473)</f>
        <v>0</v>
      </c>
      <c r="BG473" s="18">
        <f>IF(BF473=BF$4,BF473-60,BF473)</f>
        <v>0</v>
      </c>
      <c r="BH473" s="19">
        <f>IF(BE473=$BE$4,1,IF(BF473=$BF$4,1,IF(BG473=$BG$4,1,0)))</f>
        <v>0</v>
      </c>
      <c r="BJ473" s="120">
        <f>IF(E473=BJ$3,AX473,0)</f>
        <v>0</v>
      </c>
      <c r="BK473" s="18">
        <f>IF(BJ473=BJ$4,BJ473-60,BJ473)</f>
        <v>0</v>
      </c>
      <c r="BL473" s="18">
        <f>IF(BK473=BK$4,BK473-60,BK473)</f>
        <v>0</v>
      </c>
      <c r="BM473" s="19">
        <f>IF(BJ473=$BJ$4,1,IF(BK473=$BK$4,1,IF(BL473=$BL$4,1,0)))</f>
        <v>0</v>
      </c>
    </row>
    <row r="474" spans="1:65" ht="15.75" customHeight="1" outlineLevel="1" x14ac:dyDescent="0.25">
      <c r="A474" s="12" t="str">
        <f>CONCATENATE(E474,LEFT(C474,2),RIGHT(C474,2),UPPER((LEFT(D474,3))))</f>
        <v/>
      </c>
      <c r="B474" s="99"/>
      <c r="C474" s="99"/>
      <c r="D474" s="99"/>
      <c r="E474" s="99"/>
      <c r="F474" s="99"/>
      <c r="G474" s="105"/>
      <c r="H474" s="84" t="s">
        <v>66</v>
      </c>
      <c r="I474" s="11" t="str">
        <f>VLOOKUP(H474,OBJECTIFS,2)</f>
        <v>-</v>
      </c>
      <c r="J474" s="99"/>
      <c r="K474" s="84" t="s">
        <v>36</v>
      </c>
      <c r="L474" s="11">
        <f>VLOOKUP(K474,COMPETENCES,2)</f>
        <v>7.5</v>
      </c>
      <c r="M474" s="11">
        <f>IF(L474="-",0,IF(L474=0,0,1))</f>
        <v>1</v>
      </c>
      <c r="N474" s="103"/>
      <c r="O474" s="84" t="s">
        <v>19</v>
      </c>
      <c r="P474" s="11">
        <f>VLOOKUP(O474,QUALITES,2)</f>
        <v>10</v>
      </c>
      <c r="Q474" s="94"/>
      <c r="R474" s="84" t="s">
        <v>36</v>
      </c>
      <c r="S474" s="11">
        <f>VLOOKUP(R474,EXPERTISE,2)</f>
        <v>7.5</v>
      </c>
      <c r="T474" s="94"/>
      <c r="U474" s="92"/>
      <c r="V474" s="92"/>
      <c r="W474" s="92"/>
      <c r="X474" s="92"/>
      <c r="Y474" s="92"/>
      <c r="Z474" s="92"/>
      <c r="AA474" s="92"/>
      <c r="AB474" s="92"/>
      <c r="AC474" s="92"/>
      <c r="AD474" s="92"/>
      <c r="AE474" s="92"/>
      <c r="AF474" s="92"/>
      <c r="AG474" s="92"/>
      <c r="AH474" s="92"/>
      <c r="AI474" s="92"/>
      <c r="AJ474" s="92"/>
      <c r="AK474" s="92"/>
      <c r="AL474" s="92"/>
      <c r="AM474" s="92"/>
      <c r="AN474" s="92"/>
      <c r="AO474" s="92"/>
      <c r="AP474" s="92"/>
      <c r="AQ474" s="92"/>
      <c r="AR474" s="92"/>
      <c r="AS474" s="92"/>
      <c r="AT474" s="92"/>
      <c r="AU474" s="92"/>
      <c r="AV474" s="92"/>
      <c r="AW474" s="92"/>
      <c r="AX474" s="98"/>
      <c r="AZ474" s="120">
        <f>IF(E474=AZ$3,AX474,0)</f>
        <v>0</v>
      </c>
      <c r="BA474" s="18">
        <f>IF(AZ474=AZ$4,AZ474-60,AZ474)</f>
        <v>0</v>
      </c>
      <c r="BB474" s="18">
        <f>IF(BA474=BA$4,BA474-60,BA474)</f>
        <v>0</v>
      </c>
      <c r="BC474" s="19">
        <f>IF(AZ474=$AZ$4,1,IF(BA474=$BA$4,1,IF(BB474=$BB$4,1,0)))</f>
        <v>0</v>
      </c>
      <c r="BE474" s="120">
        <f>IF(E474=BE$3,AX474,0)</f>
        <v>0</v>
      </c>
      <c r="BF474" s="18">
        <f>IF(BE474=BE$4,BE474-60,BE474)</f>
        <v>0</v>
      </c>
      <c r="BG474" s="18">
        <f>IF(BF474=BF$4,BF474-60,BF474)</f>
        <v>0</v>
      </c>
      <c r="BH474" s="19">
        <f>IF(BE474=$BE$4,1,IF(BF474=$BF$4,1,IF(BG474=$BG$4,1,0)))</f>
        <v>0</v>
      </c>
      <c r="BJ474" s="120">
        <f>IF(E474=BJ$3,AX474,0)</f>
        <v>0</v>
      </c>
      <c r="BK474" s="18">
        <f>IF(BJ474=BJ$4,BJ474-60,BJ474)</f>
        <v>0</v>
      </c>
      <c r="BL474" s="18">
        <f>IF(BK474=BK$4,BK474-60,BK474)</f>
        <v>0</v>
      </c>
      <c r="BM474" s="19">
        <f>IF(BJ474=$BJ$4,1,IF(BK474=$BK$4,1,IF(BL474=$BL$4,1,0)))</f>
        <v>0</v>
      </c>
    </row>
    <row r="475" spans="1:65" ht="15.75" customHeight="1" outlineLevel="1" x14ac:dyDescent="0.25">
      <c r="A475" s="12" t="str">
        <f>CONCATENATE(E475,LEFT(C475,2),RIGHT(C475,2),UPPER((LEFT(D475,3))))</f>
        <v/>
      </c>
      <c r="B475" s="99"/>
      <c r="C475" s="99"/>
      <c r="D475" s="99"/>
      <c r="E475" s="99"/>
      <c r="F475" s="99"/>
      <c r="G475" s="100"/>
      <c r="H475" s="99"/>
      <c r="I475" s="106"/>
      <c r="J475" s="99"/>
      <c r="K475" s="84" t="s">
        <v>36</v>
      </c>
      <c r="L475" s="11">
        <f>VLOOKUP(K475,COMPETENCES,2)</f>
        <v>7.5</v>
      </c>
      <c r="M475" s="11">
        <f>IF(L475="-",0,IF(L475=0,0,1))</f>
        <v>1</v>
      </c>
      <c r="N475" s="103"/>
      <c r="O475" s="84" t="s">
        <v>19</v>
      </c>
      <c r="P475" s="11">
        <f>VLOOKUP(O475,QUALITES,2)</f>
        <v>10</v>
      </c>
      <c r="Q475" s="94"/>
      <c r="R475" s="84" t="s">
        <v>36</v>
      </c>
      <c r="S475" s="11">
        <f>VLOOKUP(R475,EXPERTISE,2)</f>
        <v>7.5</v>
      </c>
      <c r="T475" s="94"/>
      <c r="U475" s="92"/>
      <c r="V475" s="92"/>
      <c r="W475" s="92"/>
      <c r="X475" s="92"/>
      <c r="Y475" s="92"/>
      <c r="Z475" s="92"/>
      <c r="AA475" s="92"/>
      <c r="AB475" s="92"/>
      <c r="AC475" s="92"/>
      <c r="AD475" s="92"/>
      <c r="AE475" s="92"/>
      <c r="AF475" s="92"/>
      <c r="AG475" s="92"/>
      <c r="AH475" s="92"/>
      <c r="AI475" s="92"/>
      <c r="AJ475" s="92"/>
      <c r="AK475" s="92"/>
      <c r="AL475" s="92"/>
      <c r="AM475" s="92"/>
      <c r="AN475" s="92"/>
      <c r="AO475" s="92"/>
      <c r="AP475" s="92"/>
      <c r="AQ475" s="92"/>
      <c r="AR475" s="92"/>
      <c r="AS475" s="92"/>
      <c r="AT475" s="92"/>
      <c r="AU475" s="92"/>
      <c r="AV475" s="92"/>
      <c r="AW475" s="92"/>
      <c r="AX475" s="98"/>
      <c r="AZ475" s="120">
        <f>IF(E475=AZ$3,AX475,0)</f>
        <v>0</v>
      </c>
      <c r="BA475" s="18">
        <f>IF(AZ475=AZ$4,AZ475-60,AZ475)</f>
        <v>0</v>
      </c>
      <c r="BB475" s="18">
        <f>IF(BA475=BA$4,BA475-60,BA475)</f>
        <v>0</v>
      </c>
      <c r="BC475" s="19">
        <f>IF(AZ475=$AZ$4,1,IF(BA475=$BA$4,1,IF(BB475=$BB$4,1,0)))</f>
        <v>0</v>
      </c>
      <c r="BE475" s="120">
        <f>IF(E475=BE$3,AX475,0)</f>
        <v>0</v>
      </c>
      <c r="BF475" s="18">
        <f>IF(BE475=BE$4,BE475-60,BE475)</f>
        <v>0</v>
      </c>
      <c r="BG475" s="18">
        <f>IF(BF475=BF$4,BF475-60,BF475)</f>
        <v>0</v>
      </c>
      <c r="BH475" s="19">
        <f>IF(BE475=$BE$4,1,IF(BF475=$BF$4,1,IF(BG475=$BG$4,1,0)))</f>
        <v>0</v>
      </c>
      <c r="BJ475" s="120">
        <f>IF(E475=BJ$3,AX475,0)</f>
        <v>0</v>
      </c>
      <c r="BK475" s="18">
        <f>IF(BJ475=BJ$4,BJ475-60,BJ475)</f>
        <v>0</v>
      </c>
      <c r="BL475" s="18">
        <f>IF(BK475=BK$4,BK475-60,BK475)</f>
        <v>0</v>
      </c>
      <c r="BM475" s="19">
        <f>IF(BJ475=$BJ$4,1,IF(BK475=$BK$4,1,IF(BL475=$BL$4,1,0)))</f>
        <v>0</v>
      </c>
    </row>
    <row r="476" spans="1:65" ht="15.75" customHeight="1" outlineLevel="1" x14ac:dyDescent="0.25">
      <c r="A476" s="12" t="str">
        <f>CONCATENATE(E476,LEFT(C476,2),RIGHT(C476,2),UPPER((LEFT(D476,3))))</f>
        <v/>
      </c>
      <c r="B476" s="99"/>
      <c r="C476" s="99"/>
      <c r="D476" s="99"/>
      <c r="E476" s="99"/>
      <c r="F476" s="99"/>
      <c r="G476" s="100"/>
      <c r="H476" s="99"/>
      <c r="I476" s="106"/>
      <c r="J476" s="99"/>
      <c r="K476" s="87" t="s">
        <v>37</v>
      </c>
      <c r="L476" s="11">
        <f>VLOOKUP(K476,COMPETENCES,2)</f>
        <v>10</v>
      </c>
      <c r="M476" s="11">
        <f>IF(L476="-",0,IF(L476=0,0,1))</f>
        <v>1</v>
      </c>
      <c r="N476" s="103"/>
      <c r="O476" s="84" t="s">
        <v>19</v>
      </c>
      <c r="P476" s="11">
        <f>VLOOKUP(O476,QUALITES,2)</f>
        <v>10</v>
      </c>
      <c r="Q476" s="94"/>
      <c r="R476" s="84" t="s">
        <v>37</v>
      </c>
      <c r="S476" s="11">
        <f>VLOOKUP(R476,EXPERTISE,2)</f>
        <v>10</v>
      </c>
      <c r="T476" s="94"/>
      <c r="U476" s="92"/>
      <c r="V476" s="92"/>
      <c r="W476" s="92"/>
      <c r="X476" s="92"/>
      <c r="Y476" s="92"/>
      <c r="Z476" s="92"/>
      <c r="AA476" s="92"/>
      <c r="AB476" s="92"/>
      <c r="AC476" s="92"/>
      <c r="AD476" s="92"/>
      <c r="AE476" s="92"/>
      <c r="AF476" s="92"/>
      <c r="AG476" s="92"/>
      <c r="AH476" s="92"/>
      <c r="AI476" s="92"/>
      <c r="AJ476" s="92"/>
      <c r="AK476" s="92"/>
      <c r="AL476" s="92"/>
      <c r="AM476" s="92"/>
      <c r="AN476" s="92"/>
      <c r="AO476" s="92"/>
      <c r="AP476" s="92"/>
      <c r="AQ476" s="92"/>
      <c r="AR476" s="92"/>
      <c r="AS476" s="92"/>
      <c r="AT476" s="92"/>
      <c r="AU476" s="92"/>
      <c r="AV476" s="92"/>
      <c r="AW476" s="92"/>
      <c r="AX476" s="98"/>
      <c r="AZ476" s="120">
        <f>IF(E476=AZ$3,AX476,0)</f>
        <v>0</v>
      </c>
      <c r="BA476" s="18">
        <f>IF(AZ476=AZ$4,AZ476-60,AZ476)</f>
        <v>0</v>
      </c>
      <c r="BB476" s="18">
        <f>IF(BA476=BA$4,BA476-60,BA476)</f>
        <v>0</v>
      </c>
      <c r="BC476" s="19">
        <f>IF(AZ476=$AZ$4,1,IF(BA476=$BA$4,1,IF(BB476=$BB$4,1,0)))</f>
        <v>0</v>
      </c>
      <c r="BE476" s="120">
        <f>IF(E476=BE$3,AX476,0)</f>
        <v>0</v>
      </c>
      <c r="BF476" s="18">
        <f>IF(BE476=BE$4,BE476-60,BE476)</f>
        <v>0</v>
      </c>
      <c r="BG476" s="18">
        <f>IF(BF476=BF$4,BF476-60,BF476)</f>
        <v>0</v>
      </c>
      <c r="BH476" s="19">
        <f>IF(BE476=$BE$4,1,IF(BF476=$BF$4,1,IF(BG476=$BG$4,1,0)))</f>
        <v>0</v>
      </c>
      <c r="BJ476" s="120">
        <f>IF(E476=BJ$3,AX476,0)</f>
        <v>0</v>
      </c>
      <c r="BK476" s="18">
        <f>IF(BJ476=BJ$4,BJ476-60,BJ476)</f>
        <v>0</v>
      </c>
      <c r="BL476" s="18">
        <f>IF(BK476=BK$4,BK476-60,BK476)</f>
        <v>0</v>
      </c>
      <c r="BM476" s="19">
        <f>IF(BJ476=$BJ$4,1,IF(BK476=$BK$4,1,IF(BL476=$BL$4,1,0)))</f>
        <v>0</v>
      </c>
    </row>
    <row r="477" spans="1:65" ht="15.75" customHeight="1" outlineLevel="1" x14ac:dyDescent="0.25">
      <c r="A477" s="12" t="str">
        <f>CONCATENATE(E477,LEFT(C477,2),RIGHT(C477,2),UPPER((LEFT(D477,3))))</f>
        <v/>
      </c>
      <c r="B477" s="99"/>
      <c r="C477" s="99"/>
      <c r="D477" s="99"/>
      <c r="E477" s="99"/>
      <c r="F477" s="99"/>
      <c r="G477" s="100"/>
      <c r="H477" s="99"/>
      <c r="I477" s="106"/>
      <c r="J477" s="99"/>
      <c r="K477" s="87" t="s">
        <v>37</v>
      </c>
      <c r="L477" s="11">
        <f>VLOOKUP(K477,COMPETENCES,2)</f>
        <v>10</v>
      </c>
      <c r="M477" s="11">
        <f>IF(L477="-",0,IF(L477=0,0,1))</f>
        <v>1</v>
      </c>
      <c r="N477" s="103"/>
      <c r="O477" s="84" t="s">
        <v>19</v>
      </c>
      <c r="P477" s="11">
        <f>VLOOKUP(O477,QUALITES,2)</f>
        <v>10</v>
      </c>
      <c r="Q477" s="94"/>
      <c r="R477" s="84" t="s">
        <v>36</v>
      </c>
      <c r="S477" s="11">
        <f>VLOOKUP(R477,EXPERTISE,2)</f>
        <v>7.5</v>
      </c>
      <c r="T477" s="94"/>
      <c r="U477" s="92"/>
      <c r="V477" s="92"/>
      <c r="W477" s="92"/>
      <c r="X477" s="92"/>
      <c r="Y477" s="92"/>
      <c r="Z477" s="92"/>
      <c r="AA477" s="92"/>
      <c r="AB477" s="92"/>
      <c r="AC477" s="92"/>
      <c r="AD477" s="92"/>
      <c r="AE477" s="92"/>
      <c r="AF477" s="92"/>
      <c r="AG477" s="92"/>
      <c r="AH477" s="92"/>
      <c r="AI477" s="92"/>
      <c r="AJ477" s="92"/>
      <c r="AK477" s="92"/>
      <c r="AL477" s="92"/>
      <c r="AM477" s="92"/>
      <c r="AN477" s="92"/>
      <c r="AO477" s="92"/>
      <c r="AP477" s="92"/>
      <c r="AQ477" s="92"/>
      <c r="AR477" s="92"/>
      <c r="AS477" s="92"/>
      <c r="AT477" s="92"/>
      <c r="AU477" s="92"/>
      <c r="AV477" s="92"/>
      <c r="AW477" s="92"/>
      <c r="AX477" s="98"/>
      <c r="AZ477" s="120">
        <f>IF(E477=AZ$3,AX477,0)</f>
        <v>0</v>
      </c>
      <c r="BA477" s="18">
        <f>IF(AZ477=AZ$4,AZ477-60,AZ477)</f>
        <v>0</v>
      </c>
      <c r="BB477" s="18">
        <f>IF(BA477=BA$4,BA477-60,BA477)</f>
        <v>0</v>
      </c>
      <c r="BC477" s="19">
        <f>IF(AZ477=$AZ$4,1,IF(BA477=$BA$4,1,IF(BB477=$BB$4,1,0)))</f>
        <v>0</v>
      </c>
      <c r="BE477" s="120">
        <f>IF(E477=BE$3,AX477,0)</f>
        <v>0</v>
      </c>
      <c r="BF477" s="18">
        <f>IF(BE477=BE$4,BE477-60,BE477)</f>
        <v>0</v>
      </c>
      <c r="BG477" s="18">
        <f>IF(BF477=BF$4,BF477-60,BF477)</f>
        <v>0</v>
      </c>
      <c r="BH477" s="19">
        <f>IF(BE477=$BE$4,1,IF(BF477=$BF$4,1,IF(BG477=$BG$4,1,0)))</f>
        <v>0</v>
      </c>
      <c r="BJ477" s="120">
        <f>IF(E477=BJ$3,AX477,0)</f>
        <v>0</v>
      </c>
      <c r="BK477" s="18">
        <f>IF(BJ477=BJ$4,BJ477-60,BJ477)</f>
        <v>0</v>
      </c>
      <c r="BL477" s="18">
        <f>IF(BK477=BK$4,BK477-60,BK477)</f>
        <v>0</v>
      </c>
      <c r="BM477" s="19">
        <f>IF(BJ477=$BJ$4,1,IF(BK477=$BK$4,1,IF(BL477=$BL$4,1,0)))</f>
        <v>0</v>
      </c>
    </row>
    <row r="478" spans="1:65" ht="15.75" customHeight="1" outlineLevel="1" x14ac:dyDescent="0.25">
      <c r="A478" s="12" t="str">
        <f>CONCATENATE(E478,LEFT(C478,2),RIGHT(C478,2),UPPER((LEFT(D478,3))))</f>
        <v/>
      </c>
      <c r="B478" s="99"/>
      <c r="C478" s="99"/>
      <c r="D478" s="99"/>
      <c r="E478" s="99"/>
      <c r="F478" s="99"/>
      <c r="G478" s="100"/>
      <c r="H478" s="99"/>
      <c r="I478" s="106"/>
      <c r="J478" s="99"/>
      <c r="K478" s="87" t="s">
        <v>37</v>
      </c>
      <c r="L478" s="11">
        <f>VLOOKUP(K478,COMPETENCES,2)</f>
        <v>10</v>
      </c>
      <c r="M478" s="11">
        <f>IF(L478="-",0,IF(L478=0,0,1))</f>
        <v>1</v>
      </c>
      <c r="N478" s="103"/>
      <c r="O478" s="94"/>
      <c r="P478" s="107"/>
      <c r="Q478" s="94"/>
      <c r="R478" s="84" t="s">
        <v>37</v>
      </c>
      <c r="S478" s="11">
        <f>VLOOKUP(R478,EXPERTISE,2)</f>
        <v>10</v>
      </c>
      <c r="T478" s="94"/>
      <c r="U478" s="92"/>
      <c r="V478" s="92"/>
      <c r="W478" s="92"/>
      <c r="X478" s="92"/>
      <c r="Y478" s="92"/>
      <c r="Z478" s="92"/>
      <c r="AA478" s="92"/>
      <c r="AB478" s="92"/>
      <c r="AC478" s="92"/>
      <c r="AD478" s="92"/>
      <c r="AE478" s="92"/>
      <c r="AF478" s="92"/>
      <c r="AG478" s="92"/>
      <c r="AH478" s="92"/>
      <c r="AI478" s="92"/>
      <c r="AJ478" s="92"/>
      <c r="AK478" s="92"/>
      <c r="AL478" s="92"/>
      <c r="AM478" s="92"/>
      <c r="AN478" s="92"/>
      <c r="AO478" s="92"/>
      <c r="AP478" s="92"/>
      <c r="AQ478" s="92"/>
      <c r="AR478" s="92"/>
      <c r="AS478" s="92"/>
      <c r="AT478" s="92"/>
      <c r="AU478" s="92"/>
      <c r="AV478" s="92"/>
      <c r="AW478" s="92"/>
      <c r="AX478" s="98"/>
      <c r="AZ478" s="120">
        <f>IF(E478=AZ$3,AX478,0)</f>
        <v>0</v>
      </c>
      <c r="BA478" s="18">
        <f>IF(AZ478=AZ$4,AZ478-60,AZ478)</f>
        <v>0</v>
      </c>
      <c r="BB478" s="18">
        <f>IF(BA478=BA$4,BA478-60,BA478)</f>
        <v>0</v>
      </c>
      <c r="BC478" s="19">
        <f>IF(AZ478=$AZ$4,1,IF(BA478=$BA$4,1,IF(BB478=$BB$4,1,0)))</f>
        <v>0</v>
      </c>
      <c r="BE478" s="120">
        <f>IF(E478=BE$3,AX478,0)</f>
        <v>0</v>
      </c>
      <c r="BF478" s="18">
        <f>IF(BE478=BE$4,BE478-60,BE478)</f>
        <v>0</v>
      </c>
      <c r="BG478" s="18">
        <f>IF(BF478=BF$4,BF478-60,BF478)</f>
        <v>0</v>
      </c>
      <c r="BH478" s="19">
        <f>IF(BE478=$BE$4,1,IF(BF478=$BF$4,1,IF(BG478=$BG$4,1,0)))</f>
        <v>0</v>
      </c>
      <c r="BJ478" s="120">
        <f>IF(E478=BJ$3,AX478,0)</f>
        <v>0</v>
      </c>
      <c r="BK478" s="18">
        <f>IF(BJ478=BJ$4,BJ478-60,BJ478)</f>
        <v>0</v>
      </c>
      <c r="BL478" s="18">
        <f>IF(BK478=BK$4,BK478-60,BK478)</f>
        <v>0</v>
      </c>
      <c r="BM478" s="19">
        <f>IF(BJ478=$BJ$4,1,IF(BK478=$BK$4,1,IF(BL478=$BL$4,1,0)))</f>
        <v>0</v>
      </c>
    </row>
    <row r="479" spans="1:65" ht="15.75" customHeight="1" outlineLevel="1" x14ac:dyDescent="0.25">
      <c r="A479" s="12" t="str">
        <f>CONCATENATE(E479,LEFT(C479,2),RIGHT(C479,2),UPPER((LEFT(D479,3))))</f>
        <v/>
      </c>
      <c r="B479" s="99"/>
      <c r="C479" s="99"/>
      <c r="D479" s="99"/>
      <c r="E479" s="99"/>
      <c r="F479" s="99"/>
      <c r="G479" s="100"/>
      <c r="H479" s="99"/>
      <c r="I479" s="106"/>
      <c r="J479" s="99"/>
      <c r="K479" s="84" t="s">
        <v>66</v>
      </c>
      <c r="L479" s="11" t="str">
        <f>VLOOKUP(K479,COMPETENCES,2)</f>
        <v>-</v>
      </c>
      <c r="M479" s="11">
        <f>IF(L479="-",0,IF(L479=0,0,1))</f>
        <v>0</v>
      </c>
      <c r="N479" s="103"/>
      <c r="O479" s="94"/>
      <c r="P479" s="107"/>
      <c r="Q479" s="94"/>
      <c r="R479" s="84" t="s">
        <v>37</v>
      </c>
      <c r="S479" s="11">
        <f>VLOOKUP(R479,EXPERTISE,2)</f>
        <v>10</v>
      </c>
      <c r="T479" s="94"/>
      <c r="U479" s="92"/>
      <c r="V479" s="92"/>
      <c r="W479" s="92"/>
      <c r="X479" s="92"/>
      <c r="Y479" s="92"/>
      <c r="Z479" s="92"/>
      <c r="AA479" s="92"/>
      <c r="AB479" s="92"/>
      <c r="AC479" s="92"/>
      <c r="AD479" s="92"/>
      <c r="AE479" s="92"/>
      <c r="AF479" s="92"/>
      <c r="AG479" s="92"/>
      <c r="AH479" s="92"/>
      <c r="AI479" s="92"/>
      <c r="AJ479" s="92"/>
      <c r="AK479" s="92"/>
      <c r="AL479" s="92"/>
      <c r="AM479" s="92"/>
      <c r="AN479" s="92"/>
      <c r="AO479" s="92"/>
      <c r="AP479" s="92"/>
      <c r="AQ479" s="92"/>
      <c r="AR479" s="92"/>
      <c r="AS479" s="92"/>
      <c r="AT479" s="92"/>
      <c r="AU479" s="92"/>
      <c r="AV479" s="92"/>
      <c r="AW479" s="92"/>
      <c r="AX479" s="98"/>
      <c r="AZ479" s="120">
        <f>IF(E479=AZ$3,AX479,0)</f>
        <v>0</v>
      </c>
      <c r="BA479" s="18">
        <f>IF(AZ479=AZ$4,AZ479-60,AZ479)</f>
        <v>0</v>
      </c>
      <c r="BB479" s="18">
        <f>IF(BA479=BA$4,BA479-60,BA479)</f>
        <v>0</v>
      </c>
      <c r="BC479" s="19">
        <f>IF(AZ479=$AZ$4,1,IF(BA479=$BA$4,1,IF(BB479=$BB$4,1,0)))</f>
        <v>0</v>
      </c>
      <c r="BE479" s="120">
        <f>IF(E479=BE$3,AX479,0)</f>
        <v>0</v>
      </c>
      <c r="BF479" s="18">
        <f>IF(BE479=BE$4,BE479-60,BE479)</f>
        <v>0</v>
      </c>
      <c r="BG479" s="18">
        <f>IF(BF479=BF$4,BF479-60,BF479)</f>
        <v>0</v>
      </c>
      <c r="BH479" s="19">
        <f>IF(BE479=$BE$4,1,IF(BF479=$BF$4,1,IF(BG479=$BG$4,1,0)))</f>
        <v>0</v>
      </c>
      <c r="BJ479" s="120">
        <f>IF(E479=BJ$3,AX479,0)</f>
        <v>0</v>
      </c>
      <c r="BK479" s="18">
        <f>IF(BJ479=BJ$4,BJ479-60,BJ479)</f>
        <v>0</v>
      </c>
      <c r="BL479" s="18">
        <f>IF(BK479=BK$4,BK479-60,BK479)</f>
        <v>0</v>
      </c>
      <c r="BM479" s="19">
        <f>IF(BJ479=$BJ$4,1,IF(BK479=$BK$4,1,IF(BL479=$BL$4,1,0)))</f>
        <v>0</v>
      </c>
    </row>
    <row r="480" spans="1:65" ht="15.75" customHeight="1" outlineLevel="1" x14ac:dyDescent="0.25">
      <c r="A480" s="12" t="str">
        <f>CONCATENATE(E480,LEFT(C480,2),RIGHT(C480,2),UPPER((LEFT(D480,3))))</f>
        <v/>
      </c>
      <c r="B480" s="99"/>
      <c r="C480" s="99"/>
      <c r="D480" s="99"/>
      <c r="E480" s="99"/>
      <c r="F480" s="99"/>
      <c r="G480" s="100"/>
      <c r="H480" s="99"/>
      <c r="I480" s="106"/>
      <c r="J480" s="99"/>
      <c r="K480" s="84" t="s">
        <v>66</v>
      </c>
      <c r="L480" s="11" t="str">
        <f>VLOOKUP(K480,COMPETENCES,2)</f>
        <v>-</v>
      </c>
      <c r="M480" s="11">
        <f>IF(L480="-",0,IF(L480=0,0,1))</f>
        <v>0</v>
      </c>
      <c r="N480" s="103"/>
      <c r="O480" s="94"/>
      <c r="P480" s="107"/>
      <c r="Q480" s="94"/>
      <c r="R480" s="84" t="s">
        <v>37</v>
      </c>
      <c r="S480" s="11">
        <f>VLOOKUP(R480,EXPERTISE,2)</f>
        <v>10</v>
      </c>
      <c r="T480" s="94"/>
      <c r="U480" s="92"/>
      <c r="V480" s="92"/>
      <c r="W480" s="92"/>
      <c r="X480" s="92"/>
      <c r="Y480" s="92"/>
      <c r="Z480" s="92"/>
      <c r="AA480" s="92"/>
      <c r="AB480" s="92"/>
      <c r="AC480" s="92"/>
      <c r="AD480" s="92"/>
      <c r="AE480" s="92"/>
      <c r="AF480" s="92"/>
      <c r="AG480" s="92"/>
      <c r="AH480" s="92"/>
      <c r="AI480" s="92"/>
      <c r="AJ480" s="92"/>
      <c r="AK480" s="92"/>
      <c r="AL480" s="92"/>
      <c r="AM480" s="92"/>
      <c r="AN480" s="92"/>
      <c r="AO480" s="92"/>
      <c r="AP480" s="92"/>
      <c r="AQ480" s="92"/>
      <c r="AR480" s="92"/>
      <c r="AS480" s="92"/>
      <c r="AT480" s="92"/>
      <c r="AU480" s="92"/>
      <c r="AV480" s="92"/>
      <c r="AW480" s="92"/>
      <c r="AX480" s="98"/>
      <c r="AZ480" s="120">
        <f>IF(E480=AZ$3,AX480,0)</f>
        <v>0</v>
      </c>
      <c r="BA480" s="18">
        <f>IF(AZ480=AZ$4,AZ480-60,AZ480)</f>
        <v>0</v>
      </c>
      <c r="BB480" s="18">
        <f>IF(BA480=BA$4,BA480-60,BA480)</f>
        <v>0</v>
      </c>
      <c r="BC480" s="19">
        <f>IF(AZ480=$AZ$4,1,IF(BA480=$BA$4,1,IF(BB480=$BB$4,1,0)))</f>
        <v>0</v>
      </c>
      <c r="BE480" s="120">
        <f>IF(E480=BE$3,AX480,0)</f>
        <v>0</v>
      </c>
      <c r="BF480" s="18">
        <f>IF(BE480=BE$4,BE480-60,BE480)</f>
        <v>0</v>
      </c>
      <c r="BG480" s="18">
        <f>IF(BF480=BF$4,BF480-60,BF480)</f>
        <v>0</v>
      </c>
      <c r="BH480" s="19">
        <f>IF(BE480=$BE$4,1,IF(BF480=$BF$4,1,IF(BG480=$BG$4,1,0)))</f>
        <v>0</v>
      </c>
      <c r="BJ480" s="120">
        <f>IF(E480=BJ$3,AX480,0)</f>
        <v>0</v>
      </c>
      <c r="BK480" s="18">
        <f>IF(BJ480=BJ$4,BJ480-60,BJ480)</f>
        <v>0</v>
      </c>
      <c r="BL480" s="18">
        <f>IF(BK480=BK$4,BK480-60,BK480)</f>
        <v>0</v>
      </c>
      <c r="BM480" s="19">
        <f>IF(BJ480=$BJ$4,1,IF(BK480=$BK$4,1,IF(BL480=$BL$4,1,0)))</f>
        <v>0</v>
      </c>
    </row>
    <row r="481" spans="1:65" ht="15.75" customHeight="1" outlineLevel="1" x14ac:dyDescent="0.25">
      <c r="A481" s="12" t="str">
        <f>CONCATENATE(E481,LEFT(C481,2),RIGHT(C481,2),UPPER((LEFT(D481,3))))</f>
        <v/>
      </c>
      <c r="B481" s="99"/>
      <c r="C481" s="99"/>
      <c r="D481" s="99"/>
      <c r="E481" s="99"/>
      <c r="F481" s="99"/>
      <c r="G481" s="100"/>
      <c r="H481" s="99"/>
      <c r="I481" s="106"/>
      <c r="J481" s="99"/>
      <c r="K481" s="84" t="s">
        <v>66</v>
      </c>
      <c r="L481" s="11" t="str">
        <f>VLOOKUP(K481,COMPETENCES,2)</f>
        <v>-</v>
      </c>
      <c r="M481" s="11">
        <f>IF(L481="-",0,IF(L481=0,0,1))</f>
        <v>0</v>
      </c>
      <c r="N481" s="103"/>
      <c r="O481" s="94"/>
      <c r="P481" s="107"/>
      <c r="Q481" s="94"/>
      <c r="R481" s="94"/>
      <c r="S481" s="107"/>
      <c r="T481" s="94"/>
      <c r="U481" s="92"/>
      <c r="V481" s="92"/>
      <c r="W481" s="92"/>
      <c r="X481" s="92"/>
      <c r="Y481" s="92"/>
      <c r="Z481" s="92"/>
      <c r="AA481" s="92"/>
      <c r="AB481" s="92"/>
      <c r="AC481" s="92"/>
      <c r="AD481" s="92"/>
      <c r="AE481" s="92"/>
      <c r="AF481" s="92"/>
      <c r="AG481" s="92"/>
      <c r="AH481" s="92"/>
      <c r="AI481" s="92"/>
      <c r="AJ481" s="92"/>
      <c r="AK481" s="92"/>
      <c r="AL481" s="92"/>
      <c r="AM481" s="92"/>
      <c r="AN481" s="92"/>
      <c r="AO481" s="92"/>
      <c r="AP481" s="92"/>
      <c r="AQ481" s="92"/>
      <c r="AR481" s="92"/>
      <c r="AS481" s="92"/>
      <c r="AT481" s="92"/>
      <c r="AU481" s="92"/>
      <c r="AV481" s="92"/>
      <c r="AW481" s="92"/>
      <c r="AX481" s="98"/>
      <c r="AZ481" s="120">
        <f>IF(E481=AZ$3,AX481,0)</f>
        <v>0</v>
      </c>
      <c r="BA481" s="18">
        <f>IF(AZ481=AZ$4,AZ481-60,AZ481)</f>
        <v>0</v>
      </c>
      <c r="BB481" s="18">
        <f>IF(BA481=BA$4,BA481-60,BA481)</f>
        <v>0</v>
      </c>
      <c r="BC481" s="19">
        <f>IF(AZ481=$AZ$4,1,IF(BA481=$BA$4,1,IF(BB481=$BB$4,1,0)))</f>
        <v>0</v>
      </c>
      <c r="BE481" s="120">
        <f>IF(E481=BE$3,AX481,0)</f>
        <v>0</v>
      </c>
      <c r="BF481" s="18">
        <f>IF(BE481=BE$4,BE481-60,BE481)</f>
        <v>0</v>
      </c>
      <c r="BG481" s="18">
        <f>IF(BF481=BF$4,BF481-60,BF481)</f>
        <v>0</v>
      </c>
      <c r="BH481" s="19">
        <f>IF(BE481=$BE$4,1,IF(BF481=$BF$4,1,IF(BG481=$BG$4,1,0)))</f>
        <v>0</v>
      </c>
      <c r="BJ481" s="120">
        <f>IF(E481=BJ$3,AX481,0)</f>
        <v>0</v>
      </c>
      <c r="BK481" s="18">
        <f>IF(BJ481=BJ$4,BJ481-60,BJ481)</f>
        <v>0</v>
      </c>
      <c r="BL481" s="18">
        <f>IF(BK481=BK$4,BK481-60,BK481)</f>
        <v>0</v>
      </c>
      <c r="BM481" s="19">
        <f>IF(BJ481=$BJ$4,1,IF(BK481=$BK$4,1,IF(BL481=$BL$4,1,0)))</f>
        <v>0</v>
      </c>
    </row>
    <row r="482" spans="1:65" ht="15.75" customHeight="1" outlineLevel="1" x14ac:dyDescent="0.25">
      <c r="A482" s="12" t="str">
        <f>CONCATENATE(E482,LEFT(C482,2),RIGHT(C482,2),UPPER((LEFT(D482,3))))</f>
        <v/>
      </c>
      <c r="B482" s="99"/>
      <c r="C482" s="99"/>
      <c r="D482" s="99"/>
      <c r="E482" s="99"/>
      <c r="F482" s="99"/>
      <c r="G482" s="100"/>
      <c r="H482" s="99"/>
      <c r="I482" s="106"/>
      <c r="J482" s="99"/>
      <c r="K482" s="84" t="s">
        <v>66</v>
      </c>
      <c r="L482" s="11" t="str">
        <f>VLOOKUP(K482,COMPETENCES,2)</f>
        <v>-</v>
      </c>
      <c r="M482" s="11">
        <f>IF(L482="-",0,IF(L482=0,0,1))</f>
        <v>0</v>
      </c>
      <c r="N482" s="103"/>
      <c r="O482" s="94"/>
      <c r="P482" s="107"/>
      <c r="Q482" s="94"/>
      <c r="R482" s="94"/>
      <c r="S482" s="107"/>
      <c r="T482" s="94"/>
      <c r="U482" s="92"/>
      <c r="V482" s="92"/>
      <c r="W482" s="92"/>
      <c r="X482" s="92"/>
      <c r="Y482" s="92"/>
      <c r="Z482" s="92"/>
      <c r="AA482" s="92"/>
      <c r="AB482" s="92"/>
      <c r="AC482" s="92"/>
      <c r="AD482" s="92"/>
      <c r="AE482" s="92"/>
      <c r="AF482" s="92"/>
      <c r="AG482" s="92"/>
      <c r="AH482" s="92"/>
      <c r="AI482" s="92"/>
      <c r="AJ482" s="92"/>
      <c r="AK482" s="92"/>
      <c r="AL482" s="92"/>
      <c r="AM482" s="92"/>
      <c r="AN482" s="92"/>
      <c r="AO482" s="92"/>
      <c r="AP482" s="92"/>
      <c r="AQ482" s="92"/>
      <c r="AR482" s="92"/>
      <c r="AS482" s="92"/>
      <c r="AT482" s="92"/>
      <c r="AU482" s="92"/>
      <c r="AV482" s="92"/>
      <c r="AW482" s="92"/>
      <c r="AX482" s="98"/>
      <c r="AZ482" s="120">
        <f>IF(E482=AZ$3,AX482,0)</f>
        <v>0</v>
      </c>
      <c r="BA482" s="18">
        <f>IF(AZ482=AZ$4,AZ482-60,AZ482)</f>
        <v>0</v>
      </c>
      <c r="BB482" s="18">
        <f>IF(BA482=BA$4,BA482-60,BA482)</f>
        <v>0</v>
      </c>
      <c r="BC482" s="19">
        <f>IF(AZ482=$AZ$4,1,IF(BA482=$BA$4,1,IF(BB482=$BB$4,1,0)))</f>
        <v>0</v>
      </c>
      <c r="BE482" s="120">
        <f>IF(E482=BE$3,AX482,0)</f>
        <v>0</v>
      </c>
      <c r="BF482" s="18">
        <f>IF(BE482=BE$4,BE482-60,BE482)</f>
        <v>0</v>
      </c>
      <c r="BG482" s="18">
        <f>IF(BF482=BF$4,BF482-60,BF482)</f>
        <v>0</v>
      </c>
      <c r="BH482" s="19">
        <f>IF(BE482=$BE$4,1,IF(BF482=$BF$4,1,IF(BG482=$BG$4,1,0)))</f>
        <v>0</v>
      </c>
      <c r="BJ482" s="120">
        <f>IF(E482=BJ$3,AX482,0)</f>
        <v>0</v>
      </c>
      <c r="BK482" s="18">
        <f>IF(BJ482=BJ$4,BJ482-60,BJ482)</f>
        <v>0</v>
      </c>
      <c r="BL482" s="18">
        <f>IF(BK482=BK$4,BK482-60,BK482)</f>
        <v>0</v>
      </c>
      <c r="BM482" s="19">
        <f>IF(BJ482=$BJ$4,1,IF(BK482=$BK$4,1,IF(BL482=$BL$4,1,0)))</f>
        <v>0</v>
      </c>
    </row>
    <row r="483" spans="1:65" ht="15.75" customHeight="1" outlineLevel="1" x14ac:dyDescent="0.25">
      <c r="A483" s="12" t="str">
        <f>CONCATENATE(E483,LEFT(C483,2),RIGHT(C483,2),UPPER((LEFT(D483,3))))</f>
        <v/>
      </c>
      <c r="B483" s="99"/>
      <c r="C483" s="99"/>
      <c r="D483" s="99"/>
      <c r="E483" s="99"/>
      <c r="F483" s="99"/>
      <c r="G483" s="100"/>
      <c r="H483" s="99"/>
      <c r="I483" s="106"/>
      <c r="J483" s="99"/>
      <c r="K483" s="84" t="s">
        <v>66</v>
      </c>
      <c r="L483" s="11" t="str">
        <f>VLOOKUP(K483,COMPETENCES,2)</f>
        <v>-</v>
      </c>
      <c r="M483" s="11">
        <f>IF(L483="-",0,IF(L483=0,0,1))</f>
        <v>0</v>
      </c>
      <c r="N483" s="103"/>
      <c r="O483" s="94"/>
      <c r="P483" s="107"/>
      <c r="Q483" s="94"/>
      <c r="R483" s="94"/>
      <c r="S483" s="107"/>
      <c r="T483" s="94"/>
      <c r="U483" s="92"/>
      <c r="V483" s="92"/>
      <c r="W483" s="92"/>
      <c r="X483" s="92"/>
      <c r="Y483" s="92"/>
      <c r="Z483" s="92"/>
      <c r="AA483" s="92"/>
      <c r="AB483" s="92"/>
      <c r="AC483" s="92"/>
      <c r="AD483" s="92"/>
      <c r="AE483" s="92"/>
      <c r="AF483" s="92"/>
      <c r="AG483" s="92"/>
      <c r="AH483" s="92"/>
      <c r="AI483" s="92"/>
      <c r="AJ483" s="92"/>
      <c r="AK483" s="92"/>
      <c r="AL483" s="92"/>
      <c r="AM483" s="92"/>
      <c r="AN483" s="92"/>
      <c r="AO483" s="92"/>
      <c r="AP483" s="92"/>
      <c r="AQ483" s="92"/>
      <c r="AR483" s="92"/>
      <c r="AS483" s="92"/>
      <c r="AT483" s="92"/>
      <c r="AU483" s="92"/>
      <c r="AV483" s="92"/>
      <c r="AW483" s="92"/>
      <c r="AX483" s="98"/>
      <c r="AZ483" s="120">
        <f>IF(E483=AZ$3,AX483,0)</f>
        <v>0</v>
      </c>
      <c r="BA483" s="18">
        <f>IF(AZ483=AZ$4,AZ483-60,AZ483)</f>
        <v>0</v>
      </c>
      <c r="BB483" s="18">
        <f>IF(BA483=BA$4,BA483-60,BA483)</f>
        <v>0</v>
      </c>
      <c r="BC483" s="19">
        <f>IF(AZ483=$AZ$4,1,IF(BA483=$BA$4,1,IF(BB483=$BB$4,1,0)))</f>
        <v>0</v>
      </c>
      <c r="BE483" s="120">
        <f>IF(E483=BE$3,AX483,0)</f>
        <v>0</v>
      </c>
      <c r="BF483" s="18">
        <f>IF(BE483=BE$4,BE483-60,BE483)</f>
        <v>0</v>
      </c>
      <c r="BG483" s="18">
        <f>IF(BF483=BF$4,BF483-60,BF483)</f>
        <v>0</v>
      </c>
      <c r="BH483" s="19">
        <f>IF(BE483=$BE$4,1,IF(BF483=$BF$4,1,IF(BG483=$BG$4,1,0)))</f>
        <v>0</v>
      </c>
      <c r="BJ483" s="120">
        <f>IF(E483=BJ$3,AX483,0)</f>
        <v>0</v>
      </c>
      <c r="BK483" s="18">
        <f>IF(BJ483=BJ$4,BJ483-60,BJ483)</f>
        <v>0</v>
      </c>
      <c r="BL483" s="18">
        <f>IF(BK483=BK$4,BK483-60,BK483)</f>
        <v>0</v>
      </c>
      <c r="BM483" s="19">
        <f>IF(BJ483=$BJ$4,1,IF(BK483=$BK$4,1,IF(BL483=$BL$4,1,0)))</f>
        <v>0</v>
      </c>
    </row>
    <row r="484" spans="1:65" ht="15" customHeight="1" outlineLevel="1" x14ac:dyDescent="0.25">
      <c r="A484" s="12" t="str">
        <f>CONCATENATE(E484,LEFT(C484,2),RIGHT(C484,2),UPPER((LEFT(D484,3))))</f>
        <v/>
      </c>
      <c r="B484" s="108"/>
      <c r="C484" s="99"/>
      <c r="D484" s="99"/>
      <c r="E484" s="99"/>
      <c r="F484" s="99"/>
      <c r="G484" s="100"/>
      <c r="H484" s="99"/>
      <c r="I484" s="106"/>
      <c r="J484" s="99"/>
      <c r="K484" s="94"/>
      <c r="L484" s="107"/>
      <c r="M484" s="107"/>
      <c r="N484" s="107"/>
      <c r="O484" s="94"/>
      <c r="P484" s="107"/>
      <c r="Q484" s="94"/>
      <c r="R484" s="94"/>
      <c r="S484" s="107"/>
      <c r="T484" s="94"/>
      <c r="U484" s="94"/>
      <c r="V484" s="94"/>
      <c r="W484" s="94"/>
      <c r="X484" s="94"/>
      <c r="Y484" s="94"/>
      <c r="Z484" s="94"/>
      <c r="AA484" s="94"/>
      <c r="AB484" s="94"/>
      <c r="AC484" s="94"/>
      <c r="AD484" s="94"/>
      <c r="AE484" s="94"/>
      <c r="AF484" s="94"/>
      <c r="AG484" s="94"/>
      <c r="AH484" s="94"/>
      <c r="AI484" s="94"/>
      <c r="AJ484" s="94"/>
      <c r="AK484" s="94"/>
      <c r="AL484" s="94"/>
      <c r="AM484" s="94"/>
      <c r="AN484" s="94"/>
      <c r="AO484" s="94"/>
      <c r="AP484" s="94"/>
      <c r="AQ484" s="94"/>
      <c r="AR484" s="94"/>
      <c r="AS484" s="94"/>
      <c r="AT484" s="94"/>
      <c r="AU484" s="94"/>
      <c r="AV484" s="94"/>
      <c r="AW484" s="94"/>
      <c r="AX484" s="109"/>
      <c r="AZ484" s="120">
        <f>IF(E484=AZ$3,AX484,0)</f>
        <v>0</v>
      </c>
      <c r="BA484" s="18">
        <f>IF(AZ484=AZ$4,AZ484-60,AZ484)</f>
        <v>0</v>
      </c>
      <c r="BB484" s="18">
        <f>IF(BA484=BA$4,BA484-60,BA484)</f>
        <v>0</v>
      </c>
      <c r="BC484" s="19">
        <f>IF(AZ484=$AZ$4,1,IF(BA484=$BA$4,1,IF(BB484=$BB$4,1,0)))</f>
        <v>0</v>
      </c>
      <c r="BE484" s="120">
        <f>IF(E484=BE$3,AX484,0)</f>
        <v>0</v>
      </c>
      <c r="BF484" s="18">
        <f>IF(BE484=BE$4,BE484-60,BE484)</f>
        <v>0</v>
      </c>
      <c r="BG484" s="18">
        <f>IF(BF484=BF$4,BF484-60,BF484)</f>
        <v>0</v>
      </c>
      <c r="BH484" s="19">
        <f>IF(BE484=$BE$4,1,IF(BF484=$BF$4,1,IF(BG484=$BG$4,1,0)))</f>
        <v>0</v>
      </c>
      <c r="BJ484" s="120">
        <f>IF(E484=BJ$3,AX484,0)</f>
        <v>0</v>
      </c>
      <c r="BK484" s="18">
        <f>IF(BJ484=BJ$4,BJ484-60,BJ484)</f>
        <v>0</v>
      </c>
      <c r="BL484" s="18">
        <f>IF(BK484=BK$4,BK484-60,BK484)</f>
        <v>0</v>
      </c>
      <c r="BM484" s="19">
        <f>IF(BJ484=$BJ$4,1,IF(BK484=$BK$4,1,IF(BL484=$BL$4,1,0)))</f>
        <v>0</v>
      </c>
    </row>
    <row r="485" spans="1:65" ht="16.5" thickBot="1" x14ac:dyDescent="0.3">
      <c r="A485" s="12" t="str">
        <f>CONCATENATE(E485,LEFT(C485,2),RIGHT(C485,2),UPPER((LEFT(D485,3))))</f>
        <v>JAg31DIA</v>
      </c>
      <c r="B485" s="12" t="s">
        <v>84</v>
      </c>
      <c r="C485" s="12" t="s">
        <v>170</v>
      </c>
      <c r="D485" s="12" t="s">
        <v>135</v>
      </c>
      <c r="E485" s="6" t="str">
        <f>VLOOKUP($F485,'Listes déroulantes'!$A$28:$B$46,2)</f>
        <v>J</v>
      </c>
      <c r="F485" s="70" t="s">
        <v>7</v>
      </c>
      <c r="G485" s="71"/>
      <c r="H485" s="72"/>
      <c r="I485" s="73"/>
      <c r="J485" s="73"/>
      <c r="K485" s="73"/>
      <c r="L485" s="73"/>
      <c r="M485" s="73"/>
      <c r="N485" s="73"/>
      <c r="O485" s="73"/>
      <c r="P485" s="73"/>
      <c r="Q485" s="73"/>
      <c r="R485" s="73"/>
      <c r="S485" s="73"/>
      <c r="T485" s="74"/>
      <c r="U485" s="75">
        <f>J486+N486+Q486+T486</f>
        <v>24.625</v>
      </c>
      <c r="V485" s="72"/>
      <c r="W485" s="73"/>
      <c r="X485" s="73"/>
      <c r="Y485" s="73"/>
      <c r="Z485" s="73"/>
      <c r="AA485" s="73"/>
      <c r="AB485" s="73"/>
      <c r="AC485" s="73"/>
      <c r="AD485" s="73"/>
      <c r="AE485" s="73"/>
      <c r="AF485" s="74"/>
      <c r="AG485" s="76"/>
      <c r="AH485" s="77">
        <f>W486+Y486+AA486+AC486+AE486+AG486</f>
        <v>12.5</v>
      </c>
      <c r="AI485" s="73"/>
      <c r="AJ485" s="73"/>
      <c r="AK485" s="73"/>
      <c r="AL485" s="78" t="str">
        <f>IF(AK486&lt;5,"0",IF(AK486&lt;10,"2,5",IF(AK486&lt;15,"5",IF(AK486&lt;20,"7,5","10"))))</f>
        <v>10</v>
      </c>
      <c r="AM485" s="73"/>
      <c r="AN485" s="73"/>
      <c r="AO485" s="73"/>
      <c r="AP485" s="79">
        <f>IF(AO486&lt;10,5,10)</f>
        <v>10</v>
      </c>
      <c r="AQ485" s="73"/>
      <c r="AR485" s="73"/>
      <c r="AS485" s="73"/>
      <c r="AT485" s="73"/>
      <c r="AU485" s="73"/>
      <c r="AV485" s="73"/>
      <c r="AW485" s="80">
        <f>AR486+AT486+AV486</f>
        <v>8</v>
      </c>
      <c r="AX485" s="81">
        <f>U485+AP485+AL485+AH485+AW485</f>
        <v>65.125</v>
      </c>
      <c r="AZ485" s="121">
        <f>IF(E485=AZ$3,AX485,0)</f>
        <v>0</v>
      </c>
      <c r="BA485" s="21">
        <f>IF(AZ485=AZ$4,AZ485-60,AZ485)</f>
        <v>0</v>
      </c>
      <c r="BB485" s="21">
        <f>IF(BA485=BA$4,BA485-60,BA485)</f>
        <v>0</v>
      </c>
      <c r="BC485" s="22">
        <f>IF(AZ485=$AZ$4,1,IF(BA485=$BA$4,1,IF(BB485=$BB$4,1,0)))</f>
        <v>0</v>
      </c>
      <c r="BE485" s="121">
        <f>IF(E485=BE$3,AX485,0)</f>
        <v>0</v>
      </c>
      <c r="BF485" s="21">
        <f>IF(BE485=BE$4,BE485-60,BE485)</f>
        <v>0</v>
      </c>
      <c r="BG485" s="21">
        <f>IF(BF485=BF$4,BF485-60,BF485)</f>
        <v>0</v>
      </c>
      <c r="BH485" s="22">
        <f>IF(BE485=$BE$4,1,IF(BF485=$BF$4,1,IF(BG485=$BG$4,1,0)))</f>
        <v>0</v>
      </c>
      <c r="BJ485" s="121">
        <f>IF(E485=BJ$3,AX485,0)</f>
        <v>0</v>
      </c>
      <c r="BK485" s="21">
        <f>IF(BJ485=BJ$4,BJ485-60,BJ485)</f>
        <v>0</v>
      </c>
      <c r="BL485" s="21">
        <f>IF(BK485=BK$4,BK485-60,BK485)</f>
        <v>0</v>
      </c>
      <c r="BM485" s="22">
        <f>IF(BJ485=$BJ$4,1,IF(BK485=$BK$4,1,IF(BL485=$BL$4,1,0)))</f>
        <v>0</v>
      </c>
    </row>
    <row r="486" spans="1:65" ht="15.75" customHeight="1" outlineLevel="1" x14ac:dyDescent="0.25">
      <c r="A486" s="12" t="str">
        <f t="shared" ref="A454:A500" si="5">CONCATENATE(E486,LEFT(C486,2),RIGHT(C486,2),UPPER((LEFT(D486,3))))</f>
        <v/>
      </c>
      <c r="B486" s="82"/>
      <c r="C486" s="82"/>
      <c r="D486" s="82"/>
      <c r="E486" s="82"/>
      <c r="F486" s="82"/>
      <c r="G486" s="83"/>
      <c r="H486" s="87" t="s">
        <v>29</v>
      </c>
      <c r="I486" s="85">
        <f>VLOOKUP(H486,OBJECTIFS,2)</f>
        <v>10</v>
      </c>
      <c r="J486" s="86">
        <f t="shared" ref="J486" si="6">AVERAGE(I486:I490)</f>
        <v>8.3333333333333339</v>
      </c>
      <c r="K486" s="87" t="s">
        <v>34</v>
      </c>
      <c r="L486" s="11">
        <f>VLOOKUP(K486,COMPETENCES,2)</f>
        <v>2.5</v>
      </c>
      <c r="M486" s="11">
        <f>IF(L486="-",0,IF(L486=0,0,1))</f>
        <v>1</v>
      </c>
      <c r="N486" s="88">
        <f>SUM(L486:L499)/SUM(M486:M499)</f>
        <v>6.5</v>
      </c>
      <c r="O486" s="84" t="s">
        <v>38</v>
      </c>
      <c r="P486" s="89" t="str">
        <f>VLOOKUP(O486,QUALITES,2)</f>
        <v>-</v>
      </c>
      <c r="Q486" s="90">
        <f>AVERAGE(P486:P493)</f>
        <v>6.666666666666667</v>
      </c>
      <c r="R486" s="84" t="s">
        <v>34</v>
      </c>
      <c r="S486" s="11">
        <f>VLOOKUP(R486,EXPERTISE,2)</f>
        <v>2.5</v>
      </c>
      <c r="T486" s="91">
        <f>AVERAGE(S486:S496)</f>
        <v>3.125</v>
      </c>
      <c r="U486" s="92"/>
      <c r="V486" s="12" t="s">
        <v>18</v>
      </c>
      <c r="W486" s="93">
        <f>VLOOKUP(V486,PROJETS,2)</f>
        <v>2.5</v>
      </c>
      <c r="X486" s="12" t="s">
        <v>19</v>
      </c>
      <c r="Y486" s="93">
        <f>VLOOKUP(X486,PROJETS,2)</f>
        <v>5</v>
      </c>
      <c r="Z486" s="12" t="s">
        <v>18</v>
      </c>
      <c r="AA486" s="93">
        <f>VLOOKUP(Z486,PROJETS,2)</f>
        <v>2.5</v>
      </c>
      <c r="AB486" s="12" t="s">
        <v>59</v>
      </c>
      <c r="AC486" s="93">
        <f>VLOOKUP(AB486,PROJETS,2)</f>
        <v>0</v>
      </c>
      <c r="AD486" s="12" t="s">
        <v>18</v>
      </c>
      <c r="AE486" s="93">
        <f>VLOOKUP(AD486,PROJETS,2)</f>
        <v>2.5</v>
      </c>
      <c r="AF486" s="12" t="s">
        <v>59</v>
      </c>
      <c r="AG486" s="93">
        <f>VLOOKUP(AF486,PROJETS,2)</f>
        <v>0</v>
      </c>
      <c r="AH486" s="94"/>
      <c r="AI486" s="95">
        <v>35037</v>
      </c>
      <c r="AJ486" s="96">
        <f>AJ4</f>
        <v>44561</v>
      </c>
      <c r="AK486" s="97">
        <f>(AJ486-AI486)/365</f>
        <v>26.093150684931508</v>
      </c>
      <c r="AL486" s="92"/>
      <c r="AM486" s="95">
        <v>37988</v>
      </c>
      <c r="AN486" s="95">
        <f>AN4</f>
        <v>44561</v>
      </c>
      <c r="AO486" s="97">
        <f>(AN486-AM486)/365</f>
        <v>18.008219178082193</v>
      </c>
      <c r="AP486" s="92"/>
      <c r="AQ486" s="12" t="s">
        <v>18</v>
      </c>
      <c r="AR486" s="93">
        <f>VLOOKUP(AQ486,DIVERS,2)</f>
        <v>2</v>
      </c>
      <c r="AS486" s="12" t="s">
        <v>18</v>
      </c>
      <c r="AT486" s="93">
        <f>VLOOKUP(AS486,FORMAC,2)</f>
        <v>2</v>
      </c>
      <c r="AU486" s="12" t="s">
        <v>18</v>
      </c>
      <c r="AV486" s="93">
        <f>VLOOKUP(AU486,FORMAQ,2)</f>
        <v>4</v>
      </c>
      <c r="AW486" s="92"/>
      <c r="AX486" s="98"/>
    </row>
    <row r="487" spans="1:65" ht="15.75" customHeight="1" outlineLevel="1" x14ac:dyDescent="0.25">
      <c r="A487" s="12" t="str">
        <f t="shared" si="5"/>
        <v/>
      </c>
      <c r="B487" s="99"/>
      <c r="C487" s="99"/>
      <c r="D487" s="99"/>
      <c r="E487" s="99"/>
      <c r="F487" s="99"/>
      <c r="G487" s="100"/>
      <c r="H487" s="84" t="s">
        <v>29</v>
      </c>
      <c r="I487" s="101">
        <f>VLOOKUP(H487,OBJECTIFS,2)</f>
        <v>10</v>
      </c>
      <c r="J487" s="99"/>
      <c r="K487" s="102" t="s">
        <v>37</v>
      </c>
      <c r="L487" s="11">
        <f t="shared" ref="L487:L499" si="7">VLOOKUP(K487,COMPETENCES,2)</f>
        <v>10</v>
      </c>
      <c r="M487" s="11">
        <f t="shared" ref="M487:M499" si="8">IF(L487="-",0,IF(L487=0,0,1))</f>
        <v>1</v>
      </c>
      <c r="N487" s="103"/>
      <c r="O487" s="84" t="s">
        <v>40</v>
      </c>
      <c r="P487" s="11">
        <f t="shared" ref="P487:P493" si="9">VLOOKUP(O487,QUALITES,2)</f>
        <v>2.5</v>
      </c>
      <c r="Q487" s="94"/>
      <c r="R487" s="84" t="s">
        <v>34</v>
      </c>
      <c r="S487" s="11">
        <f t="shared" ref="S487:S496" si="10">VLOOKUP(R487,EXPERTISE,2)</f>
        <v>2.5</v>
      </c>
      <c r="T487" s="94"/>
      <c r="U487" s="92"/>
      <c r="V487" s="92"/>
      <c r="W487" s="92"/>
      <c r="X487" s="92"/>
      <c r="Y487" s="92"/>
      <c r="Z487" s="92"/>
      <c r="AA487" s="92"/>
      <c r="AB487" s="92"/>
      <c r="AC487" s="92"/>
      <c r="AD487" s="92"/>
      <c r="AE487" s="92"/>
      <c r="AF487" s="92"/>
      <c r="AG487" s="92"/>
      <c r="AH487" s="92"/>
      <c r="AI487" s="92"/>
      <c r="AJ487" s="92"/>
      <c r="AK487" s="92"/>
      <c r="AL487" s="92"/>
      <c r="AM487" s="92"/>
      <c r="AN487" s="92"/>
      <c r="AO487" s="92"/>
      <c r="AP487" s="92"/>
      <c r="AQ487" s="92"/>
      <c r="AR487" s="92"/>
      <c r="AS487" s="92"/>
      <c r="AT487" s="92"/>
      <c r="AU487" s="92"/>
      <c r="AV487" s="92"/>
      <c r="AW487" s="92"/>
      <c r="AX487" s="98"/>
    </row>
    <row r="488" spans="1:65" ht="15.75" customHeight="1" outlineLevel="1" x14ac:dyDescent="0.25">
      <c r="A488" s="12" t="str">
        <f t="shared" si="5"/>
        <v/>
      </c>
      <c r="B488" s="99"/>
      <c r="C488" s="99"/>
      <c r="D488" s="99"/>
      <c r="E488" s="99"/>
      <c r="F488" s="99"/>
      <c r="G488" s="105"/>
      <c r="H488" s="84" t="s">
        <v>30</v>
      </c>
      <c r="I488" s="101">
        <f>VLOOKUP(H488,OBJECTIFS,2)</f>
        <v>5</v>
      </c>
      <c r="J488" s="99"/>
      <c r="K488" s="84" t="s">
        <v>36</v>
      </c>
      <c r="L488" s="11">
        <f t="shared" si="7"/>
        <v>7.5</v>
      </c>
      <c r="M488" s="11">
        <f t="shared" si="8"/>
        <v>1</v>
      </c>
      <c r="N488" s="103"/>
      <c r="O488" s="84" t="s">
        <v>19</v>
      </c>
      <c r="P488" s="11">
        <f t="shared" si="9"/>
        <v>10</v>
      </c>
      <c r="Q488" s="94"/>
      <c r="R488" s="84" t="s">
        <v>34</v>
      </c>
      <c r="S488" s="11">
        <f t="shared" si="10"/>
        <v>2.5</v>
      </c>
      <c r="T488" s="94"/>
      <c r="U488" s="92"/>
      <c r="V488" s="92"/>
      <c r="W488" s="92"/>
      <c r="X488" s="92"/>
      <c r="Y488" s="92"/>
      <c r="Z488" s="92"/>
      <c r="AA488" s="92"/>
      <c r="AB488" s="92"/>
      <c r="AC488" s="92"/>
      <c r="AD488" s="92"/>
      <c r="AE488" s="92"/>
      <c r="AF488" s="92"/>
      <c r="AG488" s="92"/>
      <c r="AH488" s="92"/>
      <c r="AI488" s="92"/>
      <c r="AJ488" s="92"/>
      <c r="AK488" s="92"/>
      <c r="AL488" s="92"/>
      <c r="AM488" s="92"/>
      <c r="AN488" s="92"/>
      <c r="AO488" s="92"/>
      <c r="AP488" s="92"/>
      <c r="AQ488" s="92"/>
      <c r="AR488" s="92"/>
      <c r="AS488" s="92"/>
      <c r="AT488" s="92"/>
      <c r="AU488" s="92"/>
      <c r="AV488" s="92"/>
      <c r="AW488" s="92"/>
      <c r="AX488" s="98"/>
    </row>
    <row r="489" spans="1:65" ht="15.75" customHeight="1" outlineLevel="1" x14ac:dyDescent="0.25">
      <c r="A489" s="12" t="str">
        <f t="shared" si="5"/>
        <v/>
      </c>
      <c r="B489" s="99"/>
      <c r="C489" s="99"/>
      <c r="D489" s="99"/>
      <c r="E489" s="99"/>
      <c r="F489" s="99"/>
      <c r="G489" s="105"/>
      <c r="H489" s="84" t="s">
        <v>66</v>
      </c>
      <c r="I489" s="101" t="str">
        <f>VLOOKUP(H489,OBJECTIFS,2)</f>
        <v>-</v>
      </c>
      <c r="J489" s="99"/>
      <c r="K489" s="84" t="s">
        <v>35</v>
      </c>
      <c r="L489" s="11">
        <f t="shared" si="7"/>
        <v>5</v>
      </c>
      <c r="M489" s="11">
        <f t="shared" si="8"/>
        <v>1</v>
      </c>
      <c r="N489" s="103"/>
      <c r="O489" s="84" t="s">
        <v>18</v>
      </c>
      <c r="P489" s="11">
        <f t="shared" si="9"/>
        <v>7.5</v>
      </c>
      <c r="Q489" s="94"/>
      <c r="R489" s="84" t="s">
        <v>35</v>
      </c>
      <c r="S489" s="11">
        <f t="shared" si="10"/>
        <v>5</v>
      </c>
      <c r="T489" s="94"/>
      <c r="U489" s="92"/>
      <c r="V489" s="92"/>
      <c r="W489" s="92"/>
      <c r="X489" s="92"/>
      <c r="Y489" s="92"/>
      <c r="Z489" s="92"/>
      <c r="AA489" s="92"/>
      <c r="AB489" s="92"/>
      <c r="AC489" s="92"/>
      <c r="AD489" s="92"/>
      <c r="AE489" s="92"/>
      <c r="AF489" s="92"/>
      <c r="AG489" s="92"/>
      <c r="AH489" s="92"/>
      <c r="AI489" s="92"/>
      <c r="AJ489" s="92"/>
      <c r="AK489" s="92"/>
      <c r="AL489" s="92"/>
      <c r="AM489" s="92"/>
      <c r="AN489" s="92"/>
      <c r="AO489" s="92"/>
      <c r="AP489" s="92"/>
      <c r="AQ489" s="92"/>
      <c r="AR489" s="92"/>
      <c r="AS489" s="92"/>
      <c r="AT489" s="92"/>
      <c r="AU489" s="92"/>
      <c r="AV489" s="92"/>
      <c r="AW489" s="92"/>
      <c r="AX489" s="98"/>
    </row>
    <row r="490" spans="1:65" ht="15.75" customHeight="1" outlineLevel="1" x14ac:dyDescent="0.25">
      <c r="A490" s="12" t="str">
        <f t="shared" si="5"/>
        <v/>
      </c>
      <c r="B490" s="99"/>
      <c r="C490" s="99"/>
      <c r="D490" s="99"/>
      <c r="E490" s="99"/>
      <c r="F490" s="99"/>
      <c r="G490" s="105"/>
      <c r="H490" s="84" t="s">
        <v>66</v>
      </c>
      <c r="I490" s="11" t="str">
        <f>VLOOKUP(H490,OBJECTIFS,2)</f>
        <v>-</v>
      </c>
      <c r="J490" s="99"/>
      <c r="K490" s="84" t="s">
        <v>37</v>
      </c>
      <c r="L490" s="11">
        <f t="shared" si="7"/>
        <v>10</v>
      </c>
      <c r="M490" s="11">
        <f t="shared" si="8"/>
        <v>1</v>
      </c>
      <c r="N490" s="103"/>
      <c r="O490" s="84" t="s">
        <v>66</v>
      </c>
      <c r="P490" s="11" t="str">
        <f t="shared" si="9"/>
        <v>-</v>
      </c>
      <c r="Q490" s="94"/>
      <c r="R490" s="84" t="s">
        <v>66</v>
      </c>
      <c r="S490" s="11" t="str">
        <f t="shared" si="10"/>
        <v>-</v>
      </c>
      <c r="T490" s="94"/>
      <c r="U490" s="92"/>
      <c r="V490" s="92"/>
      <c r="W490" s="92"/>
      <c r="X490" s="92"/>
      <c r="Y490" s="92"/>
      <c r="Z490" s="92"/>
      <c r="AA490" s="92"/>
      <c r="AB490" s="92"/>
      <c r="AC490" s="92"/>
      <c r="AD490" s="92"/>
      <c r="AE490" s="92"/>
      <c r="AF490" s="92"/>
      <c r="AG490" s="92"/>
      <c r="AH490" s="92"/>
      <c r="AI490" s="92"/>
      <c r="AJ490" s="92"/>
      <c r="AK490" s="92"/>
      <c r="AL490" s="92"/>
      <c r="AM490" s="92"/>
      <c r="AN490" s="92"/>
      <c r="AO490" s="92"/>
      <c r="AP490" s="92"/>
      <c r="AQ490" s="92"/>
      <c r="AR490" s="92"/>
      <c r="AS490" s="92"/>
      <c r="AT490" s="92"/>
      <c r="AU490" s="92"/>
      <c r="AV490" s="92"/>
      <c r="AW490" s="92"/>
      <c r="AX490" s="98"/>
    </row>
    <row r="491" spans="1:65" ht="15.75" customHeight="1" outlineLevel="1" x14ac:dyDescent="0.25">
      <c r="A491" s="12" t="str">
        <f t="shared" si="5"/>
        <v/>
      </c>
      <c r="B491" s="99"/>
      <c r="C491" s="99"/>
      <c r="D491" s="99"/>
      <c r="E491" s="99"/>
      <c r="F491" s="99"/>
      <c r="G491" s="100"/>
      <c r="H491" s="99"/>
      <c r="I491" s="106"/>
      <c r="J491" s="99"/>
      <c r="K491" s="84" t="s">
        <v>37</v>
      </c>
      <c r="L491" s="11">
        <f t="shared" si="7"/>
        <v>10</v>
      </c>
      <c r="M491" s="11">
        <f t="shared" si="8"/>
        <v>1</v>
      </c>
      <c r="N491" s="103"/>
      <c r="O491" s="84" t="s">
        <v>66</v>
      </c>
      <c r="P491" s="11" t="str">
        <f t="shared" si="9"/>
        <v>-</v>
      </c>
      <c r="Q491" s="94"/>
      <c r="R491" s="84" t="s">
        <v>66</v>
      </c>
      <c r="S491" s="11" t="str">
        <f t="shared" si="10"/>
        <v>-</v>
      </c>
      <c r="T491" s="94"/>
      <c r="U491" s="92"/>
      <c r="V491" s="92"/>
      <c r="W491" s="92"/>
      <c r="X491" s="92"/>
      <c r="Y491" s="92"/>
      <c r="Z491" s="92"/>
      <c r="AA491" s="92"/>
      <c r="AB491" s="92"/>
      <c r="AC491" s="92"/>
      <c r="AD491" s="92"/>
      <c r="AE491" s="92"/>
      <c r="AF491" s="92"/>
      <c r="AG491" s="92"/>
      <c r="AH491" s="92"/>
      <c r="AI491" s="92"/>
      <c r="AJ491" s="92"/>
      <c r="AK491" s="92"/>
      <c r="AL491" s="92"/>
      <c r="AM491" s="92"/>
      <c r="AN491" s="92"/>
      <c r="AO491" s="92"/>
      <c r="AP491" s="92"/>
      <c r="AQ491" s="92"/>
      <c r="AR491" s="92"/>
      <c r="AS491" s="92"/>
      <c r="AT491" s="92"/>
      <c r="AU491" s="92"/>
      <c r="AV491" s="92"/>
      <c r="AW491" s="92"/>
      <c r="AX491" s="98"/>
    </row>
    <row r="492" spans="1:65" ht="15.75" customHeight="1" outlineLevel="1" x14ac:dyDescent="0.25">
      <c r="A492" s="12" t="str">
        <f t="shared" si="5"/>
        <v/>
      </c>
      <c r="B492" s="99"/>
      <c r="C492" s="99"/>
      <c r="D492" s="99"/>
      <c r="E492" s="99"/>
      <c r="F492" s="99"/>
      <c r="G492" s="100"/>
      <c r="H492" s="99"/>
      <c r="I492" s="106"/>
      <c r="J492" s="99"/>
      <c r="K492" s="84" t="s">
        <v>35</v>
      </c>
      <c r="L492" s="11">
        <f t="shared" si="7"/>
        <v>5</v>
      </c>
      <c r="M492" s="11">
        <f t="shared" si="8"/>
        <v>1</v>
      </c>
      <c r="N492" s="103"/>
      <c r="O492" s="84" t="s">
        <v>66</v>
      </c>
      <c r="P492" s="11" t="str">
        <f t="shared" si="9"/>
        <v>-</v>
      </c>
      <c r="Q492" s="94"/>
      <c r="R492" s="84" t="s">
        <v>66</v>
      </c>
      <c r="S492" s="11" t="str">
        <f t="shared" si="10"/>
        <v>-</v>
      </c>
      <c r="T492" s="94"/>
      <c r="U492" s="92"/>
      <c r="V492" s="92"/>
      <c r="W492" s="92"/>
      <c r="X492" s="92"/>
      <c r="Y492" s="92"/>
      <c r="Z492" s="92"/>
      <c r="AA492" s="92"/>
      <c r="AB492" s="92"/>
      <c r="AC492" s="92"/>
      <c r="AD492" s="92"/>
      <c r="AE492" s="92"/>
      <c r="AF492" s="92"/>
      <c r="AG492" s="92"/>
      <c r="AH492" s="92"/>
      <c r="AI492" s="92"/>
      <c r="AJ492" s="92"/>
      <c r="AK492" s="92"/>
      <c r="AL492" s="92"/>
      <c r="AM492" s="92"/>
      <c r="AN492" s="92"/>
      <c r="AO492" s="92"/>
      <c r="AP492" s="92"/>
      <c r="AQ492" s="92"/>
      <c r="AR492" s="92"/>
      <c r="AS492" s="92"/>
      <c r="AT492" s="92"/>
      <c r="AU492" s="92"/>
      <c r="AV492" s="92"/>
      <c r="AW492" s="92"/>
      <c r="AX492" s="98"/>
    </row>
    <row r="493" spans="1:65" ht="15.75" customHeight="1" outlineLevel="1" x14ac:dyDescent="0.25">
      <c r="A493" s="12" t="str">
        <f t="shared" si="5"/>
        <v/>
      </c>
      <c r="B493" s="99"/>
      <c r="C493" s="99"/>
      <c r="D493" s="99"/>
      <c r="E493" s="99"/>
      <c r="F493" s="99"/>
      <c r="G493" s="100"/>
      <c r="H493" s="99"/>
      <c r="I493" s="106"/>
      <c r="J493" s="99"/>
      <c r="K493" s="84" t="s">
        <v>36</v>
      </c>
      <c r="L493" s="11">
        <f t="shared" si="7"/>
        <v>7.5</v>
      </c>
      <c r="M493" s="11">
        <f t="shared" si="8"/>
        <v>1</v>
      </c>
      <c r="N493" s="103"/>
      <c r="O493" s="84" t="s">
        <v>66</v>
      </c>
      <c r="P493" s="11" t="str">
        <f t="shared" si="9"/>
        <v>-</v>
      </c>
      <c r="Q493" s="94"/>
      <c r="R493" s="84" t="s">
        <v>66</v>
      </c>
      <c r="S493" s="11" t="str">
        <f t="shared" si="10"/>
        <v>-</v>
      </c>
      <c r="T493" s="94"/>
      <c r="U493" s="92"/>
      <c r="V493" s="92"/>
      <c r="W493" s="92"/>
      <c r="X493" s="92"/>
      <c r="Y493" s="92"/>
      <c r="Z493" s="92"/>
      <c r="AA493" s="92"/>
      <c r="AB493" s="92"/>
      <c r="AC493" s="92"/>
      <c r="AD493" s="92"/>
      <c r="AE493" s="92"/>
      <c r="AF493" s="92"/>
      <c r="AG493" s="92"/>
      <c r="AH493" s="92"/>
      <c r="AI493" s="92"/>
      <c r="AJ493" s="92"/>
      <c r="AK493" s="92"/>
      <c r="AL493" s="92"/>
      <c r="AM493" s="92"/>
      <c r="AN493" s="92"/>
      <c r="AO493" s="92"/>
      <c r="AP493" s="92"/>
      <c r="AQ493" s="92"/>
      <c r="AR493" s="92"/>
      <c r="AS493" s="92"/>
      <c r="AT493" s="92"/>
      <c r="AU493" s="92"/>
      <c r="AV493" s="92"/>
      <c r="AW493" s="92"/>
      <c r="AX493" s="98"/>
    </row>
    <row r="494" spans="1:65" ht="15.75" customHeight="1" outlineLevel="1" x14ac:dyDescent="0.25">
      <c r="A494" s="12" t="str">
        <f t="shared" si="5"/>
        <v/>
      </c>
      <c r="B494" s="99"/>
      <c r="C494" s="99"/>
      <c r="D494" s="99"/>
      <c r="E494" s="99"/>
      <c r="F494" s="99"/>
      <c r="G494" s="100"/>
      <c r="H494" s="99"/>
      <c r="I494" s="106"/>
      <c r="J494" s="99"/>
      <c r="K494" s="84" t="s">
        <v>35</v>
      </c>
      <c r="L494" s="11">
        <f t="shared" si="7"/>
        <v>5</v>
      </c>
      <c r="M494" s="11">
        <f t="shared" si="8"/>
        <v>1</v>
      </c>
      <c r="N494" s="103"/>
      <c r="O494" s="94"/>
      <c r="P494" s="107"/>
      <c r="Q494" s="94"/>
      <c r="R494" s="84" t="s">
        <v>66</v>
      </c>
      <c r="S494" s="11" t="str">
        <f t="shared" si="10"/>
        <v>-</v>
      </c>
      <c r="T494" s="94"/>
      <c r="U494" s="92"/>
      <c r="V494" s="92"/>
      <c r="W494" s="92"/>
      <c r="X494" s="92"/>
      <c r="Y494" s="92"/>
      <c r="Z494" s="92"/>
      <c r="AA494" s="92"/>
      <c r="AB494" s="92"/>
      <c r="AC494" s="92"/>
      <c r="AD494" s="92"/>
      <c r="AE494" s="92"/>
      <c r="AF494" s="92"/>
      <c r="AG494" s="92"/>
      <c r="AH494" s="92"/>
      <c r="AI494" s="92"/>
      <c r="AJ494" s="92"/>
      <c r="AK494" s="92"/>
      <c r="AL494" s="92"/>
      <c r="AM494" s="92"/>
      <c r="AN494" s="92"/>
      <c r="AO494" s="92"/>
      <c r="AP494" s="92"/>
      <c r="AQ494" s="92"/>
      <c r="AR494" s="92"/>
      <c r="AS494" s="92"/>
      <c r="AT494" s="92"/>
      <c r="AU494" s="92"/>
      <c r="AV494" s="92"/>
      <c r="AW494" s="92"/>
      <c r="AX494" s="98"/>
    </row>
    <row r="495" spans="1:65" ht="15.75" customHeight="1" outlineLevel="1" x14ac:dyDescent="0.25">
      <c r="A495" s="12" t="str">
        <f t="shared" si="5"/>
        <v/>
      </c>
      <c r="B495" s="99"/>
      <c r="C495" s="99"/>
      <c r="D495" s="99"/>
      <c r="E495" s="99"/>
      <c r="F495" s="99"/>
      <c r="G495" s="100"/>
      <c r="H495" s="99"/>
      <c r="I495" s="106"/>
      <c r="J495" s="99"/>
      <c r="K495" s="84" t="s">
        <v>34</v>
      </c>
      <c r="L495" s="11">
        <f t="shared" si="7"/>
        <v>2.5</v>
      </c>
      <c r="M495" s="11">
        <f t="shared" si="8"/>
        <v>1</v>
      </c>
      <c r="N495" s="103"/>
      <c r="O495" s="94"/>
      <c r="P495" s="107"/>
      <c r="Q495" s="94"/>
      <c r="R495" s="84" t="s">
        <v>66</v>
      </c>
      <c r="S495" s="11" t="str">
        <f t="shared" si="10"/>
        <v>-</v>
      </c>
      <c r="T495" s="94"/>
      <c r="U495" s="92"/>
      <c r="V495" s="92"/>
      <c r="W495" s="92"/>
      <c r="X495" s="92"/>
      <c r="Y495" s="92"/>
      <c r="Z495" s="92"/>
      <c r="AA495" s="92"/>
      <c r="AB495" s="92"/>
      <c r="AC495" s="92"/>
      <c r="AD495" s="92"/>
      <c r="AE495" s="92"/>
      <c r="AF495" s="92"/>
      <c r="AG495" s="92"/>
      <c r="AH495" s="92"/>
      <c r="AI495" s="92"/>
      <c r="AJ495" s="92"/>
      <c r="AK495" s="92"/>
      <c r="AL495" s="92"/>
      <c r="AM495" s="92"/>
      <c r="AN495" s="92"/>
      <c r="AO495" s="92"/>
      <c r="AP495" s="92"/>
      <c r="AQ495" s="92"/>
      <c r="AR495" s="92"/>
      <c r="AS495" s="92"/>
      <c r="AT495" s="92"/>
      <c r="AU495" s="92"/>
      <c r="AV495" s="92"/>
      <c r="AW495" s="92"/>
      <c r="AX495" s="98"/>
    </row>
    <row r="496" spans="1:65" ht="15.75" customHeight="1" outlineLevel="1" x14ac:dyDescent="0.25">
      <c r="A496" s="12" t="str">
        <f t="shared" si="5"/>
        <v/>
      </c>
      <c r="B496" s="99"/>
      <c r="C496" s="99"/>
      <c r="D496" s="99"/>
      <c r="E496" s="99"/>
      <c r="F496" s="99"/>
      <c r="G496" s="100"/>
      <c r="H496" s="99"/>
      <c r="I496" s="106"/>
      <c r="J496" s="99"/>
      <c r="K496" s="84" t="s">
        <v>66</v>
      </c>
      <c r="L496" s="11" t="str">
        <f t="shared" si="7"/>
        <v>-</v>
      </c>
      <c r="M496" s="11">
        <f t="shared" si="8"/>
        <v>0</v>
      </c>
      <c r="N496" s="103"/>
      <c r="O496" s="94"/>
      <c r="P496" s="107"/>
      <c r="Q496" s="94"/>
      <c r="R496" s="84" t="s">
        <v>66</v>
      </c>
      <c r="S496" s="11" t="str">
        <f t="shared" si="10"/>
        <v>-</v>
      </c>
      <c r="T496" s="94"/>
      <c r="U496" s="92"/>
      <c r="V496" s="92"/>
      <c r="W496" s="92"/>
      <c r="X496" s="92"/>
      <c r="Y496" s="92"/>
      <c r="Z496" s="92"/>
      <c r="AA496" s="92"/>
      <c r="AB496" s="92"/>
      <c r="AC496" s="92"/>
      <c r="AD496" s="92"/>
      <c r="AE496" s="92"/>
      <c r="AF496" s="92"/>
      <c r="AG496" s="92"/>
      <c r="AH496" s="92"/>
      <c r="AI496" s="92"/>
      <c r="AJ496" s="92"/>
      <c r="AK496" s="92"/>
      <c r="AL496" s="92"/>
      <c r="AM496" s="92"/>
      <c r="AN496" s="92"/>
      <c r="AO496" s="92"/>
      <c r="AP496" s="92"/>
      <c r="AQ496" s="92"/>
      <c r="AR496" s="92"/>
      <c r="AS496" s="92"/>
      <c r="AT496" s="92"/>
      <c r="AU496" s="92"/>
      <c r="AV496" s="92"/>
      <c r="AW496" s="92"/>
      <c r="AX496" s="98"/>
    </row>
    <row r="497" spans="1:50" ht="15.75" customHeight="1" outlineLevel="1" x14ac:dyDescent="0.25">
      <c r="A497" s="12" t="str">
        <f t="shared" si="5"/>
        <v/>
      </c>
      <c r="B497" s="99"/>
      <c r="C497" s="99"/>
      <c r="D497" s="99"/>
      <c r="E497" s="99"/>
      <c r="F497" s="99"/>
      <c r="G497" s="100"/>
      <c r="H497" s="99"/>
      <c r="I497" s="106"/>
      <c r="J497" s="99"/>
      <c r="K497" s="84" t="s">
        <v>66</v>
      </c>
      <c r="L497" s="11" t="str">
        <f t="shared" si="7"/>
        <v>-</v>
      </c>
      <c r="M497" s="11">
        <f t="shared" si="8"/>
        <v>0</v>
      </c>
      <c r="N497" s="103"/>
      <c r="O497" s="94"/>
      <c r="P497" s="107"/>
      <c r="Q497" s="94"/>
      <c r="R497" s="94"/>
      <c r="S497" s="107"/>
      <c r="T497" s="94"/>
      <c r="U497" s="92"/>
      <c r="V497" s="92"/>
      <c r="W497" s="92"/>
      <c r="X497" s="92"/>
      <c r="Y497" s="92"/>
      <c r="Z497" s="92"/>
      <c r="AA497" s="92"/>
      <c r="AB497" s="92"/>
      <c r="AC497" s="92"/>
      <c r="AD497" s="92"/>
      <c r="AE497" s="92"/>
      <c r="AF497" s="92"/>
      <c r="AG497" s="92"/>
      <c r="AH497" s="92"/>
      <c r="AI497" s="92"/>
      <c r="AJ497" s="92"/>
      <c r="AK497" s="92"/>
      <c r="AL497" s="92"/>
      <c r="AM497" s="92"/>
      <c r="AN497" s="92"/>
      <c r="AO497" s="92"/>
      <c r="AP497" s="92"/>
      <c r="AQ497" s="92"/>
      <c r="AR497" s="92"/>
      <c r="AS497" s="92"/>
      <c r="AT497" s="92"/>
      <c r="AU497" s="92"/>
      <c r="AV497" s="92"/>
      <c r="AW497" s="92"/>
      <c r="AX497" s="98"/>
    </row>
    <row r="498" spans="1:50" ht="15.75" customHeight="1" outlineLevel="1" x14ac:dyDescent="0.25">
      <c r="A498" s="12" t="str">
        <f t="shared" si="5"/>
        <v/>
      </c>
      <c r="B498" s="99"/>
      <c r="C498" s="99"/>
      <c r="D498" s="99"/>
      <c r="E498" s="99"/>
      <c r="F498" s="99"/>
      <c r="G498" s="100"/>
      <c r="H498" s="99"/>
      <c r="I498" s="106"/>
      <c r="J498" s="99"/>
      <c r="K498" s="84" t="s">
        <v>66</v>
      </c>
      <c r="L498" s="11" t="str">
        <f t="shared" si="7"/>
        <v>-</v>
      </c>
      <c r="M498" s="11">
        <f t="shared" si="8"/>
        <v>0</v>
      </c>
      <c r="N498" s="103"/>
      <c r="O498" s="94"/>
      <c r="P498" s="107"/>
      <c r="Q498" s="94"/>
      <c r="R498" s="94"/>
      <c r="S498" s="107"/>
      <c r="T498" s="94"/>
      <c r="U498" s="92"/>
      <c r="V498" s="92"/>
      <c r="W498" s="92"/>
      <c r="X498" s="92"/>
      <c r="Y498" s="92"/>
      <c r="Z498" s="92"/>
      <c r="AA498" s="92"/>
      <c r="AB498" s="92"/>
      <c r="AC498" s="92"/>
      <c r="AD498" s="92"/>
      <c r="AE498" s="92"/>
      <c r="AF498" s="92"/>
      <c r="AG498" s="92"/>
      <c r="AH498" s="92"/>
      <c r="AI498" s="92"/>
      <c r="AJ498" s="92"/>
      <c r="AK498" s="92"/>
      <c r="AL498" s="92"/>
      <c r="AM498" s="92"/>
      <c r="AN498" s="92"/>
      <c r="AO498" s="92"/>
      <c r="AP498" s="92"/>
      <c r="AQ498" s="92"/>
      <c r="AR498" s="92"/>
      <c r="AS498" s="92"/>
      <c r="AT498" s="92"/>
      <c r="AU498" s="92"/>
      <c r="AV498" s="92"/>
      <c r="AW498" s="92"/>
      <c r="AX498" s="98"/>
    </row>
    <row r="499" spans="1:50" ht="15.75" customHeight="1" outlineLevel="1" x14ac:dyDescent="0.25">
      <c r="A499" s="12" t="str">
        <f t="shared" si="5"/>
        <v/>
      </c>
      <c r="B499" s="99"/>
      <c r="C499" s="99"/>
      <c r="D499" s="99"/>
      <c r="E499" s="99"/>
      <c r="F499" s="99"/>
      <c r="G499" s="100"/>
      <c r="H499" s="99"/>
      <c r="I499" s="106"/>
      <c r="J499" s="99"/>
      <c r="K499" s="84" t="s">
        <v>66</v>
      </c>
      <c r="L499" s="11" t="str">
        <f t="shared" si="7"/>
        <v>-</v>
      </c>
      <c r="M499" s="11">
        <f t="shared" si="8"/>
        <v>0</v>
      </c>
      <c r="N499" s="103"/>
      <c r="O499" s="94"/>
      <c r="P499" s="107"/>
      <c r="Q499" s="94"/>
      <c r="R499" s="94"/>
      <c r="S499" s="107"/>
      <c r="T499" s="94"/>
      <c r="U499" s="92"/>
      <c r="V499" s="92"/>
      <c r="W499" s="92"/>
      <c r="X499" s="92"/>
      <c r="Y499" s="92"/>
      <c r="Z499" s="92"/>
      <c r="AA499" s="92"/>
      <c r="AB499" s="92"/>
      <c r="AC499" s="92"/>
      <c r="AD499" s="92"/>
      <c r="AE499" s="92"/>
      <c r="AF499" s="92"/>
      <c r="AG499" s="92"/>
      <c r="AH499" s="92"/>
      <c r="AI499" s="92"/>
      <c r="AJ499" s="92"/>
      <c r="AK499" s="92"/>
      <c r="AL499" s="92"/>
      <c r="AM499" s="92"/>
      <c r="AN499" s="92"/>
      <c r="AO499" s="92"/>
      <c r="AP499" s="92"/>
      <c r="AQ499" s="92"/>
      <c r="AR499" s="92"/>
      <c r="AS499" s="92"/>
      <c r="AT499" s="92"/>
      <c r="AU499" s="92"/>
      <c r="AV499" s="92"/>
      <c r="AW499" s="92"/>
      <c r="AX499" s="98"/>
    </row>
    <row r="500" spans="1:50" ht="15" customHeight="1" outlineLevel="1" x14ac:dyDescent="0.25">
      <c r="A500" s="12" t="str">
        <f t="shared" si="5"/>
        <v/>
      </c>
      <c r="B500" s="108"/>
      <c r="C500" s="108"/>
      <c r="D500" s="108"/>
      <c r="E500" s="108"/>
      <c r="F500" s="108"/>
      <c r="G500" s="110"/>
      <c r="H500" s="108"/>
      <c r="I500" s="111"/>
      <c r="J500" s="108"/>
      <c r="K500" s="112"/>
      <c r="L500" s="113"/>
      <c r="M500" s="113"/>
      <c r="N500" s="113"/>
      <c r="O500" s="112"/>
      <c r="P500" s="113"/>
      <c r="Q500" s="112"/>
      <c r="R500" s="112"/>
      <c r="S500" s="113"/>
      <c r="T500" s="112"/>
      <c r="U500" s="112"/>
      <c r="V500" s="112"/>
      <c r="W500" s="112"/>
      <c r="X500" s="112"/>
      <c r="Y500" s="112"/>
      <c r="Z500" s="112"/>
      <c r="AA500" s="112"/>
      <c r="AB500" s="112"/>
      <c r="AC500" s="112"/>
      <c r="AD500" s="112"/>
      <c r="AE500" s="112"/>
      <c r="AF500" s="112"/>
      <c r="AG500" s="112"/>
      <c r="AH500" s="112"/>
      <c r="AI500" s="112"/>
      <c r="AJ500" s="112"/>
      <c r="AK500" s="112"/>
      <c r="AL500" s="112"/>
      <c r="AM500" s="112"/>
      <c r="AN500" s="112"/>
      <c r="AO500" s="112"/>
      <c r="AP500" s="112"/>
      <c r="AQ500" s="112"/>
      <c r="AR500" s="112"/>
      <c r="AS500" s="112"/>
      <c r="AT500" s="112"/>
      <c r="AU500" s="112"/>
      <c r="AV500" s="112"/>
      <c r="AW500" s="112"/>
      <c r="AX500" s="114"/>
    </row>
  </sheetData>
  <sheetProtection formatCells="0" formatColumns="0" formatRows="0" insertColumns="0" insertRows="0" insertHyperlinks="0" deleteColumns="0" deleteRows="0" sort="0" autoFilter="0" pivotTables="0"/>
  <autoFilter ref="F4:F500" xr:uid="{2EB567FE-88F6-4BF4-851B-C874ACA73521}"/>
  <sortState xmlns:xlrd2="http://schemas.microsoft.com/office/spreadsheetml/2017/richdata2" ref="F5:AX20">
    <sortCondition ref="F5:F20"/>
  </sortState>
  <mergeCells count="9">
    <mergeCell ref="AQ3:AW3"/>
    <mergeCell ref="AM3:AP3"/>
    <mergeCell ref="AI3:AL3"/>
    <mergeCell ref="AZ3:BC3"/>
    <mergeCell ref="BE3:BH3"/>
    <mergeCell ref="BJ3:BM3"/>
    <mergeCell ref="H3:U3"/>
    <mergeCell ref="V3:AH3"/>
    <mergeCell ref="AI1:AO1"/>
  </mergeCells>
  <phoneticPr fontId="2" type="noConversion"/>
  <conditionalFormatting sqref="K7:M19 K6:N6 K23:M35 K22:N22 K39:M51 K38:N38 K54:N54 K70:N70 K86:N86 K102:N102 K119:M131 K118:N118 K134:N134 K151:M163 K215:M227 K247:M259 K295:M307 K311:M323 K359:M371 K487:M499 K55:M67 K71:M83 K87:M99 K103:M115 K135:M147 K167:M179 K183:M195 K199:M211 K231:M243 K263:M275 K279:M291 K375:M387 K391:M403 K407:M419 K423:M435 K439:M451 K455:M467 K471:M483 K327:M339 K343:M355 K150:N150 K166:N166 K182:N182 K198:N198 K214:N214 K230:N230 K246:N246 K262:N262 K278:N278 K294:N294 K310:N310 K326:N326 K342:N342 K358:N358 K374:N374 K390:N390 K406:N406 K422:N422 K438:N438 K454:N454 K470:N470 K486:N486">
    <cfRule type="expression" dxfId="11" priority="23">
      <formula>$K6="."</formula>
    </cfRule>
  </conditionalFormatting>
  <conditionalFormatting sqref="L6:L19 L22:L35 L38:L51 L54:L67 L70:L83 L86:L99 L102:L115 L118:L131 L134:L147 L150:L163 L166:L179 L182:L195 L198:L211 L214:L227 L230:L243 L246:L259 L262:L275 L278:L291 L294:L307 L310:L323 L326:L339 L342:L355 L358:L371 L374:L387 L390:L403 L406:L419 L422:L435 L438:L451 L454:L467 L470:L483 L486:L499">
    <cfRule type="expression" dxfId="10" priority="22">
      <formula>$L6=0</formula>
    </cfRule>
  </conditionalFormatting>
  <conditionalFormatting sqref="R6:T6 R22:T22 R38:T38 R54:T54 R70:T70 R86:T86 R102:T102 R118:T118 R134:T134 R150:T150 R151:S160 R166:T166 R182:T182 R198:T198 R214:T214 R230:T230 R246:T246 R262:T262 R278:T278 R294:T294 R295:S304 R310:T310 R311:S320 R326:T326 R342:T342 R358:T358 R359:S368 R374:T374 R390:T390 R406:T406 R422:T422 R438:T438 R454:T454 R470:T470 R486:T486 R487:S496 R7:S16 R23:S32 R39:S48 R55:S64 R71:S80 R87:S96 R103:S112 R119:S128 R135:S144 R167:S176 R183:S192 R199:S208 R215:S224 R231:S240 R247:S256 R263:S272 R279:S288 R375:S384 R391:S400 R407:S416 R423:S432 R439:S448 R455:S464 R471:S480 R327:S336 R343:S352">
    <cfRule type="expression" dxfId="9" priority="21">
      <formula>$R6="."</formula>
    </cfRule>
  </conditionalFormatting>
  <conditionalFormatting sqref="O6:Q6 O7:P13 O22:Q22 O23:P29 O38:Q38 O54:Q54 O70:Q70 O86:Q86 O102:Q102 O118:Q118 O134:Q134 O135:P141 O150:Q150 O151:P157 O166:Q166 O182:Q182 O198:Q198 O214:Q214 O230:Q230 O246:Q246 O262:Q262 O278:Q278 O294:Q294 O295:P301 O310:Q310 O311:P317 O326:Q326 O342:Q342 O358:Q358 O359:P365 O374:Q374 O390:Q390 O406:Q406 O422:Q422 O438:Q438 O454:Q454 O470:Q470 O486:Q486 O487:P493 O39:P45 O55:P61 O71:P77 O87:P93 O103:P109 O119:P125 O167:P173 O183:P189 O199:P205 O215:P221 O231:P237 O247:P253 O263:P269 O279:P285 O375:P381 O391:P397 O407:P413 O423:P429 O439:P445 O455:P461 O471:P477 O327:P333 O343:P349">
    <cfRule type="expression" dxfId="8" priority="20">
      <formula>$O6="."</formula>
    </cfRule>
  </conditionalFormatting>
  <conditionalFormatting sqref="H22:I26 H38:I42 H54:I58 H70:I74 H86:I90 H102:I106 H118:I122 H134:I138 H150:I154 H166:I170 H182:I186 H198:I202 H214:I218 H230:I234 H246:I250 H262:I266 H278:I282 H294:I298 H310:I314 H342:I346 H358:I362 H374:I378 H390:I394 H406:I410 H422:I426 H438:I442 H454:I458 H470:I474 H486:I490 H7:I10 H6:J6 H326:I330 J22 J38 J54 J70 J86 J102 J118 J134 J150 J166 J182 J198 J214 J230 J246 J262 J278 J294 J310 J326 J342 J358 J374 J390 J406 J422 J438 J454 J470 J486">
    <cfRule type="expression" dxfId="7" priority="19">
      <formula>$H6="."</formula>
    </cfRule>
  </conditionalFormatting>
  <conditionalFormatting sqref="F5:F500">
    <cfRule type="expression" dxfId="6" priority="7">
      <formula>$E5="B"</formula>
    </cfRule>
    <cfRule type="expression" dxfId="5" priority="9">
      <formula>$E5="C"</formula>
    </cfRule>
    <cfRule type="expression" priority="10">
      <formula>$E5="A"</formula>
    </cfRule>
  </conditionalFormatting>
  <conditionalFormatting sqref="F5:F485">
    <cfRule type="expression" dxfId="4" priority="4">
      <formula>$E5="F"</formula>
    </cfRule>
    <cfRule type="expression" dxfId="3" priority="5">
      <formula>$E5="E"</formula>
    </cfRule>
    <cfRule type="expression" priority="6">
      <formula>$E5="D"</formula>
    </cfRule>
  </conditionalFormatting>
  <conditionalFormatting sqref="AX5:AX485">
    <cfRule type="expression" dxfId="1" priority="3">
      <formula>$BC5=1</formula>
    </cfRule>
    <cfRule type="expression" dxfId="2" priority="2">
      <formula>$BH5=1</formula>
    </cfRule>
    <cfRule type="expression" dxfId="0" priority="1">
      <formula>$BM5=1</formula>
    </cfRule>
  </conditionalFormatting>
  <dataValidations count="1">
    <dataValidation type="list" allowBlank="1" showInputMessage="1" showErrorMessage="1" sqref="F485 F21 F37 F53 F69 F85 F101 F117 F133 F165 F293 F181 F309 F197 F325 F213 F341 F229 F357 F373 F389 F245 F405 F261 F149 F277 F421 F437 F453 F469 F5" xr:uid="{1D272656-A2F9-4965-8B63-11EDCCF07A26}">
      <formula1>GRADES</formula1>
    </dataValidation>
  </dataValidations>
  <printOptions horizontalCentered="1"/>
  <pageMargins left="0.11811023622047245" right="0.11811023622047245" top="1.5354330708661419" bottom="0.74803149606299213" header="0.31496062992125984" footer="0.31496062992125984"/>
  <pageSetup paperSize="8" scale="10" orientation="landscape" r:id="rId1"/>
  <extLst>
    <ext xmlns:x14="http://schemas.microsoft.com/office/spreadsheetml/2009/9/main" uri="{CCE6A557-97BC-4b89-ADB6-D9C93CAAB3DF}">
      <x14:dataValidations xmlns:xm="http://schemas.microsoft.com/office/excel/2006/main" count="10">
        <x14:dataValidation type="list" allowBlank="1" showInputMessage="1" showErrorMessage="1" xr:uid="{EB497F0B-4A85-4AA7-9EDF-3F63D614A7C7}">
          <x14:formula1>
            <xm:f>'Listes déroulantes'!$D$2:$D$6</xm:f>
          </x14:formula1>
          <xm:sqref>K20 K484 K52 K68 K84 K100 K116 K36 K164 K292 K180 K308 K196 K324 K212 K340 K228 K356 K244 K372 K388 K404 K260 K420 K276 K436 K452 K468 K148 K132 K500</xm:sqref>
        </x14:dataValidation>
        <x14:dataValidation type="list" showInputMessage="1" showErrorMessage="1" xr:uid="{5EC555EA-D908-4C89-82B0-4D5971FC6FA3}">
          <x14:formula1>
            <xm:f>'Listes déroulantes'!$A$2:$A$6</xm:f>
          </x14:formula1>
          <xm:sqref>H6:H10 H134:H138 H38:H42 H54:H58 H70:H74 H86:H90 H102:H106 H118:H122 H150:H154 H278:H282 H166:H170 H294:H298 H182:H186 H310:H314 H198:H202 H486:H490 H214:H218 H342:H346 H230:H234 H358:H362 H374:H378 H390:H394 H246:H250 H406:H410 H262:H266 H422:H426 H438:H442 H454:H458 H470:H474 H22:H26 H326:H330</xm:sqref>
        </x14:dataValidation>
        <x14:dataValidation type="list" showInputMessage="1" showErrorMessage="1" xr:uid="{0892C7F5-BF50-48D2-AD7F-0CB0C296769F}">
          <x14:formula1>
            <xm:f>'Listes déroulantes'!$G$2:$G$7</xm:f>
          </x14:formula1>
          <xm:sqref>O6:O20 O486:O500 O38:O52 O54:O68 O70:O84 O86:O100 O22:O36 O150:O164 O262:O276 O294:O308 O118:O132 O166:O180 O310:O324 O182:O196 O470:O484 O198:O212 O326:O340 O214:O228 O358:O372 O278:O292 O374:O388 O230:O244 O390:O404 O246:O260 O406:O420 O422:O436 O438:O452 O454:O468 O134:O148 O102:O116 O342:O356</xm:sqref>
        </x14:dataValidation>
        <x14:dataValidation type="list" showInputMessage="1" showErrorMessage="1" xr:uid="{D8037F91-CC5B-4ECD-9998-799C35F665E2}">
          <x14:formula1>
            <xm:f>'Listes déroulantes'!$J$2:$J$7</xm:f>
          </x14:formula1>
          <xm:sqref>R486:R500 S20:AX20 S148:AX148 S52:AX52 S68:AX68 S84:AX84 S100:AX100 S116:AX116 S132:AX132 S36:AX36 R22:R36 R38:R52 R54:R68 R70:R84 R86:R100 S180:AX180 S308:AX308 R150:R164 R262:R276 S196:AX196 S324:AX324 S212:AX212 S340:AX340 S228:AX228 S356:AX356 S244:AX244 S372:AX372 S388:AX388 S404:AX404 S260:AX260 S420:AX420 S276:AX276 S164:AX164 S292:AX292 S436:AX436 R294:R308 R134:R148 R166:R180 R310:R324 R182:R196 R470:R484 R198:R212 R326:R340 R214:R228 R358:R372 R278:R292 R230:R244 R374:R388 R390:R404 R246:R260 S452:AX452 R406:R420 S468:AX468 S484:AX484 R422:R436 R438:R452 R454:R468 R118:R132 R6:R20 R102:R116 S500:AX500 R342:R356</xm:sqref>
        </x14:dataValidation>
        <x14:dataValidation type="list" allowBlank="1" showInputMessage="1" showErrorMessage="1" xr:uid="{D5D22240-AA23-4C65-8AAA-73905DAAF64D}">
          <x14:formula1>
            <xm:f>'Listes déroulantes'!$D$2:$D$7</xm:f>
          </x14:formula1>
          <xm:sqref>K6:K19 K102:K115 K486:K499 K38:K51 K54:K67 K70:K83 K86:K99 K118:K131 K150:K163 K262:K275 K294:K307 K166:K179 K310:K323 K134:K147 K182:K195 K470:K483 K214:K227 K326:K339 K198:K211 K358:K371 K230:K243 K278:K291 K374:K387 K246:K259 K390:K403 K406:K419 K422:K435 K438:K451 K454:K467 K22:K35 K342:K355</xm:sqref>
        </x14:dataValidation>
        <x14:dataValidation type="list" allowBlank="1" showInputMessage="1" showErrorMessage="1" xr:uid="{E02E6E4A-8903-4748-AFEC-C067DEBFB228}">
          <x14:formula1>
            <xm:f>'Listes déroulantes'!$A$12:$A$15</xm:f>
          </x14:formula1>
          <xm:sqref>V6 X6 Z6 AB6 AD6 AF6 V134 V38 V54 V70 V86 V102 V118 X134 X38 X54 X70 X86 X102 X118 Z134 Z38 Z54 Z70 Z86 Z102 Z118 AB134 AB38 AB54 AB70 AB86 AB102 AB118 AD134 AD38 AD54 AD70 AD86 AD102 AD118 AF134 AF38 AF54 AF70 AF86 AF102 AF118 V150 V278 X150 X278 Z150 Z278 AB150 AB278 AD150 AD278 AF150 AF278 V166 V294 V182 V310 V198 V326 V214 V342 V230 V358 V374 V390 V246 V406 V262 X166 X294 X182 X310 X198 X326 X214 X342 X230 X358 X374 X390 X246 X406 X262 Z166 Z294 Z182 Z310 Z198 Z326 Z214 Z342 Z230 Z358 Z374 Z390 Z246 Z406 Z262 AB166 AB294 AB182 AB310 AB198 AB326 AB214 AB342 AB230 AB358 AB374 AB390 AB246 AB406 AB262 AD166 AD294 AD182 AD310 AD198 AD326 AD214 AD342 AD230 AD358 AD374 AD390 AD246 AD406 AD262 AF166 AF294 AF182 AF310 AF198 AF326 AF214 AF342 AF230 AF358 AF374 AF390 AF246 AF406 AF262 V422 X422 Z422 AB422 AD422 AF422 V438 V454 V470 X438 X454 X470 Z438 Z454 Z470 AB438 AB454 AB470 AD438 AD454 AD470 AF438 AF454 AF470 V22 X22 Z22 AB22 AD22 AF22 V486 X486 Z486 AB486 AD486 AF486</xm:sqref>
        </x14:dataValidation>
        <x14:dataValidation type="list" allowBlank="1" showInputMessage="1" showErrorMessage="1" xr:uid="{37A445A3-F0B5-4A92-9CF5-CA14E380ED96}">
          <x14:formula1>
            <xm:f>'Listes déroulantes'!$D$18:$D$20</xm:f>
          </x14:formula1>
          <xm:sqref>AS6 AS134 AS38 AS54 AS70 AS86 AS102 AS118 AS150 AS278 AS166 AS294 AS182 AS310 AS198 AS326 AS214 AS342 AS230 AS358 AS374 AS390 AS246 AS406 AS262 AS422 AS438 AS454 AS470 AS22 AS486</xm:sqref>
        </x14:dataValidation>
        <x14:dataValidation type="list" allowBlank="1" showInputMessage="1" showErrorMessage="1" xr:uid="{294586A8-3BA0-4FEB-9E3F-2E494CE74809}">
          <x14:formula1>
            <xm:f>'Listes déroulantes'!$D$23:$D$25</xm:f>
          </x14:formula1>
          <xm:sqref>AU6 AU134 AU38 AU54 AU70 AU86 AU102 AU118 AU150 AU278 AU166 AU294 AU182 AU310 AU198 AU326 AU214 AU342 AU230 AU358 AU374 AU390 AU246 AU406 AU262 AU422 AU438 AU454 AU470 AU22 AU486</xm:sqref>
        </x14:dataValidation>
        <x14:dataValidation type="list" allowBlank="1" showInputMessage="1" showErrorMessage="1" xr:uid="{FEB78C46-CE47-4AFA-9749-51C06A795D6C}">
          <x14:formula1>
            <xm:f>'Listes déroulantes'!$D$12:$D$15</xm:f>
          </x14:formula1>
          <xm:sqref>AQ6 AQ134 AQ38 AQ54 AQ70 AQ86 AQ102 AQ118 AQ150 AQ278 AQ166 AQ294 AQ182 AQ310 AQ198 AQ326 AQ214 AQ342 AQ230 AQ358 AQ374 AQ390 AQ246 AQ406 AQ262 AQ422 AQ438 AQ454 AQ470 AQ22 AQ486</xm:sqref>
        </x14:dataValidation>
        <x14:dataValidation type="list" allowBlank="1" showInputMessage="1" showErrorMessage="1" xr:uid="{8DF5DB30-1450-4120-A053-112E3A37EDF6}">
          <x14:formula1>
            <xm:f>'Listes déroulantes'!$A$18:$A$19</xm:f>
          </x14:formula1>
          <xm:sqref>G5:G485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08D60-DF3D-4F64-A071-E01624948225}">
  <sheetPr codeName="Feuil3"/>
  <dimension ref="A1:E8"/>
  <sheetViews>
    <sheetView workbookViewId="0">
      <selection activeCell="F12" sqref="F12"/>
    </sheetView>
  </sheetViews>
  <sheetFormatPr baseColWidth="10" defaultRowHeight="15" x14ac:dyDescent="0.25"/>
  <cols>
    <col min="1" max="1" width="14.28515625" customWidth="1"/>
    <col min="3" max="3" width="15.7109375" bestFit="1" customWidth="1"/>
    <col min="4" max="6" width="13.7109375" customWidth="1"/>
  </cols>
  <sheetData>
    <row r="1" spans="1:5" x14ac:dyDescent="0.25">
      <c r="A1" t="s">
        <v>56</v>
      </c>
    </row>
    <row r="3" spans="1:5" x14ac:dyDescent="0.25">
      <c r="B3" s="1" t="s">
        <v>17</v>
      </c>
      <c r="C3" s="1" t="s">
        <v>60</v>
      </c>
      <c r="D3" s="1" t="s">
        <v>61</v>
      </c>
      <c r="E3" s="1" t="s">
        <v>61</v>
      </c>
    </row>
    <row r="4" spans="1:5" x14ac:dyDescent="0.25">
      <c r="A4" s="1" t="s">
        <v>29</v>
      </c>
      <c r="B4" s="2">
        <v>10</v>
      </c>
      <c r="C4" s="1">
        <v>3</v>
      </c>
      <c r="D4" s="1">
        <f>C4*B4</f>
        <v>30</v>
      </c>
      <c r="E4" s="3">
        <f>D8/C8</f>
        <v>7</v>
      </c>
    </row>
    <row r="5" spans="1:5" x14ac:dyDescent="0.25">
      <c r="A5" s="1" t="s">
        <v>57</v>
      </c>
      <c r="B5" s="2">
        <v>5</v>
      </c>
      <c r="C5" s="1">
        <v>1</v>
      </c>
      <c r="D5" s="1">
        <f>C5*B5</f>
        <v>5</v>
      </c>
      <c r="E5" s="1"/>
    </row>
    <row r="6" spans="1:5" x14ac:dyDescent="0.25">
      <c r="A6" s="1" t="s">
        <v>58</v>
      </c>
      <c r="B6" s="2">
        <v>0</v>
      </c>
      <c r="C6" s="1">
        <v>1</v>
      </c>
      <c r="D6" s="1">
        <f>C6*B6</f>
        <v>0</v>
      </c>
      <c r="E6" s="1"/>
    </row>
    <row r="7" spans="1:5" x14ac:dyDescent="0.25">
      <c r="A7" s="1" t="s">
        <v>59</v>
      </c>
      <c r="B7" s="2"/>
      <c r="C7" s="1"/>
      <c r="D7" s="1"/>
      <c r="E7" s="1"/>
    </row>
    <row r="8" spans="1:5" x14ac:dyDescent="0.25">
      <c r="C8" s="4">
        <f>SUM(C4:C7)</f>
        <v>5</v>
      </c>
      <c r="D8" s="4">
        <f>SUM(D4:D7)</f>
        <v>35</v>
      </c>
      <c r="E8"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85C6C-09AC-4AF3-B36A-3C15C9334EAC}">
  <sheetPr codeName="Feuil2"/>
  <dimension ref="A1:K46"/>
  <sheetViews>
    <sheetView topLeftCell="A19" workbookViewId="0">
      <selection activeCell="C43" sqref="C43"/>
    </sheetView>
  </sheetViews>
  <sheetFormatPr baseColWidth="10" defaultRowHeight="15" x14ac:dyDescent="0.25"/>
  <cols>
    <col min="1" max="1" width="28.85546875" style="14" bestFit="1" customWidth="1"/>
    <col min="2" max="2" width="16.140625" style="7" customWidth="1"/>
    <col min="3" max="3" width="11.42578125" style="7"/>
    <col min="4" max="4" width="26.42578125" style="7" bestFit="1" customWidth="1"/>
    <col min="5" max="6" width="11.42578125" style="7"/>
    <col min="7" max="7" width="17" style="7" bestFit="1" customWidth="1"/>
    <col min="8" max="9" width="11.42578125" style="7"/>
    <col min="10" max="10" width="22" style="7" bestFit="1" customWidth="1"/>
    <col min="11" max="16384" width="11.42578125" style="7"/>
  </cols>
  <sheetData>
    <row r="1" spans="1:11" ht="47.25" customHeight="1" x14ac:dyDescent="0.25">
      <c r="A1" s="5" t="s">
        <v>14</v>
      </c>
      <c r="B1" s="6" t="s">
        <v>17</v>
      </c>
      <c r="D1" s="8" t="s">
        <v>33</v>
      </c>
      <c r="E1" s="6" t="s">
        <v>17</v>
      </c>
      <c r="G1" s="9" t="s">
        <v>39</v>
      </c>
      <c r="H1" s="6" t="s">
        <v>17</v>
      </c>
      <c r="J1" s="9" t="s">
        <v>42</v>
      </c>
      <c r="K1" s="6" t="s">
        <v>17</v>
      </c>
    </row>
    <row r="2" spans="1:11" x14ac:dyDescent="0.25">
      <c r="A2" s="10" t="s">
        <v>66</v>
      </c>
      <c r="B2" s="11" t="s">
        <v>45</v>
      </c>
      <c r="D2" s="10" t="s">
        <v>66</v>
      </c>
      <c r="E2" s="11" t="s">
        <v>45</v>
      </c>
      <c r="G2" s="10" t="s">
        <v>66</v>
      </c>
      <c r="H2" s="11" t="s">
        <v>45</v>
      </c>
      <c r="J2" s="10" t="s">
        <v>66</v>
      </c>
      <c r="K2" s="11" t="s">
        <v>45</v>
      </c>
    </row>
    <row r="3" spans="1:11" x14ac:dyDescent="0.25">
      <c r="A3" s="12" t="s">
        <v>29</v>
      </c>
      <c r="B3" s="11">
        <v>10</v>
      </c>
      <c r="D3" s="13" t="s">
        <v>34</v>
      </c>
      <c r="E3" s="11">
        <v>2.5</v>
      </c>
      <c r="G3" s="13" t="s">
        <v>41</v>
      </c>
      <c r="H3" s="11">
        <v>5</v>
      </c>
      <c r="J3" s="13" t="s">
        <v>34</v>
      </c>
      <c r="K3" s="11">
        <v>2.5</v>
      </c>
    </row>
    <row r="4" spans="1:11" x14ac:dyDescent="0.25">
      <c r="A4" s="12" t="s">
        <v>32</v>
      </c>
      <c r="B4" s="11" t="s">
        <v>45</v>
      </c>
      <c r="D4" s="13" t="s">
        <v>37</v>
      </c>
      <c r="E4" s="11">
        <v>10</v>
      </c>
      <c r="G4" s="13" t="s">
        <v>38</v>
      </c>
      <c r="H4" s="11" t="s">
        <v>45</v>
      </c>
      <c r="J4" s="13" t="s">
        <v>37</v>
      </c>
      <c r="K4" s="11">
        <v>10</v>
      </c>
    </row>
    <row r="5" spans="1:11" x14ac:dyDescent="0.25">
      <c r="A5" s="12" t="s">
        <v>31</v>
      </c>
      <c r="B5" s="11">
        <v>0</v>
      </c>
      <c r="D5" s="13" t="s">
        <v>36</v>
      </c>
      <c r="E5" s="11">
        <v>7.5</v>
      </c>
      <c r="G5" s="13" t="s">
        <v>18</v>
      </c>
      <c r="H5" s="11">
        <v>7.5</v>
      </c>
      <c r="J5" s="13" t="s">
        <v>36</v>
      </c>
      <c r="K5" s="11">
        <v>7.5</v>
      </c>
    </row>
    <row r="6" spans="1:11" x14ac:dyDescent="0.25">
      <c r="A6" s="12" t="s">
        <v>30</v>
      </c>
      <c r="B6" s="11">
        <v>5</v>
      </c>
      <c r="D6" s="13" t="s">
        <v>38</v>
      </c>
      <c r="E6" s="11" t="s">
        <v>45</v>
      </c>
      <c r="G6" s="13" t="s">
        <v>40</v>
      </c>
      <c r="H6" s="11">
        <v>2.5</v>
      </c>
      <c r="J6" s="13" t="s">
        <v>38</v>
      </c>
      <c r="K6" s="11" t="s">
        <v>45</v>
      </c>
    </row>
    <row r="7" spans="1:11" x14ac:dyDescent="0.25">
      <c r="D7" s="13" t="s">
        <v>35</v>
      </c>
      <c r="E7" s="11">
        <v>5</v>
      </c>
      <c r="G7" s="13" t="s">
        <v>19</v>
      </c>
      <c r="H7" s="11">
        <v>10</v>
      </c>
      <c r="J7" s="13" t="s">
        <v>35</v>
      </c>
      <c r="K7" s="11">
        <v>5</v>
      </c>
    </row>
    <row r="11" spans="1:11" ht="30" x14ac:dyDescent="0.25">
      <c r="A11" s="8" t="s">
        <v>65</v>
      </c>
      <c r="B11" s="6" t="s">
        <v>17</v>
      </c>
      <c r="D11" s="9" t="s">
        <v>69</v>
      </c>
      <c r="E11" s="6" t="s">
        <v>17</v>
      </c>
    </row>
    <row r="12" spans="1:11" x14ac:dyDescent="0.25">
      <c r="A12" s="10" t="s">
        <v>66</v>
      </c>
      <c r="B12" s="11">
        <v>0</v>
      </c>
      <c r="D12" s="10" t="s">
        <v>66</v>
      </c>
      <c r="E12" s="11">
        <v>0</v>
      </c>
    </row>
    <row r="13" spans="1:11" x14ac:dyDescent="0.25">
      <c r="A13" s="13" t="s">
        <v>59</v>
      </c>
      <c r="B13" s="11">
        <v>0</v>
      </c>
      <c r="D13" s="13" t="s">
        <v>59</v>
      </c>
      <c r="E13" s="11">
        <v>0</v>
      </c>
    </row>
    <row r="14" spans="1:11" x14ac:dyDescent="0.25">
      <c r="A14" s="13" t="s">
        <v>18</v>
      </c>
      <c r="B14" s="11">
        <v>2.5</v>
      </c>
      <c r="D14" s="13" t="s">
        <v>18</v>
      </c>
      <c r="E14" s="11">
        <v>2</v>
      </c>
    </row>
    <row r="15" spans="1:11" x14ac:dyDescent="0.25">
      <c r="A15" s="13" t="s">
        <v>19</v>
      </c>
      <c r="B15" s="11">
        <v>5</v>
      </c>
      <c r="D15" s="12" t="s">
        <v>19</v>
      </c>
      <c r="E15" s="11">
        <v>4</v>
      </c>
    </row>
    <row r="16" spans="1:11" x14ac:dyDescent="0.25">
      <c r="A16" s="15"/>
      <c r="B16" s="14"/>
    </row>
    <row r="17" spans="1:5" x14ac:dyDescent="0.25">
      <c r="D17" s="9" t="s">
        <v>70</v>
      </c>
      <c r="E17" s="6" t="s">
        <v>17</v>
      </c>
    </row>
    <row r="18" spans="1:5" x14ac:dyDescent="0.25">
      <c r="A18" s="11" t="s">
        <v>82</v>
      </c>
      <c r="D18" s="10" t="s">
        <v>66</v>
      </c>
      <c r="E18" s="11">
        <v>0</v>
      </c>
    </row>
    <row r="19" spans="1:5" x14ac:dyDescent="0.25">
      <c r="A19" s="11" t="s">
        <v>83</v>
      </c>
      <c r="D19" s="13" t="s">
        <v>59</v>
      </c>
      <c r="E19" s="11">
        <v>0</v>
      </c>
    </row>
    <row r="20" spans="1:5" x14ac:dyDescent="0.25">
      <c r="D20" s="13" t="s">
        <v>18</v>
      </c>
      <c r="E20" s="11">
        <v>2</v>
      </c>
    </row>
    <row r="22" spans="1:5" x14ac:dyDescent="0.25">
      <c r="D22" s="9" t="s">
        <v>71</v>
      </c>
      <c r="E22" s="6" t="s">
        <v>17</v>
      </c>
    </row>
    <row r="23" spans="1:5" x14ac:dyDescent="0.25">
      <c r="D23" s="10" t="s">
        <v>66</v>
      </c>
      <c r="E23" s="11">
        <v>0</v>
      </c>
    </row>
    <row r="24" spans="1:5" x14ac:dyDescent="0.25">
      <c r="D24" s="13" t="s">
        <v>59</v>
      </c>
      <c r="E24" s="11">
        <v>0</v>
      </c>
    </row>
    <row r="25" spans="1:5" x14ac:dyDescent="0.25">
      <c r="D25" s="13" t="s">
        <v>18</v>
      </c>
      <c r="E25" s="11">
        <v>4</v>
      </c>
    </row>
    <row r="27" spans="1:5" x14ac:dyDescent="0.25">
      <c r="A27" s="17" t="s">
        <v>75</v>
      </c>
      <c r="B27" s="17" t="s">
        <v>85</v>
      </c>
    </row>
    <row r="28" spans="1:5" x14ac:dyDescent="0.25">
      <c r="A28" s="16" t="s">
        <v>46</v>
      </c>
      <c r="B28" s="6" t="s">
        <v>86</v>
      </c>
    </row>
    <row r="29" spans="1:5" x14ac:dyDescent="0.25">
      <c r="A29" s="6" t="s">
        <v>3</v>
      </c>
      <c r="B29" s="6" t="s">
        <v>90</v>
      </c>
    </row>
    <row r="30" spans="1:5" x14ac:dyDescent="0.25">
      <c r="A30" s="6" t="s">
        <v>43</v>
      </c>
      <c r="B30" s="24" t="s">
        <v>87</v>
      </c>
    </row>
    <row r="31" spans="1:5" x14ac:dyDescent="0.25">
      <c r="A31" s="6" t="s">
        <v>47</v>
      </c>
      <c r="B31" s="6" t="s">
        <v>92</v>
      </c>
    </row>
    <row r="32" spans="1:5" x14ac:dyDescent="0.25">
      <c r="A32" s="6" t="s">
        <v>1</v>
      </c>
      <c r="B32" s="24" t="s">
        <v>93</v>
      </c>
    </row>
    <row r="33" spans="1:6" x14ac:dyDescent="0.25">
      <c r="A33" s="6" t="s">
        <v>2</v>
      </c>
      <c r="B33" s="6" t="s">
        <v>95</v>
      </c>
      <c r="D33" s="23" t="s">
        <v>78</v>
      </c>
      <c r="E33" s="23"/>
      <c r="F33" s="23"/>
    </row>
    <row r="34" spans="1:6" x14ac:dyDescent="0.25">
      <c r="A34" s="16" t="s">
        <v>48</v>
      </c>
      <c r="B34" s="6" t="s">
        <v>96</v>
      </c>
      <c r="D34" s="23"/>
      <c r="E34" s="23"/>
      <c r="F34" s="23"/>
    </row>
    <row r="35" spans="1:6" x14ac:dyDescent="0.25">
      <c r="A35" s="6" t="s">
        <v>0</v>
      </c>
      <c r="B35" s="6" t="s">
        <v>94</v>
      </c>
      <c r="D35" s="23"/>
      <c r="E35" s="23"/>
      <c r="F35" s="23"/>
    </row>
    <row r="36" spans="1:6" x14ac:dyDescent="0.25">
      <c r="A36" s="6" t="s">
        <v>8</v>
      </c>
      <c r="B36" s="6" t="s">
        <v>88</v>
      </c>
      <c r="D36" s="23"/>
      <c r="E36" s="23"/>
      <c r="F36" s="23"/>
    </row>
    <row r="37" spans="1:6" x14ac:dyDescent="0.25">
      <c r="A37" s="6" t="s">
        <v>7</v>
      </c>
      <c r="B37" s="6" t="s">
        <v>97</v>
      </c>
    </row>
    <row r="38" spans="1:6" x14ac:dyDescent="0.25">
      <c r="A38" s="6" t="s">
        <v>5</v>
      </c>
      <c r="B38" s="6" t="s">
        <v>98</v>
      </c>
    </row>
    <row r="39" spans="1:6" x14ac:dyDescent="0.25">
      <c r="A39" s="6" t="s">
        <v>76</v>
      </c>
      <c r="B39" s="6" t="s">
        <v>99</v>
      </c>
    </row>
    <row r="40" spans="1:6" x14ac:dyDescent="0.25">
      <c r="A40" s="6" t="s">
        <v>4</v>
      </c>
      <c r="B40" s="24" t="s">
        <v>100</v>
      </c>
    </row>
    <row r="41" spans="1:6" x14ac:dyDescent="0.25">
      <c r="A41" s="6" t="s">
        <v>6</v>
      </c>
      <c r="B41" s="6" t="s">
        <v>101</v>
      </c>
    </row>
    <row r="42" spans="1:6" x14ac:dyDescent="0.25">
      <c r="A42" s="6" t="s">
        <v>77</v>
      </c>
      <c r="B42" s="6" t="s">
        <v>89</v>
      </c>
    </row>
    <row r="43" spans="1:6" x14ac:dyDescent="0.25">
      <c r="A43" s="6"/>
      <c r="B43" s="6" t="s">
        <v>91</v>
      </c>
    </row>
    <row r="44" spans="1:6" x14ac:dyDescent="0.25">
      <c r="A44" s="6"/>
      <c r="B44" s="6" t="s">
        <v>102</v>
      </c>
    </row>
    <row r="45" spans="1:6" x14ac:dyDescent="0.25">
      <c r="A45" s="6"/>
      <c r="B45" s="6" t="s">
        <v>103</v>
      </c>
    </row>
    <row r="46" spans="1:6" x14ac:dyDescent="0.25">
      <c r="A46" s="6"/>
      <c r="B46" s="6" t="s">
        <v>104</v>
      </c>
    </row>
  </sheetData>
  <sortState xmlns:xlrd2="http://schemas.microsoft.com/office/spreadsheetml/2017/richdata2" ref="A29:B46">
    <sortCondition ref="A29:A46"/>
  </sortState>
  <mergeCells count="1">
    <mergeCell ref="D33:F36"/>
  </mergeCells>
  <conditionalFormatting sqref="A28:A43">
    <cfRule type="duplicateValues" dxfId="12" priority="52"/>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12</vt:i4>
      </vt:variant>
    </vt:vector>
  </HeadingPairs>
  <TitlesOfParts>
    <vt:vector size="15" baseType="lpstr">
      <vt:lpstr>Feuil1</vt:lpstr>
      <vt:lpstr>Feuil2</vt:lpstr>
      <vt:lpstr>Listes déroulantes</vt:lpstr>
      <vt:lpstr>ANNEE</vt:lpstr>
      <vt:lpstr>COMPETENCES</vt:lpstr>
      <vt:lpstr>DIVERS</vt:lpstr>
      <vt:lpstr>EXPERTISE</vt:lpstr>
      <vt:lpstr>FORMAC</vt:lpstr>
      <vt:lpstr>FORMAQ</vt:lpstr>
      <vt:lpstr>GRADES</vt:lpstr>
      <vt:lpstr>OBJECTIF</vt:lpstr>
      <vt:lpstr>OBJECTIFS</vt:lpstr>
      <vt:lpstr>PROJETS</vt:lpstr>
      <vt:lpstr>QUALITES</vt:lpstr>
      <vt:lpstr>VAL_GRADES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EHPAD</dc:creator>
  <cp:lastModifiedBy>Serv-tech</cp:lastModifiedBy>
  <cp:lastPrinted>2023-02-27T15:31:52Z</cp:lastPrinted>
  <dcterms:created xsi:type="dcterms:W3CDTF">2022-10-10T12:06:35Z</dcterms:created>
  <dcterms:modified xsi:type="dcterms:W3CDTF">2023-02-27T15:45:10Z</dcterms:modified>
</cp:coreProperties>
</file>