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KADIDA\Documents\"/>
    </mc:Choice>
  </mc:AlternateContent>
  <xr:revisionPtr revIDLastSave="0" documentId="13_ncr:1_{3E1A06B7-47EB-462A-BD2B-250DBCF82E40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Tests (3)" sheetId="5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9" i="5" l="1"/>
  <c r="AF25" i="5"/>
  <c r="X30" i="5" s="1"/>
  <c r="AA25" i="5"/>
  <c r="X14" i="5" s="1"/>
  <c r="AH23" i="5"/>
  <c r="X17" i="5" l="1"/>
  <c r="X16" i="5" l="1"/>
  <c r="X15" i="5"/>
  <c r="X31" i="5" l="1"/>
  <c r="Z30" i="5"/>
  <c r="X32" i="5"/>
  <c r="Z32" i="5" s="1"/>
  <c r="X35" i="5"/>
  <c r="Z35" i="5" s="1"/>
  <c r="X33" i="5"/>
  <c r="Z33" i="5" s="1"/>
  <c r="Z31" i="5" l="1"/>
  <c r="X34" i="5" l="1"/>
  <c r="Z34" i="5" l="1"/>
  <c r="X18" i="5"/>
  <c r="Z15" i="5" l="1"/>
  <c r="Z16" i="5"/>
  <c r="AB35" i="5" l="1"/>
  <c r="AD35" i="5"/>
  <c r="AH35" i="5"/>
  <c r="AF35" i="5"/>
  <c r="AH16" i="5"/>
  <c r="AB16" i="5"/>
  <c r="AB30" i="5"/>
  <c r="Z19" i="5"/>
  <c r="AF19" i="5" s="1"/>
  <c r="AH34" i="5"/>
  <c r="AF32" i="5"/>
  <c r="AD16" i="5"/>
  <c r="AB32" i="5"/>
  <c r="Z14" i="5"/>
  <c r="AH14" i="5" s="1"/>
  <c r="AH33" i="5"/>
  <c r="Z17" i="5"/>
  <c r="AB34" i="5"/>
  <c r="AF15" i="5"/>
  <c r="AH15" i="5"/>
  <c r="AB15" i="5"/>
  <c r="AD15" i="5"/>
  <c r="Z18" i="5"/>
  <c r="AD34" i="5"/>
  <c r="AF16" i="5"/>
  <c r="AF34" i="5"/>
  <c r="AF30" i="5"/>
  <c r="AD30" i="5"/>
  <c r="AH30" i="5"/>
  <c r="AK35" i="5" l="1"/>
  <c r="AK30" i="5"/>
  <c r="AK34" i="5"/>
  <c r="AK16" i="5"/>
  <c r="AK15" i="5"/>
  <c r="AH19" i="5"/>
  <c r="AB19" i="5"/>
  <c r="AD19" i="5"/>
  <c r="AF14" i="5"/>
  <c r="AB14" i="5"/>
  <c r="AD14" i="5"/>
  <c r="AH31" i="5"/>
  <c r="AD31" i="5"/>
  <c r="AB31" i="5"/>
  <c r="AF31" i="5"/>
  <c r="AD32" i="5"/>
  <c r="AH32" i="5"/>
  <c r="AF33" i="5"/>
  <c r="AB33" i="5"/>
  <c r="AD33" i="5"/>
  <c r="AD17" i="5"/>
  <c r="AF17" i="5"/>
  <c r="AH17" i="5"/>
  <c r="AB17" i="5"/>
  <c r="AD18" i="5"/>
  <c r="AF18" i="5"/>
  <c r="AH18" i="5"/>
  <c r="AB18" i="5"/>
  <c r="AK32" i="5" l="1"/>
  <c r="AK14" i="5"/>
  <c r="AK33" i="5"/>
  <c r="AK18" i="5"/>
  <c r="AK19" i="5"/>
  <c r="AK17" i="5"/>
  <c r="AK31" i="5"/>
</calcChain>
</file>

<file path=xl/sharedStrings.xml><?xml version="1.0" encoding="utf-8"?>
<sst xmlns="http://schemas.openxmlformats.org/spreadsheetml/2006/main" count="78" uniqueCount="55">
  <si>
    <t>III</t>
  </si>
  <si>
    <t>Classe I</t>
  </si>
  <si>
    <t>Classe II</t>
  </si>
  <si>
    <t>Classe III</t>
  </si>
  <si>
    <t>EMT en service</t>
  </si>
  <si>
    <t xml:space="preserve">Valeur </t>
  </si>
  <si>
    <t>0 ≤ m ≤ 50 000 e</t>
  </si>
  <si>
    <t>0 ≤ m ≤ 5 000 e</t>
  </si>
  <si>
    <t>0 ≤ m ≤ 500 e</t>
  </si>
  <si>
    <t>0 ≤ m ≤ 50 e</t>
  </si>
  <si>
    <t>± 1 * e</t>
  </si>
  <si>
    <t>50 000 e &lt; m ≤ 200 000 e</t>
  </si>
  <si>
    <t>5 000 e &lt; m ≤ 20 000 e</t>
  </si>
  <si>
    <t>500 e &lt; m ≤ 2 000 e</t>
  </si>
  <si>
    <t>50 e &lt; m ≤ 200 e</t>
  </si>
  <si>
    <t>200 000 e &lt; m</t>
  </si>
  <si>
    <t>20 000 e &lt; m ≤ 100 000 e</t>
  </si>
  <si>
    <t>2 000 e &lt; m ≤ 10 000 e</t>
  </si>
  <si>
    <t>200 e &lt; m ≤ 1 000 e</t>
  </si>
  <si>
    <t>Classe IIII</t>
  </si>
  <si>
    <t>masse (m)</t>
  </si>
  <si>
    <t>m/e</t>
  </si>
  <si>
    <t>Spéciale</t>
  </si>
  <si>
    <t>Fine</t>
  </si>
  <si>
    <t>Moyenne</t>
  </si>
  <si>
    <t>Ordinaire</t>
  </si>
  <si>
    <t>EMT (classe I)</t>
  </si>
  <si>
    <t>EMT (classe II)</t>
  </si>
  <si>
    <t>EMT (classe III)</t>
  </si>
  <si>
    <t>EMT (classe IV)</t>
  </si>
  <si>
    <t>Minimum</t>
  </si>
  <si>
    <t>Charge 1</t>
  </si>
  <si>
    <t>Charge 2</t>
  </si>
  <si>
    <t>Charge 3</t>
  </si>
  <si>
    <t>Charge 4</t>
  </si>
  <si>
    <t>Maximum</t>
  </si>
  <si>
    <t>Charge couramment utilisée:</t>
  </si>
  <si>
    <t>Min</t>
  </si>
  <si>
    <t>Class</t>
  </si>
  <si>
    <t>e2</t>
  </si>
  <si>
    <t>Masse</t>
  </si>
  <si>
    <t>n</t>
  </si>
  <si>
    <t>MIN2</t>
  </si>
  <si>
    <t>±0,5 * e</t>
  </si>
  <si>
    <t>±1,5 * e</t>
  </si>
  <si>
    <t xml:space="preserve">Balance </t>
  </si>
  <si>
    <r>
      <t xml:space="preserve">Charge </t>
    </r>
    <r>
      <rPr>
        <sz val="10"/>
        <color rgb="FFFF0000"/>
        <rFont val="Times New Roman"/>
        <family val="1"/>
      </rPr>
      <t>maxi1</t>
    </r>
    <r>
      <rPr>
        <sz val="10"/>
        <rFont val="Times New Roman"/>
        <family val="1"/>
      </rPr>
      <t xml:space="preserve"> (en g):</t>
    </r>
  </si>
  <si>
    <r>
      <t xml:space="preserve">Charge </t>
    </r>
    <r>
      <rPr>
        <sz val="10"/>
        <color rgb="FFFF0000"/>
        <rFont val="Times New Roman"/>
        <family val="1"/>
      </rPr>
      <t>maxi 2</t>
    </r>
    <r>
      <rPr>
        <sz val="10"/>
        <rFont val="Times New Roman"/>
        <family val="1"/>
      </rPr>
      <t>(en g):</t>
    </r>
  </si>
  <si>
    <t>EMT</t>
  </si>
  <si>
    <t>Partie 1</t>
  </si>
  <si>
    <t>Partie 2</t>
  </si>
  <si>
    <t>e1</t>
  </si>
  <si>
    <t>EMT +</t>
  </si>
  <si>
    <t>Charge 5</t>
  </si>
  <si>
    <t>MASSE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</si>
</sst>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00B05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name val="Calibri"/>
      <family val="2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color theme="9" tint="-0.249977111117893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20"/>
      <color rgb="FFFF0000"/>
      <name val="Times New Roman"/>
      <family val="1"/>
    </font>
    <font>
      <i/>
      <sz val="10"/>
      <color rgb="FFFF0000"/>
      <name val="Times New Roman"/>
      <family val="1"/>
    </font>
    <font>
      <sz val="10"/>
      <color rgb="FF00B050"/>
      <name val="Times New Roman"/>
      <family val="1"/>
    </font>
    <font>
      <b/>
      <i/>
      <sz val="10"/>
      <color rgb="FF00B050"/>
      <name val="Times New Roman"/>
      <family val="1"/>
    </font>
    <font>
      <b/>
      <sz val="10"/>
      <color rgb="FFC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/>
      <right style="medium">
        <color theme="9" tint="-0.499984740745262"/>
      </right>
      <top/>
      <bottom/>
      <diagonal/>
    </border>
    <border>
      <left/>
      <right style="medium">
        <color theme="9" tint="-0.499984740745262"/>
      </right>
      <top/>
      <bottom style="thin">
        <color indexed="64"/>
      </bottom>
      <diagonal/>
    </border>
    <border>
      <left/>
      <right style="dashDotDot">
        <color theme="4" tint="-0.249977111117893"/>
      </right>
      <top/>
      <bottom/>
      <diagonal/>
    </border>
    <border>
      <left/>
      <right style="dashDotDot">
        <color theme="4" tint="-0.249977111117893"/>
      </right>
      <top/>
      <bottom style="medium">
        <color theme="9" tint="-0.499984740745262"/>
      </bottom>
      <diagonal/>
    </border>
    <border>
      <left/>
      <right style="dashDotDot">
        <color theme="9" tint="-0.499984740745262"/>
      </right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/>
      <top/>
      <bottom style="medium">
        <color rgb="FFFF0000"/>
      </bottom>
      <diagonal/>
    </border>
    <border>
      <left/>
      <right style="dashDotDot">
        <color theme="4" tint="-0.249977111117893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dashDotDot">
        <color theme="4" tint="-0.249977111117893"/>
      </left>
      <right/>
      <top/>
      <bottom style="medium">
        <color theme="9" tint="-0.499984740745262"/>
      </bottom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Fill="1"/>
    <xf numFmtId="0" fontId="4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64" fontId="4" fillId="0" borderId="0" xfId="0" applyNumberFormat="1" applyFont="1"/>
    <xf numFmtId="164" fontId="9" fillId="0" borderId="0" xfId="0" applyNumberFormat="1" applyFont="1"/>
    <xf numFmtId="0" fontId="4" fillId="2" borderId="4" xfId="0" applyFont="1" applyFill="1" applyBorder="1"/>
    <xf numFmtId="0" fontId="5" fillId="2" borderId="4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4" fillId="2" borderId="7" xfId="0" applyFont="1" applyFill="1" applyBorder="1"/>
    <xf numFmtId="0" fontId="4" fillId="2" borderId="8" xfId="0" applyFont="1" applyFill="1" applyBorder="1"/>
    <xf numFmtId="0" fontId="4" fillId="2" borderId="2" xfId="0" applyFont="1" applyFill="1" applyBorder="1"/>
    <xf numFmtId="0" fontId="4" fillId="2" borderId="9" xfId="0" applyFont="1" applyFill="1" applyBorder="1"/>
    <xf numFmtId="0" fontId="10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4" fillId="2" borderId="3" xfId="0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3" xfId="0" applyFont="1" applyFill="1" applyBorder="1"/>
    <xf numFmtId="0" fontId="4" fillId="2" borderId="6" xfId="0" applyFont="1" applyFill="1" applyBorder="1"/>
    <xf numFmtId="0" fontId="4" fillId="2" borderId="0" xfId="1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1" fillId="0" borderId="0" xfId="0" applyFont="1"/>
    <xf numFmtId="0" fontId="4" fillId="2" borderId="1" xfId="0" applyFont="1" applyFill="1" applyBorder="1"/>
    <xf numFmtId="0" fontId="4" fillId="2" borderId="11" xfId="0" applyFont="1" applyFill="1" applyBorder="1"/>
    <xf numFmtId="0" fontId="10" fillId="2" borderId="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10" fillId="2" borderId="11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1" fillId="0" borderId="6" xfId="0" applyFont="1" applyBorder="1"/>
    <xf numFmtId="0" fontId="1" fillId="0" borderId="8" xfId="0" applyFont="1" applyBorder="1"/>
    <xf numFmtId="0" fontId="1" fillId="0" borderId="2" xfId="0" applyFont="1" applyBorder="1"/>
    <xf numFmtId="0" fontId="1" fillId="0" borderId="9" xfId="0" applyFont="1" applyBorder="1"/>
    <xf numFmtId="0" fontId="4" fillId="0" borderId="2" xfId="0" applyFont="1" applyBorder="1"/>
    <xf numFmtId="0" fontId="4" fillId="0" borderId="9" xfId="0" applyFont="1" applyBorder="1"/>
    <xf numFmtId="0" fontId="14" fillId="0" borderId="0" xfId="0" applyFont="1"/>
    <xf numFmtId="0" fontId="1" fillId="0" borderId="12" xfId="0" applyFont="1" applyBorder="1"/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3" xfId="0" applyFont="1" applyBorder="1"/>
    <xf numFmtId="0" fontId="8" fillId="0" borderId="13" xfId="0" applyFont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/>
    <xf numFmtId="0" fontId="4" fillId="0" borderId="17" xfId="0" applyFont="1" applyBorder="1"/>
    <xf numFmtId="0" fontId="4" fillId="0" borderId="18" xfId="0" applyFont="1" applyBorder="1"/>
    <xf numFmtId="0" fontId="14" fillId="0" borderId="2" xfId="0" applyFont="1" applyBorder="1"/>
    <xf numFmtId="0" fontId="1" fillId="0" borderId="19" xfId="0" applyFont="1" applyBorder="1"/>
    <xf numFmtId="0" fontId="14" fillId="0" borderId="14" xfId="0" applyFont="1" applyBorder="1"/>
    <xf numFmtId="0" fontId="14" fillId="0" borderId="15" xfId="0" applyFont="1" applyBorder="1"/>
    <xf numFmtId="0" fontId="14" fillId="0" borderId="16" xfId="0" applyFont="1" applyBorder="1"/>
    <xf numFmtId="0" fontId="4" fillId="0" borderId="14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4" fillId="0" borderId="27" xfId="0" applyFont="1" applyBorder="1"/>
    <xf numFmtId="0" fontId="16" fillId="0" borderId="27" xfId="0" applyFont="1" applyBorder="1"/>
    <xf numFmtId="0" fontId="12" fillId="3" borderId="0" xfId="0" applyFont="1" applyFill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7" fillId="2" borderId="6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164" fontId="4" fillId="2" borderId="0" xfId="1" applyNumberFormat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7" fillId="2" borderId="4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rmal_ERQ 756" xfId="1" xr:uid="{00000000-0005-0000-0000-000001000000}"/>
  </cellStyles>
  <dxfs count="0"/>
  <tableStyles count="0" defaultTableStyle="TableStyleMedium2" defaultPivotStyle="PivotStyleLight16"/>
  <colors>
    <mruColors>
      <color rgb="FFFF1919"/>
      <color rgb="FF000000"/>
      <color rgb="FFFFB4B4"/>
      <color rgb="FFFFFFC8"/>
      <color rgb="FFFF5050"/>
      <color rgb="FFFF6464"/>
      <color rgb="FFFFFFC5"/>
      <color rgb="FFFF1414"/>
      <color rgb="FFFAB4B4"/>
      <color rgb="FFF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108239</xdr:colOff>
      <xdr:row>3</xdr:row>
      <xdr:rowOff>43295</xdr:rowOff>
    </xdr:from>
    <xdr:to>
      <xdr:col>16</xdr:col>
      <xdr:colOff>162358</xdr:colOff>
      <xdr:row>13</xdr:row>
      <xdr:rowOff>43296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62C680B-7057-42CF-A6C8-E4394C429FCB}"/>
            </a:ext>
          </a:extLst>
        </xdr:cNvPr>
        <xdr:cNvSpPr txBox="1"/>
      </xdr:nvSpPr>
      <xdr:spPr>
        <a:xfrm>
          <a:off x="736023" y="530369"/>
          <a:ext cx="4448608" cy="17859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une balance bi-échelons c’est une balance a deux max et a deux échelons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Max1/max2 = 3000 g/6000 g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e1/e2 = 1g/2g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C’est une balance a deux balance interne 2EN1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se passe ; la balance lire dans premier zone ou premier max1 jusqu’à 3 kg avec e1=1 et après 3kg lires avec e2=2g jusqu’à 6 kg le max total de la balance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Cette balance a une tolérance pour chaque poids que je le mettre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2</xdr:col>
      <xdr:colOff>108239</xdr:colOff>
      <xdr:row>13</xdr:row>
      <xdr:rowOff>86590</xdr:rowOff>
    </xdr:from>
    <xdr:to>
      <xdr:col>17</xdr:col>
      <xdr:colOff>151534</xdr:colOff>
      <xdr:row>47</xdr:row>
      <xdr:rowOff>151534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300507A-AF3C-474B-A303-5C9F1C326AAE}"/>
            </a:ext>
          </a:extLst>
        </xdr:cNvPr>
        <xdr:cNvSpPr txBox="1"/>
      </xdr:nvSpPr>
      <xdr:spPr>
        <a:xfrm>
          <a:off x="736023" y="2370425"/>
          <a:ext cx="4751676" cy="60613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que veut résoudre est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Premier chose ce que j'ai déjà fait est mettre chaque balance a cote cette balance devient deux balances séparées puis je veux combiner (ce deux balance) pour avoir les poids en fonction de EMT : exemple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 premier partie (1)   en partitionné cette balance comme ce si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classe est III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200" baseline="0"/>
            <a:t>de 0 à 500</a:t>
          </a:r>
          <a:r>
            <a:rPr lang="fr-FR" sz="1200" baseline="0">
              <a:solidFill>
                <a:srgbClr val="FF0000"/>
              </a:solidFill>
            </a:rPr>
            <a:t>e</a:t>
          </a:r>
          <a:r>
            <a:rPr lang="fr-FR" sz="900" baseline="0">
              <a:solidFill>
                <a:srgbClr val="FF0000"/>
              </a:solidFill>
            </a:rPr>
            <a:t>1</a:t>
          </a:r>
          <a:r>
            <a:rPr lang="fr-FR" sz="1200" baseline="0"/>
            <a:t>  avec e=1 DANS LA PARTIE 1</a:t>
          </a:r>
        </a:p>
        <a:p>
          <a:r>
            <a:rPr lang="fr-FR" sz="1200" baseline="0"/>
            <a:t>de 500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9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200" baseline="0"/>
            <a:t> à 2000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9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200" baseline="0"/>
            <a:t> </a:t>
          </a:r>
        </a:p>
        <a:p>
          <a:r>
            <a:rPr lang="fr-FR" sz="1200" baseline="0"/>
            <a:t>de 2000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9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200" baseline="0"/>
            <a:t> à max1</a:t>
          </a:r>
        </a:p>
        <a:p>
          <a:endParaRPr lang="fr-FR" sz="1200" baseline="0"/>
        </a:p>
        <a:p>
          <a:r>
            <a:rPr lang="fr-FR" sz="1200" baseline="0"/>
            <a:t>pour la dexieme partie (2) </a:t>
          </a:r>
        </a:p>
        <a:p>
          <a:r>
            <a:rPr lang="fr-FR" sz="1200" baseline="0"/>
            <a:t>mémé chose changé l'echelons" e"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0 à 500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e2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avec e=1 DANS LA PARTIE 2</a:t>
          </a:r>
          <a:endParaRPr lang="fr-FR" sz="1200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500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e2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à 2000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e2</a:t>
          </a:r>
          <a:endParaRPr lang="fr-FR" sz="1200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2000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e2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à max2  </a:t>
          </a:r>
        </a:p>
        <a:p>
          <a:endParaRPr lang="fr-FR" sz="1100" u="sng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prends l'exemple 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avec e=1 DANS LA PARTIE 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0 à 500*1  reçoit EMT = 0,5 //// de 0 à 500  est emt: 0,5g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500*1  à 2000*1   reçoit EMT = 1 /// de 500 à 2000 est emt : 1g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2000*1 à  3000 g reçoit EMT = 1,5 /// de 2000 à 3000 est emt : 1,5 g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e=1 DANS LA PARTIE2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0 à 500*2  reçoit EMT = 1/// de 0 à 1000 est emt : 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500*2  à 2000*2  reçoit EMT = 2/// de 1000 à 4000 est emt : 2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2000*2 à 3000 g reçoit EMT = 3/// de 4000 à 6000 est emt : 3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courbe devient comme ce si approximations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endParaRPr lang="fr-FR">
            <a:effectLst/>
          </a:endParaRPr>
        </a:p>
        <a:p>
          <a:endParaRPr lang="fr-FR">
            <a:effectLst/>
          </a:endParaRPr>
        </a:p>
        <a:p>
          <a:endParaRPr lang="fr-FR">
            <a:effectLst/>
          </a:endParaRPr>
        </a:p>
      </xdr:txBody>
    </xdr:sp>
    <xdr:clientData/>
  </xdr:twoCellAnchor>
  <xdr:twoCellAnchor>
    <xdr:from>
      <xdr:col>29</xdr:col>
      <xdr:colOff>21648</xdr:colOff>
      <xdr:row>45</xdr:row>
      <xdr:rowOff>173181</xdr:rowOff>
    </xdr:from>
    <xdr:to>
      <xdr:col>38</xdr:col>
      <xdr:colOff>97414</xdr:colOff>
      <xdr:row>64</xdr:row>
      <xdr:rowOff>54119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F8CA603-EF75-4DA0-BBBF-BA325A9DC98D}"/>
            </a:ext>
          </a:extLst>
        </xdr:cNvPr>
        <xdr:cNvSpPr txBox="1"/>
      </xdr:nvSpPr>
      <xdr:spPr>
        <a:xfrm>
          <a:off x="10033722" y="8096249"/>
          <a:ext cx="3625993" cy="329045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Maintenant la balance totale devient :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prend tous ses intervalle pour le (deux balance ) :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0 à 500  emt = 0,5  en prend le minimum de la courbe  ou le moins bas est 0,5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500 à 1000  emt = 1 car est le moins bas dans cette zone 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1000 à 2000 emt  en prend le moins bas dans cette zone  est:  1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2000 à 3000 emt = 1,5 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3000 à 4000 emt = 2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4000 à 6000  emt = 3</a:t>
          </a: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Mon problème est ma question maintenant :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1/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veux dans le 5 charge au-dessus quand je mettre dans chaque case une charge me donne directement emt  la balance (balance combine dans ce deux partie) comme l'exemple 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2/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 veux dessiner cette courbe automatique dans le deux sens +/-  partie negtive recoit la mémé voileur mais dans le sens negative </a:t>
          </a:r>
        </a:p>
        <a:p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1:BB119"/>
  <sheetViews>
    <sheetView tabSelected="1" topLeftCell="A3" zoomScale="88" zoomScaleSheetLayoutView="115" workbookViewId="0">
      <selection activeCell="Y72" sqref="Y72"/>
    </sheetView>
  </sheetViews>
  <sheetFormatPr baseColWidth="10" defaultColWidth="4.7109375" defaultRowHeight="12.75" x14ac:dyDescent="0.2"/>
  <cols>
    <col min="1" max="21" width="4.7109375" style="1"/>
    <col min="22" max="22" width="5.7109375" style="2" customWidth="1"/>
    <col min="23" max="23" width="5.5703125" style="2" customWidth="1"/>
    <col min="24" max="24" width="6.28515625" style="2" customWidth="1"/>
    <col min="25" max="25" width="6.85546875" style="2" customWidth="1"/>
    <col min="26" max="26" width="7.140625" style="2" customWidth="1"/>
    <col min="27" max="28" width="6.85546875" style="2" customWidth="1"/>
    <col min="29" max="29" width="6.140625" style="2" customWidth="1"/>
    <col min="30" max="30" width="6.85546875" style="2" customWidth="1"/>
    <col min="31" max="31" width="3.85546875" style="2" customWidth="1"/>
    <col min="32" max="32" width="7.140625" style="2" customWidth="1"/>
    <col min="33" max="33" width="4.7109375" style="2" customWidth="1"/>
    <col min="34" max="34" width="9.5703125" style="2" customWidth="1"/>
    <col min="35" max="36" width="4.7109375" style="2" customWidth="1"/>
    <col min="37" max="37" width="7" style="2" customWidth="1"/>
    <col min="38" max="46" width="4.7109375" style="2" customWidth="1"/>
    <col min="47" max="54" width="4.7109375" style="2"/>
    <col min="55" max="16384" width="4.7109375" style="1"/>
  </cols>
  <sheetData>
    <row r="1" spans="20:38" x14ac:dyDescent="0.2">
      <c r="W1" s="3"/>
      <c r="X1" s="3"/>
      <c r="Y1" s="3"/>
      <c r="Z1" s="3"/>
      <c r="AA1" s="3"/>
      <c r="AB1" s="3"/>
    </row>
    <row r="2" spans="20:38" x14ac:dyDescent="0.2">
      <c r="W2" s="3"/>
      <c r="X2" s="3"/>
      <c r="Y2" s="3"/>
      <c r="Z2" s="3"/>
      <c r="AA2" s="3"/>
      <c r="AB2" s="3"/>
    </row>
    <row r="4" spans="20:38" ht="15" customHeight="1" x14ac:dyDescent="0.2">
      <c r="V4" s="95" t="s">
        <v>1</v>
      </c>
      <c r="W4" s="95"/>
      <c r="X4" s="95"/>
      <c r="Y4" s="95" t="s">
        <v>2</v>
      </c>
      <c r="Z4" s="95"/>
      <c r="AA4" s="95"/>
      <c r="AB4" s="95" t="s">
        <v>3</v>
      </c>
      <c r="AC4" s="95"/>
      <c r="AD4" s="95"/>
      <c r="AE4" s="95" t="s">
        <v>19</v>
      </c>
      <c r="AF4" s="95"/>
      <c r="AG4" s="95"/>
      <c r="AH4" s="95" t="s">
        <v>4</v>
      </c>
      <c r="AI4" s="95"/>
      <c r="AJ4" s="95"/>
      <c r="AK4" s="18" t="s">
        <v>5</v>
      </c>
      <c r="AL4" s="4"/>
    </row>
    <row r="5" spans="20:38" ht="15.75" customHeight="1" x14ac:dyDescent="0.2">
      <c r="V5" s="100" t="s">
        <v>6</v>
      </c>
      <c r="W5" s="101"/>
      <c r="X5" s="101"/>
      <c r="Y5" s="101" t="s">
        <v>7</v>
      </c>
      <c r="Z5" s="101"/>
      <c r="AA5" s="101"/>
      <c r="AB5" s="101" t="s">
        <v>8</v>
      </c>
      <c r="AC5" s="101"/>
      <c r="AD5" s="101"/>
      <c r="AE5" s="101" t="s">
        <v>9</v>
      </c>
      <c r="AF5" s="101"/>
      <c r="AG5" s="101"/>
      <c r="AH5" s="102" t="s">
        <v>43</v>
      </c>
      <c r="AI5" s="102"/>
      <c r="AJ5" s="102"/>
      <c r="AK5" s="19">
        <v>0.5</v>
      </c>
      <c r="AL5" s="4"/>
    </row>
    <row r="6" spans="20:38" ht="15.75" customHeight="1" x14ac:dyDescent="0.2">
      <c r="V6" s="94" t="s">
        <v>11</v>
      </c>
      <c r="W6" s="95"/>
      <c r="X6" s="95"/>
      <c r="Y6" s="95" t="s">
        <v>12</v>
      </c>
      <c r="Z6" s="95"/>
      <c r="AA6" s="95"/>
      <c r="AB6" s="95" t="s">
        <v>13</v>
      </c>
      <c r="AC6" s="95"/>
      <c r="AD6" s="95"/>
      <c r="AE6" s="95" t="s">
        <v>14</v>
      </c>
      <c r="AF6" s="95"/>
      <c r="AG6" s="95"/>
      <c r="AH6" s="103" t="s">
        <v>10</v>
      </c>
      <c r="AI6" s="103"/>
      <c r="AJ6" s="103"/>
      <c r="AK6" s="20">
        <v>1</v>
      </c>
      <c r="AL6" s="4"/>
    </row>
    <row r="7" spans="20:38" ht="15.75" customHeight="1" x14ac:dyDescent="0.2">
      <c r="V7" s="94" t="s">
        <v>15</v>
      </c>
      <c r="W7" s="95"/>
      <c r="X7" s="95"/>
      <c r="Y7" s="95" t="s">
        <v>16</v>
      </c>
      <c r="Z7" s="95"/>
      <c r="AA7" s="95"/>
      <c r="AB7" s="95" t="s">
        <v>17</v>
      </c>
      <c r="AC7" s="95"/>
      <c r="AD7" s="95"/>
      <c r="AE7" s="95" t="s">
        <v>18</v>
      </c>
      <c r="AF7" s="95"/>
      <c r="AG7" s="95"/>
      <c r="AH7" s="103" t="s">
        <v>44</v>
      </c>
      <c r="AI7" s="103"/>
      <c r="AJ7" s="103"/>
      <c r="AK7" s="20">
        <v>1.5</v>
      </c>
      <c r="AL7" s="4"/>
    </row>
    <row r="8" spans="20:38" x14ac:dyDescent="0.2">
      <c r="V8" s="13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5"/>
      <c r="AL8" s="4"/>
    </row>
    <row r="9" spans="20:38" x14ac:dyDescent="0.2"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20:38" x14ac:dyDescent="0.2">
      <c r="V10" s="21"/>
      <c r="W10" s="22"/>
      <c r="X10" s="86" t="s">
        <v>20</v>
      </c>
      <c r="Y10" s="86"/>
      <c r="Z10" s="88" t="s">
        <v>21</v>
      </c>
      <c r="AA10" s="88"/>
      <c r="AB10" s="88" t="s">
        <v>22</v>
      </c>
      <c r="AC10" s="88"/>
      <c r="AD10" s="88" t="s">
        <v>23</v>
      </c>
      <c r="AE10" s="88"/>
      <c r="AF10" s="88" t="s">
        <v>24</v>
      </c>
      <c r="AG10" s="88"/>
      <c r="AH10" s="88" t="s">
        <v>25</v>
      </c>
      <c r="AI10" s="88"/>
      <c r="AJ10" s="9"/>
      <c r="AK10" s="9"/>
      <c r="AL10" s="11"/>
    </row>
    <row r="11" spans="20:38" ht="15" customHeight="1" thickBot="1" x14ac:dyDescent="0.25">
      <c r="V11" s="39"/>
      <c r="W11" s="37"/>
      <c r="X11" s="87"/>
      <c r="Y11" s="87"/>
      <c r="Z11" s="89"/>
      <c r="AA11" s="89"/>
      <c r="AB11" s="89" t="s">
        <v>26</v>
      </c>
      <c r="AC11" s="89"/>
      <c r="AD11" s="89" t="s">
        <v>27</v>
      </c>
      <c r="AE11" s="89"/>
      <c r="AF11" s="89" t="s">
        <v>28</v>
      </c>
      <c r="AG11" s="89"/>
      <c r="AH11" s="89" t="s">
        <v>29</v>
      </c>
      <c r="AI11" s="89"/>
      <c r="AJ11" s="29"/>
      <c r="AK11" s="38" t="s">
        <v>48</v>
      </c>
      <c r="AL11" s="30"/>
    </row>
    <row r="12" spans="20:38" ht="13.5" thickTop="1" x14ac:dyDescent="0.2">
      <c r="V12" s="99"/>
      <c r="W12" s="90"/>
      <c r="X12" s="98"/>
      <c r="Y12" s="98"/>
      <c r="Z12" s="98"/>
      <c r="AA12" s="98"/>
      <c r="AB12" s="90"/>
      <c r="AC12" s="90"/>
      <c r="AD12" s="90"/>
      <c r="AE12" s="90"/>
      <c r="AF12" s="90"/>
      <c r="AG12" s="90"/>
      <c r="AH12" s="90"/>
      <c r="AI12" s="90"/>
      <c r="AJ12" s="4"/>
      <c r="AK12" s="16"/>
      <c r="AL12" s="12"/>
    </row>
    <row r="13" spans="20:38" x14ac:dyDescent="0.2">
      <c r="V13" s="99"/>
      <c r="W13" s="90"/>
      <c r="X13" s="98"/>
      <c r="Y13" s="98"/>
      <c r="Z13" s="98"/>
      <c r="AA13" s="98"/>
      <c r="AB13" s="90"/>
      <c r="AC13" s="90"/>
      <c r="AD13" s="90"/>
      <c r="AE13" s="90"/>
      <c r="AF13" s="90"/>
      <c r="AG13" s="90"/>
      <c r="AH13" s="90"/>
      <c r="AI13" s="90"/>
      <c r="AJ13" s="4"/>
      <c r="AK13" s="16"/>
      <c r="AL13" s="12"/>
    </row>
    <row r="14" spans="20:38" ht="15" customHeight="1" x14ac:dyDescent="0.2">
      <c r="V14" s="96" t="s">
        <v>30</v>
      </c>
      <c r="W14" s="97"/>
      <c r="X14" s="98">
        <f>+AA25</f>
        <v>20</v>
      </c>
      <c r="Y14" s="98"/>
      <c r="Z14" s="98">
        <f t="shared" ref="Z14:Z19" si="0">X14/$AE$21</f>
        <v>20</v>
      </c>
      <c r="AA14" s="98"/>
      <c r="AB14" s="90">
        <f t="shared" ref="AB14:AB19" si="1">IF(Z14&lt;=50000,$AK$5*$AE$21,IF(Z14&lt;=200000,$AK$6*$AE$21,IF(Z14&gt;=X14,$AK$7*$AE$21,"FAUX")))</f>
        <v>0.5</v>
      </c>
      <c r="AC14" s="90"/>
      <c r="AD14" s="90">
        <f t="shared" ref="AD14:AD19" si="2">IF(Z14&lt;=5000,$AK$5*$AE$21,IF(Z14&lt;=20000,$AK$6*$AE$21,IF(Z14&lt;=100000,$AK$7*$AE$21,"FAUX")))</f>
        <v>0.5</v>
      </c>
      <c r="AE14" s="90"/>
      <c r="AF14" s="90">
        <f t="shared" ref="AF14:AF19" si="3">IF(Z14&lt;=500,$AK$5*$AE$21,IF(Z14&lt;=2000,$AK$6*$AE$21,IF(Z14&lt;=10000,$AK$7*$AE$21,"FAUX")))</f>
        <v>0.5</v>
      </c>
      <c r="AG14" s="90"/>
      <c r="AH14" s="90">
        <f t="shared" ref="AH14:AH19" si="4">IF(Z14&lt;=50,$AK$5*$AE$21,IF(Z14&lt;=200,$AK$6*$AE$21,IF(Z14&lt;=1000,$AK$7*$AE$21,"FAUX")))</f>
        <v>0.5</v>
      </c>
      <c r="AI14" s="90"/>
      <c r="AJ14" s="4"/>
      <c r="AK14" s="16">
        <f t="shared" ref="AK14:AK19" si="5">IF($AH$21="I",AB14,IF($AH$21="II",AD14,IF($AH$21="III",AF14,IF($AH$21="IIII",AH14,"FAUX"))))</f>
        <v>0.5</v>
      </c>
      <c r="AL14" s="12"/>
    </row>
    <row r="15" spans="20:38" ht="15" customHeight="1" x14ac:dyDescent="0.2">
      <c r="V15" s="96" t="s">
        <v>31</v>
      </c>
      <c r="W15" s="97"/>
      <c r="X15" s="98">
        <f>IF($AH$21="I",50000*$AE$21,IF($AH$21="II",5000*$AE$21,IF($AH$21="III",500*$AE$21,IF($AH$21="IIII",50*$AE$21,"FAUX"))))</f>
        <v>500</v>
      </c>
      <c r="Y15" s="98"/>
      <c r="Z15" s="98">
        <f>X15/$AE$21</f>
        <v>500</v>
      </c>
      <c r="AA15" s="98"/>
      <c r="AB15" s="90">
        <f t="shared" si="1"/>
        <v>0.5</v>
      </c>
      <c r="AC15" s="90"/>
      <c r="AD15" s="90">
        <f t="shared" si="2"/>
        <v>0.5</v>
      </c>
      <c r="AE15" s="90"/>
      <c r="AF15" s="90">
        <f t="shared" si="3"/>
        <v>0.5</v>
      </c>
      <c r="AG15" s="90"/>
      <c r="AH15" s="90">
        <f t="shared" si="4"/>
        <v>1.5</v>
      </c>
      <c r="AI15" s="90"/>
      <c r="AJ15" s="4"/>
      <c r="AK15" s="16">
        <f t="shared" si="5"/>
        <v>0.5</v>
      </c>
      <c r="AL15" s="12"/>
    </row>
    <row r="16" spans="20:38" x14ac:dyDescent="0.2">
      <c r="T16" s="28" t="s">
        <v>49</v>
      </c>
      <c r="V16" s="96" t="s">
        <v>32</v>
      </c>
      <c r="W16" s="97"/>
      <c r="X16" s="98">
        <f>IF(AH21="I",200000*AE21,IF(AH21="II",20000*AE21,IF(AH21="III",2000*AE21,IF(AH21="IIII",200*AE21,"FAUX"))))</f>
        <v>2000</v>
      </c>
      <c r="Y16" s="98"/>
      <c r="Z16" s="98">
        <f t="shared" si="0"/>
        <v>2000</v>
      </c>
      <c r="AA16" s="98"/>
      <c r="AB16" s="90">
        <f>IF(Z16&lt;=50000,$AK$5*$AE$21,IF(Z16&lt;=200000,$AK$6*$AE$21,IF(Z16&gt;=X16,$AK$7*$AE$21,"FAUX")))</f>
        <v>0.5</v>
      </c>
      <c r="AC16" s="90"/>
      <c r="AD16" s="90">
        <f t="shared" si="2"/>
        <v>0.5</v>
      </c>
      <c r="AE16" s="90"/>
      <c r="AF16" s="90">
        <f t="shared" si="3"/>
        <v>1</v>
      </c>
      <c r="AG16" s="90"/>
      <c r="AH16" s="90" t="str">
        <f t="shared" si="4"/>
        <v>FAUX</v>
      </c>
      <c r="AI16" s="90"/>
      <c r="AJ16" s="4"/>
      <c r="AK16" s="16">
        <f t="shared" si="5"/>
        <v>1</v>
      </c>
      <c r="AL16" s="12"/>
    </row>
    <row r="17" spans="19:38" x14ac:dyDescent="0.2">
      <c r="V17" s="96" t="s">
        <v>33</v>
      </c>
      <c r="W17" s="97"/>
      <c r="X17" s="98">
        <f>ROUND($AA$21/100*80,0)</f>
        <v>2400</v>
      </c>
      <c r="Y17" s="98"/>
      <c r="Z17" s="98">
        <f>X17/$AE$21</f>
        <v>2400</v>
      </c>
      <c r="AA17" s="98"/>
      <c r="AB17" s="90">
        <f t="shared" si="1"/>
        <v>0.5</v>
      </c>
      <c r="AC17" s="90"/>
      <c r="AD17" s="90">
        <f t="shared" si="2"/>
        <v>0.5</v>
      </c>
      <c r="AE17" s="90"/>
      <c r="AF17" s="90">
        <f t="shared" si="3"/>
        <v>1.5</v>
      </c>
      <c r="AG17" s="90"/>
      <c r="AH17" s="90" t="str">
        <f t="shared" si="4"/>
        <v>FAUX</v>
      </c>
      <c r="AI17" s="90"/>
      <c r="AJ17" s="4"/>
      <c r="AK17" s="16">
        <f t="shared" si="5"/>
        <v>1.5</v>
      </c>
      <c r="AL17" s="12"/>
    </row>
    <row r="18" spans="19:38" x14ac:dyDescent="0.2">
      <c r="V18" s="96" t="s">
        <v>34</v>
      </c>
      <c r="W18" s="97"/>
      <c r="X18" s="98">
        <f>AA21/2</f>
        <v>1500</v>
      </c>
      <c r="Y18" s="98"/>
      <c r="Z18" s="98">
        <f t="shared" si="0"/>
        <v>1500</v>
      </c>
      <c r="AA18" s="98"/>
      <c r="AB18" s="90">
        <f t="shared" si="1"/>
        <v>0.5</v>
      </c>
      <c r="AC18" s="90"/>
      <c r="AD18" s="90">
        <f t="shared" si="2"/>
        <v>0.5</v>
      </c>
      <c r="AE18" s="90"/>
      <c r="AF18" s="90">
        <f t="shared" si="3"/>
        <v>1</v>
      </c>
      <c r="AG18" s="90"/>
      <c r="AH18" s="90" t="str">
        <f t="shared" si="4"/>
        <v>FAUX</v>
      </c>
      <c r="AI18" s="90"/>
      <c r="AJ18" s="4"/>
      <c r="AK18" s="16">
        <f t="shared" si="5"/>
        <v>1</v>
      </c>
      <c r="AL18" s="12"/>
    </row>
    <row r="19" spans="19:38" ht="12.75" customHeight="1" x14ac:dyDescent="0.2">
      <c r="V19" s="91" t="s">
        <v>35</v>
      </c>
      <c r="W19" s="92"/>
      <c r="X19" s="93">
        <f>$AA$21</f>
        <v>3000</v>
      </c>
      <c r="Y19" s="93"/>
      <c r="Z19" s="93">
        <f t="shared" si="0"/>
        <v>3000</v>
      </c>
      <c r="AA19" s="93"/>
      <c r="AB19" s="104">
        <f t="shared" si="1"/>
        <v>0.5</v>
      </c>
      <c r="AC19" s="104"/>
      <c r="AD19" s="104">
        <f t="shared" si="2"/>
        <v>0.5</v>
      </c>
      <c r="AE19" s="104"/>
      <c r="AF19" s="104">
        <f t="shared" si="3"/>
        <v>1.5</v>
      </c>
      <c r="AG19" s="104"/>
      <c r="AH19" s="104" t="str">
        <f t="shared" si="4"/>
        <v>FAUX</v>
      </c>
      <c r="AI19" s="104"/>
      <c r="AJ19" s="14"/>
      <c r="AK19" s="17">
        <f t="shared" si="5"/>
        <v>1.5</v>
      </c>
      <c r="AL19" s="15"/>
    </row>
    <row r="20" spans="19:38" x14ac:dyDescent="0.2"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19:38" ht="15" customHeight="1" x14ac:dyDescent="0.2">
      <c r="S21" s="83" t="s">
        <v>45</v>
      </c>
      <c r="T21" s="83"/>
      <c r="U21" s="84"/>
      <c r="V21" s="23" t="s">
        <v>46</v>
      </c>
      <c r="W21" s="9"/>
      <c r="X21" s="9"/>
      <c r="Y21" s="9"/>
      <c r="Z21" s="9"/>
      <c r="AA21" s="34">
        <v>3000</v>
      </c>
      <c r="AB21" s="31"/>
      <c r="AC21" s="9"/>
      <c r="AD21" s="33" t="s">
        <v>51</v>
      </c>
      <c r="AE21" s="34">
        <v>1</v>
      </c>
      <c r="AF21" s="9"/>
      <c r="AG21" s="10" t="s">
        <v>38</v>
      </c>
      <c r="AH21" s="44" t="s">
        <v>0</v>
      </c>
      <c r="AI21" s="9"/>
      <c r="AJ21" s="9"/>
      <c r="AK21" s="11"/>
      <c r="AL21" s="4"/>
    </row>
    <row r="22" spans="19:38" ht="13.5" x14ac:dyDescent="0.2">
      <c r="S22" s="83"/>
      <c r="T22" s="83"/>
      <c r="U22" s="84"/>
      <c r="V22" s="24" t="s">
        <v>36</v>
      </c>
      <c r="W22" s="4"/>
      <c r="X22" s="4"/>
      <c r="Y22" s="4"/>
      <c r="Z22" s="4"/>
      <c r="AA22" s="35"/>
      <c r="AB22" s="5"/>
      <c r="AC22" s="4"/>
      <c r="AD22" s="32"/>
      <c r="AE22" s="36"/>
      <c r="AF22" s="4"/>
      <c r="AG22" s="4"/>
      <c r="AH22" s="4"/>
      <c r="AI22" s="4"/>
      <c r="AJ22" s="4"/>
      <c r="AK22" s="12"/>
      <c r="AL22" s="4"/>
    </row>
    <row r="23" spans="19:38" ht="26.25" customHeight="1" x14ac:dyDescent="0.2">
      <c r="S23" s="83"/>
      <c r="T23" s="83"/>
      <c r="U23" s="84"/>
      <c r="V23" s="24" t="s">
        <v>47</v>
      </c>
      <c r="W23" s="4"/>
      <c r="X23" s="4"/>
      <c r="Y23" s="4"/>
      <c r="Z23" s="4"/>
      <c r="AA23" s="35">
        <v>6000</v>
      </c>
      <c r="AB23" s="5"/>
      <c r="AC23" s="4"/>
      <c r="AD23" s="32" t="s">
        <v>39</v>
      </c>
      <c r="AE23" s="36">
        <v>2</v>
      </c>
      <c r="AF23" s="4"/>
      <c r="AG23" s="4" t="s">
        <v>41</v>
      </c>
      <c r="AH23" s="4">
        <f>+AA21/AE21</f>
        <v>3000</v>
      </c>
      <c r="AI23" s="4"/>
      <c r="AJ23" s="4"/>
      <c r="AK23" s="12"/>
      <c r="AL23" s="4"/>
    </row>
    <row r="24" spans="19:38" ht="12.75" customHeight="1" x14ac:dyDescent="0.2">
      <c r="S24" s="83"/>
      <c r="T24" s="83"/>
      <c r="U24" s="84"/>
      <c r="V24" s="24" t="s">
        <v>36</v>
      </c>
      <c r="W24" s="4"/>
      <c r="X24" s="4"/>
      <c r="Y24" s="4"/>
      <c r="Z24" s="4"/>
      <c r="AA24" s="5"/>
      <c r="AB24" s="5"/>
      <c r="AC24" s="4"/>
      <c r="AD24" s="6"/>
      <c r="AE24" s="6"/>
      <c r="AF24" s="4"/>
      <c r="AG24" s="4"/>
      <c r="AH24" s="4"/>
      <c r="AI24" s="4"/>
      <c r="AJ24" s="4"/>
      <c r="AK24" s="12"/>
      <c r="AL24" s="4"/>
    </row>
    <row r="25" spans="19:38" ht="15.75" customHeight="1" x14ac:dyDescent="0.2">
      <c r="S25" s="83"/>
      <c r="T25" s="83"/>
      <c r="U25" s="84"/>
      <c r="V25" s="13" t="s">
        <v>37</v>
      </c>
      <c r="W25" s="14"/>
      <c r="X25" s="14"/>
      <c r="Y25" s="14"/>
      <c r="Z25" s="14"/>
      <c r="AA25" s="14">
        <f>AE21*20</f>
        <v>20</v>
      </c>
      <c r="AB25" s="14"/>
      <c r="AC25" s="14"/>
      <c r="AD25" s="14" t="s">
        <v>42</v>
      </c>
      <c r="AE25" s="14"/>
      <c r="AF25" s="14">
        <f>+AE23*20</f>
        <v>40</v>
      </c>
      <c r="AG25" s="14"/>
      <c r="AH25" s="14"/>
      <c r="AI25" s="14"/>
      <c r="AJ25" s="14"/>
      <c r="AK25" s="15"/>
      <c r="AL25" s="4"/>
    </row>
    <row r="26" spans="19:38" ht="15" customHeight="1" x14ac:dyDescent="0.2">
      <c r="V26" s="21"/>
      <c r="W26" s="22"/>
      <c r="X26" s="88" t="s">
        <v>20</v>
      </c>
      <c r="Y26" s="88"/>
      <c r="Z26" s="88" t="s">
        <v>21</v>
      </c>
      <c r="AA26" s="88"/>
      <c r="AB26" s="88" t="s">
        <v>22</v>
      </c>
      <c r="AC26" s="88"/>
      <c r="AD26" s="88" t="s">
        <v>23</v>
      </c>
      <c r="AE26" s="88"/>
      <c r="AF26" s="88" t="s">
        <v>24</v>
      </c>
      <c r="AG26" s="88"/>
      <c r="AH26" s="88" t="s">
        <v>25</v>
      </c>
      <c r="AI26" s="88"/>
      <c r="AJ26" s="9"/>
      <c r="AK26" s="11"/>
      <c r="AL26" s="4"/>
    </row>
    <row r="27" spans="19:38" ht="13.5" thickBot="1" x14ac:dyDescent="0.25">
      <c r="V27" s="39"/>
      <c r="W27" s="37"/>
      <c r="X27" s="89"/>
      <c r="Y27" s="89"/>
      <c r="Z27" s="89"/>
      <c r="AA27" s="89"/>
      <c r="AB27" s="89" t="s">
        <v>26</v>
      </c>
      <c r="AC27" s="89"/>
      <c r="AD27" s="89" t="s">
        <v>27</v>
      </c>
      <c r="AE27" s="89"/>
      <c r="AF27" s="89" t="s">
        <v>28</v>
      </c>
      <c r="AG27" s="89"/>
      <c r="AH27" s="89" t="s">
        <v>29</v>
      </c>
      <c r="AI27" s="89"/>
      <c r="AJ27" s="29"/>
      <c r="AK27" s="40" t="s">
        <v>48</v>
      </c>
      <c r="AL27" s="4"/>
    </row>
    <row r="28" spans="19:38" ht="13.5" thickTop="1" x14ac:dyDescent="0.2">
      <c r="V28" s="41"/>
      <c r="W28" s="25"/>
      <c r="X28" s="98"/>
      <c r="Y28" s="98"/>
      <c r="Z28" s="98"/>
      <c r="AA28" s="98"/>
      <c r="AB28" s="90"/>
      <c r="AC28" s="90"/>
      <c r="AD28" s="90"/>
      <c r="AE28" s="90"/>
      <c r="AF28" s="90"/>
      <c r="AG28" s="90"/>
      <c r="AH28" s="90"/>
      <c r="AI28" s="90"/>
      <c r="AJ28" s="4"/>
      <c r="AK28" s="42"/>
      <c r="AL28" s="4"/>
    </row>
    <row r="29" spans="19:38" ht="15" customHeight="1" x14ac:dyDescent="0.2">
      <c r="V29" s="41"/>
      <c r="W29" s="25"/>
      <c r="X29" s="98"/>
      <c r="Y29" s="98"/>
      <c r="Z29" s="98"/>
      <c r="AA29" s="98"/>
      <c r="AB29" s="90"/>
      <c r="AC29" s="90"/>
      <c r="AD29" s="90"/>
      <c r="AE29" s="90"/>
      <c r="AF29" s="90"/>
      <c r="AG29" s="90"/>
      <c r="AH29" s="90"/>
      <c r="AI29" s="90"/>
      <c r="AJ29" s="4"/>
      <c r="AK29" s="42"/>
      <c r="AL29" s="4"/>
    </row>
    <row r="30" spans="19:38" ht="15" customHeight="1" x14ac:dyDescent="0.2">
      <c r="T30" s="28" t="s">
        <v>50</v>
      </c>
      <c r="V30" s="99" t="s">
        <v>30</v>
      </c>
      <c r="W30" s="90"/>
      <c r="X30" s="98">
        <f>+AF25</f>
        <v>40</v>
      </c>
      <c r="Y30" s="98"/>
      <c r="Z30" s="98">
        <f t="shared" ref="Z30:Z35" si="6">IF( $AE$23=0,0,X30/$AE$23)</f>
        <v>20</v>
      </c>
      <c r="AA30" s="98"/>
      <c r="AB30" s="90">
        <f>IF(X30&gt;0,IF(Z30&lt;=50000,$AK$5*$AE$23,IF(Z30&lt;=200000,$AK$6*$AE$23,IF(Z30&gt;=X30,$AK$7*$AE$23,"FAUX"))),0)</f>
        <v>1</v>
      </c>
      <c r="AC30" s="90"/>
      <c r="AD30" s="90">
        <f>IF(X30&gt;0,IF(Z30&lt;=5000,$AK$5*$AE$23,IF(Z30&lt;=20000,$AK$6*$AE$23,IF(Z30&lt;=100000,$AK$7*$AE$23,"FAUX"))),0)</f>
        <v>1</v>
      </c>
      <c r="AE30" s="90"/>
      <c r="AF30" s="90">
        <f>IF(X30&gt;0,IF(Z30&lt;=500,$AK$5*$AE$23,IF(Z30&lt;=2000,$AK$6*$AE$23,IF(Z30&lt;=10000,$AK$7*$AE$23,"FAUX"))),0)</f>
        <v>1</v>
      </c>
      <c r="AG30" s="90"/>
      <c r="AH30" s="90">
        <f>IF(X30&gt;0,IF(Z30&lt;=50,$AK$5*$AE$23,IF(Z30&lt;=200,$AK$6*$AE$23,IF(Z30&lt;=1000,$AK$7*$AE$23,"FAUX"))),0)</f>
        <v>1</v>
      </c>
      <c r="AI30" s="90"/>
      <c r="AJ30" s="4"/>
      <c r="AK30" s="42">
        <f t="shared" ref="AK30:AK35" si="7">IF($AH$21="I",AB30,IF($AH$21="II",AD30,IF($AH$21="III",AF30,IF($AH$21="IIII",AH30,"FAUX"))))</f>
        <v>1</v>
      </c>
      <c r="AL30" s="4"/>
    </row>
    <row r="31" spans="19:38" ht="15" customHeight="1" x14ac:dyDescent="0.2">
      <c r="V31" s="96" t="s">
        <v>31</v>
      </c>
      <c r="W31" s="97"/>
      <c r="X31" s="98">
        <f>IF($AH$21="I",50000*$AE$23,IF($AH$21="II",5000*$AE$23,IF($AH$21="III",500*$AE$23,IF($AH$21="IIII",50*$AE$23,"FAUX"))))</f>
        <v>1000</v>
      </c>
      <c r="Y31" s="98"/>
      <c r="Z31" s="98">
        <f t="shared" si="6"/>
        <v>500</v>
      </c>
      <c r="AA31" s="98"/>
      <c r="AB31" s="90">
        <f t="shared" ref="AB31:AB35" si="8">IF(X31&gt;0,IF(Z31&lt;=50000,$AK$5*$AE$23,IF(Z31&lt;=200000,$AK$6*$AE$23,IF(Z31&gt;=X31,$AK$7*$AE$23,"FAUX"))),0)</f>
        <v>1</v>
      </c>
      <c r="AC31" s="90"/>
      <c r="AD31" s="90">
        <f t="shared" ref="AD31:AD35" si="9">IF(X31&gt;0,IF(Z31&lt;=5000,$AK$5*$AE$23,IF(Z31&lt;=20000,$AK$6*$AE$23,IF(Z31&lt;=100000,$AK$7*$AE$23,"FAUX"))),0)</f>
        <v>1</v>
      </c>
      <c r="AE31" s="90"/>
      <c r="AF31" s="90">
        <f t="shared" ref="AF31:AF35" si="10">IF(X31&gt;0,IF(Z31&lt;=500,$AK$5*$AE$23,IF(Z31&lt;=2000,$AK$6*$AE$23,IF(Z31&lt;=10000,$AK$7*$AE$23,"FAUX"))),0)</f>
        <v>1</v>
      </c>
      <c r="AG31" s="90"/>
      <c r="AH31" s="90">
        <f t="shared" ref="AH31:AH35" si="11">IF(X31&gt;0,IF(Z31&lt;=50,$AK$5*$AE$23,IF(Z31&lt;=200,$AK$6*$AE$23,IF(Z31&lt;=1000,$AK$7*$AE$23,"FAUX"))),0)</f>
        <v>3</v>
      </c>
      <c r="AI31" s="90"/>
      <c r="AJ31" s="4"/>
      <c r="AK31" s="42">
        <f t="shared" si="7"/>
        <v>1</v>
      </c>
      <c r="AL31" s="4"/>
    </row>
    <row r="32" spans="19:38" ht="15.75" customHeight="1" x14ac:dyDescent="0.2">
      <c r="V32" s="96" t="s">
        <v>32</v>
      </c>
      <c r="W32" s="97"/>
      <c r="X32" s="98">
        <f>IF(AH21="I",200000*AE23,IF(AH21="II",20000*AE23,IF(AH21="III",2000*AE23,IF(AH21="IIII",200*AE23,"FAUX"))))</f>
        <v>4000</v>
      </c>
      <c r="Y32" s="98"/>
      <c r="Z32" s="98">
        <f t="shared" si="6"/>
        <v>2000</v>
      </c>
      <c r="AA32" s="98"/>
      <c r="AB32" s="90">
        <f t="shared" si="8"/>
        <v>1</v>
      </c>
      <c r="AC32" s="90"/>
      <c r="AD32" s="90">
        <f t="shared" si="9"/>
        <v>1</v>
      </c>
      <c r="AE32" s="90"/>
      <c r="AF32" s="90">
        <f t="shared" si="10"/>
        <v>2</v>
      </c>
      <c r="AG32" s="90"/>
      <c r="AH32" s="90" t="str">
        <f t="shared" si="11"/>
        <v>FAUX</v>
      </c>
      <c r="AI32" s="90"/>
      <c r="AJ32" s="4"/>
      <c r="AK32" s="42">
        <f t="shared" si="7"/>
        <v>2</v>
      </c>
      <c r="AL32" s="4"/>
    </row>
    <row r="33" spans="22:38" ht="12.75" customHeight="1" x14ac:dyDescent="0.2">
      <c r="V33" s="96" t="s">
        <v>33</v>
      </c>
      <c r="W33" s="97"/>
      <c r="X33" s="98">
        <f>ROUND($AA$23/100*80,0)</f>
        <v>4800</v>
      </c>
      <c r="Y33" s="98"/>
      <c r="Z33" s="98">
        <f t="shared" si="6"/>
        <v>2400</v>
      </c>
      <c r="AA33" s="98"/>
      <c r="AB33" s="90">
        <f t="shared" si="8"/>
        <v>1</v>
      </c>
      <c r="AC33" s="90"/>
      <c r="AD33" s="90">
        <f t="shared" si="9"/>
        <v>1</v>
      </c>
      <c r="AE33" s="90"/>
      <c r="AF33" s="90">
        <f t="shared" si="10"/>
        <v>3</v>
      </c>
      <c r="AG33" s="90"/>
      <c r="AH33" s="90" t="str">
        <f t="shared" si="11"/>
        <v>FAUX</v>
      </c>
      <c r="AI33" s="90"/>
      <c r="AJ33" s="4"/>
      <c r="AK33" s="42">
        <f t="shared" si="7"/>
        <v>3</v>
      </c>
      <c r="AL33" s="4"/>
    </row>
    <row r="34" spans="22:38" x14ac:dyDescent="0.2">
      <c r="V34" s="96" t="s">
        <v>34</v>
      </c>
      <c r="W34" s="97"/>
      <c r="X34" s="98">
        <f>AA23/2</f>
        <v>3000</v>
      </c>
      <c r="Y34" s="98"/>
      <c r="Z34" s="98">
        <f t="shared" si="6"/>
        <v>1500</v>
      </c>
      <c r="AA34" s="98"/>
      <c r="AB34" s="90">
        <f t="shared" si="8"/>
        <v>1</v>
      </c>
      <c r="AC34" s="90"/>
      <c r="AD34" s="90">
        <f t="shared" si="9"/>
        <v>1</v>
      </c>
      <c r="AE34" s="90"/>
      <c r="AF34" s="90">
        <f t="shared" si="10"/>
        <v>2</v>
      </c>
      <c r="AG34" s="90"/>
      <c r="AH34" s="90" t="str">
        <f t="shared" si="11"/>
        <v>FAUX</v>
      </c>
      <c r="AI34" s="90"/>
      <c r="AJ34" s="4"/>
      <c r="AK34" s="42">
        <f t="shared" si="7"/>
        <v>2</v>
      </c>
      <c r="AL34" s="4"/>
    </row>
    <row r="35" spans="22:38" x14ac:dyDescent="0.2">
      <c r="V35" s="105" t="s">
        <v>35</v>
      </c>
      <c r="W35" s="106"/>
      <c r="X35" s="93">
        <f>AA23</f>
        <v>6000</v>
      </c>
      <c r="Y35" s="93"/>
      <c r="Z35" s="93">
        <f t="shared" si="6"/>
        <v>3000</v>
      </c>
      <c r="AA35" s="93"/>
      <c r="AB35" s="104">
        <f t="shared" si="8"/>
        <v>1</v>
      </c>
      <c r="AC35" s="104"/>
      <c r="AD35" s="104">
        <f t="shared" si="9"/>
        <v>1</v>
      </c>
      <c r="AE35" s="104"/>
      <c r="AF35" s="104">
        <f t="shared" si="10"/>
        <v>3</v>
      </c>
      <c r="AG35" s="104"/>
      <c r="AH35" s="104" t="str">
        <f t="shared" si="11"/>
        <v>FAUX</v>
      </c>
      <c r="AI35" s="104"/>
      <c r="AJ35" s="14"/>
      <c r="AK35" s="43">
        <f t="shared" si="7"/>
        <v>3</v>
      </c>
      <c r="AL35" s="4"/>
    </row>
    <row r="36" spans="22:38" x14ac:dyDescent="0.2"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</row>
    <row r="37" spans="22:38" x14ac:dyDescent="0.2"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</row>
    <row r="38" spans="22:38" x14ac:dyDescent="0.2">
      <c r="V38" s="45"/>
      <c r="W38" s="45"/>
      <c r="X38" s="45"/>
      <c r="Y38" s="45"/>
      <c r="Z38" s="45"/>
      <c r="AA38" s="45"/>
      <c r="AB38" s="46"/>
      <c r="AC38" s="108"/>
      <c r="AD38" s="108"/>
      <c r="AE38" s="109"/>
      <c r="AF38" s="109"/>
      <c r="AG38" s="47"/>
      <c r="AH38" s="45"/>
      <c r="AI38" s="45"/>
      <c r="AJ38" s="45"/>
      <c r="AK38" s="45"/>
      <c r="AL38" s="45"/>
    </row>
    <row r="39" spans="22:38" ht="15" customHeight="1" x14ac:dyDescent="0.2">
      <c r="V39" s="45"/>
      <c r="W39" s="3"/>
      <c r="X39" s="45"/>
      <c r="Y39" s="45"/>
      <c r="Z39" s="45"/>
      <c r="AA39" s="45"/>
      <c r="AB39" s="46"/>
      <c r="AC39" s="108"/>
      <c r="AD39" s="108"/>
      <c r="AE39" s="109"/>
      <c r="AF39" s="109"/>
      <c r="AG39" s="47"/>
      <c r="AH39" s="45"/>
      <c r="AI39" s="45"/>
      <c r="AJ39" s="45"/>
      <c r="AK39" s="45"/>
      <c r="AL39" s="45"/>
    </row>
    <row r="40" spans="22:38" x14ac:dyDescent="0.2">
      <c r="V40" s="45"/>
      <c r="W40" s="107"/>
      <c r="X40" s="107"/>
      <c r="Y40" s="45"/>
      <c r="Z40" s="45"/>
      <c r="AA40" s="45"/>
      <c r="AB40" s="46"/>
      <c r="AC40" s="108"/>
      <c r="AD40" s="108"/>
      <c r="AE40" s="109"/>
      <c r="AF40" s="109"/>
      <c r="AG40" s="47"/>
      <c r="AH40" s="45"/>
      <c r="AI40" s="45"/>
      <c r="AJ40" s="45"/>
      <c r="AK40" s="45"/>
      <c r="AL40" s="45"/>
    </row>
    <row r="41" spans="22:38" x14ac:dyDescent="0.2">
      <c r="V41" s="45"/>
      <c r="W41" s="45"/>
      <c r="X41" s="45"/>
      <c r="Y41" s="45"/>
      <c r="Z41" s="45"/>
      <c r="AA41" s="45"/>
      <c r="AB41" s="46"/>
      <c r="AC41" s="108"/>
      <c r="AD41" s="108"/>
      <c r="AE41" s="109"/>
      <c r="AF41" s="109"/>
      <c r="AG41" s="47"/>
      <c r="AH41" s="45"/>
      <c r="AI41" s="45"/>
      <c r="AJ41" s="45"/>
      <c r="AK41" s="45"/>
      <c r="AL41" s="45"/>
    </row>
    <row r="42" spans="22:38" x14ac:dyDescent="0.2">
      <c r="V42" s="48"/>
      <c r="W42" s="45"/>
      <c r="X42" s="45"/>
      <c r="Y42" s="45"/>
      <c r="Z42" s="45"/>
      <c r="AA42" s="45"/>
      <c r="AB42" s="46"/>
      <c r="AC42" s="108"/>
      <c r="AD42" s="108"/>
      <c r="AE42" s="109"/>
      <c r="AF42" s="109"/>
      <c r="AG42" s="47"/>
      <c r="AH42" s="45"/>
      <c r="AI42" s="45"/>
      <c r="AJ42" s="45"/>
      <c r="AK42" s="45"/>
      <c r="AL42" s="45"/>
    </row>
    <row r="43" spans="22:38" ht="12.75" customHeight="1" x14ac:dyDescent="0.2">
      <c r="V43" s="45"/>
      <c r="W43" s="45"/>
      <c r="X43" s="45"/>
      <c r="Y43" s="45"/>
      <c r="Z43" s="45"/>
      <c r="AA43" s="45"/>
      <c r="AB43" s="46"/>
      <c r="AC43" s="110"/>
      <c r="AD43" s="110"/>
      <c r="AE43" s="109"/>
      <c r="AF43" s="109"/>
      <c r="AG43" s="47"/>
      <c r="AH43" s="45"/>
      <c r="AI43" s="45"/>
      <c r="AJ43" s="45"/>
      <c r="AK43" s="45"/>
      <c r="AL43" s="45"/>
    </row>
    <row r="44" spans="22:38" ht="3.75" customHeight="1" x14ac:dyDescent="0.2"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</row>
    <row r="45" spans="22:38" ht="15.75" customHeight="1" x14ac:dyDescent="0.2"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</row>
    <row r="46" spans="22:38" ht="15" customHeight="1" x14ac:dyDescent="0.2">
      <c r="W46" s="8"/>
      <c r="X46" s="7"/>
      <c r="Y46" s="8"/>
      <c r="Z46" s="7"/>
      <c r="AA46" s="8"/>
      <c r="AB46" s="7"/>
      <c r="AC46" s="8"/>
      <c r="AD46" s="7"/>
    </row>
    <row r="48" spans="22:38" x14ac:dyDescent="0.2">
      <c r="X48" s="26"/>
      <c r="AE48" s="85"/>
      <c r="AF48" s="85"/>
      <c r="AK48" s="27"/>
    </row>
    <row r="49" spans="2:37" x14ac:dyDescent="0.2">
      <c r="X49" s="26"/>
      <c r="AE49" s="27"/>
      <c r="AK49" s="27"/>
    </row>
    <row r="50" spans="2:37" x14ac:dyDescent="0.2">
      <c r="S50" s="64"/>
      <c r="X50" s="26"/>
      <c r="AA50" s="66"/>
      <c r="AE50" s="27"/>
      <c r="AH50" s="27"/>
      <c r="AK50" s="27"/>
    </row>
    <row r="51" spans="2:37" ht="15" customHeight="1" x14ac:dyDescent="0.2">
      <c r="B51" s="1" t="s">
        <v>52</v>
      </c>
      <c r="D51" s="49"/>
      <c r="E51" s="64"/>
      <c r="G51" s="64"/>
      <c r="K51" s="64"/>
      <c r="O51" s="64"/>
      <c r="S51" s="64"/>
      <c r="X51" s="26"/>
      <c r="AA51" s="66"/>
      <c r="AE51" s="27"/>
      <c r="AH51" s="27"/>
      <c r="AK51" s="27"/>
    </row>
    <row r="52" spans="2:37" ht="15" customHeight="1" x14ac:dyDescent="0.2">
      <c r="D52" s="49"/>
      <c r="E52" s="64"/>
      <c r="G52" s="64"/>
      <c r="K52" s="64"/>
      <c r="O52" s="64"/>
      <c r="S52" s="64"/>
      <c r="X52" s="26"/>
      <c r="AA52" s="66"/>
      <c r="AE52" s="27"/>
      <c r="AH52" s="27"/>
      <c r="AK52" s="27"/>
    </row>
    <row r="53" spans="2:37" ht="15" customHeight="1" thickBot="1" x14ac:dyDescent="0.25">
      <c r="C53" s="52">
        <v>3</v>
      </c>
      <c r="D53" s="56"/>
      <c r="E53" s="65"/>
      <c r="F53" s="57"/>
      <c r="G53" s="65"/>
      <c r="H53" s="57"/>
      <c r="I53" s="57"/>
      <c r="J53" s="57"/>
      <c r="K53" s="65"/>
      <c r="L53" s="57"/>
      <c r="M53" s="57"/>
      <c r="N53" s="57"/>
      <c r="O53" s="65"/>
      <c r="P53" s="57"/>
      <c r="Q53" s="57"/>
      <c r="R53" s="57"/>
      <c r="S53" s="65"/>
      <c r="T53" s="57"/>
      <c r="U53" s="57"/>
      <c r="V53" s="62"/>
      <c r="W53" s="62"/>
      <c r="X53" s="63"/>
      <c r="Y53" s="62">
        <v>3</v>
      </c>
      <c r="Z53" s="62"/>
      <c r="AA53" s="67"/>
      <c r="AE53" s="27"/>
      <c r="AH53" s="27"/>
      <c r="AK53" s="27"/>
    </row>
    <row r="54" spans="2:37" ht="15" customHeight="1" x14ac:dyDescent="0.2">
      <c r="D54" s="49"/>
      <c r="E54" s="64"/>
      <c r="G54" s="64"/>
      <c r="K54" s="64"/>
      <c r="O54" s="64"/>
      <c r="P54" s="55"/>
      <c r="S54" s="64"/>
      <c r="X54" s="26"/>
      <c r="AA54" s="73"/>
      <c r="AE54" s="27"/>
      <c r="AH54" s="27"/>
      <c r="AK54" s="27"/>
    </row>
    <row r="55" spans="2:37" ht="15" customHeight="1" x14ac:dyDescent="0.2">
      <c r="C55" s="52">
        <v>2.5</v>
      </c>
      <c r="D55" s="49"/>
      <c r="E55" s="64"/>
      <c r="G55" s="64"/>
      <c r="K55" s="64"/>
      <c r="O55" s="64"/>
      <c r="S55" s="64"/>
      <c r="X55" s="26"/>
      <c r="AA55" s="60"/>
      <c r="AE55" s="27"/>
      <c r="AH55" s="27"/>
      <c r="AK55" s="27"/>
    </row>
    <row r="56" spans="2:37" ht="15.75" customHeight="1" x14ac:dyDescent="0.2">
      <c r="D56" s="49"/>
      <c r="E56" s="64"/>
      <c r="G56" s="64"/>
      <c r="K56" s="64"/>
      <c r="O56" s="64"/>
      <c r="S56" s="64"/>
      <c r="X56" s="26"/>
      <c r="AA56" s="60"/>
      <c r="AE56" s="27"/>
      <c r="AH56" s="27"/>
      <c r="AK56" s="27"/>
    </row>
    <row r="57" spans="2:37" ht="13.5" thickBot="1" x14ac:dyDescent="0.25">
      <c r="C57" s="52">
        <v>2</v>
      </c>
      <c r="D57" s="56"/>
      <c r="E57" s="65"/>
      <c r="F57" s="57"/>
      <c r="G57" s="65"/>
      <c r="H57" s="57"/>
      <c r="I57" s="57"/>
      <c r="J57" s="57"/>
      <c r="K57" s="65"/>
      <c r="L57" s="57"/>
      <c r="M57" s="57"/>
      <c r="N57" s="57"/>
      <c r="O57" s="65"/>
      <c r="P57" s="57"/>
      <c r="Q57" s="57"/>
      <c r="R57" s="57">
        <v>2</v>
      </c>
      <c r="S57" s="65"/>
      <c r="AA57" s="60"/>
    </row>
    <row r="58" spans="2:37" x14ac:dyDescent="0.2">
      <c r="D58" s="49"/>
      <c r="E58" s="64"/>
      <c r="G58" s="64"/>
      <c r="K58" s="64"/>
      <c r="O58" s="64"/>
      <c r="R58" s="55"/>
      <c r="S58" s="70"/>
      <c r="AA58" s="60"/>
    </row>
    <row r="59" spans="2:37" ht="15" customHeight="1" thickBot="1" x14ac:dyDescent="0.25">
      <c r="C59" s="52">
        <v>1.5</v>
      </c>
      <c r="D59" s="76"/>
      <c r="E59" s="77"/>
      <c r="F59" s="78"/>
      <c r="G59" s="77"/>
      <c r="H59" s="78"/>
      <c r="I59" s="78"/>
      <c r="J59" s="78"/>
      <c r="K59" s="77"/>
      <c r="L59" s="78"/>
      <c r="M59" s="78"/>
      <c r="N59" s="78">
        <v>1.5</v>
      </c>
      <c r="O59" s="77"/>
      <c r="R59" s="55"/>
      <c r="S59" s="71"/>
      <c r="AA59" s="60"/>
    </row>
    <row r="60" spans="2:37" x14ac:dyDescent="0.2">
      <c r="D60" s="49"/>
      <c r="E60" s="64"/>
      <c r="G60" s="64"/>
      <c r="K60" s="64"/>
      <c r="O60" s="75"/>
      <c r="R60" s="55"/>
      <c r="S60" s="71"/>
      <c r="AA60" s="60"/>
    </row>
    <row r="61" spans="2:37" ht="13.5" thickBot="1" x14ac:dyDescent="0.25">
      <c r="C61" s="52">
        <v>1</v>
      </c>
      <c r="D61" s="56"/>
      <c r="E61" s="77"/>
      <c r="F61" s="80"/>
      <c r="G61" s="65"/>
      <c r="H61" s="78"/>
      <c r="I61" s="78"/>
      <c r="J61" s="78">
        <v>1</v>
      </c>
      <c r="K61" s="77"/>
      <c r="O61" s="75"/>
      <c r="R61" s="55"/>
      <c r="S61" s="71"/>
      <c r="AA61" s="60"/>
    </row>
    <row r="62" spans="2:37" ht="15" customHeight="1" x14ac:dyDescent="0.2">
      <c r="D62" s="49"/>
      <c r="E62" s="64"/>
      <c r="G62" s="58"/>
      <c r="K62" s="75"/>
      <c r="O62" s="75"/>
      <c r="R62" s="55"/>
      <c r="S62" s="71"/>
      <c r="AA62" s="60"/>
    </row>
    <row r="63" spans="2:37" ht="13.5" thickBot="1" x14ac:dyDescent="0.25">
      <c r="C63" s="52">
        <v>0.5</v>
      </c>
      <c r="D63" s="76"/>
      <c r="E63" s="77"/>
      <c r="G63" s="58"/>
      <c r="K63" s="75"/>
      <c r="O63" s="75"/>
      <c r="R63" s="55"/>
      <c r="S63" s="71"/>
      <c r="AA63" s="60"/>
    </row>
    <row r="64" spans="2:37" x14ac:dyDescent="0.2">
      <c r="D64" s="49"/>
      <c r="E64" s="79"/>
      <c r="G64" s="58"/>
      <c r="K64" s="75"/>
      <c r="O64" s="75"/>
      <c r="R64" s="55"/>
      <c r="S64" s="71"/>
      <c r="AA64" s="60"/>
    </row>
    <row r="65" spans="3:34" x14ac:dyDescent="0.2">
      <c r="D65" s="50"/>
      <c r="E65" s="74"/>
      <c r="F65" s="51"/>
      <c r="G65" s="59"/>
      <c r="H65" s="51"/>
      <c r="I65" s="51"/>
      <c r="J65" s="51"/>
      <c r="K65" s="74"/>
      <c r="L65" s="51"/>
      <c r="M65" s="51"/>
      <c r="N65" s="51"/>
      <c r="O65" s="74"/>
      <c r="P65" s="51"/>
      <c r="Q65" s="51"/>
      <c r="R65" s="68"/>
      <c r="S65" s="72"/>
      <c r="T65" s="51"/>
      <c r="U65" s="51"/>
      <c r="V65" s="53"/>
      <c r="W65" s="54"/>
      <c r="X65" s="53"/>
      <c r="Y65" s="53"/>
      <c r="Z65" s="53"/>
      <c r="AA65" s="61"/>
    </row>
    <row r="66" spans="3:34" ht="13.5" thickBot="1" x14ac:dyDescent="0.25">
      <c r="C66" s="1">
        <v>0</v>
      </c>
      <c r="F66" s="1">
        <v>500</v>
      </c>
      <c r="H66" s="1">
        <v>1000</v>
      </c>
      <c r="L66" s="1">
        <v>2000</v>
      </c>
      <c r="P66" s="1">
        <v>3000</v>
      </c>
      <c r="S66" s="69"/>
      <c r="T66" s="1">
        <v>4000</v>
      </c>
      <c r="AA66" s="2">
        <v>6000</v>
      </c>
      <c r="AF66" s="2" t="s">
        <v>54</v>
      </c>
      <c r="AH66" s="2" t="s">
        <v>48</v>
      </c>
    </row>
    <row r="67" spans="3:34" ht="13.5" thickBot="1" x14ac:dyDescent="0.25">
      <c r="AB67" s="1" t="s">
        <v>40</v>
      </c>
      <c r="AD67" s="82" t="s">
        <v>31</v>
      </c>
      <c r="AE67" s="81"/>
      <c r="AF67" s="81"/>
      <c r="AH67" s="81"/>
    </row>
    <row r="68" spans="3:34" ht="13.5" thickBot="1" x14ac:dyDescent="0.25">
      <c r="AD68" s="82" t="s">
        <v>32</v>
      </c>
      <c r="AE68" s="81"/>
      <c r="AF68" s="81"/>
      <c r="AH68" s="81"/>
    </row>
    <row r="69" spans="3:34" ht="13.5" thickBot="1" x14ac:dyDescent="0.25">
      <c r="AD69" s="82" t="s">
        <v>33</v>
      </c>
      <c r="AE69" s="81"/>
      <c r="AF69" s="81"/>
      <c r="AH69" s="81"/>
    </row>
    <row r="70" spans="3:34" ht="13.5" thickBot="1" x14ac:dyDescent="0.25">
      <c r="AD70" s="82" t="s">
        <v>34</v>
      </c>
      <c r="AE70" s="81"/>
      <c r="AF70" s="81"/>
      <c r="AH70" s="81"/>
    </row>
    <row r="71" spans="3:34" ht="13.5" thickBot="1" x14ac:dyDescent="0.25">
      <c r="AD71" s="82" t="s">
        <v>53</v>
      </c>
      <c r="AE71" s="81"/>
      <c r="AF71" s="81"/>
      <c r="AH71" s="81"/>
    </row>
    <row r="77" spans="3:34" ht="15" customHeight="1" x14ac:dyDescent="0.2"/>
    <row r="78" spans="3:34" ht="15" customHeight="1" x14ac:dyDescent="0.2"/>
    <row r="80" spans="3:34" ht="15" customHeight="1" x14ac:dyDescent="0.2"/>
    <row r="90" ht="15" customHeight="1" x14ac:dyDescent="0.2"/>
    <row r="94" ht="15" customHeight="1" x14ac:dyDescent="0.2"/>
    <row r="97" ht="15" customHeight="1" x14ac:dyDescent="0.2"/>
    <row r="99" ht="15" customHeight="1" x14ac:dyDescent="0.2"/>
    <row r="100" ht="15" customHeight="1" x14ac:dyDescent="0.2"/>
    <row r="101" ht="15" customHeight="1" x14ac:dyDescent="0.2"/>
    <row r="104" ht="15" customHeight="1" x14ac:dyDescent="0.2"/>
    <row r="105" ht="15" customHeight="1" x14ac:dyDescent="0.2"/>
    <row r="106" ht="15" customHeight="1" x14ac:dyDescent="0.2"/>
    <row r="110" ht="15" customHeight="1" x14ac:dyDescent="0.2"/>
    <row r="111" ht="15" customHeight="1" x14ac:dyDescent="0.2"/>
    <row r="112" ht="15" customHeight="1" x14ac:dyDescent="0.2"/>
    <row r="119" ht="15" customHeight="1" x14ac:dyDescent="0.2"/>
  </sheetData>
  <dataConsolidate/>
  <mergeCells count="165">
    <mergeCell ref="AE39:AF39"/>
    <mergeCell ref="AC40:AD40"/>
    <mergeCell ref="AE40:AF40"/>
    <mergeCell ref="AH35:AI35"/>
    <mergeCell ref="Z35:AA35"/>
    <mergeCell ref="V34:W34"/>
    <mergeCell ref="X34:Y34"/>
    <mergeCell ref="AB34:AC34"/>
    <mergeCell ref="AD34:AE34"/>
    <mergeCell ref="AF34:AG34"/>
    <mergeCell ref="AH34:AI34"/>
    <mergeCell ref="Z34:AA34"/>
    <mergeCell ref="V35:W35"/>
    <mergeCell ref="X35:Y35"/>
    <mergeCell ref="AB35:AC35"/>
    <mergeCell ref="AD35:AE35"/>
    <mergeCell ref="AF35:AG35"/>
    <mergeCell ref="AH33:AI33"/>
    <mergeCell ref="V32:W32"/>
    <mergeCell ref="X32:Y32"/>
    <mergeCell ref="AB32:AC32"/>
    <mergeCell ref="AD32:AE32"/>
    <mergeCell ref="AF32:AG32"/>
    <mergeCell ref="AH32:AI32"/>
    <mergeCell ref="Z32:AA32"/>
    <mergeCell ref="Z33:AA33"/>
    <mergeCell ref="V33:W33"/>
    <mergeCell ref="X33:Y33"/>
    <mergeCell ref="AB33:AC33"/>
    <mergeCell ref="AD33:AE33"/>
    <mergeCell ref="AH30:AI30"/>
    <mergeCell ref="V31:W31"/>
    <mergeCell ref="X31:Y31"/>
    <mergeCell ref="AB31:AC31"/>
    <mergeCell ref="AD31:AE31"/>
    <mergeCell ref="AF31:AG31"/>
    <mergeCell ref="AH31:AI31"/>
    <mergeCell ref="X29:Y29"/>
    <mergeCell ref="AB29:AC29"/>
    <mergeCell ref="AD29:AE29"/>
    <mergeCell ref="AF29:AG29"/>
    <mergeCell ref="AH29:AI29"/>
    <mergeCell ref="V30:W30"/>
    <mergeCell ref="X30:Y30"/>
    <mergeCell ref="AB30:AC30"/>
    <mergeCell ref="AD30:AE30"/>
    <mergeCell ref="AF30:AG30"/>
    <mergeCell ref="Z29:AA29"/>
    <mergeCell ref="Z30:AA30"/>
    <mergeCell ref="Z31:AA31"/>
    <mergeCell ref="AH26:AI26"/>
    <mergeCell ref="V18:W18"/>
    <mergeCell ref="X18:Y18"/>
    <mergeCell ref="Z18:AA18"/>
    <mergeCell ref="AB27:AC27"/>
    <mergeCell ref="AD27:AE27"/>
    <mergeCell ref="AF27:AG27"/>
    <mergeCell ref="AH27:AI27"/>
    <mergeCell ref="X28:Y28"/>
    <mergeCell ref="AB28:AC28"/>
    <mergeCell ref="AD28:AE28"/>
    <mergeCell ref="AF28:AG28"/>
    <mergeCell ref="AH28:AI28"/>
    <mergeCell ref="Z28:AA28"/>
    <mergeCell ref="X26:Y27"/>
    <mergeCell ref="Z26:AA27"/>
    <mergeCell ref="AB26:AC26"/>
    <mergeCell ref="AD26:AE26"/>
    <mergeCell ref="AF26:AG26"/>
    <mergeCell ref="AH17:AI17"/>
    <mergeCell ref="V17:W17"/>
    <mergeCell ref="X17:Y17"/>
    <mergeCell ref="Z17:AA17"/>
    <mergeCell ref="AB17:AC17"/>
    <mergeCell ref="AD17:AE17"/>
    <mergeCell ref="AF17:AG17"/>
    <mergeCell ref="AD19:AE19"/>
    <mergeCell ref="AF19:AG19"/>
    <mergeCell ref="AD18:AE18"/>
    <mergeCell ref="AF18:AG18"/>
    <mergeCell ref="AH18:AI18"/>
    <mergeCell ref="AH19:AI19"/>
    <mergeCell ref="AB19:AC19"/>
    <mergeCell ref="AH16:AI16"/>
    <mergeCell ref="V16:W16"/>
    <mergeCell ref="X16:Y16"/>
    <mergeCell ref="Z16:AA16"/>
    <mergeCell ref="X14:Y14"/>
    <mergeCell ref="Z14:AA14"/>
    <mergeCell ref="AB14:AC14"/>
    <mergeCell ref="AD14:AE14"/>
    <mergeCell ref="AF14:AG14"/>
    <mergeCell ref="AH10:AI10"/>
    <mergeCell ref="AB11:AC11"/>
    <mergeCell ref="AD11:AE11"/>
    <mergeCell ref="AF11:AG11"/>
    <mergeCell ref="AH11:AI11"/>
    <mergeCell ref="AH14:AI14"/>
    <mergeCell ref="V14:W14"/>
    <mergeCell ref="AH15:AI15"/>
    <mergeCell ref="AD15:AE15"/>
    <mergeCell ref="AB15:AC15"/>
    <mergeCell ref="AH4:AJ4"/>
    <mergeCell ref="V5:X5"/>
    <mergeCell ref="Y5:AA5"/>
    <mergeCell ref="AB5:AD5"/>
    <mergeCell ref="AE5:AG5"/>
    <mergeCell ref="AH5:AJ5"/>
    <mergeCell ref="AE6:AG6"/>
    <mergeCell ref="AH6:AJ6"/>
    <mergeCell ref="V7:X7"/>
    <mergeCell ref="Y7:AA7"/>
    <mergeCell ref="AB7:AD7"/>
    <mergeCell ref="AE7:AG7"/>
    <mergeCell ref="AH7:AJ7"/>
    <mergeCell ref="AH12:AI12"/>
    <mergeCell ref="V13:W13"/>
    <mergeCell ref="X13:Y13"/>
    <mergeCell ref="Z13:AA13"/>
    <mergeCell ref="AB13:AC13"/>
    <mergeCell ref="AD13:AE13"/>
    <mergeCell ref="AF13:AG13"/>
    <mergeCell ref="AH13:AI13"/>
    <mergeCell ref="V12:W12"/>
    <mergeCell ref="X12:Y12"/>
    <mergeCell ref="Z12:AA12"/>
    <mergeCell ref="AB12:AC12"/>
    <mergeCell ref="AD12:AE12"/>
    <mergeCell ref="AF12:AG12"/>
    <mergeCell ref="V6:X6"/>
    <mergeCell ref="Y6:AA6"/>
    <mergeCell ref="AB6:AD6"/>
    <mergeCell ref="AD10:AE10"/>
    <mergeCell ref="V15:W15"/>
    <mergeCell ref="X15:Y15"/>
    <mergeCell ref="Z15:AA15"/>
    <mergeCell ref="V4:X4"/>
    <mergeCell ref="Y4:AA4"/>
    <mergeCell ref="AB4:AD4"/>
    <mergeCell ref="AE4:AG4"/>
    <mergeCell ref="AF10:AG10"/>
    <mergeCell ref="S21:U25"/>
    <mergeCell ref="AE48:AF48"/>
    <mergeCell ref="X10:Y11"/>
    <mergeCell ref="Z10:AA11"/>
    <mergeCell ref="AB10:AC10"/>
    <mergeCell ref="AF15:AG15"/>
    <mergeCell ref="V19:W19"/>
    <mergeCell ref="X19:Y19"/>
    <mergeCell ref="Z19:AA19"/>
    <mergeCell ref="AB18:AC18"/>
    <mergeCell ref="AB16:AC16"/>
    <mergeCell ref="AD16:AE16"/>
    <mergeCell ref="AF16:AG16"/>
    <mergeCell ref="AF33:AG33"/>
    <mergeCell ref="W40:X40"/>
    <mergeCell ref="AC41:AD41"/>
    <mergeCell ref="AE41:AF41"/>
    <mergeCell ref="AC42:AD42"/>
    <mergeCell ref="AE42:AF42"/>
    <mergeCell ref="AC43:AD43"/>
    <mergeCell ref="AE43:AF43"/>
    <mergeCell ref="AC38:AD38"/>
    <mergeCell ref="AE38:AF38"/>
    <mergeCell ref="AC39:AD39"/>
  </mergeCells>
  <pageMargins left="0.19685039370078741" right="0.39370078740157483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Tests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cp:lastPrinted>2019-02-19T06:05:46Z</cp:lastPrinted>
  <dcterms:created xsi:type="dcterms:W3CDTF">2018-10-20T16:09:51Z</dcterms:created>
  <dcterms:modified xsi:type="dcterms:W3CDTF">2019-02-20T13:25:10Z</dcterms:modified>
</cp:coreProperties>
</file>