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_Admin\Desktop\"/>
    </mc:Choice>
  </mc:AlternateContent>
  <bookViews>
    <workbookView xWindow="0" yWindow="0" windowWidth="10020" windowHeight="7650" activeTab="2"/>
  </bookViews>
  <sheets>
    <sheet name="Général" sheetId="1" r:id="rId1"/>
    <sheet name="Listes" sheetId="3" r:id="rId2"/>
    <sheet name="Donnéesbrutes" sheetId="2" r:id="rId3"/>
    <sheet name="Feuil1" sheetId="4" r:id="rId4"/>
  </sheets>
  <definedNames>
    <definedName name="COTE__DOMICILE">Listes!$C$2:$C$66</definedName>
    <definedName name="COTE_EXTERIEUR">Listes!$D$2:$D$66</definedName>
    <definedName name="COTES">Listes!$A:$A</definedName>
    <definedName name="ENSEMBLE">Listes!$C$2:$D$34</definedName>
    <definedName name="ENSENMBLE">Listes!$C$2:$D$66</definedName>
    <definedName name="EQUIVALENCE">Listes!$C$2:$D$66</definedName>
    <definedName name="FAVORIS">Listes!$C$2:$C$34</definedName>
    <definedName name="ODDS">Listes!$1:$1048576</definedName>
    <definedName name="OUTSIDE">Listes!$D$2:$D$34</definedName>
    <definedName name="OUTSIDER">Listes!$D$2:$D$34</definedName>
    <definedName name="TEAM">Listes!$A$2:$A$17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I102" i="2" l="1"/>
  <c r="G3" i="2"/>
  <c r="G15" i="4"/>
  <c r="G14" i="4"/>
  <c r="G13" i="4"/>
  <c r="G12" i="4"/>
  <c r="G11" i="4"/>
  <c r="H4" i="2" l="1"/>
  <c r="H5" i="2"/>
  <c r="A74" i="1"/>
  <c r="J37" i="1"/>
  <c r="A41" i="1"/>
  <c r="A54" i="1"/>
  <c r="S33" i="1"/>
  <c r="A21" i="1"/>
  <c r="J33" i="1"/>
  <c r="S21" i="1"/>
  <c r="J29" i="1"/>
  <c r="A50" i="1"/>
  <c r="S29" i="1"/>
  <c r="J21" i="1"/>
  <c r="A29" i="1"/>
  <c r="S41" i="1"/>
  <c r="A58" i="1"/>
  <c r="A17" i="1"/>
  <c r="J41" i="1"/>
  <c r="A86" i="1"/>
  <c r="A5" i="1"/>
  <c r="S9" i="1"/>
  <c r="J13" i="1"/>
  <c r="J5" i="1"/>
  <c r="A9" i="1"/>
  <c r="A33" i="1"/>
  <c r="A78" i="1"/>
  <c r="A25" i="1"/>
  <c r="A70" i="1"/>
  <c r="A62" i="1"/>
  <c r="J17" i="1"/>
  <c r="A37" i="1"/>
  <c r="S37" i="1"/>
  <c r="S13" i="1"/>
  <c r="A82" i="1"/>
  <c r="A66" i="1"/>
  <c r="S17" i="1"/>
  <c r="S25" i="1"/>
  <c r="A13" i="1"/>
  <c r="J25" i="1"/>
  <c r="S5" i="1"/>
  <c r="J9" i="1"/>
  <c r="Q8" i="1" l="1"/>
  <c r="K10" i="1"/>
  <c r="M8" i="1"/>
  <c r="P8" i="1"/>
  <c r="Q9" i="1"/>
  <c r="N9" i="1"/>
  <c r="J10" i="1"/>
  <c r="M9" i="1"/>
  <c r="K9" i="1"/>
  <c r="O9" i="1"/>
  <c r="K8" i="1"/>
  <c r="N8" i="1"/>
  <c r="L9" i="1"/>
  <c r="P9" i="1"/>
  <c r="L8" i="1"/>
  <c r="O8" i="1"/>
  <c r="Z4" i="1"/>
  <c r="V4" i="1"/>
  <c r="T6" i="1"/>
  <c r="V5" i="1"/>
  <c r="Y4" i="1"/>
  <c r="U4" i="1"/>
  <c r="Z5" i="1"/>
  <c r="W5" i="1"/>
  <c r="X4" i="1"/>
  <c r="T4" i="1"/>
  <c r="Y5" i="1"/>
  <c r="U5" i="1"/>
  <c r="T5" i="1"/>
  <c r="W4" i="1"/>
  <c r="S6" i="1"/>
  <c r="X5" i="1"/>
  <c r="O24" i="1"/>
  <c r="N24" i="1"/>
  <c r="K25" i="1"/>
  <c r="K26" i="1"/>
  <c r="K24" i="1"/>
  <c r="P25" i="1"/>
  <c r="J26" i="1"/>
  <c r="O25" i="1"/>
  <c r="P24" i="1"/>
  <c r="M25" i="1"/>
  <c r="Q25" i="1"/>
  <c r="L24" i="1"/>
  <c r="N25" i="1"/>
  <c r="L25" i="1"/>
  <c r="M24" i="1"/>
  <c r="Q24" i="1"/>
  <c r="A14" i="1"/>
  <c r="E13" i="1"/>
  <c r="D12" i="1"/>
  <c r="G12" i="1"/>
  <c r="B13" i="1"/>
  <c r="E12" i="1"/>
  <c r="B14" i="1"/>
  <c r="H13" i="1"/>
  <c r="H12" i="1"/>
  <c r="F13" i="1"/>
  <c r="F12" i="1"/>
  <c r="B12" i="1"/>
  <c r="D13" i="1"/>
  <c r="G13" i="1"/>
  <c r="C13" i="1"/>
  <c r="C12" i="1"/>
  <c r="Y24" i="1"/>
  <c r="U24" i="1"/>
  <c r="X24" i="1"/>
  <c r="V25" i="1"/>
  <c r="U25" i="1"/>
  <c r="Y25" i="1"/>
  <c r="S26" i="1"/>
  <c r="T24" i="1"/>
  <c r="T25" i="1"/>
  <c r="W24" i="1"/>
  <c r="T26" i="1"/>
  <c r="X25" i="1"/>
  <c r="Z24" i="1"/>
  <c r="V24" i="1"/>
  <c r="Z25" i="1"/>
  <c r="W25" i="1"/>
  <c r="Z17" i="1"/>
  <c r="V17" i="1"/>
  <c r="Y16" i="1"/>
  <c r="T16" i="1"/>
  <c r="Y17" i="1"/>
  <c r="U17" i="1"/>
  <c r="X16" i="1"/>
  <c r="V16" i="1"/>
  <c r="X17" i="1"/>
  <c r="T17" i="1"/>
  <c r="W16" i="1"/>
  <c r="S18" i="1"/>
  <c r="U16" i="1"/>
  <c r="T18" i="1"/>
  <c r="Z16" i="1"/>
  <c r="W17" i="1"/>
  <c r="C66" i="1"/>
  <c r="G65" i="1"/>
  <c r="C65" i="1"/>
  <c r="G66" i="1"/>
  <c r="D66" i="1"/>
  <c r="D65" i="1"/>
  <c r="B67" i="1"/>
  <c r="A67" i="1"/>
  <c r="B66" i="1"/>
  <c r="F65" i="1"/>
  <c r="B65" i="1"/>
  <c r="F66" i="1"/>
  <c r="E66" i="1"/>
  <c r="E65" i="1"/>
  <c r="H66" i="1"/>
  <c r="H65" i="1"/>
  <c r="C81" i="1"/>
  <c r="G82" i="1"/>
  <c r="C82" i="1"/>
  <c r="G81" i="1"/>
  <c r="F82" i="1"/>
  <c r="E82" i="1"/>
  <c r="E81" i="1"/>
  <c r="B83" i="1"/>
  <c r="A83" i="1"/>
  <c r="B82" i="1"/>
  <c r="F81" i="1"/>
  <c r="B81" i="1"/>
  <c r="H81" i="1"/>
  <c r="D81" i="1"/>
  <c r="H82" i="1"/>
  <c r="D82" i="1"/>
  <c r="V12" i="1"/>
  <c r="U12" i="1"/>
  <c r="W13" i="1"/>
  <c r="T13" i="1"/>
  <c r="Y12" i="1"/>
  <c r="S14" i="1"/>
  <c r="Z13" i="1"/>
  <c r="Z12" i="1"/>
  <c r="X12" i="1"/>
  <c r="T12" i="1"/>
  <c r="Y13" i="1"/>
  <c r="V13" i="1"/>
  <c r="U13" i="1"/>
  <c r="W12" i="1"/>
  <c r="T14" i="1"/>
  <c r="X13" i="1"/>
  <c r="Y36" i="1"/>
  <c r="U36" i="1"/>
  <c r="Z37" i="1"/>
  <c r="U37" i="1"/>
  <c r="X36" i="1"/>
  <c r="T36" i="1"/>
  <c r="Y37" i="1"/>
  <c r="W37" i="1"/>
  <c r="X37" i="1"/>
  <c r="S38" i="1"/>
  <c r="T37" i="1"/>
  <c r="W36" i="1"/>
  <c r="V37" i="1"/>
  <c r="Z36" i="1"/>
  <c r="V36" i="1"/>
  <c r="T38" i="1"/>
  <c r="H36" i="1"/>
  <c r="E37" i="1"/>
  <c r="B38" i="1"/>
  <c r="D36" i="1"/>
  <c r="B37" i="1"/>
  <c r="F37" i="1"/>
  <c r="A38" i="1"/>
  <c r="E36" i="1"/>
  <c r="F36" i="1"/>
  <c r="C37" i="1"/>
  <c r="G37" i="1"/>
  <c r="B36" i="1"/>
  <c r="H37" i="1"/>
  <c r="D37" i="1"/>
  <c r="C36" i="1"/>
  <c r="G36" i="1"/>
  <c r="P16" i="1"/>
  <c r="P17" i="1"/>
  <c r="N17" i="1"/>
  <c r="O17" i="1"/>
  <c r="J18" i="1"/>
  <c r="M17" i="1"/>
  <c r="Q17" i="1"/>
  <c r="O16" i="1"/>
  <c r="M16" i="1"/>
  <c r="N16" i="1"/>
  <c r="K17" i="1"/>
  <c r="L16" i="1"/>
  <c r="K16" i="1"/>
  <c r="Q16" i="1"/>
  <c r="K18" i="1"/>
  <c r="L17" i="1"/>
  <c r="C62" i="1"/>
  <c r="G61" i="1"/>
  <c r="E62" i="1"/>
  <c r="G62" i="1"/>
  <c r="F62" i="1"/>
  <c r="B62" i="1"/>
  <c r="C61" i="1"/>
  <c r="B63" i="1"/>
  <c r="A63" i="1"/>
  <c r="E61" i="1"/>
  <c r="F61" i="1"/>
  <c r="B61" i="1"/>
  <c r="H62" i="1"/>
  <c r="D62" i="1"/>
  <c r="D61" i="1"/>
  <c r="H61" i="1"/>
  <c r="F69" i="1"/>
  <c r="B71" i="1"/>
  <c r="F70" i="1"/>
  <c r="B70" i="1"/>
  <c r="G70" i="1"/>
  <c r="B69" i="1"/>
  <c r="D70" i="1"/>
  <c r="H69" i="1"/>
  <c r="E70" i="1"/>
  <c r="G69" i="1"/>
  <c r="C69" i="1"/>
  <c r="A71" i="1"/>
  <c r="D69" i="1"/>
  <c r="C70" i="1"/>
  <c r="E69" i="1"/>
  <c r="H70" i="1"/>
  <c r="A26" i="1"/>
  <c r="F24" i="1"/>
  <c r="G24" i="1"/>
  <c r="B26" i="1"/>
  <c r="F25" i="1"/>
  <c r="B24" i="1"/>
  <c r="D24" i="1"/>
  <c r="G25" i="1"/>
  <c r="H24" i="1"/>
  <c r="E24" i="1"/>
  <c r="H25" i="1"/>
  <c r="E25" i="1"/>
  <c r="B25" i="1"/>
  <c r="C25" i="1"/>
  <c r="C24" i="1"/>
  <c r="D25" i="1"/>
  <c r="G78" i="1"/>
  <c r="E78" i="1"/>
  <c r="B78" i="1"/>
  <c r="F77" i="1"/>
  <c r="B79" i="1"/>
  <c r="B77" i="1"/>
  <c r="C78" i="1"/>
  <c r="E77" i="1"/>
  <c r="D78" i="1"/>
  <c r="F78" i="1"/>
  <c r="G77" i="1"/>
  <c r="H77" i="1"/>
  <c r="D77" i="1"/>
  <c r="C77" i="1"/>
  <c r="H78" i="1"/>
  <c r="A79" i="1"/>
  <c r="A34" i="1"/>
  <c r="F33" i="1"/>
  <c r="B33" i="1"/>
  <c r="C32" i="1"/>
  <c r="E32" i="1"/>
  <c r="F32" i="1"/>
  <c r="C33" i="1"/>
  <c r="D32" i="1"/>
  <c r="G33" i="1"/>
  <c r="B34" i="1"/>
  <c r="G32" i="1"/>
  <c r="H32" i="1"/>
  <c r="B32" i="1"/>
  <c r="H33" i="1"/>
  <c r="E33" i="1"/>
  <c r="D33" i="1"/>
  <c r="A10" i="1"/>
  <c r="H9" i="1"/>
  <c r="E9" i="1"/>
  <c r="G8" i="1"/>
  <c r="G9" i="1"/>
  <c r="D8" i="1"/>
  <c r="B8" i="1"/>
  <c r="B9" i="1"/>
  <c r="E8" i="1"/>
  <c r="C8" i="1"/>
  <c r="B10" i="1"/>
  <c r="D9" i="1"/>
  <c r="H8" i="1"/>
  <c r="F9" i="1"/>
  <c r="F8" i="1"/>
  <c r="C9" i="1"/>
  <c r="N5" i="1"/>
  <c r="K6" i="1"/>
  <c r="M4" i="1"/>
  <c r="K5" i="1"/>
  <c r="O5" i="1"/>
  <c r="K4" i="1"/>
  <c r="N4" i="1"/>
  <c r="L5" i="1"/>
  <c r="P5" i="1"/>
  <c r="P4" i="1"/>
  <c r="O4" i="1"/>
  <c r="Q5" i="1"/>
  <c r="Q4" i="1"/>
  <c r="L4" i="1"/>
  <c r="J6" i="1"/>
  <c r="M5" i="1"/>
  <c r="L12" i="1"/>
  <c r="Q12" i="1"/>
  <c r="K12" i="1"/>
  <c r="P13" i="1"/>
  <c r="P12" i="1"/>
  <c r="M12" i="1"/>
  <c r="N13" i="1"/>
  <c r="O12" i="1"/>
  <c r="Q13" i="1"/>
  <c r="N12" i="1"/>
  <c r="K13" i="1"/>
  <c r="K14" i="1"/>
  <c r="O13" i="1"/>
  <c r="M13" i="1"/>
  <c r="J14" i="1"/>
  <c r="L13" i="1"/>
  <c r="T9" i="1"/>
  <c r="W8" i="1"/>
  <c r="T10" i="1"/>
  <c r="X9" i="1"/>
  <c r="Z8" i="1"/>
  <c r="V8" i="1"/>
  <c r="Z9" i="1"/>
  <c r="W9" i="1"/>
  <c r="Y8" i="1"/>
  <c r="U8" i="1"/>
  <c r="T8" i="1"/>
  <c r="V9" i="1"/>
  <c r="Y9" i="1"/>
  <c r="X8" i="1"/>
  <c r="U9" i="1"/>
  <c r="S10" i="1"/>
  <c r="A6" i="1"/>
  <c r="C5" i="1"/>
  <c r="G5" i="1"/>
  <c r="F5" i="1"/>
  <c r="B4" i="1"/>
  <c r="F4" i="1"/>
  <c r="H4" i="1"/>
  <c r="D4" i="1"/>
  <c r="E4" i="1"/>
  <c r="D5" i="1"/>
  <c r="G4" i="1"/>
  <c r="B6" i="1"/>
  <c r="E5" i="1"/>
  <c r="H5" i="1"/>
  <c r="B5" i="1"/>
  <c r="C4" i="1"/>
  <c r="G86" i="1"/>
  <c r="C85" i="1"/>
  <c r="F86" i="1"/>
  <c r="B86" i="1"/>
  <c r="E85" i="1"/>
  <c r="C86" i="1"/>
  <c r="F85" i="1"/>
  <c r="H85" i="1"/>
  <c r="D85" i="1"/>
  <c r="D86" i="1"/>
  <c r="G85" i="1"/>
  <c r="E86" i="1"/>
  <c r="H86" i="1"/>
  <c r="A87" i="1"/>
  <c r="B87" i="1"/>
  <c r="B85" i="1"/>
  <c r="K42" i="1"/>
  <c r="O40" i="1"/>
  <c r="N40" i="1"/>
  <c r="N41" i="1"/>
  <c r="O41" i="1"/>
  <c r="K40" i="1"/>
  <c r="P41" i="1"/>
  <c r="K41" i="1"/>
  <c r="L40" i="1"/>
  <c r="P40" i="1"/>
  <c r="M41" i="1"/>
  <c r="J42" i="1"/>
  <c r="Q40" i="1"/>
  <c r="Q41" i="1"/>
  <c r="M40" i="1"/>
  <c r="L41" i="1"/>
  <c r="B16" i="1"/>
  <c r="H17" i="1"/>
  <c r="A18" i="1"/>
  <c r="H16" i="1"/>
  <c r="F16" i="1"/>
  <c r="E16" i="1"/>
  <c r="E17" i="1"/>
  <c r="C16" i="1"/>
  <c r="C17" i="1"/>
  <c r="D17" i="1"/>
  <c r="D16" i="1"/>
  <c r="B17" i="1"/>
  <c r="F17" i="1"/>
  <c r="B18" i="1"/>
  <c r="G17" i="1"/>
  <c r="G16" i="1"/>
  <c r="D58" i="1"/>
  <c r="H57" i="1"/>
  <c r="D57" i="1"/>
  <c r="H58" i="1"/>
  <c r="G57" i="1"/>
  <c r="C57" i="1"/>
  <c r="B59" i="1"/>
  <c r="G58" i="1"/>
  <c r="B58" i="1"/>
  <c r="F57" i="1"/>
  <c r="B57" i="1"/>
  <c r="F58" i="1"/>
  <c r="C58" i="1"/>
  <c r="A59" i="1"/>
  <c r="E58" i="1"/>
  <c r="E57" i="1"/>
  <c r="X41" i="1"/>
  <c r="T41" i="1"/>
  <c r="W40" i="1"/>
  <c r="S42" i="1"/>
  <c r="W41" i="1"/>
  <c r="Z40" i="1"/>
  <c r="V40" i="1"/>
  <c r="T42" i="1"/>
  <c r="V41" i="1"/>
  <c r="Y40" i="1"/>
  <c r="U40" i="1"/>
  <c r="Z41" i="1"/>
  <c r="X40" i="1"/>
  <c r="T40" i="1"/>
  <c r="Y41" i="1"/>
  <c r="U41" i="1"/>
  <c r="A30" i="1"/>
  <c r="D28" i="1"/>
  <c r="E28" i="1"/>
  <c r="C29" i="1"/>
  <c r="H29" i="1"/>
  <c r="C28" i="1"/>
  <c r="B29" i="1"/>
  <c r="F29" i="1"/>
  <c r="B30" i="1"/>
  <c r="D29" i="1"/>
  <c r="B28" i="1"/>
  <c r="F28" i="1"/>
  <c r="G28" i="1"/>
  <c r="E29" i="1"/>
  <c r="G29" i="1"/>
  <c r="H28" i="1"/>
  <c r="P20" i="1"/>
  <c r="M21" i="1"/>
  <c r="O21" i="1"/>
  <c r="K21" i="1"/>
  <c r="M20" i="1"/>
  <c r="Q20" i="1"/>
  <c r="Q21" i="1"/>
  <c r="K22" i="1"/>
  <c r="N20" i="1"/>
  <c r="J22" i="1"/>
  <c r="N21" i="1"/>
  <c r="O20" i="1"/>
  <c r="L20" i="1"/>
  <c r="L21" i="1"/>
  <c r="P21" i="1"/>
  <c r="K20" i="1"/>
  <c r="V28" i="1"/>
  <c r="Y28" i="1"/>
  <c r="W29" i="1"/>
  <c r="T29" i="1"/>
  <c r="V29" i="1"/>
  <c r="S30" i="1"/>
  <c r="U28" i="1"/>
  <c r="Z28" i="1"/>
  <c r="X28" i="1"/>
  <c r="T28" i="1"/>
  <c r="Y29" i="1"/>
  <c r="Z29" i="1"/>
  <c r="X29" i="1"/>
  <c r="T30" i="1"/>
  <c r="U29" i="1"/>
  <c r="W28" i="1"/>
  <c r="D50" i="1"/>
  <c r="C49" i="1"/>
  <c r="B49" i="1"/>
  <c r="H49" i="1"/>
  <c r="H50" i="1"/>
  <c r="B50" i="1"/>
  <c r="E49" i="1"/>
  <c r="G49" i="1"/>
  <c r="A51" i="1"/>
  <c r="F49" i="1"/>
  <c r="B51" i="1"/>
  <c r="D49" i="1"/>
  <c r="G50" i="1"/>
  <c r="F50" i="1"/>
  <c r="E50" i="1"/>
  <c r="C50" i="1"/>
  <c r="K29" i="1"/>
  <c r="O29" i="1"/>
  <c r="P28" i="1"/>
  <c r="Q28" i="1"/>
  <c r="K28" i="1"/>
  <c r="O28" i="1"/>
  <c r="L28" i="1"/>
  <c r="N28" i="1"/>
  <c r="M29" i="1"/>
  <c r="J30" i="1"/>
  <c r="L29" i="1"/>
  <c r="Q29" i="1"/>
  <c r="N29" i="1"/>
  <c r="K30" i="1"/>
  <c r="M28" i="1"/>
  <c r="P29" i="1"/>
  <c r="Z20" i="1"/>
  <c r="V20" i="1"/>
  <c r="T22" i="1"/>
  <c r="V21" i="1"/>
  <c r="Y20" i="1"/>
  <c r="U20" i="1"/>
  <c r="Z21" i="1"/>
  <c r="U21" i="1"/>
  <c r="X20" i="1"/>
  <c r="T20" i="1"/>
  <c r="Y21" i="1"/>
  <c r="X21" i="1"/>
  <c r="W21" i="1"/>
  <c r="T21" i="1"/>
  <c r="S22" i="1"/>
  <c r="W20" i="1"/>
  <c r="M32" i="1"/>
  <c r="K32" i="1"/>
  <c r="P33" i="1"/>
  <c r="Q32" i="1"/>
  <c r="L33" i="1"/>
  <c r="N33" i="1"/>
  <c r="Q33" i="1"/>
  <c r="K34" i="1"/>
  <c r="N32" i="1"/>
  <c r="O32" i="1"/>
  <c r="O33" i="1"/>
  <c r="P32" i="1"/>
  <c r="J34" i="1"/>
  <c r="K33" i="1"/>
  <c r="M33" i="1"/>
  <c r="L32" i="1"/>
  <c r="A22" i="1"/>
  <c r="E20" i="1"/>
  <c r="B20" i="1"/>
  <c r="B22" i="1"/>
  <c r="C20" i="1"/>
  <c r="G20" i="1"/>
  <c r="B21" i="1"/>
  <c r="E21" i="1"/>
  <c r="H20" i="1"/>
  <c r="G21" i="1"/>
  <c r="F20" i="1"/>
  <c r="D20" i="1"/>
  <c r="F21" i="1"/>
  <c r="H21" i="1"/>
  <c r="D21" i="1"/>
  <c r="C21" i="1"/>
  <c r="Y33" i="1"/>
  <c r="U33" i="1"/>
  <c r="X32" i="1"/>
  <c r="Z32" i="1"/>
  <c r="X33" i="1"/>
  <c r="T33" i="1"/>
  <c r="W32" i="1"/>
  <c r="S34" i="1"/>
  <c r="V32" i="1"/>
  <c r="W33" i="1"/>
  <c r="T34" i="1"/>
  <c r="U32" i="1"/>
  <c r="T32" i="1"/>
  <c r="Z33" i="1"/>
  <c r="V33" i="1"/>
  <c r="Y32" i="1"/>
  <c r="H54" i="1"/>
  <c r="H53" i="1"/>
  <c r="C54" i="1"/>
  <c r="A55" i="1"/>
  <c r="D53" i="1"/>
  <c r="G54" i="1"/>
  <c r="G53" i="1"/>
  <c r="F53" i="1"/>
  <c r="C53" i="1"/>
  <c r="F54" i="1"/>
  <c r="E53" i="1"/>
  <c r="D54" i="1"/>
  <c r="B54" i="1"/>
  <c r="B55" i="1"/>
  <c r="E54" i="1"/>
  <c r="B53" i="1"/>
  <c r="F41" i="1"/>
  <c r="F40" i="1"/>
  <c r="E40" i="1"/>
  <c r="H40" i="1"/>
  <c r="G41" i="1"/>
  <c r="A42" i="1"/>
  <c r="B40" i="1"/>
  <c r="B41" i="1"/>
  <c r="D41" i="1"/>
  <c r="H41" i="1"/>
  <c r="C40" i="1"/>
  <c r="C41" i="1"/>
  <c r="D40" i="1"/>
  <c r="G40" i="1"/>
  <c r="E41" i="1"/>
  <c r="B42" i="1"/>
  <c r="P36" i="1"/>
  <c r="M37" i="1"/>
  <c r="O37" i="1"/>
  <c r="K37" i="1"/>
  <c r="M36" i="1"/>
  <c r="Q36" i="1"/>
  <c r="Q37" i="1"/>
  <c r="K38" i="1"/>
  <c r="N36" i="1"/>
  <c r="J38" i="1"/>
  <c r="N37" i="1"/>
  <c r="O36" i="1"/>
  <c r="K36" i="1"/>
  <c r="L36" i="1"/>
  <c r="L37" i="1"/>
  <c r="P37" i="1"/>
  <c r="C73" i="1"/>
  <c r="B75" i="1"/>
  <c r="F74" i="1"/>
  <c r="G73" i="1"/>
  <c r="F73" i="1"/>
  <c r="B73" i="1"/>
  <c r="H74" i="1"/>
  <c r="B74" i="1"/>
  <c r="H73" i="1"/>
  <c r="D73" i="1"/>
  <c r="C74" i="1"/>
  <c r="D74" i="1"/>
  <c r="G74" i="1"/>
  <c r="E73" i="1"/>
  <c r="A75" i="1"/>
  <c r="E74" i="1"/>
  <c r="H12" i="2" l="1"/>
  <c r="I12" i="2"/>
  <c r="I46" i="2"/>
  <c r="H46" i="2"/>
  <c r="I73" i="2"/>
  <c r="H73" i="2"/>
  <c r="H61" i="2"/>
  <c r="I61" i="2"/>
  <c r="I11" i="2"/>
  <c r="H11" i="2"/>
  <c r="I35" i="2"/>
  <c r="H35" i="2"/>
  <c r="I62" i="2"/>
  <c r="H62" i="2"/>
  <c r="I89" i="2"/>
  <c r="H89" i="2"/>
  <c r="I36" i="2"/>
  <c r="H36" i="2"/>
  <c r="H64" i="2"/>
  <c r="I64" i="2"/>
  <c r="I33" i="2"/>
  <c r="H33" i="2"/>
  <c r="H99" i="2"/>
  <c r="I99" i="2"/>
  <c r="I72" i="2"/>
  <c r="H72" i="2"/>
  <c r="H80" i="2"/>
  <c r="I80" i="2"/>
  <c r="H58" i="2"/>
  <c r="I58" i="2"/>
  <c r="H59" i="2"/>
  <c r="I59" i="2"/>
  <c r="I57" i="2"/>
  <c r="H57" i="2"/>
  <c r="I70" i="2"/>
  <c r="H70" i="2"/>
  <c r="H18" i="2"/>
  <c r="I18" i="2"/>
  <c r="I93" i="2"/>
  <c r="H93" i="2"/>
  <c r="H31" i="2"/>
  <c r="I31" i="2"/>
  <c r="I44" i="2"/>
  <c r="H44" i="2"/>
  <c r="H71" i="2"/>
  <c r="I71" i="2"/>
  <c r="I27" i="2"/>
  <c r="H27" i="2"/>
  <c r="I100" i="2"/>
  <c r="H100" i="2"/>
  <c r="H68" i="2"/>
  <c r="I68" i="2"/>
  <c r="I81" i="2"/>
  <c r="H81" i="2"/>
  <c r="H3" i="2"/>
  <c r="I3" i="2"/>
  <c r="I92" i="2"/>
  <c r="H92" i="2"/>
  <c r="H98" i="2"/>
  <c r="I98" i="2"/>
  <c r="H76" i="2"/>
  <c r="I76" i="2"/>
  <c r="I78" i="2"/>
  <c r="H78" i="2"/>
  <c r="I24" i="2"/>
  <c r="H24" i="2"/>
  <c r="H95" i="2"/>
  <c r="I95" i="2"/>
  <c r="H48" i="2"/>
  <c r="I48" i="2"/>
  <c r="H54" i="2"/>
  <c r="I54" i="2"/>
  <c r="I91" i="2"/>
  <c r="H91" i="2"/>
  <c r="H56" i="2"/>
  <c r="I56" i="2"/>
  <c r="H40" i="2"/>
  <c r="I40" i="2"/>
  <c r="H51" i="2"/>
  <c r="I51" i="2"/>
  <c r="H7" i="2"/>
  <c r="I7" i="2"/>
  <c r="H84" i="2"/>
  <c r="I84" i="2"/>
  <c r="I39" i="2"/>
  <c r="H39" i="2"/>
  <c r="I79" i="2"/>
  <c r="H79" i="2"/>
  <c r="H75" i="2"/>
  <c r="I75" i="2"/>
  <c r="I101" i="2"/>
  <c r="H101" i="2"/>
  <c r="H66" i="2"/>
  <c r="I66" i="2"/>
  <c r="H20" i="2"/>
  <c r="I20" i="2"/>
  <c r="H77" i="2"/>
  <c r="I77" i="2"/>
  <c r="H49" i="2"/>
  <c r="I49" i="2"/>
  <c r="H30" i="2"/>
  <c r="I30" i="2"/>
  <c r="H90" i="2"/>
  <c r="I90" i="2"/>
  <c r="H87" i="2"/>
  <c r="I87" i="2"/>
  <c r="H16" i="2"/>
  <c r="I16" i="2"/>
  <c r="I9" i="2"/>
  <c r="H9" i="2"/>
  <c r="I55" i="2"/>
  <c r="H55" i="2"/>
  <c r="H29" i="2"/>
  <c r="I29" i="2"/>
  <c r="I17" i="2"/>
  <c r="H17" i="2"/>
  <c r="I85" i="2"/>
  <c r="H85" i="2"/>
  <c r="I96" i="2"/>
  <c r="H96" i="2"/>
  <c r="I65" i="2"/>
  <c r="H65" i="2"/>
  <c r="H32" i="2"/>
  <c r="I32" i="2"/>
  <c r="H83" i="2"/>
  <c r="I83" i="2"/>
  <c r="H74" i="2"/>
  <c r="I74" i="2"/>
  <c r="H13" i="2"/>
  <c r="I13" i="2"/>
  <c r="H22" i="2"/>
  <c r="I22" i="2"/>
  <c r="H63" i="2"/>
  <c r="I63" i="2"/>
  <c r="H94" i="2"/>
  <c r="I94" i="2"/>
  <c r="I52" i="2"/>
  <c r="H52" i="2"/>
  <c r="H42" i="2"/>
  <c r="I42" i="2"/>
  <c r="I45" i="2"/>
  <c r="H45" i="2"/>
  <c r="I82" i="2"/>
  <c r="H82" i="2"/>
  <c r="I53" i="2"/>
  <c r="H53" i="2"/>
  <c r="H41" i="2"/>
  <c r="I41" i="2"/>
  <c r="H8" i="2"/>
  <c r="I8" i="2"/>
  <c r="I43" i="2"/>
  <c r="H43" i="2"/>
  <c r="H14" i="2"/>
  <c r="I14" i="2"/>
  <c r="H15" i="2"/>
  <c r="I15" i="2"/>
  <c r="H26" i="2"/>
  <c r="I26" i="2"/>
  <c r="H28" i="2"/>
  <c r="I28" i="2"/>
  <c r="H21" i="2"/>
  <c r="I21" i="2"/>
  <c r="H23" i="2"/>
  <c r="I23" i="2"/>
  <c r="H25" i="2"/>
  <c r="I25" i="2"/>
  <c r="I97" i="2"/>
  <c r="H97" i="2"/>
  <c r="I88" i="2"/>
  <c r="H88" i="2"/>
  <c r="I50" i="2"/>
  <c r="H50" i="2"/>
  <c r="H67" i="2"/>
  <c r="I67" i="2"/>
  <c r="I37" i="2"/>
  <c r="H37" i="2"/>
  <c r="I6" i="2"/>
  <c r="H6" i="2"/>
  <c r="H38" i="2"/>
  <c r="I38" i="2"/>
  <c r="H47" i="2"/>
  <c r="I47" i="2"/>
  <c r="H60" i="2"/>
  <c r="I60" i="2"/>
  <c r="I69" i="2"/>
  <c r="H69" i="2"/>
  <c r="I19" i="2"/>
  <c r="H19" i="2"/>
  <c r="I10" i="2"/>
  <c r="H10" i="2"/>
  <c r="H86" i="2"/>
  <c r="I86" i="2"/>
  <c r="H34" i="2"/>
  <c r="I34" i="2"/>
</calcChain>
</file>

<file path=xl/sharedStrings.xml><?xml version="1.0" encoding="utf-8"?>
<sst xmlns="http://schemas.openxmlformats.org/spreadsheetml/2006/main" count="151" uniqueCount="71">
  <si>
    <t>Kemerovo</t>
  </si>
  <si>
    <t>Orenburg</t>
  </si>
  <si>
    <t>Kra</t>
  </si>
  <si>
    <t>Krasnoda</t>
  </si>
  <si>
    <t>Nizhne</t>
  </si>
  <si>
    <t>S2 Dom</t>
  </si>
  <si>
    <t>S2 Ext</t>
  </si>
  <si>
    <t>S3 Dom</t>
  </si>
  <si>
    <t>S3 Ext</t>
  </si>
  <si>
    <t>S4 Domi</t>
  </si>
  <si>
    <t>S4 Ext</t>
  </si>
  <si>
    <t>S5 Dom</t>
  </si>
  <si>
    <t>S5 Exte</t>
  </si>
  <si>
    <t>Novosibirsk</t>
  </si>
  <si>
    <t>DATE</t>
  </si>
  <si>
    <t>HEURE</t>
  </si>
  <si>
    <t>COTE</t>
  </si>
  <si>
    <t>R.SET1</t>
  </si>
  <si>
    <t>R.SET2</t>
  </si>
  <si>
    <t>R.SET3</t>
  </si>
  <si>
    <t>C.DOM.</t>
  </si>
  <si>
    <t>C.EXT.</t>
  </si>
  <si>
    <t>R.SET4</t>
  </si>
  <si>
    <t>R.SET5</t>
  </si>
  <si>
    <t>EQUIPES</t>
  </si>
  <si>
    <t>P.</t>
  </si>
  <si>
    <t>Surgut</t>
  </si>
  <si>
    <t>Urengoy</t>
  </si>
  <si>
    <t>Novgorod</t>
  </si>
  <si>
    <t>EQU.DOM.</t>
  </si>
  <si>
    <t>EQU.EXT.</t>
  </si>
  <si>
    <t>S1-DOM.</t>
  </si>
  <si>
    <t>S1-EXT.</t>
  </si>
  <si>
    <t>S2-DOM.</t>
  </si>
  <si>
    <t>S2-EXT.</t>
  </si>
  <si>
    <t>S3-EXT.</t>
  </si>
  <si>
    <t>S3-DOM.</t>
  </si>
  <si>
    <t>S4-DOM.</t>
  </si>
  <si>
    <t>S4-EXT.</t>
  </si>
  <si>
    <t>S5-DOM.</t>
  </si>
  <si>
    <t>S5-EXT.</t>
  </si>
  <si>
    <t>Parties</t>
  </si>
  <si>
    <t>Jours</t>
  </si>
  <si>
    <t>Eq.Domicile</t>
  </si>
  <si>
    <t>Eq.Extérieur</t>
  </si>
  <si>
    <t>C.Dom.</t>
  </si>
  <si>
    <t>C.Ext.</t>
  </si>
  <si>
    <t>S2 Ext.</t>
  </si>
  <si>
    <t>S1 Dom.</t>
  </si>
  <si>
    <t>6.5</t>
  </si>
  <si>
    <t>4.5</t>
  </si>
  <si>
    <t>3.25</t>
  </si>
  <si>
    <t>COTE  DOM</t>
  </si>
  <si>
    <t>COTE EXT</t>
  </si>
  <si>
    <t>EQUIPE A</t>
  </si>
  <si>
    <t>EQUIPE B</t>
  </si>
  <si>
    <t>EQUIPE C</t>
  </si>
  <si>
    <t>EQUIPE D</t>
  </si>
  <si>
    <t>EQUIPE E</t>
  </si>
  <si>
    <t>EQUIPE F</t>
  </si>
  <si>
    <t>EQUIPE G</t>
  </si>
  <si>
    <t>EQUIPE H</t>
  </si>
  <si>
    <t>EQUIPE I</t>
  </si>
  <si>
    <t>EQUIPE J</t>
  </si>
  <si>
    <t>EQUIPE K</t>
  </si>
  <si>
    <t>EQUIPE L</t>
  </si>
  <si>
    <t>EQUIPE M</t>
  </si>
  <si>
    <t>EQUIPE N</t>
  </si>
  <si>
    <t>EQUIPE O</t>
  </si>
  <si>
    <t>EQUIPE P</t>
  </si>
  <si>
    <t>COMBINAISON DES SCORES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</si>
</sst>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;@"/>
    <numFmt numFmtId="165" formatCode="dddd"/>
    <numFmt numFmtId="166" formatCode="h&quot; h &quot;mm;@"/>
    <numFmt numFmtId="167" formatCode="#,##0.00&quot; &quot;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theme="8" tint="0.3999755851924192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2" fillId="7" borderId="0" xfId="0" applyFont="1" applyFill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14" fontId="2" fillId="7" borderId="12" xfId="0" applyNumberFormat="1" applyFont="1" applyFill="1" applyBorder="1" applyAlignment="1">
      <alignment horizontal="center" vertical="center"/>
    </xf>
    <xf numFmtId="166" fontId="2" fillId="7" borderId="12" xfId="0" applyNumberFormat="1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14" fontId="2" fillId="7" borderId="15" xfId="0" applyNumberFormat="1" applyFont="1" applyFill="1" applyBorder="1" applyAlignment="1">
      <alignment horizontal="center" vertical="center"/>
    </xf>
    <xf numFmtId="166" fontId="2" fillId="7" borderId="15" xfId="0" applyNumberFormat="1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2" fillId="7" borderId="18" xfId="0" applyFont="1" applyFill="1" applyBorder="1" applyAlignment="1">
      <alignment horizontal="center"/>
    </xf>
    <xf numFmtId="166" fontId="2" fillId="7" borderId="18" xfId="0" applyNumberFormat="1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left"/>
    </xf>
    <xf numFmtId="0" fontId="2" fillId="7" borderId="15" xfId="0" applyFont="1" applyFill="1" applyBorder="1" applyAlignment="1">
      <alignment horizontal="left"/>
    </xf>
    <xf numFmtId="0" fontId="2" fillId="7" borderId="0" xfId="0" applyFont="1" applyFill="1" applyAlignment="1">
      <alignment horizontal="left"/>
    </xf>
    <xf numFmtId="167" fontId="2" fillId="7" borderId="12" xfId="0" applyNumberFormat="1" applyFont="1" applyFill="1" applyBorder="1" applyAlignment="1">
      <alignment horizontal="center" vertical="center"/>
    </xf>
    <xf numFmtId="167" fontId="2" fillId="7" borderId="15" xfId="0" applyNumberFormat="1" applyFont="1" applyFill="1" applyBorder="1" applyAlignment="1">
      <alignment horizontal="center" vertical="center"/>
    </xf>
    <xf numFmtId="167" fontId="2" fillId="7" borderId="15" xfId="0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7" borderId="8" xfId="0" applyNumberFormat="1" applyFill="1" applyBorder="1" applyAlignment="1">
      <alignment horizontal="center"/>
    </xf>
    <xf numFmtId="0" fontId="0" fillId="7" borderId="8" xfId="0" applyNumberFormat="1" applyFill="1" applyBorder="1" applyAlignment="1">
      <alignment horizontal="center"/>
    </xf>
    <xf numFmtId="0" fontId="0" fillId="7" borderId="9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165" fontId="1" fillId="5" borderId="5" xfId="0" applyNumberFormat="1" applyFont="1" applyFill="1" applyBorder="1" applyAlignment="1">
      <alignment horizontal="center"/>
    </xf>
    <xf numFmtId="20" fontId="0" fillId="2" borderId="8" xfId="0" applyNumberFormat="1" applyFill="1" applyBorder="1" applyAlignment="1">
      <alignment horizontal="center"/>
    </xf>
    <xf numFmtId="165" fontId="1" fillId="5" borderId="10" xfId="0" applyNumberFormat="1" applyFont="1" applyFill="1" applyBorder="1" applyAlignment="1">
      <alignment horizontal="center"/>
    </xf>
    <xf numFmtId="20" fontId="0" fillId="2" borderId="6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3" fillId="7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87"/>
  <sheetViews>
    <sheetView zoomScaleNormal="100" workbookViewId="0">
      <selection activeCell="D36" sqref="D36"/>
    </sheetView>
  </sheetViews>
  <sheetFormatPr baseColWidth="10" defaultRowHeight="15" x14ac:dyDescent="0.25"/>
  <cols>
    <col min="1" max="1" width="10.7109375" style="1" customWidth="1"/>
    <col min="2" max="2" width="12.7109375" style="1" customWidth="1"/>
    <col min="3" max="8" width="8.7109375" style="1" customWidth="1"/>
    <col min="9" max="9" width="11.42578125" style="1"/>
    <col min="10" max="10" width="10.7109375" style="1" customWidth="1"/>
    <col min="11" max="11" width="12.7109375" style="1" customWidth="1"/>
    <col min="12" max="17" width="8.7109375" style="1" customWidth="1"/>
    <col min="18" max="18" width="11.42578125" style="1"/>
    <col min="19" max="19" width="10.7109375" style="1" customWidth="1"/>
    <col min="20" max="20" width="12.7109375" style="1" customWidth="1"/>
    <col min="21" max="26" width="8.7109375" style="1" customWidth="1"/>
    <col min="27" max="16384" width="11.42578125" style="1"/>
  </cols>
  <sheetData>
    <row r="1" spans="1:26" x14ac:dyDescent="0.25">
      <c r="A1" s="30" t="s">
        <v>41</v>
      </c>
      <c r="B1" s="31" t="s">
        <v>43</v>
      </c>
      <c r="C1" s="31" t="s">
        <v>45</v>
      </c>
      <c r="D1" s="31" t="s">
        <v>48</v>
      </c>
      <c r="E1" s="31" t="s">
        <v>5</v>
      </c>
      <c r="F1" s="31" t="s">
        <v>7</v>
      </c>
      <c r="G1" s="31" t="s">
        <v>9</v>
      </c>
      <c r="H1" s="32" t="s">
        <v>11</v>
      </c>
      <c r="J1" s="30" t="s">
        <v>41</v>
      </c>
      <c r="K1" s="31" t="s">
        <v>43</v>
      </c>
      <c r="L1" s="31" t="s">
        <v>45</v>
      </c>
      <c r="M1" s="31" t="s">
        <v>48</v>
      </c>
      <c r="N1" s="31" t="s">
        <v>5</v>
      </c>
      <c r="O1" s="31" t="s">
        <v>7</v>
      </c>
      <c r="P1" s="31" t="s">
        <v>9</v>
      </c>
      <c r="Q1" s="32" t="s">
        <v>11</v>
      </c>
      <c r="S1" s="30" t="s">
        <v>41</v>
      </c>
      <c r="T1" s="31" t="s">
        <v>43</v>
      </c>
      <c r="U1" s="31" t="s">
        <v>45</v>
      </c>
      <c r="V1" s="31" t="s">
        <v>48</v>
      </c>
      <c r="W1" s="31" t="s">
        <v>5</v>
      </c>
      <c r="X1" s="31" t="s">
        <v>7</v>
      </c>
      <c r="Y1" s="31" t="s">
        <v>9</v>
      </c>
      <c r="Z1" s="32" t="s">
        <v>11</v>
      </c>
    </row>
    <row r="2" spans="1:26" x14ac:dyDescent="0.25">
      <c r="A2" s="33" t="s">
        <v>42</v>
      </c>
      <c r="B2" s="34" t="s">
        <v>44</v>
      </c>
      <c r="C2" s="34" t="s">
        <v>46</v>
      </c>
      <c r="D2" s="34" t="s">
        <v>47</v>
      </c>
      <c r="E2" s="34" t="s">
        <v>6</v>
      </c>
      <c r="F2" s="34" t="s">
        <v>8</v>
      </c>
      <c r="G2" s="34" t="s">
        <v>10</v>
      </c>
      <c r="H2" s="35" t="s">
        <v>12</v>
      </c>
      <c r="J2" s="33" t="s">
        <v>42</v>
      </c>
      <c r="K2" s="34" t="s">
        <v>44</v>
      </c>
      <c r="L2" s="34" t="s">
        <v>46</v>
      </c>
      <c r="M2" s="34" t="s">
        <v>47</v>
      </c>
      <c r="N2" s="34" t="s">
        <v>6</v>
      </c>
      <c r="O2" s="34" t="s">
        <v>8</v>
      </c>
      <c r="P2" s="34" t="s">
        <v>10</v>
      </c>
      <c r="Q2" s="35" t="s">
        <v>12</v>
      </c>
      <c r="S2" s="33" t="s">
        <v>42</v>
      </c>
      <c r="T2" s="34" t="s">
        <v>44</v>
      </c>
      <c r="U2" s="34" t="s">
        <v>46</v>
      </c>
      <c r="V2" s="34" t="s">
        <v>47</v>
      </c>
      <c r="W2" s="34" t="s">
        <v>6</v>
      </c>
      <c r="X2" s="34" t="s">
        <v>8</v>
      </c>
      <c r="Y2" s="34" t="s">
        <v>10</v>
      </c>
      <c r="Z2" s="35" t="s">
        <v>12</v>
      </c>
    </row>
    <row r="3" spans="1:26" x14ac:dyDescent="0.25">
      <c r="A3" s="36"/>
      <c r="B3" s="37"/>
      <c r="C3" s="37"/>
      <c r="D3" s="37"/>
      <c r="E3" s="37"/>
      <c r="F3" s="37"/>
      <c r="G3" s="37"/>
      <c r="H3" s="38"/>
      <c r="J3" s="36"/>
      <c r="K3" s="37"/>
      <c r="L3" s="37"/>
      <c r="M3" s="37"/>
      <c r="N3" s="37"/>
      <c r="O3" s="37"/>
      <c r="P3" s="37"/>
      <c r="Q3" s="38"/>
      <c r="S3" s="36"/>
      <c r="T3" s="37"/>
      <c r="U3" s="37"/>
      <c r="V3" s="37"/>
      <c r="W3" s="37"/>
      <c r="X3" s="37"/>
      <c r="Y3" s="37"/>
      <c r="Z3" s="38"/>
    </row>
    <row r="4" spans="1:26" x14ac:dyDescent="0.25">
      <c r="A4" s="39">
        <v>1</v>
      </c>
      <c r="B4" s="40" t="str">
        <f ca="1">IF(A5="","",VLOOKUP(INDIRECT(ADDRESS(ROW(),COLUMN()-1,2,2)),Donnéesbrutes!$A$3:$Q$101,4,FALSE))</f>
        <v/>
      </c>
      <c r="C4" s="41" t="str">
        <f ca="1">IF(A5="","",VLOOKUP(INDIRECT(ADDRESS(ROW(),COLUMN()-2,2,2)),Donnéesbrutes!$A$3:$Q$101,6,FALSE))</f>
        <v/>
      </c>
      <c r="D4" s="41" t="str">
        <f ca="1">IF(A5="","",VLOOKUP(INDIRECT(ADDRESS(ROW(),COLUMN()-3,2,2)),Donnéesbrutes!$A$3:$Q$101,8,FALSE))</f>
        <v/>
      </c>
      <c r="E4" s="41" t="str">
        <f ca="1">IF(A5="","",VLOOKUP(INDIRECT(ADDRESS(ROW(),COLUMN()-4,2,2)),Donnéesbrutes!$A$3:$Q$101,10,FALSE))</f>
        <v/>
      </c>
      <c r="F4" s="41" t="str">
        <f ca="1">IF(A5="","",VLOOKUP(INDIRECT(ADDRESS(ROW(),COLUMN()-5,2,2)),Donnéesbrutes!$A$3:$Q$101,12,FALSE))</f>
        <v/>
      </c>
      <c r="G4" s="41" t="str">
        <f ca="1">IF(A5="","",VLOOKUP(INDIRECT(ADDRESS(ROW(),COLUMN()-6,2,2)),Donnéesbrutes!$A$3:$Q$101,14,FALSE))</f>
        <v/>
      </c>
      <c r="H4" s="42" t="str">
        <f ca="1">IF(A5="","",VLOOKUP(INDIRECT(ADDRESS(ROW(),COLUMN()-7,2,2)),Donnéesbrutes!$A$3:$Q$101,16,FALSE))</f>
        <v/>
      </c>
      <c r="J4" s="39">
        <v>11</v>
      </c>
      <c r="K4" s="40" t="str">
        <f ca="1">IF(J5="","",VLOOKUP(INDIRECT(ADDRESS(ROW(),COLUMN()-1,2,2)),Donnéesbrutes!$A$3:$Q$101,4,FALSE))</f>
        <v/>
      </c>
      <c r="L4" s="41" t="str">
        <f ca="1">IF(J5="","",VLOOKUP(INDIRECT(ADDRESS(ROW(),COLUMN()-2,2,2)),Donnéesbrutes!$A$3:$Q$101,6,FALSE))</f>
        <v/>
      </c>
      <c r="M4" s="41" t="str">
        <f ca="1">IF(J5="","",VLOOKUP(INDIRECT(ADDRESS(ROW(),COLUMN()-3,2,2)),Donnéesbrutes!$A$3:$Q$101,8,FALSE))</f>
        <v/>
      </c>
      <c r="N4" s="41" t="str">
        <f ca="1">IF(J5="","",VLOOKUP(INDIRECT(ADDRESS(ROW(),COLUMN()-4,2,2)),Donnéesbrutes!$A$3:$Q$101,10,FALSE))</f>
        <v/>
      </c>
      <c r="O4" s="41" t="str">
        <f ca="1">IF(J5="","",VLOOKUP(INDIRECT(ADDRESS(ROW(),COLUMN()-5,2,2)),Donnéesbrutes!$A$3:$Q$101,12,FALSE))</f>
        <v/>
      </c>
      <c r="P4" s="41" t="str">
        <f ca="1">IF(J5="","",VLOOKUP(INDIRECT(ADDRESS(ROW(),COLUMN()-6,2,2)),Donnéesbrutes!$A$3:$Q$101,14,FALSE))</f>
        <v/>
      </c>
      <c r="Q4" s="42" t="str">
        <f ca="1">IF(J5="","",VLOOKUP(INDIRECT(ADDRESS(ROW(),COLUMN()-7,2,2)),Donnéesbrutes!$A$3:$Q$101,16,FALSE))</f>
        <v/>
      </c>
      <c r="S4" s="39">
        <v>21</v>
      </c>
      <c r="T4" s="40" t="str">
        <f ca="1">IF(S5="","",VLOOKUP(INDIRECT(ADDRESS(ROW(),COLUMN()-1,2,2)),Donnéesbrutes!$A$3:$Q$101,4,FALSE))</f>
        <v/>
      </c>
      <c r="U4" s="41" t="str">
        <f ca="1">IF(S5="","",VLOOKUP(INDIRECT(ADDRESS(ROW(),COLUMN()-2,2,2)),Donnéesbrutes!$A$3:$Q$101,6,FALSE))</f>
        <v/>
      </c>
      <c r="V4" s="41" t="str">
        <f ca="1">IF(S5="","",VLOOKUP(INDIRECT(ADDRESS(ROW(),COLUMN()-3,2,2)),Donnéesbrutes!$A$3:$Q$101,8,FALSE))</f>
        <v/>
      </c>
      <c r="W4" s="41" t="str">
        <f ca="1">IF(S5="","",VLOOKUP(INDIRECT(ADDRESS(ROW(),COLUMN()-4,2,2)),Donnéesbrutes!$A$3:$Q$101,10,FALSE))</f>
        <v/>
      </c>
      <c r="X4" s="41" t="str">
        <f ca="1">IF(S5="","",VLOOKUP(INDIRECT(ADDRESS(ROW(),COLUMN()-5,2,2)),Donnéesbrutes!$A$3:$Q$101,12,FALSE))</f>
        <v/>
      </c>
      <c r="Y4" s="41" t="str">
        <f ca="1">IF(S5="","",VLOOKUP(INDIRECT(ADDRESS(ROW(),COLUMN()-6,2,2)),Donnéesbrutes!$A$3:$Q$101,14,FALSE))</f>
        <v/>
      </c>
      <c r="Z4" s="42" t="str">
        <f ca="1">IF(S5="","",VLOOKUP(INDIRECT(ADDRESS(ROW(),COLUMN()-7,2,2)),Donnéesbrutes!$A$3:$Q$101,16,FALSE))</f>
        <v/>
      </c>
    </row>
    <row r="5" spans="1:26" x14ac:dyDescent="0.25">
      <c r="A5" s="43" t="str">
        <f ca="1">IF(ISNA(VLOOKUP(INDIRECT(ADDRESS(ROW()-1,COLUMN(),2,2)),Donnéesbrutes!$A$3:$Q$101,2,FALSE)),"",VLOOKUP(INDIRECT(ADDRESS(ROW()-1,1,2,2)),Donnéesbrutes!$A$3:$Q$101,2,FALSE))</f>
        <v/>
      </c>
      <c r="B5" s="40" t="str">
        <f ca="1">IF(A5="","",VLOOKUP(INDIRECT(ADDRESS(ROW()-1,COLUMN()-1,2,2)),Donnéesbrutes!$A$3:$Q$101,5,FALSE))</f>
        <v/>
      </c>
      <c r="C5" s="41" t="str">
        <f ca="1">IF(A5="","",VLOOKUP(INDIRECT(ADDRESS(ROW()-1,COLUMN()-2,2,2)),Donnéesbrutes!$A$3:$Q$101,7,FALSE))</f>
        <v/>
      </c>
      <c r="D5" s="41" t="str">
        <f ca="1">IF(A5="","",VLOOKUP(INDIRECT(ADDRESS(ROW()-1,COLUMN()-3,2,2)),Donnéesbrutes!$A$3:$Q$101,9,FALSE))</f>
        <v/>
      </c>
      <c r="E5" s="41" t="str">
        <f ca="1">IF(A5="","",VLOOKUP(INDIRECT(ADDRESS(ROW()-1,COLUMN()-4,2,2)),Donnéesbrutes!$A$3:$Q$101,11,FALSE))</f>
        <v/>
      </c>
      <c r="F5" s="41" t="str">
        <f ca="1">IF(A5="","",VLOOKUP(INDIRECT(ADDRESS(ROW()-1,COLUMN()-5,2,2)),Donnéesbrutes!$A$3:$Q$101,13,FALSE))</f>
        <v/>
      </c>
      <c r="G5" s="41" t="str">
        <f ca="1">IF(A5="","",VLOOKUP(INDIRECT(ADDRESS(ROW()-1,COLUMN()-6,2,2)),Donnéesbrutes!$A$3:$Q$101,15,FALSE))</f>
        <v/>
      </c>
      <c r="H5" s="42" t="str">
        <f ca="1">IF(A5="","",VLOOKUP(INDIRECT(ADDRESS(ROW()-1,COLUMN()-7,2,2)),Donnéesbrutes!$A$3:$Q$101,17,FALSE))</f>
        <v/>
      </c>
      <c r="J5" s="43" t="str">
        <f ca="1">IF(ISNA(VLOOKUP(INDIRECT(ADDRESS(ROW()-1,COLUMN(),2,2)),Donnéesbrutes!$A$3:$Q$101,2,FALSE)),"",VLOOKUP(INDIRECT(ADDRESS(ROW()-1,1,2,2)),Donnéesbrutes!$A$3:$Q$101,2,FALSE))</f>
        <v/>
      </c>
      <c r="K5" s="40" t="str">
        <f ca="1">IF(J5="","",VLOOKUP(INDIRECT(ADDRESS(ROW()-1,COLUMN()-1,2,2)),Donnéesbrutes!$A$3:$Q$101,5,FALSE))</f>
        <v/>
      </c>
      <c r="L5" s="41" t="str">
        <f ca="1">IF(J5="","",VLOOKUP(INDIRECT(ADDRESS(ROW()-1,COLUMN()-2,2,2)),Donnéesbrutes!$A$3:$Q$101,7,FALSE))</f>
        <v/>
      </c>
      <c r="M5" s="41" t="str">
        <f ca="1">IF(J5="","",VLOOKUP(INDIRECT(ADDRESS(ROW()-1,COLUMN()-3,2,2)),Donnéesbrutes!$A$3:$Q$101,9,FALSE))</f>
        <v/>
      </c>
      <c r="N5" s="41" t="str">
        <f ca="1">IF(J5="","",VLOOKUP(INDIRECT(ADDRESS(ROW()-1,COLUMN()-4,2,2)),Donnéesbrutes!$A$3:$Q$101,11,FALSE))</f>
        <v/>
      </c>
      <c r="O5" s="41" t="str">
        <f ca="1">IF(J5="","",VLOOKUP(INDIRECT(ADDRESS(ROW()-1,COLUMN()-5,2,2)),Donnéesbrutes!$A$3:$Q$101,13,FALSE))</f>
        <v/>
      </c>
      <c r="P5" s="41" t="str">
        <f ca="1">IF(J5="","",VLOOKUP(INDIRECT(ADDRESS(ROW()-1,COLUMN()-6,2,2)),Donnéesbrutes!$A$3:$Q$101,15,FALSE))</f>
        <v/>
      </c>
      <c r="Q5" s="42" t="str">
        <f ca="1">IF(J5="","",VLOOKUP(INDIRECT(ADDRESS(ROW()-1,COLUMN()-7,2,2)),Donnéesbrutes!$A$3:$Q$101,17,FALSE))</f>
        <v/>
      </c>
      <c r="S5" s="43" t="str">
        <f ca="1">IF(ISNA(VLOOKUP(INDIRECT(ADDRESS(ROW()-1,COLUMN(),2,2)),Donnéesbrutes!$A$3:$Q$101,2,FALSE)),"",VLOOKUP(INDIRECT(ADDRESS(ROW()-1,1,2,2)),Donnéesbrutes!$A$3:$Q$101,2,FALSE))</f>
        <v/>
      </c>
      <c r="T5" s="40" t="str">
        <f ca="1">IF(S5="","",VLOOKUP(INDIRECT(ADDRESS(ROW()-1,COLUMN()-1,2,2)),Donnéesbrutes!$A$3:$Q$101,5,FALSE))</f>
        <v/>
      </c>
      <c r="U5" s="41" t="str">
        <f ca="1">IF(S5="","",VLOOKUP(INDIRECT(ADDRESS(ROW()-1,COLUMN()-2,2,2)),Donnéesbrutes!$A$3:$Q$101,7,FALSE))</f>
        <v/>
      </c>
      <c r="V5" s="41" t="str">
        <f ca="1">IF(S5="","",VLOOKUP(INDIRECT(ADDRESS(ROW()-1,COLUMN()-3,2,2)),Donnéesbrutes!$A$3:$Q$101,9,FALSE))</f>
        <v/>
      </c>
      <c r="W5" s="41" t="str">
        <f ca="1">IF(S5="","",VLOOKUP(INDIRECT(ADDRESS(ROW()-1,COLUMN()-4,2,2)),Donnéesbrutes!$A$3:$Q$101,11,FALSE))</f>
        <v/>
      </c>
      <c r="X5" s="41" t="str">
        <f ca="1">IF(S5="","",VLOOKUP(INDIRECT(ADDRESS(ROW()-1,COLUMN()-5,2,2)),Donnéesbrutes!$A$3:$Q$101,13,FALSE))</f>
        <v/>
      </c>
      <c r="Y5" s="41" t="str">
        <f ca="1">IF(S5="","",VLOOKUP(INDIRECT(ADDRESS(ROW()-1,COLUMN()-6,2,2)),Donnéesbrutes!$A$3:$Q$101,15,FALSE))</f>
        <v/>
      </c>
      <c r="Z5" s="42" t="str">
        <f ca="1">IF(S5="","",VLOOKUP(INDIRECT(ADDRESS(ROW()-1,COLUMN()-7,2,2)),Donnéesbrutes!$A$3:$Q$101,17,FALSE))</f>
        <v/>
      </c>
    </row>
    <row r="6" spans="1:26" x14ac:dyDescent="0.25">
      <c r="A6" s="44" t="str">
        <f ca="1">A5</f>
        <v/>
      </c>
      <c r="B6" s="45" t="str">
        <f ca="1">IF(A5="","",VLOOKUP(INDIRECT(ADDRESS(ROW()-2,COLUMN()-1,2,2)),Donnéesbrutes!$A$3:$Q$101,3,FALSE))</f>
        <v/>
      </c>
      <c r="C6" s="37"/>
      <c r="D6" s="37"/>
      <c r="E6" s="37"/>
      <c r="F6" s="37"/>
      <c r="G6" s="37"/>
      <c r="H6" s="38"/>
      <c r="J6" s="44" t="str">
        <f ca="1">J5</f>
        <v/>
      </c>
      <c r="K6" s="45" t="str">
        <f ca="1">IF(J5="","",VLOOKUP(INDIRECT(ADDRESS(ROW()-2,COLUMN()-1,2,2)),Donnéesbrutes!$A$3:$Q$101,3,FALSE))</f>
        <v/>
      </c>
      <c r="L6" s="37"/>
      <c r="M6" s="37"/>
      <c r="N6" s="37"/>
      <c r="O6" s="37"/>
      <c r="P6" s="37"/>
      <c r="Q6" s="38"/>
      <c r="S6" s="44" t="str">
        <f ca="1">S5</f>
        <v/>
      </c>
      <c r="T6" s="45" t="str">
        <f ca="1">IF(S5="","",VLOOKUP(INDIRECT(ADDRESS(ROW()-2,COLUMN()-1,2,2)),Donnéesbrutes!$A$3:$Q$101,3,FALSE))</f>
        <v/>
      </c>
      <c r="U6" s="37"/>
      <c r="V6" s="37"/>
      <c r="W6" s="37"/>
      <c r="X6" s="37"/>
      <c r="Y6" s="37"/>
      <c r="Z6" s="38"/>
    </row>
    <row r="7" spans="1:26" x14ac:dyDescent="0.25">
      <c r="A7" s="36"/>
      <c r="B7" s="37"/>
      <c r="C7" s="37"/>
      <c r="D7" s="37"/>
      <c r="E7" s="37"/>
      <c r="F7" s="37"/>
      <c r="G7" s="37"/>
      <c r="H7" s="38"/>
      <c r="J7" s="36"/>
      <c r="K7" s="37"/>
      <c r="L7" s="37"/>
      <c r="M7" s="37"/>
      <c r="N7" s="37"/>
      <c r="O7" s="37"/>
      <c r="P7" s="37"/>
      <c r="Q7" s="38"/>
      <c r="S7" s="36"/>
      <c r="T7" s="37"/>
      <c r="U7" s="37"/>
      <c r="V7" s="37"/>
      <c r="W7" s="37"/>
      <c r="X7" s="37"/>
      <c r="Y7" s="37"/>
      <c r="Z7" s="38"/>
    </row>
    <row r="8" spans="1:26" x14ac:dyDescent="0.25">
      <c r="A8" s="39">
        <v>2</v>
      </c>
      <c r="B8" s="40" t="str">
        <f ca="1">IF($A9="","",VLOOKUP(INDIRECT(ADDRESS(ROW(),1,2,2)),Donnéesbrutes!$A$3:$Q$101,4,FALSE))</f>
        <v/>
      </c>
      <c r="C8" s="41" t="str">
        <f ca="1">IF($A9="","",VLOOKUP(INDIRECT(ADDRESS(ROW(),1,2,2)),Donnéesbrutes!$A$3:$Q$101,6,FALSE))</f>
        <v/>
      </c>
      <c r="D8" s="41" t="str">
        <f ca="1">IF($A9="","",VLOOKUP(INDIRECT(ADDRESS(ROW(),1,2,2)),Donnéesbrutes!$A$3:$Q$101,8,FALSE))</f>
        <v/>
      </c>
      <c r="E8" s="41" t="str">
        <f ca="1">IF($A9="","",VLOOKUP(INDIRECT(ADDRESS(ROW(),1,2,2)),Donnéesbrutes!$A$3:$Q$101,10,FALSE))</f>
        <v/>
      </c>
      <c r="F8" s="41" t="str">
        <f ca="1">IF($A9="","",VLOOKUP(INDIRECT(ADDRESS(ROW(),1,2,2)),Donnéesbrutes!$A$3:$Q$101,12,FALSE))</f>
        <v/>
      </c>
      <c r="G8" s="41" t="str">
        <f ca="1">IF($A9="","",VLOOKUP(INDIRECT(ADDRESS(ROW(),1,2,2)),Donnéesbrutes!$A$3:$Q$101,14,FALSE))</f>
        <v/>
      </c>
      <c r="H8" s="42" t="str">
        <f ca="1">IF($A9="","",VLOOKUP(INDIRECT(ADDRESS(ROW(),1,2,2)),Donnéesbrutes!$A$3:$Q$101,16,FALSE))</f>
        <v/>
      </c>
      <c r="J8" s="39">
        <v>12</v>
      </c>
      <c r="K8" s="40" t="str">
        <f ca="1">IF(J9="","",VLOOKUP(INDIRECT(ADDRESS(ROW(),COLUMN()-1,2,2)),Donnéesbrutes!$A$3:$Q$101,4,FALSE))</f>
        <v/>
      </c>
      <c r="L8" s="41" t="str">
        <f ca="1">IF(J9="","",VLOOKUP(INDIRECT(ADDRESS(ROW(),COLUMN()-2,2,2)),Donnéesbrutes!$A$3:$Q$101,6,FALSE))</f>
        <v/>
      </c>
      <c r="M8" s="41" t="str">
        <f ca="1">IF(J9="","",VLOOKUP(INDIRECT(ADDRESS(ROW(),COLUMN()-3,2,2)),Donnéesbrutes!$A$3:$Q$101,8,FALSE))</f>
        <v/>
      </c>
      <c r="N8" s="41" t="str">
        <f ca="1">IF(J9="","",VLOOKUP(INDIRECT(ADDRESS(ROW(),COLUMN()-4,2,2)),Donnéesbrutes!$A$3:$Q$101,10,FALSE))</f>
        <v/>
      </c>
      <c r="O8" s="41" t="str">
        <f ca="1">IF(J9="","",VLOOKUP(INDIRECT(ADDRESS(ROW(),COLUMN()-5,2,2)),Donnéesbrutes!$A$3:$Q$101,12,FALSE))</f>
        <v/>
      </c>
      <c r="P8" s="41" t="str">
        <f ca="1">IF(J9="","",VLOOKUP(INDIRECT(ADDRESS(ROW(),COLUMN()-6,2,2)),Donnéesbrutes!$A$3:$Q$101,14,FALSE))</f>
        <v/>
      </c>
      <c r="Q8" s="42" t="str">
        <f ca="1">IF(J9="","",VLOOKUP(INDIRECT(ADDRESS(ROW(),COLUMN()-7,2,2)),Donnéesbrutes!$A$3:$Q$101,16,FALSE))</f>
        <v/>
      </c>
      <c r="S8" s="39">
        <v>22</v>
      </c>
      <c r="T8" s="40" t="str">
        <f ca="1">IF(S9="","",VLOOKUP(INDIRECT(ADDRESS(ROW(),COLUMN()-1,2,2)),Donnéesbrutes!$A$3:$Q$101,4,FALSE))</f>
        <v/>
      </c>
      <c r="U8" s="41" t="str">
        <f ca="1">IF(S9="","",VLOOKUP(INDIRECT(ADDRESS(ROW(),COLUMN()-2,2,2)),Donnéesbrutes!$A$3:$Q$101,6,FALSE))</f>
        <v/>
      </c>
      <c r="V8" s="41" t="str">
        <f ca="1">IF(S9="","",VLOOKUP(INDIRECT(ADDRESS(ROW(),COLUMN()-3,2,2)),Donnéesbrutes!$A$3:$Q$101,8,FALSE))</f>
        <v/>
      </c>
      <c r="W8" s="41" t="str">
        <f ca="1">IF(S9="","",VLOOKUP(INDIRECT(ADDRESS(ROW(),COLUMN()-4,2,2)),Donnéesbrutes!$A$3:$Q$101,10,FALSE))</f>
        <v/>
      </c>
      <c r="X8" s="41" t="str">
        <f ca="1">IF(S9="","",VLOOKUP(INDIRECT(ADDRESS(ROW(),COLUMN()-5,2,2)),Donnéesbrutes!$A$3:$Q$101,12,FALSE))</f>
        <v/>
      </c>
      <c r="Y8" s="41" t="str">
        <f ca="1">IF(S9="","",VLOOKUP(INDIRECT(ADDRESS(ROW(),COLUMN()-6,2,2)),Donnéesbrutes!$A$3:$Q$101,14,FALSE))</f>
        <v/>
      </c>
      <c r="Z8" s="42" t="str">
        <f ca="1">IF(S9="","",VLOOKUP(INDIRECT(ADDRESS(ROW(),COLUMN()-7,2,2)),Donnéesbrutes!$A$3:$Q$101,16,FALSE))</f>
        <v/>
      </c>
    </row>
    <row r="9" spans="1:26" x14ac:dyDescent="0.25">
      <c r="A9" s="43" t="str">
        <f ca="1">IF(ISNA(VLOOKUP(INDIRECT(ADDRESS(ROW()-1,1,2,2)),Donnéesbrutes!$A$3:$Q$101,2,FALSE)),"",VLOOKUP(INDIRECT(ADDRESS(ROW()-1,1,2,2)),Donnéesbrutes!$A$3:$Q$101,2,FALSE))</f>
        <v/>
      </c>
      <c r="B9" s="40" t="str">
        <f ca="1">IF($A9="","",VLOOKUP(INDIRECT(ADDRESS(ROW()-1,1,2,2)),Donnéesbrutes!$A$3:$Q$101,5,FALSE))</f>
        <v/>
      </c>
      <c r="C9" s="41" t="str">
        <f ca="1">IF($A9="","",VLOOKUP(INDIRECT(ADDRESS(ROW()-1,1,2,2)),Donnéesbrutes!$A$3:$Q$101,7,FALSE))</f>
        <v/>
      </c>
      <c r="D9" s="41" t="str">
        <f ca="1">IF($A9="","",VLOOKUP(INDIRECT(ADDRESS(ROW()-1,1,2,2)),Donnéesbrutes!$A$3:$Q$101,9,FALSE))</f>
        <v/>
      </c>
      <c r="E9" s="41" t="str">
        <f ca="1">IF($A9="","",VLOOKUP(INDIRECT(ADDRESS(ROW()-1,1,2,2)),Donnéesbrutes!$A$3:$Q$101,11,FALSE))</f>
        <v/>
      </c>
      <c r="F9" s="41" t="str">
        <f ca="1">IF($A9="","",VLOOKUP(INDIRECT(ADDRESS(ROW()-1,1,2,2)),Donnéesbrutes!$A$3:$Q$101,13,FALSE))</f>
        <v/>
      </c>
      <c r="G9" s="41" t="str">
        <f ca="1">IF($A9="","",VLOOKUP(INDIRECT(ADDRESS(ROW()-1,1,2,2)),Donnéesbrutes!$A$3:$Q$101,15,FALSE))</f>
        <v/>
      </c>
      <c r="H9" s="42" t="str">
        <f ca="1">IF($A9="","",VLOOKUP(INDIRECT(ADDRESS(ROW()-1,1,2,2)),Donnéesbrutes!$A$3:$Q$101,17,FALSE))</f>
        <v/>
      </c>
      <c r="J9" s="43" t="str">
        <f ca="1">IF(ISNA(VLOOKUP(INDIRECT(ADDRESS(ROW()-1,COLUMN(),2,2)),Donnéesbrutes!$A$3:$Q$101,2,FALSE)),"",VLOOKUP(INDIRECT(ADDRESS(ROW()-1,1,2,2)),Donnéesbrutes!$A$3:$Q$101,2,FALSE))</f>
        <v/>
      </c>
      <c r="K9" s="40" t="str">
        <f ca="1">IF(J9="","",VLOOKUP(INDIRECT(ADDRESS(ROW()-1,COLUMN()-1,2,2)),Donnéesbrutes!$A$3:$Q$101,5,FALSE))</f>
        <v/>
      </c>
      <c r="L9" s="41" t="str">
        <f ca="1">IF(J9="","",VLOOKUP(INDIRECT(ADDRESS(ROW()-1,COLUMN()-2,2,2)),Donnéesbrutes!$A$3:$Q$101,7,FALSE))</f>
        <v/>
      </c>
      <c r="M9" s="41" t="str">
        <f ca="1">IF(J9="","",VLOOKUP(INDIRECT(ADDRESS(ROW()-1,COLUMN()-3,2,2)),Donnéesbrutes!$A$3:$Q$101,9,FALSE))</f>
        <v/>
      </c>
      <c r="N9" s="41" t="str">
        <f ca="1">IF(J9="","",VLOOKUP(INDIRECT(ADDRESS(ROW()-1,COLUMN()-4,2,2)),Donnéesbrutes!$A$3:$Q$101,11,FALSE))</f>
        <v/>
      </c>
      <c r="O9" s="41" t="str">
        <f ca="1">IF(J9="","",VLOOKUP(INDIRECT(ADDRESS(ROW()-1,COLUMN()-5,2,2)),Donnéesbrutes!$A$3:$Q$101,13,FALSE))</f>
        <v/>
      </c>
      <c r="P9" s="41" t="str">
        <f ca="1">IF(J9="","",VLOOKUP(INDIRECT(ADDRESS(ROW()-1,COLUMN()-6,2,2)),Donnéesbrutes!$A$3:$Q$101,15,FALSE))</f>
        <v/>
      </c>
      <c r="Q9" s="42" t="str">
        <f ca="1">IF(J9="","",VLOOKUP(INDIRECT(ADDRESS(ROW()-1,COLUMN()-7,2,2)),Donnéesbrutes!$A$3:$Q$101,17,FALSE))</f>
        <v/>
      </c>
      <c r="S9" s="43" t="str">
        <f ca="1">IF(ISNA(VLOOKUP(INDIRECT(ADDRESS(ROW()-1,COLUMN(),2,2)),Donnéesbrutes!$A$3:$Q$101,2,FALSE)),"",VLOOKUP(INDIRECT(ADDRESS(ROW()-1,1,2,2)),Donnéesbrutes!$A$3:$Q$101,2,FALSE))</f>
        <v/>
      </c>
      <c r="T9" s="40" t="str">
        <f ca="1">IF(S9="","",VLOOKUP(INDIRECT(ADDRESS(ROW()-1,COLUMN()-1,2,2)),Donnéesbrutes!$A$3:$Q$101,5,FALSE))</f>
        <v/>
      </c>
      <c r="U9" s="41" t="str">
        <f ca="1">IF(S9="","",VLOOKUP(INDIRECT(ADDRESS(ROW()-1,COLUMN()-2,2,2)),Donnéesbrutes!$A$3:$Q$101,7,FALSE))</f>
        <v/>
      </c>
      <c r="V9" s="41" t="str">
        <f ca="1">IF(S9="","",VLOOKUP(INDIRECT(ADDRESS(ROW()-1,COLUMN()-3,2,2)),Donnéesbrutes!$A$3:$Q$101,9,FALSE))</f>
        <v/>
      </c>
      <c r="W9" s="41" t="str">
        <f ca="1">IF(S9="","",VLOOKUP(INDIRECT(ADDRESS(ROW()-1,COLUMN()-4,2,2)),Donnéesbrutes!$A$3:$Q$101,11,FALSE))</f>
        <v/>
      </c>
      <c r="X9" s="41" t="str">
        <f ca="1">IF(S9="","",VLOOKUP(INDIRECT(ADDRESS(ROW()-1,COLUMN()-5,2,2)),Donnéesbrutes!$A$3:$Q$101,13,FALSE))</f>
        <v/>
      </c>
      <c r="Y9" s="41" t="str">
        <f ca="1">IF(S9="","",VLOOKUP(INDIRECT(ADDRESS(ROW()-1,COLUMN()-6,2,2)),Donnéesbrutes!$A$3:$Q$101,15,FALSE))</f>
        <v/>
      </c>
      <c r="Z9" s="42" t="str">
        <f ca="1">IF(S9="","",VLOOKUP(INDIRECT(ADDRESS(ROW()-1,COLUMN()-7,2,2)),Donnéesbrutes!$A$3:$Q$101,17,FALSE))</f>
        <v/>
      </c>
    </row>
    <row r="10" spans="1:26" x14ac:dyDescent="0.25">
      <c r="A10" s="44" t="str">
        <f ca="1">A9</f>
        <v/>
      </c>
      <c r="B10" s="45" t="str">
        <f ca="1">IF(A9="","",VLOOKUP(INDIRECT(ADDRESS(ROW()-2,1,2,2)),Donnéesbrutes!$A$3:$Q$101,3,FALSE))</f>
        <v/>
      </c>
      <c r="C10" s="37"/>
      <c r="D10" s="37"/>
      <c r="E10" s="37"/>
      <c r="F10" s="37"/>
      <c r="G10" s="37"/>
      <c r="H10" s="38"/>
      <c r="J10" s="44" t="str">
        <f ca="1">J9</f>
        <v/>
      </c>
      <c r="K10" s="45" t="str">
        <f ca="1">IF(J9="","",VLOOKUP(INDIRECT(ADDRESS(ROW()-2,COLUMN()-1,2,2)),Donnéesbrutes!$A$3:$Q$101,3,FALSE))</f>
        <v/>
      </c>
      <c r="L10" s="37"/>
      <c r="M10" s="37"/>
      <c r="N10" s="37"/>
      <c r="O10" s="37"/>
      <c r="P10" s="37"/>
      <c r="Q10" s="38"/>
      <c r="S10" s="44" t="str">
        <f ca="1">S9</f>
        <v/>
      </c>
      <c r="T10" s="45" t="str">
        <f ca="1">IF(S9="","",VLOOKUP(INDIRECT(ADDRESS(ROW()-2,COLUMN()-1,2,2)),Donnéesbrutes!$A$3:$Q$101,3,FALSE))</f>
        <v/>
      </c>
      <c r="U10" s="37"/>
      <c r="V10" s="37"/>
      <c r="W10" s="37"/>
      <c r="X10" s="37"/>
      <c r="Y10" s="37"/>
      <c r="Z10" s="38"/>
    </row>
    <row r="11" spans="1:26" x14ac:dyDescent="0.25">
      <c r="A11" s="36"/>
      <c r="B11" s="37"/>
      <c r="C11" s="37"/>
      <c r="D11" s="37"/>
      <c r="E11" s="37"/>
      <c r="F11" s="37"/>
      <c r="G11" s="37"/>
      <c r="H11" s="38"/>
      <c r="J11" s="36"/>
      <c r="K11" s="37"/>
      <c r="L11" s="37"/>
      <c r="M11" s="37"/>
      <c r="N11" s="37"/>
      <c r="O11" s="37"/>
      <c r="P11" s="37"/>
      <c r="Q11" s="38"/>
      <c r="S11" s="36"/>
      <c r="T11" s="37"/>
      <c r="U11" s="37"/>
      <c r="V11" s="37"/>
      <c r="W11" s="37"/>
      <c r="X11" s="37"/>
      <c r="Y11" s="37"/>
      <c r="Z11" s="38"/>
    </row>
    <row r="12" spans="1:26" x14ac:dyDescent="0.25">
      <c r="A12" s="39">
        <v>3</v>
      </c>
      <c r="B12" s="40" t="str">
        <f ca="1">IF($A13="","",VLOOKUP(INDIRECT(ADDRESS(ROW(),1,2,2)),Donnéesbrutes!$A$3:$Q$101,4,FALSE))</f>
        <v/>
      </c>
      <c r="C12" s="41" t="str">
        <f ca="1">IF($A13="","",VLOOKUP(INDIRECT(ADDRESS(ROW(),1,2,2)),Donnéesbrutes!$A$3:$Q$101,6,FALSE))</f>
        <v/>
      </c>
      <c r="D12" s="41" t="str">
        <f ca="1">IF($A13="","",VLOOKUP(INDIRECT(ADDRESS(ROW(),1,2,2)),Donnéesbrutes!$A$3:$Q$101,8,FALSE))</f>
        <v/>
      </c>
      <c r="E12" s="41" t="str">
        <f ca="1">IF($A13="","",VLOOKUP(INDIRECT(ADDRESS(ROW(),1,2,2)),Donnéesbrutes!$A$3:$Q$101,10,FALSE))</f>
        <v/>
      </c>
      <c r="F12" s="41" t="str">
        <f ca="1">IF($A13="","",VLOOKUP(INDIRECT(ADDRESS(ROW(),1,2,2)),Donnéesbrutes!$A$3:$Q$101,12,FALSE))</f>
        <v/>
      </c>
      <c r="G12" s="41" t="str">
        <f ca="1">IF($A13="","",VLOOKUP(INDIRECT(ADDRESS(ROW(),1,2,2)),Donnéesbrutes!$A$3:$Q$101,14,FALSE))</f>
        <v/>
      </c>
      <c r="H12" s="42" t="str">
        <f ca="1">IF($A13="","",VLOOKUP(INDIRECT(ADDRESS(ROW(),1,2,2)),Donnéesbrutes!$A$3:$Q$101,16,FALSE))</f>
        <v/>
      </c>
      <c r="J12" s="39">
        <v>13</v>
      </c>
      <c r="K12" s="40" t="str">
        <f ca="1">IF(J13="","",VLOOKUP(INDIRECT(ADDRESS(ROW(),COLUMN()-1,2,2)),Donnéesbrutes!$A$3:$Q$101,4,FALSE))</f>
        <v/>
      </c>
      <c r="L12" s="41" t="str">
        <f ca="1">IF(J13="","",VLOOKUP(INDIRECT(ADDRESS(ROW(),COLUMN()-2,2,2)),Donnéesbrutes!$A$3:$Q$101,6,FALSE))</f>
        <v/>
      </c>
      <c r="M12" s="41" t="str">
        <f ca="1">IF(J13="","",VLOOKUP(INDIRECT(ADDRESS(ROW(),COLUMN()-3,2,2)),Donnéesbrutes!$A$3:$Q$101,8,FALSE))</f>
        <v/>
      </c>
      <c r="N12" s="41" t="str">
        <f ca="1">IF(J13="","",VLOOKUP(INDIRECT(ADDRESS(ROW(),COLUMN()-4,2,2)),Donnéesbrutes!$A$3:$Q$101,10,FALSE))</f>
        <v/>
      </c>
      <c r="O12" s="41" t="str">
        <f ca="1">IF(J13="","",VLOOKUP(INDIRECT(ADDRESS(ROW(),COLUMN()-5,2,2)),Donnéesbrutes!$A$3:$Q$101,12,FALSE))</f>
        <v/>
      </c>
      <c r="P12" s="41" t="str">
        <f ca="1">IF(J13="","",VLOOKUP(INDIRECT(ADDRESS(ROW(),COLUMN()-6,2,2)),Donnéesbrutes!$A$3:$Q$101,14,FALSE))</f>
        <v/>
      </c>
      <c r="Q12" s="42" t="str">
        <f ca="1">IF(J13="","",VLOOKUP(INDIRECT(ADDRESS(ROW(),COLUMN()-7,2,2)),Donnéesbrutes!$A$3:$Q$101,16,FALSE))</f>
        <v/>
      </c>
      <c r="S12" s="39">
        <v>23</v>
      </c>
      <c r="T12" s="40" t="str">
        <f ca="1">IF(S13="","",VLOOKUP(INDIRECT(ADDRESS(ROW(),COLUMN()-1,2,2)),Donnéesbrutes!$A$3:$Q$101,4,FALSE))</f>
        <v/>
      </c>
      <c r="U12" s="41" t="str">
        <f ca="1">IF(S13="","",VLOOKUP(INDIRECT(ADDRESS(ROW(),COLUMN()-2,2,2)),Donnéesbrutes!$A$3:$Q$101,6,FALSE))</f>
        <v/>
      </c>
      <c r="V12" s="41" t="str">
        <f ca="1">IF(S13="","",VLOOKUP(INDIRECT(ADDRESS(ROW(),COLUMN()-3,2,2)),Donnéesbrutes!$A$3:$Q$101,8,FALSE))</f>
        <v/>
      </c>
      <c r="W12" s="41" t="str">
        <f ca="1">IF(S13="","",VLOOKUP(INDIRECT(ADDRESS(ROW(),COLUMN()-4,2,2)),Donnéesbrutes!$A$3:$Q$101,10,FALSE))</f>
        <v/>
      </c>
      <c r="X12" s="41" t="str">
        <f ca="1">IF(S13="","",VLOOKUP(INDIRECT(ADDRESS(ROW(),COLUMN()-5,2,2)),Donnéesbrutes!$A$3:$Q$101,12,FALSE))</f>
        <v/>
      </c>
      <c r="Y12" s="41" t="str">
        <f ca="1">IF(S13="","",VLOOKUP(INDIRECT(ADDRESS(ROW(),COLUMN()-6,2,2)),Donnéesbrutes!$A$3:$Q$101,14,FALSE))</f>
        <v/>
      </c>
      <c r="Z12" s="42" t="str">
        <f ca="1">IF(S13="","",VLOOKUP(INDIRECT(ADDRESS(ROW(),COLUMN()-7,2,2)),Donnéesbrutes!$A$3:$Q$101,16,FALSE))</f>
        <v/>
      </c>
    </row>
    <row r="13" spans="1:26" x14ac:dyDescent="0.25">
      <c r="A13" s="43" t="str">
        <f ca="1">IF(ISNA(VLOOKUP(INDIRECT(ADDRESS(ROW()-1,1,2,2)),Donnéesbrutes!$A$3:$Q$101,2,FALSE)),"",VLOOKUP(INDIRECT(ADDRESS(ROW()-1,1,2,2)),Donnéesbrutes!$A$3:$Q$101,2,FALSE))</f>
        <v/>
      </c>
      <c r="B13" s="40" t="str">
        <f ca="1">IF($A13="","",VLOOKUP(INDIRECT(ADDRESS(ROW()-1,1,2,2)),Donnéesbrutes!$A$3:$Q$101,5,FALSE))</f>
        <v/>
      </c>
      <c r="C13" s="41" t="str">
        <f ca="1">IF($A13="","",VLOOKUP(INDIRECT(ADDRESS(ROW()-1,1,2,2)),Donnéesbrutes!$A$3:$Q$101,7,FALSE))</f>
        <v/>
      </c>
      <c r="D13" s="41" t="str">
        <f ca="1">IF($A13="","",VLOOKUP(INDIRECT(ADDRESS(ROW()-1,1,2,2)),Donnéesbrutes!$A$3:$Q$101,9,FALSE))</f>
        <v/>
      </c>
      <c r="E13" s="41" t="str">
        <f ca="1">IF($A13="","",VLOOKUP(INDIRECT(ADDRESS(ROW()-1,1,2,2)),Donnéesbrutes!$A$3:$Q$101,11,FALSE))</f>
        <v/>
      </c>
      <c r="F13" s="41" t="str">
        <f ca="1">IF($A13="","",VLOOKUP(INDIRECT(ADDRESS(ROW()-1,1,2,2)),Donnéesbrutes!$A$3:$Q$101,13,FALSE))</f>
        <v/>
      </c>
      <c r="G13" s="41" t="str">
        <f ca="1">IF($A13="","",VLOOKUP(INDIRECT(ADDRESS(ROW()-1,1,2,2)),Donnéesbrutes!$A$3:$Q$101,15,FALSE))</f>
        <v/>
      </c>
      <c r="H13" s="42" t="str">
        <f ca="1">IF($A13="","",VLOOKUP(INDIRECT(ADDRESS(ROW()-1,1,2,2)),Donnéesbrutes!$A$3:$Q$101,17,FALSE))</f>
        <v/>
      </c>
      <c r="J13" s="43" t="str">
        <f ca="1">IF(ISNA(VLOOKUP(INDIRECT(ADDRESS(ROW()-1,COLUMN(),2,2)),Donnéesbrutes!$A$3:$Q$101,2,FALSE)),"",VLOOKUP(INDIRECT(ADDRESS(ROW()-1,1,2,2)),Donnéesbrutes!$A$3:$Q$101,2,FALSE))</f>
        <v/>
      </c>
      <c r="K13" s="40" t="str">
        <f ca="1">IF(J13="","",VLOOKUP(INDIRECT(ADDRESS(ROW()-1,COLUMN()-1,2,2)),Donnéesbrutes!$A$3:$Q$101,5,FALSE))</f>
        <v/>
      </c>
      <c r="L13" s="41" t="str">
        <f ca="1">IF(J13="","",VLOOKUP(INDIRECT(ADDRESS(ROW()-1,COLUMN()-2,2,2)),Donnéesbrutes!$A$3:$Q$101,7,FALSE))</f>
        <v/>
      </c>
      <c r="M13" s="41" t="str">
        <f ca="1">IF(J13="","",VLOOKUP(INDIRECT(ADDRESS(ROW()-1,COLUMN()-3,2,2)),Donnéesbrutes!$A$3:$Q$101,9,FALSE))</f>
        <v/>
      </c>
      <c r="N13" s="41" t="str">
        <f ca="1">IF(J13="","",VLOOKUP(INDIRECT(ADDRESS(ROW()-1,COLUMN()-4,2,2)),Donnéesbrutes!$A$3:$Q$101,11,FALSE))</f>
        <v/>
      </c>
      <c r="O13" s="41" t="str">
        <f ca="1">IF(J13="","",VLOOKUP(INDIRECT(ADDRESS(ROW()-1,COLUMN()-5,2,2)),Donnéesbrutes!$A$3:$Q$101,13,FALSE))</f>
        <v/>
      </c>
      <c r="P13" s="41" t="str">
        <f ca="1">IF(J13="","",VLOOKUP(INDIRECT(ADDRESS(ROW()-1,COLUMN()-6,2,2)),Donnéesbrutes!$A$3:$Q$101,15,FALSE))</f>
        <v/>
      </c>
      <c r="Q13" s="42" t="str">
        <f ca="1">IF(J13="","",VLOOKUP(INDIRECT(ADDRESS(ROW()-1,COLUMN()-7,2,2)),Donnéesbrutes!$A$3:$Q$101,17,FALSE))</f>
        <v/>
      </c>
      <c r="S13" s="43" t="str">
        <f ca="1">IF(ISNA(VLOOKUP(INDIRECT(ADDRESS(ROW()-1,COLUMN(),2,2)),Donnéesbrutes!$A$3:$Q$101,2,FALSE)),"",VLOOKUP(INDIRECT(ADDRESS(ROW()-1,1,2,2)),Donnéesbrutes!$A$3:$Q$101,2,FALSE))</f>
        <v/>
      </c>
      <c r="T13" s="40" t="str">
        <f ca="1">IF(S13="","",VLOOKUP(INDIRECT(ADDRESS(ROW()-1,COLUMN()-1,2,2)),Donnéesbrutes!$A$3:$Q$101,5,FALSE))</f>
        <v/>
      </c>
      <c r="U13" s="41" t="str">
        <f ca="1">IF(S13="","",VLOOKUP(INDIRECT(ADDRESS(ROW()-1,COLUMN()-2,2,2)),Donnéesbrutes!$A$3:$Q$101,7,FALSE))</f>
        <v/>
      </c>
      <c r="V13" s="41" t="str">
        <f ca="1">IF(S13="","",VLOOKUP(INDIRECT(ADDRESS(ROW()-1,COLUMN()-3,2,2)),Donnéesbrutes!$A$3:$Q$101,9,FALSE))</f>
        <v/>
      </c>
      <c r="W13" s="41" t="str">
        <f ca="1">IF(S13="","",VLOOKUP(INDIRECT(ADDRESS(ROW()-1,COLUMN()-4,2,2)),Donnéesbrutes!$A$3:$Q$101,11,FALSE))</f>
        <v/>
      </c>
      <c r="X13" s="41" t="str">
        <f ca="1">IF(S13="","",VLOOKUP(INDIRECT(ADDRESS(ROW()-1,COLUMN()-5,2,2)),Donnéesbrutes!$A$3:$Q$101,13,FALSE))</f>
        <v/>
      </c>
      <c r="Y13" s="41" t="str">
        <f ca="1">IF(S13="","",VLOOKUP(INDIRECT(ADDRESS(ROW()-1,COLUMN()-6,2,2)),Donnéesbrutes!$A$3:$Q$101,15,FALSE))</f>
        <v/>
      </c>
      <c r="Z13" s="42" t="str">
        <f ca="1">IF(S13="","",VLOOKUP(INDIRECT(ADDRESS(ROW()-1,COLUMN()-7,2,2)),Donnéesbrutes!$A$3:$Q$101,17,FALSE))</f>
        <v/>
      </c>
    </row>
    <row r="14" spans="1:26" x14ac:dyDescent="0.25">
      <c r="A14" s="44" t="str">
        <f ca="1">A13</f>
        <v/>
      </c>
      <c r="B14" s="45" t="str">
        <f ca="1">IF(A13="","",VLOOKUP(INDIRECT(ADDRESS(ROW()-2,1,2,2)),Donnéesbrutes!$A$3:$Q$101,3,FALSE))</f>
        <v/>
      </c>
      <c r="C14" s="37"/>
      <c r="D14" s="37"/>
      <c r="E14" s="37"/>
      <c r="F14" s="37"/>
      <c r="G14" s="37"/>
      <c r="H14" s="38"/>
      <c r="J14" s="44" t="str">
        <f ca="1">J13</f>
        <v/>
      </c>
      <c r="K14" s="45" t="str">
        <f ca="1">IF(J13="","",VLOOKUP(INDIRECT(ADDRESS(ROW()-2,COLUMN()-1,2,2)),Donnéesbrutes!$A$3:$Q$101,3,FALSE))</f>
        <v/>
      </c>
      <c r="L14" s="37"/>
      <c r="M14" s="37"/>
      <c r="N14" s="37"/>
      <c r="O14" s="37"/>
      <c r="P14" s="37"/>
      <c r="Q14" s="38"/>
      <c r="S14" s="44" t="str">
        <f ca="1">S13</f>
        <v/>
      </c>
      <c r="T14" s="45" t="str">
        <f ca="1">IF(S13="","",VLOOKUP(INDIRECT(ADDRESS(ROW()-2,COLUMN()-1,2,2)),Donnéesbrutes!$A$3:$Q$101,3,FALSE))</f>
        <v/>
      </c>
      <c r="U14" s="37"/>
      <c r="V14" s="37"/>
      <c r="W14" s="37"/>
      <c r="X14" s="37"/>
      <c r="Y14" s="37"/>
      <c r="Z14" s="38"/>
    </row>
    <row r="15" spans="1:26" x14ac:dyDescent="0.25">
      <c r="A15" s="36"/>
      <c r="B15" s="37"/>
      <c r="C15" s="37"/>
      <c r="D15" s="37"/>
      <c r="E15" s="37"/>
      <c r="F15" s="37"/>
      <c r="G15" s="37"/>
      <c r="H15" s="38"/>
      <c r="J15" s="36"/>
      <c r="K15" s="37"/>
      <c r="L15" s="37"/>
      <c r="M15" s="37"/>
      <c r="N15" s="37"/>
      <c r="O15" s="37"/>
      <c r="P15" s="37"/>
      <c r="Q15" s="38"/>
      <c r="S15" s="36"/>
      <c r="T15" s="37"/>
      <c r="U15" s="37"/>
      <c r="V15" s="37"/>
      <c r="W15" s="37"/>
      <c r="X15" s="37"/>
      <c r="Y15" s="37"/>
      <c r="Z15" s="38"/>
    </row>
    <row r="16" spans="1:26" x14ac:dyDescent="0.25">
      <c r="A16" s="39">
        <v>4</v>
      </c>
      <c r="B16" s="40" t="str">
        <f ca="1">IF($A17="","",VLOOKUP(INDIRECT(ADDRESS(ROW(),1,2,2)),Donnéesbrutes!$A$3:$Q$101,4,FALSE))</f>
        <v/>
      </c>
      <c r="C16" s="41" t="str">
        <f ca="1">IF($A17="","",VLOOKUP(INDIRECT(ADDRESS(ROW(),1,2,2)),Donnéesbrutes!$A$3:$Q$101,6,FALSE))</f>
        <v/>
      </c>
      <c r="D16" s="41" t="str">
        <f ca="1">IF($A17="","",VLOOKUP(INDIRECT(ADDRESS(ROW(),1,2,2)),Donnéesbrutes!$A$3:$Q$101,8,FALSE))</f>
        <v/>
      </c>
      <c r="E16" s="41" t="str">
        <f ca="1">IF($A17="","",VLOOKUP(INDIRECT(ADDRESS(ROW(),1,2,2)),Donnéesbrutes!$A$3:$Q$101,10,FALSE))</f>
        <v/>
      </c>
      <c r="F16" s="41" t="str">
        <f ca="1">IF($A17="","",VLOOKUP(INDIRECT(ADDRESS(ROW(),1,2,2)),Donnéesbrutes!$A$3:$Q$101,12,FALSE))</f>
        <v/>
      </c>
      <c r="G16" s="41" t="str">
        <f ca="1">IF($A17="","",VLOOKUP(INDIRECT(ADDRESS(ROW(),1,2,2)),Donnéesbrutes!$A$3:$Q$101,14,FALSE))</f>
        <v/>
      </c>
      <c r="H16" s="42" t="str">
        <f ca="1">IF($A17="","",VLOOKUP(INDIRECT(ADDRESS(ROW(),1,2,2)),Donnéesbrutes!$A$3:$Q$101,16,FALSE))</f>
        <v/>
      </c>
      <c r="J16" s="39">
        <v>14</v>
      </c>
      <c r="K16" s="40" t="str">
        <f ca="1">IF(J17="","",VLOOKUP(INDIRECT(ADDRESS(ROW(),COLUMN()-1,2,2)),Donnéesbrutes!$A$3:$Q$101,4,FALSE))</f>
        <v/>
      </c>
      <c r="L16" s="41" t="str">
        <f ca="1">IF(J17="","",VLOOKUP(INDIRECT(ADDRESS(ROW(),COLUMN()-2,2,2)),Donnéesbrutes!$A$3:$Q$101,6,FALSE))</f>
        <v/>
      </c>
      <c r="M16" s="41" t="str">
        <f ca="1">IF(J17="","",VLOOKUP(INDIRECT(ADDRESS(ROW(),COLUMN()-3,2,2)),Donnéesbrutes!$A$3:$Q$101,8,FALSE))</f>
        <v/>
      </c>
      <c r="N16" s="41" t="str">
        <f ca="1">IF(J17="","",VLOOKUP(INDIRECT(ADDRESS(ROW(),COLUMN()-4,2,2)),Donnéesbrutes!$A$3:$Q$101,10,FALSE))</f>
        <v/>
      </c>
      <c r="O16" s="41" t="str">
        <f ca="1">IF(J17="","",VLOOKUP(INDIRECT(ADDRESS(ROW(),COLUMN()-5,2,2)),Donnéesbrutes!$A$3:$Q$101,12,FALSE))</f>
        <v/>
      </c>
      <c r="P16" s="41" t="str">
        <f ca="1">IF(J17="","",VLOOKUP(INDIRECT(ADDRESS(ROW(),COLUMN()-6,2,2)),Donnéesbrutes!$A$3:$Q$101,14,FALSE))</f>
        <v/>
      </c>
      <c r="Q16" s="42" t="str">
        <f ca="1">IF(J17="","",VLOOKUP(INDIRECT(ADDRESS(ROW(),COLUMN()-7,2,2)),Donnéesbrutes!$A$3:$Q$101,16,FALSE))</f>
        <v/>
      </c>
      <c r="S16" s="39">
        <v>24</v>
      </c>
      <c r="T16" s="40" t="str">
        <f ca="1">IF(S17="","",VLOOKUP(INDIRECT(ADDRESS(ROW(),COLUMN()-1,2,2)),Donnéesbrutes!$A$3:$Q$101,4,FALSE))</f>
        <v/>
      </c>
      <c r="U16" s="41" t="str">
        <f ca="1">IF(S17="","",VLOOKUP(INDIRECT(ADDRESS(ROW(),COLUMN()-2,2,2)),Donnéesbrutes!$A$3:$Q$101,6,FALSE))</f>
        <v/>
      </c>
      <c r="V16" s="41" t="str">
        <f ca="1">IF(S17="","",VLOOKUP(INDIRECT(ADDRESS(ROW(),COLUMN()-3,2,2)),Donnéesbrutes!$A$3:$Q$101,8,FALSE))</f>
        <v/>
      </c>
      <c r="W16" s="41" t="str">
        <f ca="1">IF(S17="","",VLOOKUP(INDIRECT(ADDRESS(ROW(),COLUMN()-4,2,2)),Donnéesbrutes!$A$3:$Q$101,10,FALSE))</f>
        <v/>
      </c>
      <c r="X16" s="41" t="str">
        <f ca="1">IF(S17="","",VLOOKUP(INDIRECT(ADDRESS(ROW(),COLUMN()-5,2,2)),Donnéesbrutes!$A$3:$Q$101,12,FALSE))</f>
        <v/>
      </c>
      <c r="Y16" s="41" t="str">
        <f ca="1">IF(S17="","",VLOOKUP(INDIRECT(ADDRESS(ROW(),COLUMN()-6,2,2)),Donnéesbrutes!$A$3:$Q$101,14,FALSE))</f>
        <v/>
      </c>
      <c r="Z16" s="42" t="str">
        <f ca="1">IF(S17="","",VLOOKUP(INDIRECT(ADDRESS(ROW(),COLUMN()-7,2,2)),Donnéesbrutes!$A$3:$Q$101,16,FALSE))</f>
        <v/>
      </c>
    </row>
    <row r="17" spans="1:26" x14ac:dyDescent="0.25">
      <c r="A17" s="43" t="str">
        <f ca="1">IF(ISNA(VLOOKUP(INDIRECT(ADDRESS(ROW()-1,1,2,2)),Donnéesbrutes!$A$3:$Q$101,2,FALSE)),"",VLOOKUP(INDIRECT(ADDRESS(ROW()-1,1,2,2)),Donnéesbrutes!$A$3:$Q$101,2,FALSE))</f>
        <v/>
      </c>
      <c r="B17" s="40" t="str">
        <f ca="1">IF($A17="","",VLOOKUP(INDIRECT(ADDRESS(ROW()-1,1,2,2)),Donnéesbrutes!$A$3:$Q$101,5,FALSE))</f>
        <v/>
      </c>
      <c r="C17" s="41" t="str">
        <f ca="1">IF($A17="","",VLOOKUP(INDIRECT(ADDRESS(ROW()-1,1,2,2)),Donnéesbrutes!$A$3:$Q$101,7,FALSE))</f>
        <v/>
      </c>
      <c r="D17" s="41" t="str">
        <f ca="1">IF($A17="","",VLOOKUP(INDIRECT(ADDRESS(ROW()-1,1,2,2)),Donnéesbrutes!$A$3:$Q$101,9,FALSE))</f>
        <v/>
      </c>
      <c r="E17" s="41" t="str">
        <f ca="1">IF($A17="","",VLOOKUP(INDIRECT(ADDRESS(ROW()-1,1,2,2)),Donnéesbrutes!$A$3:$Q$101,11,FALSE))</f>
        <v/>
      </c>
      <c r="F17" s="41" t="str">
        <f ca="1">IF($A17="","",VLOOKUP(INDIRECT(ADDRESS(ROW()-1,1,2,2)),Donnéesbrutes!$A$3:$Q$101,13,FALSE))</f>
        <v/>
      </c>
      <c r="G17" s="41" t="str">
        <f ca="1">IF($A17="","",VLOOKUP(INDIRECT(ADDRESS(ROW()-1,1,2,2)),Donnéesbrutes!$A$3:$Q$101,15,FALSE))</f>
        <v/>
      </c>
      <c r="H17" s="42" t="str">
        <f ca="1">IF($A17="","",VLOOKUP(INDIRECT(ADDRESS(ROW()-1,1,2,2)),Donnéesbrutes!$A$3:$Q$101,17,FALSE))</f>
        <v/>
      </c>
      <c r="J17" s="43" t="str">
        <f ca="1">IF(ISNA(VLOOKUP(INDIRECT(ADDRESS(ROW()-1,COLUMN(),2,2)),Donnéesbrutes!$A$3:$Q$101,2,FALSE)),"",VLOOKUP(INDIRECT(ADDRESS(ROW()-1,1,2,2)),Donnéesbrutes!$A$3:$Q$101,2,FALSE))</f>
        <v/>
      </c>
      <c r="K17" s="40" t="str">
        <f ca="1">IF(J17="","",VLOOKUP(INDIRECT(ADDRESS(ROW()-1,COLUMN()-1,2,2)),Donnéesbrutes!$A$3:$Q$101,5,FALSE))</f>
        <v/>
      </c>
      <c r="L17" s="41" t="str">
        <f ca="1">IF(J17="","",VLOOKUP(INDIRECT(ADDRESS(ROW()-1,COLUMN()-2,2,2)),Donnéesbrutes!$A$3:$Q$101,7,FALSE))</f>
        <v/>
      </c>
      <c r="M17" s="41" t="str">
        <f ca="1">IF(J17="","",VLOOKUP(INDIRECT(ADDRESS(ROW()-1,COLUMN()-3,2,2)),Donnéesbrutes!$A$3:$Q$101,9,FALSE))</f>
        <v/>
      </c>
      <c r="N17" s="41" t="str">
        <f ca="1">IF(J17="","",VLOOKUP(INDIRECT(ADDRESS(ROW()-1,COLUMN()-4,2,2)),Donnéesbrutes!$A$3:$Q$101,11,FALSE))</f>
        <v/>
      </c>
      <c r="O17" s="41" t="str">
        <f ca="1">IF(J17="","",VLOOKUP(INDIRECT(ADDRESS(ROW()-1,COLUMN()-5,2,2)),Donnéesbrutes!$A$3:$Q$101,13,FALSE))</f>
        <v/>
      </c>
      <c r="P17" s="41" t="str">
        <f ca="1">IF(J17="","",VLOOKUP(INDIRECT(ADDRESS(ROW()-1,COLUMN()-6,2,2)),Donnéesbrutes!$A$3:$Q$101,15,FALSE))</f>
        <v/>
      </c>
      <c r="Q17" s="42" t="str">
        <f ca="1">IF(J17="","",VLOOKUP(INDIRECT(ADDRESS(ROW()-1,COLUMN()-7,2,2)),Donnéesbrutes!$A$3:$Q$101,17,FALSE))</f>
        <v/>
      </c>
      <c r="S17" s="43" t="str">
        <f ca="1">IF(ISNA(VLOOKUP(INDIRECT(ADDRESS(ROW()-1,COLUMN(),2,2)),Donnéesbrutes!$A$3:$Q$101,2,FALSE)),"",VLOOKUP(INDIRECT(ADDRESS(ROW()-1,1,2,2)),Donnéesbrutes!$A$3:$Q$101,2,FALSE))</f>
        <v/>
      </c>
      <c r="T17" s="40" t="str">
        <f ca="1">IF(S17="","",VLOOKUP(INDIRECT(ADDRESS(ROW()-1,COLUMN()-1,2,2)),Donnéesbrutes!$A$3:$Q$101,5,FALSE))</f>
        <v/>
      </c>
      <c r="U17" s="41" t="str">
        <f ca="1">IF(S17="","",VLOOKUP(INDIRECT(ADDRESS(ROW()-1,COLUMN()-2,2,2)),Donnéesbrutes!$A$3:$Q$101,7,FALSE))</f>
        <v/>
      </c>
      <c r="V17" s="41" t="str">
        <f ca="1">IF(S17="","",VLOOKUP(INDIRECT(ADDRESS(ROW()-1,COLUMN()-3,2,2)),Donnéesbrutes!$A$3:$Q$101,9,FALSE))</f>
        <v/>
      </c>
      <c r="W17" s="41" t="str">
        <f ca="1">IF(S17="","",VLOOKUP(INDIRECT(ADDRESS(ROW()-1,COLUMN()-4,2,2)),Donnéesbrutes!$A$3:$Q$101,11,FALSE))</f>
        <v/>
      </c>
      <c r="X17" s="41" t="str">
        <f ca="1">IF(S17="","",VLOOKUP(INDIRECT(ADDRESS(ROW()-1,COLUMN()-5,2,2)),Donnéesbrutes!$A$3:$Q$101,13,FALSE))</f>
        <v/>
      </c>
      <c r="Y17" s="41" t="str">
        <f ca="1">IF(S17="","",VLOOKUP(INDIRECT(ADDRESS(ROW()-1,COLUMN()-6,2,2)),Donnéesbrutes!$A$3:$Q$101,15,FALSE))</f>
        <v/>
      </c>
      <c r="Z17" s="42" t="str">
        <f ca="1">IF(S17="","",VLOOKUP(INDIRECT(ADDRESS(ROW()-1,COLUMN()-7,2,2)),Donnéesbrutes!$A$3:$Q$101,17,FALSE))</f>
        <v/>
      </c>
    </row>
    <row r="18" spans="1:26" x14ac:dyDescent="0.25">
      <c r="A18" s="44" t="str">
        <f ca="1">A17</f>
        <v/>
      </c>
      <c r="B18" s="45" t="str">
        <f ca="1">IF(A17="","",VLOOKUP(INDIRECT(ADDRESS(ROW()-2,1,2,2)),Donnéesbrutes!$A$3:$Q$101,3,FALSE))</f>
        <v/>
      </c>
      <c r="C18" s="37"/>
      <c r="D18" s="37"/>
      <c r="E18" s="37"/>
      <c r="F18" s="37"/>
      <c r="G18" s="37"/>
      <c r="H18" s="38"/>
      <c r="J18" s="44" t="str">
        <f ca="1">J17</f>
        <v/>
      </c>
      <c r="K18" s="45" t="str">
        <f ca="1">IF(J17="","",VLOOKUP(INDIRECT(ADDRESS(ROW()-2,COLUMN()-1,2,2)),Donnéesbrutes!$A$3:$Q$101,3,FALSE))</f>
        <v/>
      </c>
      <c r="L18" s="37"/>
      <c r="M18" s="37"/>
      <c r="N18" s="37"/>
      <c r="O18" s="37"/>
      <c r="P18" s="37"/>
      <c r="Q18" s="38"/>
      <c r="S18" s="44" t="str">
        <f ca="1">S17</f>
        <v/>
      </c>
      <c r="T18" s="45" t="str">
        <f ca="1">IF(S17="","",VLOOKUP(INDIRECT(ADDRESS(ROW()-2,COLUMN()-1,2,2)),Donnéesbrutes!$A$3:$Q$101,3,FALSE))</f>
        <v/>
      </c>
      <c r="U18" s="37"/>
      <c r="V18" s="37"/>
      <c r="W18" s="37"/>
      <c r="X18" s="37"/>
      <c r="Y18" s="37"/>
      <c r="Z18" s="38"/>
    </row>
    <row r="19" spans="1:26" x14ac:dyDescent="0.25">
      <c r="A19" s="36"/>
      <c r="B19" s="37"/>
      <c r="C19" s="37"/>
      <c r="D19" s="37"/>
      <c r="E19" s="37"/>
      <c r="F19" s="37"/>
      <c r="G19" s="37"/>
      <c r="H19" s="38"/>
      <c r="J19" s="36"/>
      <c r="K19" s="37"/>
      <c r="L19" s="37"/>
      <c r="M19" s="37"/>
      <c r="N19" s="37"/>
      <c r="O19" s="37"/>
      <c r="P19" s="37"/>
      <c r="Q19" s="38"/>
      <c r="S19" s="36"/>
      <c r="T19" s="37"/>
      <c r="U19" s="37"/>
      <c r="V19" s="37"/>
      <c r="W19" s="37"/>
      <c r="X19" s="37"/>
      <c r="Y19" s="37"/>
      <c r="Z19" s="38"/>
    </row>
    <row r="20" spans="1:26" x14ac:dyDescent="0.25">
      <c r="A20" s="39">
        <v>5</v>
      </c>
      <c r="B20" s="40" t="str">
        <f ca="1">IF($A21="","",VLOOKUP(INDIRECT(ADDRESS(ROW(),1,2,2)),Donnéesbrutes!$A$3:$Q$101,4,FALSE))</f>
        <v/>
      </c>
      <c r="C20" s="41" t="str">
        <f ca="1">IF($A21="","",VLOOKUP(INDIRECT(ADDRESS(ROW(),1,2,2)),Donnéesbrutes!$A$3:$Q$101,6,FALSE))</f>
        <v/>
      </c>
      <c r="D20" s="41" t="str">
        <f ca="1">IF($A21="","",VLOOKUP(INDIRECT(ADDRESS(ROW(),1,2,2)),Donnéesbrutes!$A$3:$Q$101,8,FALSE))</f>
        <v/>
      </c>
      <c r="E20" s="41" t="str">
        <f ca="1">IF($A21="","",VLOOKUP(INDIRECT(ADDRESS(ROW(),1,2,2)),Donnéesbrutes!$A$3:$Q$101,10,FALSE))</f>
        <v/>
      </c>
      <c r="F20" s="41" t="str">
        <f ca="1">IF($A21="","",VLOOKUP(INDIRECT(ADDRESS(ROW(),1,2,2)),Donnéesbrutes!$A$3:$Q$101,12,FALSE))</f>
        <v/>
      </c>
      <c r="G20" s="41" t="str">
        <f ca="1">IF($A21="","",VLOOKUP(INDIRECT(ADDRESS(ROW(),1,2,2)),Donnéesbrutes!$A$3:$Q$101,14,FALSE))</f>
        <v/>
      </c>
      <c r="H20" s="42" t="str">
        <f ca="1">IF($A21="","",VLOOKUP(INDIRECT(ADDRESS(ROW(),1,2,2)),Donnéesbrutes!$A$3:$Q$101,16,FALSE))</f>
        <v/>
      </c>
      <c r="J20" s="39">
        <v>15</v>
      </c>
      <c r="K20" s="40" t="str">
        <f ca="1">IF(J21="","",VLOOKUP(INDIRECT(ADDRESS(ROW(),COLUMN()-1,2,2)),Donnéesbrutes!$A$3:$Q$101,4,FALSE))</f>
        <v/>
      </c>
      <c r="L20" s="41" t="str">
        <f ca="1">IF(J21="","",VLOOKUP(INDIRECT(ADDRESS(ROW(),COLUMN()-2,2,2)),Donnéesbrutes!$A$3:$Q$101,6,FALSE))</f>
        <v/>
      </c>
      <c r="M20" s="41" t="str">
        <f ca="1">IF(J21="","",VLOOKUP(INDIRECT(ADDRESS(ROW(),COLUMN()-3,2,2)),Donnéesbrutes!$A$3:$Q$101,8,FALSE))</f>
        <v/>
      </c>
      <c r="N20" s="41" t="str">
        <f ca="1">IF(J21="","",VLOOKUP(INDIRECT(ADDRESS(ROW(),COLUMN()-4,2,2)),Donnéesbrutes!$A$3:$Q$101,10,FALSE))</f>
        <v/>
      </c>
      <c r="O20" s="41" t="str">
        <f ca="1">IF(J21="","",VLOOKUP(INDIRECT(ADDRESS(ROW(),COLUMN()-5,2,2)),Donnéesbrutes!$A$3:$Q$101,12,FALSE))</f>
        <v/>
      </c>
      <c r="P20" s="41" t="str">
        <f ca="1">IF(J21="","",VLOOKUP(INDIRECT(ADDRESS(ROW(),COLUMN()-6,2,2)),Donnéesbrutes!$A$3:$Q$101,14,FALSE))</f>
        <v/>
      </c>
      <c r="Q20" s="42" t="str">
        <f ca="1">IF(J21="","",VLOOKUP(INDIRECT(ADDRESS(ROW(),COLUMN()-7,2,2)),Donnéesbrutes!$A$3:$Q$101,16,FALSE))</f>
        <v/>
      </c>
      <c r="S20" s="39">
        <v>25</v>
      </c>
      <c r="T20" s="40" t="str">
        <f ca="1">IF(S21="","",VLOOKUP(INDIRECT(ADDRESS(ROW(),COLUMN()-1,2,2)),Donnéesbrutes!$A$3:$Q$101,4,FALSE))</f>
        <v/>
      </c>
      <c r="U20" s="41" t="str">
        <f ca="1">IF(S21="","",VLOOKUP(INDIRECT(ADDRESS(ROW(),COLUMN()-2,2,2)),Donnéesbrutes!$A$3:$Q$101,6,FALSE))</f>
        <v/>
      </c>
      <c r="V20" s="41" t="str">
        <f ca="1">IF(S21="","",VLOOKUP(INDIRECT(ADDRESS(ROW(),COLUMN()-3,2,2)),Donnéesbrutes!$A$3:$Q$101,8,FALSE))</f>
        <v/>
      </c>
      <c r="W20" s="41" t="str">
        <f ca="1">IF(S21="","",VLOOKUP(INDIRECT(ADDRESS(ROW(),COLUMN()-4,2,2)),Donnéesbrutes!$A$3:$Q$101,10,FALSE))</f>
        <v/>
      </c>
      <c r="X20" s="41" t="str">
        <f ca="1">IF(S21="","",VLOOKUP(INDIRECT(ADDRESS(ROW(),COLUMN()-5,2,2)),Donnéesbrutes!$A$3:$Q$101,12,FALSE))</f>
        <v/>
      </c>
      <c r="Y20" s="41" t="str">
        <f ca="1">IF(S21="","",VLOOKUP(INDIRECT(ADDRESS(ROW(),COLUMN()-6,2,2)),Donnéesbrutes!$A$3:$Q$101,14,FALSE))</f>
        <v/>
      </c>
      <c r="Z20" s="42" t="str">
        <f ca="1">IF(S21="","",VLOOKUP(INDIRECT(ADDRESS(ROW(),COLUMN()-7,2,2)),Donnéesbrutes!$A$3:$Q$101,16,FALSE))</f>
        <v/>
      </c>
    </row>
    <row r="21" spans="1:26" x14ac:dyDescent="0.25">
      <c r="A21" s="43" t="str">
        <f ca="1">IF(ISNA(VLOOKUP(INDIRECT(ADDRESS(ROW()-1,1,2,2)),Donnéesbrutes!$A$3:$Q$101,2,FALSE)),"",VLOOKUP(INDIRECT(ADDRESS(ROW()-1,1,2,2)),Donnéesbrutes!$A$3:$Q$101,2,FALSE))</f>
        <v/>
      </c>
      <c r="B21" s="40" t="str">
        <f ca="1">IF($A21="","",VLOOKUP(INDIRECT(ADDRESS(ROW()-1,1,2,2)),Donnéesbrutes!$A$3:$Q$101,5,FALSE))</f>
        <v/>
      </c>
      <c r="C21" s="41" t="str">
        <f ca="1">IF($A21="","",VLOOKUP(INDIRECT(ADDRESS(ROW()-1,1,2,2)),Donnéesbrutes!$A$3:$Q$101,7,FALSE))</f>
        <v/>
      </c>
      <c r="D21" s="41" t="str">
        <f ca="1">IF($A21="","",VLOOKUP(INDIRECT(ADDRESS(ROW()-1,1,2,2)),Donnéesbrutes!$A$3:$Q$101,9,FALSE))</f>
        <v/>
      </c>
      <c r="E21" s="41" t="str">
        <f ca="1">IF($A21="","",VLOOKUP(INDIRECT(ADDRESS(ROW()-1,1,2,2)),Donnéesbrutes!$A$3:$Q$101,11,FALSE))</f>
        <v/>
      </c>
      <c r="F21" s="41" t="str">
        <f ca="1">IF($A21="","",VLOOKUP(INDIRECT(ADDRESS(ROW()-1,1,2,2)),Donnéesbrutes!$A$3:$Q$101,13,FALSE))</f>
        <v/>
      </c>
      <c r="G21" s="41" t="str">
        <f ca="1">IF($A21="","",VLOOKUP(INDIRECT(ADDRESS(ROW()-1,1,2,2)),Donnéesbrutes!$A$3:$Q$101,15,FALSE))</f>
        <v/>
      </c>
      <c r="H21" s="42" t="str">
        <f ca="1">IF($A21="","",VLOOKUP(INDIRECT(ADDRESS(ROW()-1,1,2,2)),Donnéesbrutes!$A$3:$Q$101,17,FALSE))</f>
        <v/>
      </c>
      <c r="J21" s="43" t="str">
        <f ca="1">IF(ISNA(VLOOKUP(INDIRECT(ADDRESS(ROW()-1,COLUMN(),2,2)),Donnéesbrutes!$A$3:$Q$101,2,FALSE)),"",VLOOKUP(INDIRECT(ADDRESS(ROW()-1,1,2,2)),Donnéesbrutes!$A$3:$Q$101,2,FALSE))</f>
        <v/>
      </c>
      <c r="K21" s="40" t="str">
        <f ca="1">IF(J21="","",VLOOKUP(INDIRECT(ADDRESS(ROW()-1,COLUMN()-1,2,2)),Donnéesbrutes!$A$3:$Q$101,5,FALSE))</f>
        <v/>
      </c>
      <c r="L21" s="41" t="str">
        <f ca="1">IF(J21="","",VLOOKUP(INDIRECT(ADDRESS(ROW()-1,COLUMN()-2,2,2)),Donnéesbrutes!$A$3:$Q$101,7,FALSE))</f>
        <v/>
      </c>
      <c r="M21" s="41" t="str">
        <f ca="1">IF(J21="","",VLOOKUP(INDIRECT(ADDRESS(ROW()-1,COLUMN()-3,2,2)),Donnéesbrutes!$A$3:$Q$101,9,FALSE))</f>
        <v/>
      </c>
      <c r="N21" s="41" t="str">
        <f ca="1">IF(J21="","",VLOOKUP(INDIRECT(ADDRESS(ROW()-1,COLUMN()-4,2,2)),Donnéesbrutes!$A$3:$Q$101,11,FALSE))</f>
        <v/>
      </c>
      <c r="O21" s="41" t="str">
        <f ca="1">IF(J21="","",VLOOKUP(INDIRECT(ADDRESS(ROW()-1,COLUMN()-5,2,2)),Donnéesbrutes!$A$3:$Q$101,13,FALSE))</f>
        <v/>
      </c>
      <c r="P21" s="41" t="str">
        <f ca="1">IF(J21="","",VLOOKUP(INDIRECT(ADDRESS(ROW()-1,COLUMN()-6,2,2)),Donnéesbrutes!$A$3:$Q$101,15,FALSE))</f>
        <v/>
      </c>
      <c r="Q21" s="42" t="str">
        <f ca="1">IF(J21="","",VLOOKUP(INDIRECT(ADDRESS(ROW()-1,COLUMN()-7,2,2)),Donnéesbrutes!$A$3:$Q$101,17,FALSE))</f>
        <v/>
      </c>
      <c r="S21" s="43" t="str">
        <f ca="1">IF(ISNA(VLOOKUP(INDIRECT(ADDRESS(ROW()-1,COLUMN(),2,2)),Donnéesbrutes!$A$3:$Q$101,2,FALSE)),"",VLOOKUP(INDIRECT(ADDRESS(ROW()-1,1,2,2)),Donnéesbrutes!$A$3:$Q$101,2,FALSE))</f>
        <v/>
      </c>
      <c r="T21" s="40" t="str">
        <f ca="1">IF(S21="","",VLOOKUP(INDIRECT(ADDRESS(ROW()-1,COLUMN()-1,2,2)),Donnéesbrutes!$A$3:$Q$101,5,FALSE))</f>
        <v/>
      </c>
      <c r="U21" s="41" t="str">
        <f ca="1">IF(S21="","",VLOOKUP(INDIRECT(ADDRESS(ROW()-1,COLUMN()-2,2,2)),Donnéesbrutes!$A$3:$Q$101,7,FALSE))</f>
        <v/>
      </c>
      <c r="V21" s="41" t="str">
        <f ca="1">IF(S21="","",VLOOKUP(INDIRECT(ADDRESS(ROW()-1,COLUMN()-3,2,2)),Donnéesbrutes!$A$3:$Q$101,9,FALSE))</f>
        <v/>
      </c>
      <c r="W21" s="41" t="str">
        <f ca="1">IF(S21="","",VLOOKUP(INDIRECT(ADDRESS(ROW()-1,COLUMN()-4,2,2)),Donnéesbrutes!$A$3:$Q$101,11,FALSE))</f>
        <v/>
      </c>
      <c r="X21" s="41" t="str">
        <f ca="1">IF(S21="","",VLOOKUP(INDIRECT(ADDRESS(ROW()-1,COLUMN()-5,2,2)),Donnéesbrutes!$A$3:$Q$101,13,FALSE))</f>
        <v/>
      </c>
      <c r="Y21" s="41" t="str">
        <f ca="1">IF(S21="","",VLOOKUP(INDIRECT(ADDRESS(ROW()-1,COLUMN()-6,2,2)),Donnéesbrutes!$A$3:$Q$101,15,FALSE))</f>
        <v/>
      </c>
      <c r="Z21" s="42" t="str">
        <f ca="1">IF(S21="","",VLOOKUP(INDIRECT(ADDRESS(ROW()-1,COLUMN()-7,2,2)),Donnéesbrutes!$A$3:$Q$101,17,FALSE))</f>
        <v/>
      </c>
    </row>
    <row r="22" spans="1:26" x14ac:dyDescent="0.25">
      <c r="A22" s="44" t="str">
        <f ca="1">A21</f>
        <v/>
      </c>
      <c r="B22" s="45" t="str">
        <f ca="1">IF(A21="","",VLOOKUP(INDIRECT(ADDRESS(ROW()-2,1,2,2)),Donnéesbrutes!$A$3:$Q$101,3,FALSE))</f>
        <v/>
      </c>
      <c r="C22" s="37"/>
      <c r="D22" s="37"/>
      <c r="E22" s="37"/>
      <c r="F22" s="37"/>
      <c r="G22" s="37"/>
      <c r="H22" s="38"/>
      <c r="J22" s="44" t="str">
        <f ca="1">J21</f>
        <v/>
      </c>
      <c r="K22" s="45" t="str">
        <f ca="1">IF(J21="","",VLOOKUP(INDIRECT(ADDRESS(ROW()-2,COLUMN()-1,2,2)),Donnéesbrutes!$A$3:$Q$101,3,FALSE))</f>
        <v/>
      </c>
      <c r="L22" s="37"/>
      <c r="M22" s="37"/>
      <c r="N22" s="37"/>
      <c r="O22" s="37"/>
      <c r="P22" s="37"/>
      <c r="Q22" s="38"/>
      <c r="S22" s="44" t="str">
        <f ca="1">S21</f>
        <v/>
      </c>
      <c r="T22" s="45" t="str">
        <f ca="1">IF(S21="","",VLOOKUP(INDIRECT(ADDRESS(ROW()-2,COLUMN()-1,2,2)),Donnéesbrutes!$A$3:$Q$101,3,FALSE))</f>
        <v/>
      </c>
      <c r="U22" s="37"/>
      <c r="V22" s="37"/>
      <c r="W22" s="37"/>
      <c r="X22" s="37"/>
      <c r="Y22" s="37"/>
      <c r="Z22" s="38"/>
    </row>
    <row r="23" spans="1:26" x14ac:dyDescent="0.25">
      <c r="A23" s="36"/>
      <c r="B23" s="37"/>
      <c r="C23" s="37"/>
      <c r="D23" s="37"/>
      <c r="E23" s="37"/>
      <c r="F23" s="37"/>
      <c r="G23" s="37"/>
      <c r="H23" s="38"/>
      <c r="J23" s="36"/>
      <c r="K23" s="37"/>
      <c r="L23" s="37"/>
      <c r="M23" s="37"/>
      <c r="N23" s="37"/>
      <c r="O23" s="37"/>
      <c r="P23" s="37"/>
      <c r="Q23" s="38"/>
      <c r="S23" s="36"/>
      <c r="T23" s="37"/>
      <c r="U23" s="37"/>
      <c r="V23" s="37"/>
      <c r="W23" s="37"/>
      <c r="X23" s="37"/>
      <c r="Y23" s="37"/>
      <c r="Z23" s="38"/>
    </row>
    <row r="24" spans="1:26" x14ac:dyDescent="0.25">
      <c r="A24" s="39">
        <v>6</v>
      </c>
      <c r="B24" s="40" t="str">
        <f ca="1">IF($A25="","",VLOOKUP(INDIRECT(ADDRESS(ROW(),1,2,2)),Donnéesbrutes!$A$3:$Q$101,4,FALSE))</f>
        <v/>
      </c>
      <c r="C24" s="41" t="str">
        <f ca="1">IF($A25="","",VLOOKUP(INDIRECT(ADDRESS(ROW(),1,2,2)),Donnéesbrutes!$A$3:$Q$101,6,FALSE))</f>
        <v/>
      </c>
      <c r="D24" s="41" t="str">
        <f ca="1">IF($A25="","",VLOOKUP(INDIRECT(ADDRESS(ROW(),1,2,2)),Donnéesbrutes!$A$3:$Q$101,8,FALSE))</f>
        <v/>
      </c>
      <c r="E24" s="41" t="str">
        <f ca="1">IF($A25="","",VLOOKUP(INDIRECT(ADDRESS(ROW(),1,2,2)),Donnéesbrutes!$A$3:$Q$101,10,FALSE))</f>
        <v/>
      </c>
      <c r="F24" s="41" t="str">
        <f ca="1">IF($A25="","",VLOOKUP(INDIRECT(ADDRESS(ROW(),1,2,2)),Donnéesbrutes!$A$3:$Q$101,12,FALSE))</f>
        <v/>
      </c>
      <c r="G24" s="41" t="str">
        <f ca="1">IF($A25="","",VLOOKUP(INDIRECT(ADDRESS(ROW(),1,2,2)),Donnéesbrutes!$A$3:$Q$101,14,FALSE))</f>
        <v/>
      </c>
      <c r="H24" s="42" t="str">
        <f ca="1">IF($A25="","",VLOOKUP(INDIRECT(ADDRESS(ROW(),1,2,2)),Donnéesbrutes!$A$3:$Q$101,16,FALSE))</f>
        <v/>
      </c>
      <c r="J24" s="39">
        <v>16</v>
      </c>
      <c r="K24" s="40" t="str">
        <f ca="1">IF(J25="","",VLOOKUP(INDIRECT(ADDRESS(ROW(),COLUMN()-1,2,2)),Donnéesbrutes!$A$3:$Q$101,4,FALSE))</f>
        <v/>
      </c>
      <c r="L24" s="41" t="str">
        <f ca="1">IF(J25="","",VLOOKUP(INDIRECT(ADDRESS(ROW(),COLUMN()-2,2,2)),Donnéesbrutes!$A$3:$Q$101,6,FALSE))</f>
        <v/>
      </c>
      <c r="M24" s="41" t="str">
        <f ca="1">IF(J25="","",VLOOKUP(INDIRECT(ADDRESS(ROW(),COLUMN()-3,2,2)),Donnéesbrutes!$A$3:$Q$101,8,FALSE))</f>
        <v/>
      </c>
      <c r="N24" s="41" t="str">
        <f ca="1">IF(J25="","",VLOOKUP(INDIRECT(ADDRESS(ROW(),COLUMN()-4,2,2)),Donnéesbrutes!$A$3:$Q$101,10,FALSE))</f>
        <v/>
      </c>
      <c r="O24" s="41" t="str">
        <f ca="1">IF(J25="","",VLOOKUP(INDIRECT(ADDRESS(ROW(),COLUMN()-5,2,2)),Donnéesbrutes!$A$3:$Q$101,12,FALSE))</f>
        <v/>
      </c>
      <c r="P24" s="41" t="str">
        <f ca="1">IF(J25="","",VLOOKUP(INDIRECT(ADDRESS(ROW(),COLUMN()-6,2,2)),Donnéesbrutes!$A$3:$Q$101,14,FALSE))</f>
        <v/>
      </c>
      <c r="Q24" s="42" t="str">
        <f ca="1">IF(J25="","",VLOOKUP(INDIRECT(ADDRESS(ROW(),COLUMN()-7,2,2)),Donnéesbrutes!$A$3:$Q$101,16,FALSE))</f>
        <v/>
      </c>
      <c r="S24" s="39">
        <v>26</v>
      </c>
      <c r="T24" s="40" t="str">
        <f ca="1">IF(S25="","",VLOOKUP(INDIRECT(ADDRESS(ROW(),COLUMN()-1,2,2)),Donnéesbrutes!$A$3:$Q$101,4,FALSE))</f>
        <v/>
      </c>
      <c r="U24" s="41" t="str">
        <f ca="1">IF(S25="","",VLOOKUP(INDIRECT(ADDRESS(ROW(),COLUMN()-2,2,2)),Donnéesbrutes!$A$3:$Q$101,6,FALSE))</f>
        <v/>
      </c>
      <c r="V24" s="41" t="str">
        <f ca="1">IF(S25="","",VLOOKUP(INDIRECT(ADDRESS(ROW(),COLUMN()-3,2,2)),Donnéesbrutes!$A$3:$Q$101,8,FALSE))</f>
        <v/>
      </c>
      <c r="W24" s="41" t="str">
        <f ca="1">IF(S25="","",VLOOKUP(INDIRECT(ADDRESS(ROW(),COLUMN()-4,2,2)),Donnéesbrutes!$A$3:$Q$101,10,FALSE))</f>
        <v/>
      </c>
      <c r="X24" s="41" t="str">
        <f ca="1">IF(S25="","",VLOOKUP(INDIRECT(ADDRESS(ROW(),COLUMN()-5,2,2)),Donnéesbrutes!$A$3:$Q$101,12,FALSE))</f>
        <v/>
      </c>
      <c r="Y24" s="41" t="str">
        <f ca="1">IF(S25="","",VLOOKUP(INDIRECT(ADDRESS(ROW(),COLUMN()-6,2,2)),Donnéesbrutes!$A$3:$Q$101,14,FALSE))</f>
        <v/>
      </c>
      <c r="Z24" s="42" t="str">
        <f ca="1">IF(S25="","",VLOOKUP(INDIRECT(ADDRESS(ROW(),COLUMN()-7,2,2)),Donnéesbrutes!$A$3:$Q$101,16,FALSE))</f>
        <v/>
      </c>
    </row>
    <row r="25" spans="1:26" x14ac:dyDescent="0.25">
      <c r="A25" s="43" t="str">
        <f ca="1">IF(ISNA(VLOOKUP(INDIRECT(ADDRESS(ROW()-1,1,2,2)),Donnéesbrutes!$A$3:$Q$101,2,FALSE)),"",VLOOKUP(INDIRECT(ADDRESS(ROW()-1,1,2,2)),Donnéesbrutes!$A$3:$Q$101,2,FALSE))</f>
        <v/>
      </c>
      <c r="B25" s="40" t="str">
        <f ca="1">IF($A25="","",VLOOKUP(INDIRECT(ADDRESS(ROW()-1,1,2,2)),Donnéesbrutes!$A$3:$Q$101,5,FALSE))</f>
        <v/>
      </c>
      <c r="C25" s="41" t="str">
        <f ca="1">IF($A25="","",VLOOKUP(INDIRECT(ADDRESS(ROW()-1,1,2,2)),Donnéesbrutes!$A$3:$Q$101,7,FALSE))</f>
        <v/>
      </c>
      <c r="D25" s="41" t="str">
        <f ca="1">IF($A25="","",VLOOKUP(INDIRECT(ADDRESS(ROW()-1,1,2,2)),Donnéesbrutes!$A$3:$Q$101,9,FALSE))</f>
        <v/>
      </c>
      <c r="E25" s="41" t="str">
        <f ca="1">IF($A25="","",VLOOKUP(INDIRECT(ADDRESS(ROW()-1,1,2,2)),Donnéesbrutes!$A$3:$Q$101,11,FALSE))</f>
        <v/>
      </c>
      <c r="F25" s="41" t="str">
        <f ca="1">IF($A25="","",VLOOKUP(INDIRECT(ADDRESS(ROW()-1,1,2,2)),Donnéesbrutes!$A$3:$Q$101,13,FALSE))</f>
        <v/>
      </c>
      <c r="G25" s="41" t="str">
        <f ca="1">IF($A25="","",VLOOKUP(INDIRECT(ADDRESS(ROW()-1,1,2,2)),Donnéesbrutes!$A$3:$Q$101,15,FALSE))</f>
        <v/>
      </c>
      <c r="H25" s="42" t="str">
        <f ca="1">IF($A25="","",VLOOKUP(INDIRECT(ADDRESS(ROW()-1,1,2,2)),Donnéesbrutes!$A$3:$Q$101,17,FALSE))</f>
        <v/>
      </c>
      <c r="J25" s="43" t="str">
        <f ca="1">IF(ISNA(VLOOKUP(INDIRECT(ADDRESS(ROW()-1,COLUMN(),2,2)),Donnéesbrutes!$A$3:$Q$101,2,FALSE)),"",VLOOKUP(INDIRECT(ADDRESS(ROW()-1,1,2,2)),Donnéesbrutes!$A$3:$Q$101,2,FALSE))</f>
        <v/>
      </c>
      <c r="K25" s="40" t="str">
        <f ca="1">IF(J25="","",VLOOKUP(INDIRECT(ADDRESS(ROW()-1,COLUMN()-1,2,2)),Donnéesbrutes!$A$3:$Q$101,5,FALSE))</f>
        <v/>
      </c>
      <c r="L25" s="41" t="str">
        <f ca="1">IF(J25="","",VLOOKUP(INDIRECT(ADDRESS(ROW()-1,COLUMN()-2,2,2)),Donnéesbrutes!$A$3:$Q$101,7,FALSE))</f>
        <v/>
      </c>
      <c r="M25" s="41" t="str">
        <f ca="1">IF(J25="","",VLOOKUP(INDIRECT(ADDRESS(ROW()-1,COLUMN()-3,2,2)),Donnéesbrutes!$A$3:$Q$101,9,FALSE))</f>
        <v/>
      </c>
      <c r="N25" s="41" t="str">
        <f ca="1">IF(J25="","",VLOOKUP(INDIRECT(ADDRESS(ROW()-1,COLUMN()-4,2,2)),Donnéesbrutes!$A$3:$Q$101,11,FALSE))</f>
        <v/>
      </c>
      <c r="O25" s="41" t="str">
        <f ca="1">IF(J25="","",VLOOKUP(INDIRECT(ADDRESS(ROW()-1,COLUMN()-5,2,2)),Donnéesbrutes!$A$3:$Q$101,13,FALSE))</f>
        <v/>
      </c>
      <c r="P25" s="41" t="str">
        <f ca="1">IF(J25="","",VLOOKUP(INDIRECT(ADDRESS(ROW()-1,COLUMN()-6,2,2)),Donnéesbrutes!$A$3:$Q$101,15,FALSE))</f>
        <v/>
      </c>
      <c r="Q25" s="42" t="str">
        <f ca="1">IF(J25="","",VLOOKUP(INDIRECT(ADDRESS(ROW()-1,COLUMN()-7,2,2)),Donnéesbrutes!$A$3:$Q$101,17,FALSE))</f>
        <v/>
      </c>
      <c r="S25" s="43" t="str">
        <f ca="1">IF(ISNA(VLOOKUP(INDIRECT(ADDRESS(ROW()-1,COLUMN(),2,2)),Donnéesbrutes!$A$3:$Q$101,2,FALSE)),"",VLOOKUP(INDIRECT(ADDRESS(ROW()-1,1,2,2)),Donnéesbrutes!$A$3:$Q$101,2,FALSE))</f>
        <v/>
      </c>
      <c r="T25" s="40" t="str">
        <f ca="1">IF(S25="","",VLOOKUP(INDIRECT(ADDRESS(ROW()-1,COLUMN()-1,2,2)),Donnéesbrutes!$A$3:$Q$101,5,FALSE))</f>
        <v/>
      </c>
      <c r="U25" s="41" t="str">
        <f ca="1">IF(S25="","",VLOOKUP(INDIRECT(ADDRESS(ROW()-1,COLUMN()-2,2,2)),Donnéesbrutes!$A$3:$Q$101,7,FALSE))</f>
        <v/>
      </c>
      <c r="V25" s="41" t="str">
        <f ca="1">IF(S25="","",VLOOKUP(INDIRECT(ADDRESS(ROW()-1,COLUMN()-3,2,2)),Donnéesbrutes!$A$3:$Q$101,9,FALSE))</f>
        <v/>
      </c>
      <c r="W25" s="41" t="str">
        <f ca="1">IF(S25="","",VLOOKUP(INDIRECT(ADDRESS(ROW()-1,COLUMN()-4,2,2)),Donnéesbrutes!$A$3:$Q$101,11,FALSE))</f>
        <v/>
      </c>
      <c r="X25" s="41" t="str">
        <f ca="1">IF(S25="","",VLOOKUP(INDIRECT(ADDRESS(ROW()-1,COLUMN()-5,2,2)),Donnéesbrutes!$A$3:$Q$101,13,FALSE))</f>
        <v/>
      </c>
      <c r="Y25" s="41" t="str">
        <f ca="1">IF(S25="","",VLOOKUP(INDIRECT(ADDRESS(ROW()-1,COLUMN()-6,2,2)),Donnéesbrutes!$A$3:$Q$101,15,FALSE))</f>
        <v/>
      </c>
      <c r="Z25" s="42" t="str">
        <f ca="1">IF(S25="","",VLOOKUP(INDIRECT(ADDRESS(ROW()-1,COLUMN()-7,2,2)),Donnéesbrutes!$A$3:$Q$101,17,FALSE))</f>
        <v/>
      </c>
    </row>
    <row r="26" spans="1:26" x14ac:dyDescent="0.25">
      <c r="A26" s="44" t="str">
        <f ca="1">A25</f>
        <v/>
      </c>
      <c r="B26" s="45" t="str">
        <f ca="1">IF(A25="","",VLOOKUP(INDIRECT(ADDRESS(ROW()-2,1,2,2)),Donnéesbrutes!$A$3:$Q$101,3,FALSE))</f>
        <v/>
      </c>
      <c r="C26" s="37"/>
      <c r="D26" s="37"/>
      <c r="E26" s="37"/>
      <c r="F26" s="37"/>
      <c r="G26" s="37"/>
      <c r="H26" s="38"/>
      <c r="J26" s="44" t="str">
        <f ca="1">J25</f>
        <v/>
      </c>
      <c r="K26" s="45" t="str">
        <f ca="1">IF(J25="","",VLOOKUP(INDIRECT(ADDRESS(ROW()-2,COLUMN()-1,2,2)),Donnéesbrutes!$A$3:$Q$101,3,FALSE))</f>
        <v/>
      </c>
      <c r="L26" s="37"/>
      <c r="M26" s="37"/>
      <c r="N26" s="37"/>
      <c r="O26" s="37"/>
      <c r="P26" s="37"/>
      <c r="Q26" s="38"/>
      <c r="S26" s="44" t="str">
        <f ca="1">S25</f>
        <v/>
      </c>
      <c r="T26" s="45" t="str">
        <f ca="1">IF(S25="","",VLOOKUP(INDIRECT(ADDRESS(ROW()-2,COLUMN()-1,2,2)),Donnéesbrutes!$A$3:$Q$101,3,FALSE))</f>
        <v/>
      </c>
      <c r="U26" s="37"/>
      <c r="V26" s="37"/>
      <c r="W26" s="37"/>
      <c r="X26" s="37"/>
      <c r="Y26" s="37"/>
      <c r="Z26" s="38"/>
    </row>
    <row r="27" spans="1:26" x14ac:dyDescent="0.25">
      <c r="A27" s="36"/>
      <c r="B27" s="37"/>
      <c r="C27" s="37"/>
      <c r="D27" s="37"/>
      <c r="E27" s="37"/>
      <c r="F27" s="37"/>
      <c r="G27" s="37"/>
      <c r="H27" s="38"/>
      <c r="J27" s="36"/>
      <c r="K27" s="37"/>
      <c r="L27" s="37"/>
      <c r="M27" s="37"/>
      <c r="N27" s="37"/>
      <c r="O27" s="37"/>
      <c r="P27" s="37"/>
      <c r="Q27" s="38"/>
      <c r="S27" s="36"/>
      <c r="T27" s="37"/>
      <c r="U27" s="37"/>
      <c r="V27" s="37"/>
      <c r="W27" s="37"/>
      <c r="X27" s="37"/>
      <c r="Y27" s="37"/>
      <c r="Z27" s="38"/>
    </row>
    <row r="28" spans="1:26" x14ac:dyDescent="0.25">
      <c r="A28" s="39">
        <v>7</v>
      </c>
      <c r="B28" s="40" t="str">
        <f ca="1">IF($A29="","",VLOOKUP(INDIRECT(ADDRESS(ROW(),1,2,2)),Donnéesbrutes!$A$3:$Q$101,4,FALSE))</f>
        <v/>
      </c>
      <c r="C28" s="41" t="str">
        <f ca="1">IF($A29="","",VLOOKUP(INDIRECT(ADDRESS(ROW(),1,2,2)),Donnéesbrutes!$A$3:$Q$101,6,FALSE))</f>
        <v/>
      </c>
      <c r="D28" s="41" t="str">
        <f ca="1">IF($A29="","",VLOOKUP(INDIRECT(ADDRESS(ROW(),1,2,2)),Donnéesbrutes!$A$3:$Q$101,8,FALSE))</f>
        <v/>
      </c>
      <c r="E28" s="41" t="str">
        <f ca="1">IF($A29="","",VLOOKUP(INDIRECT(ADDRESS(ROW(),1,2,2)),Donnéesbrutes!$A$3:$Q$101,10,FALSE))</f>
        <v/>
      </c>
      <c r="F28" s="41" t="str">
        <f ca="1">IF($A29="","",VLOOKUP(INDIRECT(ADDRESS(ROW(),1,2,2)),Donnéesbrutes!$A$3:$Q$101,12,FALSE))</f>
        <v/>
      </c>
      <c r="G28" s="41" t="str">
        <f ca="1">IF($A29="","",VLOOKUP(INDIRECT(ADDRESS(ROW(),1,2,2)),Donnéesbrutes!$A$3:$Q$101,14,FALSE))</f>
        <v/>
      </c>
      <c r="H28" s="42" t="str">
        <f ca="1">IF($A29="","",VLOOKUP(INDIRECT(ADDRESS(ROW(),1,2,2)),Donnéesbrutes!$A$3:$Q$101,16,FALSE))</f>
        <v/>
      </c>
      <c r="J28" s="39">
        <v>17</v>
      </c>
      <c r="K28" s="40" t="str">
        <f ca="1">IF(J29="","",VLOOKUP(INDIRECT(ADDRESS(ROW(),COLUMN()-1,2,2)),Donnéesbrutes!$A$3:$Q$101,4,FALSE))</f>
        <v/>
      </c>
      <c r="L28" s="41" t="str">
        <f ca="1">IF(J29="","",VLOOKUP(INDIRECT(ADDRESS(ROW(),COLUMN()-2,2,2)),Donnéesbrutes!$A$3:$Q$101,6,FALSE))</f>
        <v/>
      </c>
      <c r="M28" s="41" t="str">
        <f ca="1">IF(J29="","",VLOOKUP(INDIRECT(ADDRESS(ROW(),COLUMN()-3,2,2)),Donnéesbrutes!$A$3:$Q$101,8,FALSE))</f>
        <v/>
      </c>
      <c r="N28" s="41" t="str">
        <f ca="1">IF(J29="","",VLOOKUP(INDIRECT(ADDRESS(ROW(),COLUMN()-4,2,2)),Donnéesbrutes!$A$3:$Q$101,10,FALSE))</f>
        <v/>
      </c>
      <c r="O28" s="41" t="str">
        <f ca="1">IF(J29="","",VLOOKUP(INDIRECT(ADDRESS(ROW(),COLUMN()-5,2,2)),Donnéesbrutes!$A$3:$Q$101,12,FALSE))</f>
        <v/>
      </c>
      <c r="P28" s="41" t="str">
        <f ca="1">IF(J29="","",VLOOKUP(INDIRECT(ADDRESS(ROW(),COLUMN()-6,2,2)),Donnéesbrutes!$A$3:$Q$101,14,FALSE))</f>
        <v/>
      </c>
      <c r="Q28" s="42" t="str">
        <f ca="1">IF(J29="","",VLOOKUP(INDIRECT(ADDRESS(ROW(),COLUMN()-7,2,2)),Donnéesbrutes!$A$3:$Q$101,16,FALSE))</f>
        <v/>
      </c>
      <c r="S28" s="39">
        <v>27</v>
      </c>
      <c r="T28" s="40" t="str">
        <f ca="1">IF(S29="","",VLOOKUP(INDIRECT(ADDRESS(ROW(),COLUMN()-1,2,2)),Donnéesbrutes!$A$3:$Q$101,4,FALSE))</f>
        <v/>
      </c>
      <c r="U28" s="41" t="str">
        <f ca="1">IF(S29="","",VLOOKUP(INDIRECT(ADDRESS(ROW(),COLUMN()-2,2,2)),Donnéesbrutes!$A$3:$Q$101,6,FALSE))</f>
        <v/>
      </c>
      <c r="V28" s="41" t="str">
        <f ca="1">IF(S29="","",VLOOKUP(INDIRECT(ADDRESS(ROW(),COLUMN()-3,2,2)),Donnéesbrutes!$A$3:$Q$101,8,FALSE))</f>
        <v/>
      </c>
      <c r="W28" s="41" t="str">
        <f ca="1">IF(S29="","",VLOOKUP(INDIRECT(ADDRESS(ROW(),COLUMN()-4,2,2)),Donnéesbrutes!$A$3:$Q$101,10,FALSE))</f>
        <v/>
      </c>
      <c r="X28" s="41" t="str">
        <f ca="1">IF(S29="","",VLOOKUP(INDIRECT(ADDRESS(ROW(),COLUMN()-5,2,2)),Donnéesbrutes!$A$3:$Q$101,12,FALSE))</f>
        <v/>
      </c>
      <c r="Y28" s="41" t="str">
        <f ca="1">IF(S29="","",VLOOKUP(INDIRECT(ADDRESS(ROW(),COLUMN()-6,2,2)),Donnéesbrutes!$A$3:$Q$101,14,FALSE))</f>
        <v/>
      </c>
      <c r="Z28" s="42" t="str">
        <f ca="1">IF(S29="","",VLOOKUP(INDIRECT(ADDRESS(ROW(),COLUMN()-7,2,2)),Donnéesbrutes!$A$3:$Q$101,16,FALSE))</f>
        <v/>
      </c>
    </row>
    <row r="29" spans="1:26" x14ac:dyDescent="0.25">
      <c r="A29" s="43" t="str">
        <f ca="1">IF(ISNA(VLOOKUP(INDIRECT(ADDRESS(ROW()-1,1,2,2)),Donnéesbrutes!$A$3:$Q$101,2,FALSE)),"",VLOOKUP(INDIRECT(ADDRESS(ROW()-1,1,2,2)),Donnéesbrutes!$A$3:$Q$101,2,FALSE))</f>
        <v/>
      </c>
      <c r="B29" s="40" t="str">
        <f ca="1">IF($A29="","",VLOOKUP(INDIRECT(ADDRESS(ROW()-1,1,2,2)),Donnéesbrutes!$A$3:$Q$101,5,FALSE))</f>
        <v/>
      </c>
      <c r="C29" s="41" t="str">
        <f ca="1">IF($A29="","",VLOOKUP(INDIRECT(ADDRESS(ROW()-1,1,2,2)),Donnéesbrutes!$A$3:$Q$101,7,FALSE))</f>
        <v/>
      </c>
      <c r="D29" s="41" t="str">
        <f ca="1">IF($A29="","",VLOOKUP(INDIRECT(ADDRESS(ROW()-1,1,2,2)),Donnéesbrutes!$A$3:$Q$101,9,FALSE))</f>
        <v/>
      </c>
      <c r="E29" s="41" t="str">
        <f ca="1">IF($A29="","",VLOOKUP(INDIRECT(ADDRESS(ROW()-1,1,2,2)),Donnéesbrutes!$A$3:$Q$101,11,FALSE))</f>
        <v/>
      </c>
      <c r="F29" s="41" t="str">
        <f ca="1">IF($A29="","",VLOOKUP(INDIRECT(ADDRESS(ROW()-1,1,2,2)),Donnéesbrutes!$A$3:$Q$101,13,FALSE))</f>
        <v/>
      </c>
      <c r="G29" s="41" t="str">
        <f ca="1">IF($A29="","",VLOOKUP(INDIRECT(ADDRESS(ROW()-1,1,2,2)),Donnéesbrutes!$A$3:$Q$101,15,FALSE))</f>
        <v/>
      </c>
      <c r="H29" s="42" t="str">
        <f ca="1">IF($A29="","",VLOOKUP(INDIRECT(ADDRESS(ROW()-1,1,2,2)),Donnéesbrutes!$A$3:$Q$101,17,FALSE))</f>
        <v/>
      </c>
      <c r="J29" s="43" t="str">
        <f ca="1">IF(ISNA(VLOOKUP(INDIRECT(ADDRESS(ROW()-1,COLUMN(),2,2)),Donnéesbrutes!$A$3:$Q$101,2,FALSE)),"",VLOOKUP(INDIRECT(ADDRESS(ROW()-1,1,2,2)),Donnéesbrutes!$A$3:$Q$101,2,FALSE))</f>
        <v/>
      </c>
      <c r="K29" s="40" t="str">
        <f ca="1">IF(J29="","",VLOOKUP(INDIRECT(ADDRESS(ROW()-1,COLUMN()-1,2,2)),Donnéesbrutes!$A$3:$Q$101,5,FALSE))</f>
        <v/>
      </c>
      <c r="L29" s="41" t="str">
        <f ca="1">IF(J29="","",VLOOKUP(INDIRECT(ADDRESS(ROW()-1,COLUMN()-2,2,2)),Donnéesbrutes!$A$3:$Q$101,7,FALSE))</f>
        <v/>
      </c>
      <c r="M29" s="41" t="str">
        <f ca="1">IF(J29="","",VLOOKUP(INDIRECT(ADDRESS(ROW()-1,COLUMN()-3,2,2)),Donnéesbrutes!$A$3:$Q$101,9,FALSE))</f>
        <v/>
      </c>
      <c r="N29" s="41" t="str">
        <f ca="1">IF(J29="","",VLOOKUP(INDIRECT(ADDRESS(ROW()-1,COLUMN()-4,2,2)),Donnéesbrutes!$A$3:$Q$101,11,FALSE))</f>
        <v/>
      </c>
      <c r="O29" s="41" t="str">
        <f ca="1">IF(J29="","",VLOOKUP(INDIRECT(ADDRESS(ROW()-1,COLUMN()-5,2,2)),Donnéesbrutes!$A$3:$Q$101,13,FALSE))</f>
        <v/>
      </c>
      <c r="P29" s="41" t="str">
        <f ca="1">IF(J29="","",VLOOKUP(INDIRECT(ADDRESS(ROW()-1,COLUMN()-6,2,2)),Donnéesbrutes!$A$3:$Q$101,15,FALSE))</f>
        <v/>
      </c>
      <c r="Q29" s="42" t="str">
        <f ca="1">IF(J29="","",VLOOKUP(INDIRECT(ADDRESS(ROW()-1,COLUMN()-7,2,2)),Donnéesbrutes!$A$3:$Q$101,17,FALSE))</f>
        <v/>
      </c>
      <c r="S29" s="43" t="str">
        <f ca="1">IF(ISNA(VLOOKUP(INDIRECT(ADDRESS(ROW()-1,COLUMN(),2,2)),Donnéesbrutes!$A$3:$Q$101,2,FALSE)),"",VLOOKUP(INDIRECT(ADDRESS(ROW()-1,1,2,2)),Donnéesbrutes!$A$3:$Q$101,2,FALSE))</f>
        <v/>
      </c>
      <c r="T29" s="40" t="str">
        <f ca="1">IF(S29="","",VLOOKUP(INDIRECT(ADDRESS(ROW()-1,COLUMN()-1,2,2)),Donnéesbrutes!$A$3:$Q$101,5,FALSE))</f>
        <v/>
      </c>
      <c r="U29" s="41" t="str">
        <f ca="1">IF(S29="","",VLOOKUP(INDIRECT(ADDRESS(ROW()-1,COLUMN()-2,2,2)),Donnéesbrutes!$A$3:$Q$101,7,FALSE))</f>
        <v/>
      </c>
      <c r="V29" s="41" t="str">
        <f ca="1">IF(S29="","",VLOOKUP(INDIRECT(ADDRESS(ROW()-1,COLUMN()-3,2,2)),Donnéesbrutes!$A$3:$Q$101,9,FALSE))</f>
        <v/>
      </c>
      <c r="W29" s="41" t="str">
        <f ca="1">IF(S29="","",VLOOKUP(INDIRECT(ADDRESS(ROW()-1,COLUMN()-4,2,2)),Donnéesbrutes!$A$3:$Q$101,11,FALSE))</f>
        <v/>
      </c>
      <c r="X29" s="41" t="str">
        <f ca="1">IF(S29="","",VLOOKUP(INDIRECT(ADDRESS(ROW()-1,COLUMN()-5,2,2)),Donnéesbrutes!$A$3:$Q$101,13,FALSE))</f>
        <v/>
      </c>
      <c r="Y29" s="41" t="str">
        <f ca="1">IF(S29="","",VLOOKUP(INDIRECT(ADDRESS(ROW()-1,COLUMN()-6,2,2)),Donnéesbrutes!$A$3:$Q$101,15,FALSE))</f>
        <v/>
      </c>
      <c r="Z29" s="42" t="str">
        <f ca="1">IF(S29="","",VLOOKUP(INDIRECT(ADDRESS(ROW()-1,COLUMN()-7,2,2)),Donnéesbrutes!$A$3:$Q$101,17,FALSE))</f>
        <v/>
      </c>
    </row>
    <row r="30" spans="1:26" x14ac:dyDescent="0.25">
      <c r="A30" s="44" t="str">
        <f ca="1">A29</f>
        <v/>
      </c>
      <c r="B30" s="45" t="str">
        <f ca="1">IF(A29="","",VLOOKUP(INDIRECT(ADDRESS(ROW()-2,1,2,2)),Donnéesbrutes!$A$3:$Q$101,3,FALSE))</f>
        <v/>
      </c>
      <c r="C30" s="37"/>
      <c r="D30" s="37"/>
      <c r="E30" s="37"/>
      <c r="F30" s="37"/>
      <c r="G30" s="37"/>
      <c r="H30" s="38"/>
      <c r="J30" s="44" t="str">
        <f ca="1">J29</f>
        <v/>
      </c>
      <c r="K30" s="45" t="str">
        <f ca="1">IF(J29="","",VLOOKUP(INDIRECT(ADDRESS(ROW()-2,COLUMN()-1,2,2)),Donnéesbrutes!$A$3:$Q$101,3,FALSE))</f>
        <v/>
      </c>
      <c r="L30" s="37"/>
      <c r="M30" s="37"/>
      <c r="N30" s="37"/>
      <c r="O30" s="37"/>
      <c r="P30" s="37"/>
      <c r="Q30" s="38"/>
      <c r="S30" s="44" t="str">
        <f ca="1">S29</f>
        <v/>
      </c>
      <c r="T30" s="45" t="str">
        <f ca="1">IF(S29="","",VLOOKUP(INDIRECT(ADDRESS(ROW()-2,COLUMN()-1,2,2)),Donnéesbrutes!$A$3:$Q$101,3,FALSE))</f>
        <v/>
      </c>
      <c r="U30" s="37"/>
      <c r="V30" s="37"/>
      <c r="W30" s="37"/>
      <c r="X30" s="37"/>
      <c r="Y30" s="37"/>
      <c r="Z30" s="38"/>
    </row>
    <row r="31" spans="1:26" x14ac:dyDescent="0.25">
      <c r="A31" s="36"/>
      <c r="B31" s="37"/>
      <c r="C31" s="37"/>
      <c r="D31" s="37"/>
      <c r="E31" s="37"/>
      <c r="F31" s="37"/>
      <c r="G31" s="37"/>
      <c r="H31" s="38"/>
      <c r="J31" s="36"/>
      <c r="K31" s="37"/>
      <c r="L31" s="37"/>
      <c r="M31" s="37"/>
      <c r="N31" s="37"/>
      <c r="O31" s="37"/>
      <c r="P31" s="37"/>
      <c r="Q31" s="38"/>
      <c r="S31" s="36"/>
      <c r="T31" s="37"/>
      <c r="U31" s="37"/>
      <c r="V31" s="37"/>
      <c r="W31" s="37"/>
      <c r="X31" s="37"/>
      <c r="Y31" s="37"/>
      <c r="Z31" s="38"/>
    </row>
    <row r="32" spans="1:26" x14ac:dyDescent="0.25">
      <c r="A32" s="39">
        <v>8</v>
      </c>
      <c r="B32" s="40" t="str">
        <f ca="1">IF($A33="","",VLOOKUP(INDIRECT(ADDRESS(ROW(),1,2,2)),Donnéesbrutes!$A$3:$Q$101,4,FALSE))</f>
        <v/>
      </c>
      <c r="C32" s="41" t="str">
        <f ca="1">IF($A33="","",VLOOKUP(INDIRECT(ADDRESS(ROW(),1,2,2)),Donnéesbrutes!$A$3:$Q$101,6,FALSE))</f>
        <v/>
      </c>
      <c r="D32" s="41" t="str">
        <f ca="1">IF($A33="","",VLOOKUP(INDIRECT(ADDRESS(ROW(),1,2,2)),Donnéesbrutes!$A$3:$Q$101,8,FALSE))</f>
        <v/>
      </c>
      <c r="E32" s="41" t="str">
        <f ca="1">IF($A33="","",VLOOKUP(INDIRECT(ADDRESS(ROW(),1,2,2)),Donnéesbrutes!$A$3:$Q$101,10,FALSE))</f>
        <v/>
      </c>
      <c r="F32" s="41" t="str">
        <f ca="1">IF($A33="","",VLOOKUP(INDIRECT(ADDRESS(ROW(),1,2,2)),Donnéesbrutes!$A$3:$Q$101,12,FALSE))</f>
        <v/>
      </c>
      <c r="G32" s="41" t="str">
        <f ca="1">IF($A33="","",VLOOKUP(INDIRECT(ADDRESS(ROW(),1,2,2)),Donnéesbrutes!$A$3:$Q$101,14,FALSE))</f>
        <v/>
      </c>
      <c r="H32" s="42" t="str">
        <f ca="1">IF($A33="","",VLOOKUP(INDIRECT(ADDRESS(ROW(),1,2,2)),Donnéesbrutes!$A$3:$Q$101,16,FALSE))</f>
        <v/>
      </c>
      <c r="J32" s="39">
        <v>18</v>
      </c>
      <c r="K32" s="40" t="str">
        <f ca="1">IF(J33="","",VLOOKUP(INDIRECT(ADDRESS(ROW(),COLUMN()-1,2,2)),Donnéesbrutes!$A$3:$Q$101,4,FALSE))</f>
        <v/>
      </c>
      <c r="L32" s="41" t="str">
        <f ca="1">IF(J33="","",VLOOKUP(INDIRECT(ADDRESS(ROW(),COLUMN()-2,2,2)),Donnéesbrutes!$A$3:$Q$101,6,FALSE))</f>
        <v/>
      </c>
      <c r="M32" s="41" t="str">
        <f ca="1">IF(J33="","",VLOOKUP(INDIRECT(ADDRESS(ROW(),COLUMN()-3,2,2)),Donnéesbrutes!$A$3:$Q$101,8,FALSE))</f>
        <v/>
      </c>
      <c r="N32" s="41" t="str">
        <f ca="1">IF(J33="","",VLOOKUP(INDIRECT(ADDRESS(ROW(),COLUMN()-4,2,2)),Donnéesbrutes!$A$3:$Q$101,10,FALSE))</f>
        <v/>
      </c>
      <c r="O32" s="41" t="str">
        <f ca="1">IF(J33="","",VLOOKUP(INDIRECT(ADDRESS(ROW(),COLUMN()-5,2,2)),Donnéesbrutes!$A$3:$Q$101,12,FALSE))</f>
        <v/>
      </c>
      <c r="P32" s="41" t="str">
        <f ca="1">IF(J33="","",VLOOKUP(INDIRECT(ADDRESS(ROW(),COLUMN()-6,2,2)),Donnéesbrutes!$A$3:$Q$101,14,FALSE))</f>
        <v/>
      </c>
      <c r="Q32" s="42" t="str">
        <f ca="1">IF(J33="","",VLOOKUP(INDIRECT(ADDRESS(ROW(),COLUMN()-7,2,2)),Donnéesbrutes!$A$3:$Q$101,16,FALSE))</f>
        <v/>
      </c>
      <c r="S32" s="39">
        <v>28</v>
      </c>
      <c r="T32" s="40" t="str">
        <f ca="1">IF(S33="","",VLOOKUP(INDIRECT(ADDRESS(ROW(),COLUMN()-1,2,2)),Donnéesbrutes!$A$3:$Q$101,4,FALSE))</f>
        <v/>
      </c>
      <c r="U32" s="41" t="str">
        <f ca="1">IF(S33="","",VLOOKUP(INDIRECT(ADDRESS(ROW(),COLUMN()-2,2,2)),Donnéesbrutes!$A$3:$Q$101,6,FALSE))</f>
        <v/>
      </c>
      <c r="V32" s="41" t="str">
        <f ca="1">IF(S33="","",VLOOKUP(INDIRECT(ADDRESS(ROW(),COLUMN()-3,2,2)),Donnéesbrutes!$A$3:$Q$101,8,FALSE))</f>
        <v/>
      </c>
      <c r="W32" s="41" t="str">
        <f ca="1">IF(S33="","",VLOOKUP(INDIRECT(ADDRESS(ROW(),COLUMN()-4,2,2)),Donnéesbrutes!$A$3:$Q$101,10,FALSE))</f>
        <v/>
      </c>
      <c r="X32" s="41" t="str">
        <f ca="1">IF(S33="","",VLOOKUP(INDIRECT(ADDRESS(ROW(),COLUMN()-5,2,2)),Donnéesbrutes!$A$3:$Q$101,12,FALSE))</f>
        <v/>
      </c>
      <c r="Y32" s="41" t="str">
        <f ca="1">IF(S33="","",VLOOKUP(INDIRECT(ADDRESS(ROW(),COLUMN()-6,2,2)),Donnéesbrutes!$A$3:$Q$101,14,FALSE))</f>
        <v/>
      </c>
      <c r="Z32" s="42" t="str">
        <f ca="1">IF(S33="","",VLOOKUP(INDIRECT(ADDRESS(ROW(),COLUMN()-7,2,2)),Donnéesbrutes!$A$3:$Q$101,16,FALSE))</f>
        <v/>
      </c>
    </row>
    <row r="33" spans="1:26" x14ac:dyDescent="0.25">
      <c r="A33" s="43" t="str">
        <f ca="1">IF(ISNA(VLOOKUP(INDIRECT(ADDRESS(ROW()-1,1,2,2)),Donnéesbrutes!$A$3:$Q$101,2,FALSE)),"",VLOOKUP(INDIRECT(ADDRESS(ROW()-1,1,2,2)),Donnéesbrutes!$A$3:$Q$101,2,FALSE))</f>
        <v/>
      </c>
      <c r="B33" s="40" t="str">
        <f ca="1">IF($A33="","",VLOOKUP(INDIRECT(ADDRESS(ROW()-1,1,2,2)),Donnéesbrutes!$A$3:$Q$101,5,FALSE))</f>
        <v/>
      </c>
      <c r="C33" s="41" t="str">
        <f ca="1">IF($A33="","",VLOOKUP(INDIRECT(ADDRESS(ROW()-1,1,2,2)),Donnéesbrutes!$A$3:$Q$101,7,FALSE))</f>
        <v/>
      </c>
      <c r="D33" s="41" t="str">
        <f ca="1">IF($A33="","",VLOOKUP(INDIRECT(ADDRESS(ROW()-1,1,2,2)),Donnéesbrutes!$A$3:$Q$101,9,FALSE))</f>
        <v/>
      </c>
      <c r="E33" s="41" t="str">
        <f ca="1">IF($A33="","",VLOOKUP(INDIRECT(ADDRESS(ROW()-1,1,2,2)),Donnéesbrutes!$A$3:$Q$101,11,FALSE))</f>
        <v/>
      </c>
      <c r="F33" s="41" t="str">
        <f ca="1">IF($A33="","",VLOOKUP(INDIRECT(ADDRESS(ROW()-1,1,2,2)),Donnéesbrutes!$A$3:$Q$101,13,FALSE))</f>
        <v/>
      </c>
      <c r="G33" s="41" t="str">
        <f ca="1">IF($A33="","",VLOOKUP(INDIRECT(ADDRESS(ROW()-1,1,2,2)),Donnéesbrutes!$A$3:$Q$101,15,FALSE))</f>
        <v/>
      </c>
      <c r="H33" s="42" t="str">
        <f ca="1">IF($A33="","",VLOOKUP(INDIRECT(ADDRESS(ROW()-1,1,2,2)),Donnéesbrutes!$A$3:$Q$101,17,FALSE))</f>
        <v/>
      </c>
      <c r="J33" s="43" t="str">
        <f ca="1">IF(ISNA(VLOOKUP(INDIRECT(ADDRESS(ROW()-1,COLUMN(),2,2)),Donnéesbrutes!$A$3:$Q$101,2,FALSE)),"",VLOOKUP(INDIRECT(ADDRESS(ROW()-1,1,2,2)),Donnéesbrutes!$A$3:$Q$101,2,FALSE))</f>
        <v/>
      </c>
      <c r="K33" s="40" t="str">
        <f ca="1">IF(J33="","",VLOOKUP(INDIRECT(ADDRESS(ROW()-1,COLUMN()-1,2,2)),Donnéesbrutes!$A$3:$Q$101,5,FALSE))</f>
        <v/>
      </c>
      <c r="L33" s="41" t="str">
        <f ca="1">IF(J33="","",VLOOKUP(INDIRECT(ADDRESS(ROW()-1,COLUMN()-2,2,2)),Donnéesbrutes!$A$3:$Q$101,7,FALSE))</f>
        <v/>
      </c>
      <c r="M33" s="41" t="str">
        <f ca="1">IF(J33="","",VLOOKUP(INDIRECT(ADDRESS(ROW()-1,COLUMN()-3,2,2)),Donnéesbrutes!$A$3:$Q$101,9,FALSE))</f>
        <v/>
      </c>
      <c r="N33" s="41" t="str">
        <f ca="1">IF(J33="","",VLOOKUP(INDIRECT(ADDRESS(ROW()-1,COLUMN()-4,2,2)),Donnéesbrutes!$A$3:$Q$101,11,FALSE))</f>
        <v/>
      </c>
      <c r="O33" s="41" t="str">
        <f ca="1">IF(J33="","",VLOOKUP(INDIRECT(ADDRESS(ROW()-1,COLUMN()-5,2,2)),Donnéesbrutes!$A$3:$Q$101,13,FALSE))</f>
        <v/>
      </c>
      <c r="P33" s="41" t="str">
        <f ca="1">IF(J33="","",VLOOKUP(INDIRECT(ADDRESS(ROW()-1,COLUMN()-6,2,2)),Donnéesbrutes!$A$3:$Q$101,15,FALSE))</f>
        <v/>
      </c>
      <c r="Q33" s="42" t="str">
        <f ca="1">IF(J33="","",VLOOKUP(INDIRECT(ADDRESS(ROW()-1,COLUMN()-7,2,2)),Donnéesbrutes!$A$3:$Q$101,17,FALSE))</f>
        <v/>
      </c>
      <c r="S33" s="43" t="str">
        <f ca="1">IF(ISNA(VLOOKUP(INDIRECT(ADDRESS(ROW()-1,COLUMN(),2,2)),Donnéesbrutes!$A$3:$Q$101,2,FALSE)),"",VLOOKUP(INDIRECT(ADDRESS(ROW()-1,1,2,2)),Donnéesbrutes!$A$3:$Q$101,2,FALSE))</f>
        <v/>
      </c>
      <c r="T33" s="40" t="str">
        <f ca="1">IF(S33="","",VLOOKUP(INDIRECT(ADDRESS(ROW()-1,COLUMN()-1,2,2)),Donnéesbrutes!$A$3:$Q$101,5,FALSE))</f>
        <v/>
      </c>
      <c r="U33" s="41" t="str">
        <f ca="1">IF(S33="","",VLOOKUP(INDIRECT(ADDRESS(ROW()-1,COLUMN()-2,2,2)),Donnéesbrutes!$A$3:$Q$101,7,FALSE))</f>
        <v/>
      </c>
      <c r="V33" s="41" t="str">
        <f ca="1">IF(S33="","",VLOOKUP(INDIRECT(ADDRESS(ROW()-1,COLUMN()-3,2,2)),Donnéesbrutes!$A$3:$Q$101,9,FALSE))</f>
        <v/>
      </c>
      <c r="W33" s="41" t="str">
        <f ca="1">IF(S33="","",VLOOKUP(INDIRECT(ADDRESS(ROW()-1,COLUMN()-4,2,2)),Donnéesbrutes!$A$3:$Q$101,11,FALSE))</f>
        <v/>
      </c>
      <c r="X33" s="41" t="str">
        <f ca="1">IF(S33="","",VLOOKUP(INDIRECT(ADDRESS(ROW()-1,COLUMN()-5,2,2)),Donnéesbrutes!$A$3:$Q$101,13,FALSE))</f>
        <v/>
      </c>
      <c r="Y33" s="41" t="str">
        <f ca="1">IF(S33="","",VLOOKUP(INDIRECT(ADDRESS(ROW()-1,COLUMN()-6,2,2)),Donnéesbrutes!$A$3:$Q$101,15,FALSE))</f>
        <v/>
      </c>
      <c r="Z33" s="42" t="str">
        <f ca="1">IF(S33="","",VLOOKUP(INDIRECT(ADDRESS(ROW()-1,COLUMN()-7,2,2)),Donnéesbrutes!$A$3:$Q$101,17,FALSE))</f>
        <v/>
      </c>
    </row>
    <row r="34" spans="1:26" x14ac:dyDescent="0.25">
      <c r="A34" s="44" t="str">
        <f ca="1">A33</f>
        <v/>
      </c>
      <c r="B34" s="45" t="str">
        <f ca="1">IF(A33="","",VLOOKUP(INDIRECT(ADDRESS(ROW()-2,1,2,2)),Donnéesbrutes!$A$3:$Q$101,3,FALSE))</f>
        <v/>
      </c>
      <c r="C34" s="37"/>
      <c r="D34" s="37"/>
      <c r="E34" s="37"/>
      <c r="F34" s="37"/>
      <c r="G34" s="37"/>
      <c r="H34" s="38"/>
      <c r="J34" s="44" t="str">
        <f ca="1">J33</f>
        <v/>
      </c>
      <c r="K34" s="45" t="str">
        <f ca="1">IF(J33="","",VLOOKUP(INDIRECT(ADDRESS(ROW()-2,COLUMN()-1,2,2)),Donnéesbrutes!$A$3:$Q$101,3,FALSE))</f>
        <v/>
      </c>
      <c r="L34" s="37"/>
      <c r="M34" s="37"/>
      <c r="N34" s="37"/>
      <c r="O34" s="37"/>
      <c r="P34" s="37"/>
      <c r="Q34" s="38"/>
      <c r="S34" s="44" t="str">
        <f ca="1">S33</f>
        <v/>
      </c>
      <c r="T34" s="45" t="str">
        <f ca="1">IF(S33="","",VLOOKUP(INDIRECT(ADDRESS(ROW()-2,COLUMN()-1,2,2)),Donnéesbrutes!$A$3:$Q$101,3,FALSE))</f>
        <v/>
      </c>
      <c r="U34" s="37"/>
      <c r="V34" s="37"/>
      <c r="W34" s="37"/>
      <c r="X34" s="37"/>
      <c r="Y34" s="37"/>
      <c r="Z34" s="38"/>
    </row>
    <row r="35" spans="1:26" x14ac:dyDescent="0.25">
      <c r="A35" s="36"/>
      <c r="B35" s="37"/>
      <c r="C35" s="37"/>
      <c r="D35" s="37"/>
      <c r="E35" s="37"/>
      <c r="F35" s="37"/>
      <c r="G35" s="37"/>
      <c r="H35" s="38"/>
      <c r="J35" s="36"/>
      <c r="K35" s="37"/>
      <c r="L35" s="37"/>
      <c r="M35" s="37"/>
      <c r="N35" s="37"/>
      <c r="O35" s="37"/>
      <c r="P35" s="37"/>
      <c r="Q35" s="38"/>
      <c r="S35" s="36"/>
      <c r="T35" s="37"/>
      <c r="U35" s="37"/>
      <c r="V35" s="37"/>
      <c r="W35" s="37"/>
      <c r="X35" s="37"/>
      <c r="Y35" s="37"/>
      <c r="Z35" s="38"/>
    </row>
    <row r="36" spans="1:26" x14ac:dyDescent="0.25">
      <c r="A36" s="39">
        <v>9</v>
      </c>
      <c r="B36" s="40" t="str">
        <f ca="1">IF($A37="","",VLOOKUP(INDIRECT(ADDRESS(ROW(),1,2,2)),Donnéesbrutes!$A$3:$Q$101,4,FALSE))</f>
        <v/>
      </c>
      <c r="C36" s="41" t="str">
        <f ca="1">IF($A37="","",VLOOKUP(INDIRECT(ADDRESS(ROW(),1,2,2)),Donnéesbrutes!$A$3:$Q$101,6,FALSE))</f>
        <v/>
      </c>
      <c r="D36" s="41" t="str">
        <f ca="1">IF($A37="","",VLOOKUP(INDIRECT(ADDRESS(ROW(),1,2,2)),Donnéesbrutes!$A$3:$Q$101,8,FALSE))</f>
        <v/>
      </c>
      <c r="E36" s="41" t="str">
        <f ca="1">IF($A37="","",VLOOKUP(INDIRECT(ADDRESS(ROW(),1,2,2)),Donnéesbrutes!$A$3:$Q$101,10,FALSE))</f>
        <v/>
      </c>
      <c r="F36" s="41" t="str">
        <f ca="1">IF($A37="","",VLOOKUP(INDIRECT(ADDRESS(ROW(),1,2,2)),Donnéesbrutes!$A$3:$Q$101,12,FALSE))</f>
        <v/>
      </c>
      <c r="G36" s="41" t="str">
        <f ca="1">IF($A37="","",VLOOKUP(INDIRECT(ADDRESS(ROW(),1,2,2)),Donnéesbrutes!$A$3:$Q$101,14,FALSE))</f>
        <v/>
      </c>
      <c r="H36" s="42" t="str">
        <f ca="1">IF($A37="","",VLOOKUP(INDIRECT(ADDRESS(ROW(),1,2,2)),Donnéesbrutes!$A$3:$Q$101,16,FALSE))</f>
        <v/>
      </c>
      <c r="J36" s="39">
        <v>19</v>
      </c>
      <c r="K36" s="40" t="str">
        <f ca="1">IF(J37="","",VLOOKUP(INDIRECT(ADDRESS(ROW(),COLUMN()-1,2,2)),Donnéesbrutes!$A$3:$Q$101,4,FALSE))</f>
        <v/>
      </c>
      <c r="L36" s="41" t="str">
        <f ca="1">IF(J37="","",VLOOKUP(INDIRECT(ADDRESS(ROW(),COLUMN()-2,2,2)),Donnéesbrutes!$A$3:$Q$101,6,FALSE))</f>
        <v/>
      </c>
      <c r="M36" s="41" t="str">
        <f ca="1">IF(J37="","",VLOOKUP(INDIRECT(ADDRESS(ROW(),COLUMN()-3,2,2)),Donnéesbrutes!$A$3:$Q$101,8,FALSE))</f>
        <v/>
      </c>
      <c r="N36" s="41" t="str">
        <f ca="1">IF(J37="","",VLOOKUP(INDIRECT(ADDRESS(ROW(),COLUMN()-4,2,2)),Donnéesbrutes!$A$3:$Q$101,10,FALSE))</f>
        <v/>
      </c>
      <c r="O36" s="41" t="str">
        <f ca="1">IF(J37="","",VLOOKUP(INDIRECT(ADDRESS(ROW(),COLUMN()-5,2,2)),Donnéesbrutes!$A$3:$Q$101,12,FALSE))</f>
        <v/>
      </c>
      <c r="P36" s="41" t="str">
        <f ca="1">IF(J37="","",VLOOKUP(INDIRECT(ADDRESS(ROW(),COLUMN()-6,2,2)),Donnéesbrutes!$A$3:$Q$101,14,FALSE))</f>
        <v/>
      </c>
      <c r="Q36" s="42" t="str">
        <f ca="1">IF(J37="","",VLOOKUP(INDIRECT(ADDRESS(ROW(),COLUMN()-7,2,2)),Donnéesbrutes!$A$3:$Q$101,16,FALSE))</f>
        <v/>
      </c>
      <c r="S36" s="39">
        <v>29</v>
      </c>
      <c r="T36" s="40" t="str">
        <f ca="1">IF(S37="","",VLOOKUP(INDIRECT(ADDRESS(ROW(),COLUMN()-1,2,2)),Donnéesbrutes!$A$3:$Q$101,4,FALSE))</f>
        <v/>
      </c>
      <c r="U36" s="41" t="str">
        <f ca="1">IF(S37="","",VLOOKUP(INDIRECT(ADDRESS(ROW(),COLUMN()-2,2,2)),Donnéesbrutes!$A$3:$Q$101,6,FALSE))</f>
        <v/>
      </c>
      <c r="V36" s="41" t="str">
        <f ca="1">IF(S37="","",VLOOKUP(INDIRECT(ADDRESS(ROW(),COLUMN()-3,2,2)),Donnéesbrutes!$A$3:$Q$101,8,FALSE))</f>
        <v/>
      </c>
      <c r="W36" s="41" t="str">
        <f ca="1">IF(S37="","",VLOOKUP(INDIRECT(ADDRESS(ROW(),COLUMN()-4,2,2)),Donnéesbrutes!$A$3:$Q$101,10,FALSE))</f>
        <v/>
      </c>
      <c r="X36" s="41" t="str">
        <f ca="1">IF(S37="","",VLOOKUP(INDIRECT(ADDRESS(ROW(),COLUMN()-5,2,2)),Donnéesbrutes!$A$3:$Q$101,12,FALSE))</f>
        <v/>
      </c>
      <c r="Y36" s="41" t="str">
        <f ca="1">IF(S37="","",VLOOKUP(INDIRECT(ADDRESS(ROW(),COLUMN()-6,2,2)),Donnéesbrutes!$A$3:$Q$101,14,FALSE))</f>
        <v/>
      </c>
      <c r="Z36" s="42" t="str">
        <f ca="1">IF(S37="","",VLOOKUP(INDIRECT(ADDRESS(ROW(),COLUMN()-7,2,2)),Donnéesbrutes!$A$3:$Q$101,16,FALSE))</f>
        <v/>
      </c>
    </row>
    <row r="37" spans="1:26" x14ac:dyDescent="0.25">
      <c r="A37" s="43" t="str">
        <f ca="1">IF(ISNA(VLOOKUP(INDIRECT(ADDRESS(ROW()-1,1,2,2)),Donnéesbrutes!$A$3:$Q$101,2,FALSE)),"",VLOOKUP(INDIRECT(ADDRESS(ROW()-1,1,2,2)),Donnéesbrutes!$A$3:$Q$101,2,FALSE))</f>
        <v/>
      </c>
      <c r="B37" s="40" t="str">
        <f ca="1">IF($A37="","",VLOOKUP(INDIRECT(ADDRESS(ROW()-1,1,2,2)),Donnéesbrutes!$A$3:$Q$101,5,FALSE))</f>
        <v/>
      </c>
      <c r="C37" s="41" t="str">
        <f ca="1">IF($A37="","",VLOOKUP(INDIRECT(ADDRESS(ROW()-1,1,2,2)),Donnéesbrutes!$A$3:$Q$101,7,FALSE))</f>
        <v/>
      </c>
      <c r="D37" s="41" t="str">
        <f ca="1">IF($A37="","",VLOOKUP(INDIRECT(ADDRESS(ROW()-1,1,2,2)),Donnéesbrutes!$A$3:$Q$101,9,FALSE))</f>
        <v/>
      </c>
      <c r="E37" s="41" t="str">
        <f ca="1">IF($A37="","",VLOOKUP(INDIRECT(ADDRESS(ROW()-1,1,2,2)),Donnéesbrutes!$A$3:$Q$101,11,FALSE))</f>
        <v/>
      </c>
      <c r="F37" s="41" t="str">
        <f ca="1">IF($A37="","",VLOOKUP(INDIRECT(ADDRESS(ROW()-1,1,2,2)),Donnéesbrutes!$A$3:$Q$101,13,FALSE))</f>
        <v/>
      </c>
      <c r="G37" s="41" t="str">
        <f ca="1">IF($A37="","",VLOOKUP(INDIRECT(ADDRESS(ROW()-1,1,2,2)),Donnéesbrutes!$A$3:$Q$101,15,FALSE))</f>
        <v/>
      </c>
      <c r="H37" s="42" t="str">
        <f ca="1">IF($A37="","",VLOOKUP(INDIRECT(ADDRESS(ROW()-1,1,2,2)),Donnéesbrutes!$A$3:$Q$101,17,FALSE))</f>
        <v/>
      </c>
      <c r="J37" s="43" t="str">
        <f ca="1">IF(ISNA(VLOOKUP(INDIRECT(ADDRESS(ROW()-1,COLUMN(),2,2)),Donnéesbrutes!$A$3:$Q$101,2,FALSE)),"",VLOOKUP(INDIRECT(ADDRESS(ROW()-1,1,2,2)),Donnéesbrutes!$A$3:$Q$101,2,FALSE))</f>
        <v/>
      </c>
      <c r="K37" s="40" t="str">
        <f ca="1">IF(J37="","",VLOOKUP(INDIRECT(ADDRESS(ROW()-1,COLUMN()-1,2,2)),Donnéesbrutes!$A$3:$Q$101,5,FALSE))</f>
        <v/>
      </c>
      <c r="L37" s="41" t="str">
        <f ca="1">IF(J37="","",VLOOKUP(INDIRECT(ADDRESS(ROW()-1,COLUMN()-2,2,2)),Donnéesbrutes!$A$3:$Q$101,7,FALSE))</f>
        <v/>
      </c>
      <c r="M37" s="41" t="str">
        <f ca="1">IF(J37="","",VLOOKUP(INDIRECT(ADDRESS(ROW()-1,COLUMN()-3,2,2)),Donnéesbrutes!$A$3:$Q$101,9,FALSE))</f>
        <v/>
      </c>
      <c r="N37" s="41" t="str">
        <f ca="1">IF(J37="","",VLOOKUP(INDIRECT(ADDRESS(ROW()-1,COLUMN()-4,2,2)),Donnéesbrutes!$A$3:$Q$101,11,FALSE))</f>
        <v/>
      </c>
      <c r="O37" s="41" t="str">
        <f ca="1">IF(J37="","",VLOOKUP(INDIRECT(ADDRESS(ROW()-1,COLUMN()-5,2,2)),Donnéesbrutes!$A$3:$Q$101,13,FALSE))</f>
        <v/>
      </c>
      <c r="P37" s="41" t="str">
        <f ca="1">IF(J37="","",VLOOKUP(INDIRECT(ADDRESS(ROW()-1,COLUMN()-6,2,2)),Donnéesbrutes!$A$3:$Q$101,15,FALSE))</f>
        <v/>
      </c>
      <c r="Q37" s="42" t="str">
        <f ca="1">IF(J37="","",VLOOKUP(INDIRECT(ADDRESS(ROW()-1,COLUMN()-7,2,2)),Donnéesbrutes!$A$3:$Q$101,17,FALSE))</f>
        <v/>
      </c>
      <c r="S37" s="43" t="str">
        <f ca="1">IF(ISNA(VLOOKUP(INDIRECT(ADDRESS(ROW()-1,COLUMN(),2,2)),Donnéesbrutes!$A$3:$Q$101,2,FALSE)),"",VLOOKUP(INDIRECT(ADDRESS(ROW()-1,1,2,2)),Donnéesbrutes!$A$3:$Q$101,2,FALSE))</f>
        <v/>
      </c>
      <c r="T37" s="40" t="str">
        <f ca="1">IF(S37="","",VLOOKUP(INDIRECT(ADDRESS(ROW()-1,COLUMN()-1,2,2)),Donnéesbrutes!$A$3:$Q$101,5,FALSE))</f>
        <v/>
      </c>
      <c r="U37" s="41" t="str">
        <f ca="1">IF(S37="","",VLOOKUP(INDIRECT(ADDRESS(ROW()-1,COLUMN()-2,2,2)),Donnéesbrutes!$A$3:$Q$101,7,FALSE))</f>
        <v/>
      </c>
      <c r="V37" s="41" t="str">
        <f ca="1">IF(S37="","",VLOOKUP(INDIRECT(ADDRESS(ROW()-1,COLUMN()-3,2,2)),Donnéesbrutes!$A$3:$Q$101,9,FALSE))</f>
        <v/>
      </c>
      <c r="W37" s="41" t="str">
        <f ca="1">IF(S37="","",VLOOKUP(INDIRECT(ADDRESS(ROW()-1,COLUMN()-4,2,2)),Donnéesbrutes!$A$3:$Q$101,11,FALSE))</f>
        <v/>
      </c>
      <c r="X37" s="41" t="str">
        <f ca="1">IF(S37="","",VLOOKUP(INDIRECT(ADDRESS(ROW()-1,COLUMN()-5,2,2)),Donnéesbrutes!$A$3:$Q$101,13,FALSE))</f>
        <v/>
      </c>
      <c r="Y37" s="41" t="str">
        <f ca="1">IF(S37="","",VLOOKUP(INDIRECT(ADDRESS(ROW()-1,COLUMN()-6,2,2)),Donnéesbrutes!$A$3:$Q$101,15,FALSE))</f>
        <v/>
      </c>
      <c r="Z37" s="42" t="str">
        <f ca="1">IF(S37="","",VLOOKUP(INDIRECT(ADDRESS(ROW()-1,COLUMN()-7,2,2)),Donnéesbrutes!$A$3:$Q$101,17,FALSE))</f>
        <v/>
      </c>
    </row>
    <row r="38" spans="1:26" x14ac:dyDescent="0.25">
      <c r="A38" s="44" t="str">
        <f ca="1">A37</f>
        <v/>
      </c>
      <c r="B38" s="45" t="str">
        <f ca="1">IF(A37="","",VLOOKUP(INDIRECT(ADDRESS(ROW()-2,1,2,2)),Donnéesbrutes!$A$3:$Q$101,3,FALSE))</f>
        <v/>
      </c>
      <c r="C38" s="37"/>
      <c r="D38" s="37"/>
      <c r="E38" s="37"/>
      <c r="F38" s="37"/>
      <c r="G38" s="37"/>
      <c r="H38" s="38"/>
      <c r="J38" s="44" t="str">
        <f ca="1">J37</f>
        <v/>
      </c>
      <c r="K38" s="45" t="str">
        <f ca="1">IF(J37="","",VLOOKUP(INDIRECT(ADDRESS(ROW()-2,COLUMN()-1,2,2)),Donnéesbrutes!$A$3:$Q$101,3,FALSE))</f>
        <v/>
      </c>
      <c r="L38" s="37"/>
      <c r="M38" s="37"/>
      <c r="N38" s="37"/>
      <c r="O38" s="37"/>
      <c r="P38" s="37"/>
      <c r="Q38" s="38"/>
      <c r="S38" s="44" t="str">
        <f ca="1">S37</f>
        <v/>
      </c>
      <c r="T38" s="45" t="str">
        <f ca="1">IF(S37="","",VLOOKUP(INDIRECT(ADDRESS(ROW()-2,COLUMN()-1,2,2)),Donnéesbrutes!$A$3:$Q$101,3,FALSE))</f>
        <v/>
      </c>
      <c r="U38" s="37"/>
      <c r="V38" s="37"/>
      <c r="W38" s="37"/>
      <c r="X38" s="37"/>
      <c r="Y38" s="37"/>
      <c r="Z38" s="38"/>
    </row>
    <row r="39" spans="1:26" x14ac:dyDescent="0.25">
      <c r="A39" s="36"/>
      <c r="B39" s="37"/>
      <c r="C39" s="37"/>
      <c r="D39" s="37"/>
      <c r="E39" s="37"/>
      <c r="F39" s="37"/>
      <c r="G39" s="37"/>
      <c r="H39" s="38"/>
      <c r="J39" s="36"/>
      <c r="K39" s="37"/>
      <c r="L39" s="37"/>
      <c r="M39" s="37"/>
      <c r="N39" s="37"/>
      <c r="O39" s="37"/>
      <c r="P39" s="37"/>
      <c r="Q39" s="38"/>
      <c r="S39" s="36"/>
      <c r="T39" s="37"/>
      <c r="U39" s="37"/>
      <c r="V39" s="37"/>
      <c r="W39" s="37"/>
      <c r="X39" s="37"/>
      <c r="Y39" s="37"/>
      <c r="Z39" s="38"/>
    </row>
    <row r="40" spans="1:26" x14ac:dyDescent="0.25">
      <c r="A40" s="39">
        <v>10</v>
      </c>
      <c r="B40" s="40" t="str">
        <f ca="1">IF($A41="","",VLOOKUP(INDIRECT(ADDRESS(ROW(),1,2,2)),Donnéesbrutes!$A$3:$Q$101,4,FALSE))</f>
        <v/>
      </c>
      <c r="C40" s="41" t="str">
        <f ca="1">IF($A41="","",VLOOKUP(INDIRECT(ADDRESS(ROW(),1,2,2)),Donnéesbrutes!$A$3:$Q$101,6,FALSE))</f>
        <v/>
      </c>
      <c r="D40" s="41" t="str">
        <f ca="1">IF($A41="","",VLOOKUP(INDIRECT(ADDRESS(ROW(),1,2,2)),Donnéesbrutes!$A$3:$Q$101,8,FALSE))</f>
        <v/>
      </c>
      <c r="E40" s="41" t="str">
        <f ca="1">IF($A41="","",VLOOKUP(INDIRECT(ADDRESS(ROW(),1,2,2)),Donnéesbrutes!$A$3:$Q$101,10,FALSE))</f>
        <v/>
      </c>
      <c r="F40" s="41" t="str">
        <f ca="1">IF($A41="","",VLOOKUP(INDIRECT(ADDRESS(ROW(),1,2,2)),Donnéesbrutes!$A$3:$Q$101,12,FALSE))</f>
        <v/>
      </c>
      <c r="G40" s="41" t="str">
        <f ca="1">IF($A41="","",VLOOKUP(INDIRECT(ADDRESS(ROW(),1,2,2)),Donnéesbrutes!$A$3:$Q$101,14,FALSE))</f>
        <v/>
      </c>
      <c r="H40" s="42" t="str">
        <f ca="1">IF($A41="","",VLOOKUP(INDIRECT(ADDRESS(ROW(),1,2,2)),Donnéesbrutes!$A$3:$Q$101,16,FALSE))</f>
        <v/>
      </c>
      <c r="J40" s="39">
        <v>20</v>
      </c>
      <c r="K40" s="40" t="str">
        <f ca="1">IF(J41="","",VLOOKUP(INDIRECT(ADDRESS(ROW(),COLUMN()-1,2,2)),Donnéesbrutes!$A$3:$Q$101,4,FALSE))</f>
        <v/>
      </c>
      <c r="L40" s="41" t="str">
        <f ca="1">IF(J41="","",VLOOKUP(INDIRECT(ADDRESS(ROW(),COLUMN()-2,2,2)),Donnéesbrutes!$A$3:$Q$101,6,FALSE))</f>
        <v/>
      </c>
      <c r="M40" s="41" t="str">
        <f ca="1">IF(J41="","",VLOOKUP(INDIRECT(ADDRESS(ROW(),COLUMN()-3,2,2)),Donnéesbrutes!$A$3:$Q$101,8,FALSE))</f>
        <v/>
      </c>
      <c r="N40" s="41" t="str">
        <f ca="1">IF(J41="","",VLOOKUP(INDIRECT(ADDRESS(ROW(),COLUMN()-4,2,2)),Donnéesbrutes!$A$3:$Q$101,10,FALSE))</f>
        <v/>
      </c>
      <c r="O40" s="41" t="str">
        <f ca="1">IF(J41="","",VLOOKUP(INDIRECT(ADDRESS(ROW(),COLUMN()-5,2,2)),Donnéesbrutes!$A$3:$Q$101,12,FALSE))</f>
        <v/>
      </c>
      <c r="P40" s="41" t="str">
        <f ca="1">IF(J41="","",VLOOKUP(INDIRECT(ADDRESS(ROW(),COLUMN()-6,2,2)),Donnéesbrutes!$A$3:$Q$101,14,FALSE))</f>
        <v/>
      </c>
      <c r="Q40" s="42" t="str">
        <f ca="1">IF(J41="","",VLOOKUP(INDIRECT(ADDRESS(ROW(),COLUMN()-7,2,2)),Donnéesbrutes!$A$3:$Q$101,16,FALSE))</f>
        <v/>
      </c>
      <c r="S40" s="39">
        <v>30</v>
      </c>
      <c r="T40" s="40" t="str">
        <f ca="1">IF(S41="","",VLOOKUP(INDIRECT(ADDRESS(ROW(),COLUMN()-1,2,2)),Donnéesbrutes!$A$3:$Q$101,4,FALSE))</f>
        <v/>
      </c>
      <c r="U40" s="41" t="str">
        <f ca="1">IF(S41="","",VLOOKUP(INDIRECT(ADDRESS(ROW(),COLUMN()-2,2,2)),Donnéesbrutes!$A$3:$Q$101,6,FALSE))</f>
        <v/>
      </c>
      <c r="V40" s="41" t="str">
        <f ca="1">IF(S41="","",VLOOKUP(INDIRECT(ADDRESS(ROW(),COLUMN()-3,2,2)),Donnéesbrutes!$A$3:$Q$101,8,FALSE))</f>
        <v/>
      </c>
      <c r="W40" s="41" t="str">
        <f ca="1">IF(S41="","",VLOOKUP(INDIRECT(ADDRESS(ROW(),COLUMN()-4,2,2)),Donnéesbrutes!$A$3:$Q$101,10,FALSE))</f>
        <v/>
      </c>
      <c r="X40" s="41" t="str">
        <f ca="1">IF(S41="","",VLOOKUP(INDIRECT(ADDRESS(ROW(),COLUMN()-5,2,2)),Donnéesbrutes!$A$3:$Q$101,12,FALSE))</f>
        <v/>
      </c>
      <c r="Y40" s="41" t="str">
        <f ca="1">IF(S41="","",VLOOKUP(INDIRECT(ADDRESS(ROW(),COLUMN()-6,2,2)),Donnéesbrutes!$A$3:$Q$101,14,FALSE))</f>
        <v/>
      </c>
      <c r="Z40" s="42" t="str">
        <f ca="1">IF(S41="","",VLOOKUP(INDIRECT(ADDRESS(ROW(),COLUMN()-7,2,2)),Donnéesbrutes!$A$3:$Q$101,16,FALSE))</f>
        <v/>
      </c>
    </row>
    <row r="41" spans="1:26" x14ac:dyDescent="0.25">
      <c r="A41" s="43" t="str">
        <f ca="1">IF(ISNA(VLOOKUP(INDIRECT(ADDRESS(ROW()-1,1,2,2)),Donnéesbrutes!$A$3:$Q$101,2,FALSE)),"",VLOOKUP(INDIRECT(ADDRESS(ROW()-1,1,2,2)),Donnéesbrutes!$A$3:$Q$101,2,FALSE))</f>
        <v/>
      </c>
      <c r="B41" s="40" t="str">
        <f ca="1">IF($A41="","",VLOOKUP(INDIRECT(ADDRESS(ROW()-1,1,2,2)),Donnéesbrutes!$A$3:$Q$101,5,FALSE))</f>
        <v/>
      </c>
      <c r="C41" s="41" t="str">
        <f ca="1">IF($A41="","",VLOOKUP(INDIRECT(ADDRESS(ROW()-1,1,2,2)),Donnéesbrutes!$A$3:$Q$101,7,FALSE))</f>
        <v/>
      </c>
      <c r="D41" s="41" t="str">
        <f ca="1">IF($A41="","",VLOOKUP(INDIRECT(ADDRESS(ROW()-1,1,2,2)),Donnéesbrutes!$A$3:$Q$101,9,FALSE))</f>
        <v/>
      </c>
      <c r="E41" s="41" t="str">
        <f ca="1">IF($A41="","",VLOOKUP(INDIRECT(ADDRESS(ROW()-1,1,2,2)),Donnéesbrutes!$A$3:$Q$101,11,FALSE))</f>
        <v/>
      </c>
      <c r="F41" s="41" t="str">
        <f ca="1">IF($A41="","",VLOOKUP(INDIRECT(ADDRESS(ROW()-1,1,2,2)),Donnéesbrutes!$A$3:$Q$101,13,FALSE))</f>
        <v/>
      </c>
      <c r="G41" s="41" t="str">
        <f ca="1">IF($A41="","",VLOOKUP(INDIRECT(ADDRESS(ROW()-1,1,2,2)),Donnéesbrutes!$A$3:$Q$101,15,FALSE))</f>
        <v/>
      </c>
      <c r="H41" s="42" t="str">
        <f ca="1">IF($A41="","",VLOOKUP(INDIRECT(ADDRESS(ROW()-1,1,2,2)),Donnéesbrutes!$A$3:$Q$101,17,FALSE))</f>
        <v/>
      </c>
      <c r="J41" s="43" t="str">
        <f ca="1">IF(ISNA(VLOOKUP(INDIRECT(ADDRESS(ROW()-1,COLUMN(),2,2)),Donnéesbrutes!$A$3:$Q$101,2,FALSE)),"",VLOOKUP(INDIRECT(ADDRESS(ROW()-1,1,2,2)),Donnéesbrutes!$A$3:$Q$101,2,FALSE))</f>
        <v/>
      </c>
      <c r="K41" s="40" t="str">
        <f ca="1">IF(J41="","",VLOOKUP(INDIRECT(ADDRESS(ROW()-1,COLUMN()-1,2,2)),Donnéesbrutes!$A$3:$Q$101,5,FALSE))</f>
        <v/>
      </c>
      <c r="L41" s="41" t="str">
        <f ca="1">IF(J41="","",VLOOKUP(INDIRECT(ADDRESS(ROW()-1,COLUMN()-2,2,2)),Donnéesbrutes!$A$3:$Q$101,7,FALSE))</f>
        <v/>
      </c>
      <c r="M41" s="41" t="str">
        <f ca="1">IF(J41="","",VLOOKUP(INDIRECT(ADDRESS(ROW()-1,COLUMN()-3,2,2)),Donnéesbrutes!$A$3:$Q$101,9,FALSE))</f>
        <v/>
      </c>
      <c r="N41" s="41" t="str">
        <f ca="1">IF(J41="","",VLOOKUP(INDIRECT(ADDRESS(ROW()-1,COLUMN()-4,2,2)),Donnéesbrutes!$A$3:$Q$101,11,FALSE))</f>
        <v/>
      </c>
      <c r="O41" s="41" t="str">
        <f ca="1">IF(J41="","",VLOOKUP(INDIRECT(ADDRESS(ROW()-1,COLUMN()-5,2,2)),Donnéesbrutes!$A$3:$Q$101,13,FALSE))</f>
        <v/>
      </c>
      <c r="P41" s="41" t="str">
        <f ca="1">IF(J41="","",VLOOKUP(INDIRECT(ADDRESS(ROW()-1,COLUMN()-6,2,2)),Donnéesbrutes!$A$3:$Q$101,15,FALSE))</f>
        <v/>
      </c>
      <c r="Q41" s="42" t="str">
        <f ca="1">IF(J41="","",VLOOKUP(INDIRECT(ADDRESS(ROW()-1,COLUMN()-7,2,2)),Donnéesbrutes!$A$3:$Q$101,17,FALSE))</f>
        <v/>
      </c>
      <c r="S41" s="43" t="str">
        <f ca="1">IF(ISNA(VLOOKUP(INDIRECT(ADDRESS(ROW()-1,COLUMN(),2,2)),Donnéesbrutes!$A$3:$Q$101,2,FALSE)),"",VLOOKUP(INDIRECT(ADDRESS(ROW()-1,1,2,2)),Donnéesbrutes!$A$3:$Q$101,2,FALSE))</f>
        <v/>
      </c>
      <c r="T41" s="40" t="str">
        <f ca="1">IF(S41="","",VLOOKUP(INDIRECT(ADDRESS(ROW()-1,COLUMN()-1,2,2)),Donnéesbrutes!$A$3:$Q$101,5,FALSE))</f>
        <v/>
      </c>
      <c r="U41" s="41" t="str">
        <f ca="1">IF(S41="","",VLOOKUP(INDIRECT(ADDRESS(ROW()-1,COLUMN()-2,2,2)),Donnéesbrutes!$A$3:$Q$101,7,FALSE))</f>
        <v/>
      </c>
      <c r="V41" s="41" t="str">
        <f ca="1">IF(S41="","",VLOOKUP(INDIRECT(ADDRESS(ROW()-1,COLUMN()-3,2,2)),Donnéesbrutes!$A$3:$Q$101,9,FALSE))</f>
        <v/>
      </c>
      <c r="W41" s="41" t="str">
        <f ca="1">IF(S41="","",VLOOKUP(INDIRECT(ADDRESS(ROW()-1,COLUMN()-4,2,2)),Donnéesbrutes!$A$3:$Q$101,11,FALSE))</f>
        <v/>
      </c>
      <c r="X41" s="41" t="str">
        <f ca="1">IF(S41="","",VLOOKUP(INDIRECT(ADDRESS(ROW()-1,COLUMN()-5,2,2)),Donnéesbrutes!$A$3:$Q$101,13,FALSE))</f>
        <v/>
      </c>
      <c r="Y41" s="41" t="str">
        <f ca="1">IF(S41="","",VLOOKUP(INDIRECT(ADDRESS(ROW()-1,COLUMN()-6,2,2)),Donnéesbrutes!$A$3:$Q$101,15,FALSE))</f>
        <v/>
      </c>
      <c r="Z41" s="42" t="str">
        <f ca="1">IF(S41="","",VLOOKUP(INDIRECT(ADDRESS(ROW()-1,COLUMN()-7,2,2)),Donnéesbrutes!$A$3:$Q$101,17,FALSE))</f>
        <v/>
      </c>
    </row>
    <row r="42" spans="1:26" ht="15.75" thickBot="1" x14ac:dyDescent="0.3">
      <c r="A42" s="46" t="str">
        <f ca="1">A41</f>
        <v/>
      </c>
      <c r="B42" s="47" t="str">
        <f ca="1">IF(A41="","",VLOOKUP(INDIRECT(ADDRESS(ROW()-2,1,2,2)),Donnéesbrutes!$A$3:$Q$101,3,FALSE))</f>
        <v/>
      </c>
      <c r="C42" s="48"/>
      <c r="D42" s="48"/>
      <c r="E42" s="48"/>
      <c r="F42" s="48"/>
      <c r="G42" s="48"/>
      <c r="H42" s="49"/>
      <c r="J42" s="46" t="str">
        <f ca="1">J41</f>
        <v/>
      </c>
      <c r="K42" s="47" t="str">
        <f ca="1">IF(J41="","",VLOOKUP(INDIRECT(ADDRESS(ROW()-2,COLUMN()-1,2,2)),Donnéesbrutes!$A$3:$Q$101,3,FALSE))</f>
        <v/>
      </c>
      <c r="L42" s="48"/>
      <c r="M42" s="48"/>
      <c r="N42" s="48"/>
      <c r="O42" s="48"/>
      <c r="P42" s="48"/>
      <c r="Q42" s="49"/>
      <c r="S42" s="46" t="str">
        <f ca="1">S41</f>
        <v/>
      </c>
      <c r="T42" s="47" t="str">
        <f ca="1">IF(S41="","",VLOOKUP(INDIRECT(ADDRESS(ROW()-2,COLUMN()-1,2,2)),Donnéesbrutes!$A$3:$Q$101,3,FALSE))</f>
        <v/>
      </c>
      <c r="U42" s="48"/>
      <c r="V42" s="48"/>
      <c r="W42" s="48"/>
      <c r="X42" s="48"/>
      <c r="Y42" s="48"/>
      <c r="Z42" s="49"/>
    </row>
    <row r="45" spans="1:26" ht="15.75" thickBot="1" x14ac:dyDescent="0.3"/>
    <row r="46" spans="1:26" x14ac:dyDescent="0.25">
      <c r="A46" s="30" t="s">
        <v>41</v>
      </c>
      <c r="B46" s="31" t="s">
        <v>43</v>
      </c>
      <c r="C46" s="31" t="s">
        <v>45</v>
      </c>
      <c r="D46" s="31" t="s">
        <v>48</v>
      </c>
      <c r="E46" s="31" t="s">
        <v>5</v>
      </c>
      <c r="F46" s="31" t="s">
        <v>7</v>
      </c>
      <c r="G46" s="31" t="s">
        <v>9</v>
      </c>
      <c r="H46" s="32" t="s">
        <v>11</v>
      </c>
    </row>
    <row r="47" spans="1:26" x14ac:dyDescent="0.25">
      <c r="A47" s="33" t="s">
        <v>42</v>
      </c>
      <c r="B47" s="34" t="s">
        <v>44</v>
      </c>
      <c r="C47" s="34" t="s">
        <v>46</v>
      </c>
      <c r="D47" s="34" t="s">
        <v>47</v>
      </c>
      <c r="E47" s="34" t="s">
        <v>6</v>
      </c>
      <c r="F47" s="34" t="s">
        <v>8</v>
      </c>
      <c r="G47" s="34" t="s">
        <v>10</v>
      </c>
      <c r="H47" s="35" t="s">
        <v>12</v>
      </c>
    </row>
    <row r="48" spans="1:26" x14ac:dyDescent="0.25">
      <c r="A48" s="36"/>
      <c r="B48" s="37"/>
      <c r="C48" s="37"/>
      <c r="D48" s="37"/>
      <c r="E48" s="37"/>
      <c r="F48" s="37"/>
      <c r="G48" s="37"/>
      <c r="H48" s="38"/>
    </row>
    <row r="49" spans="1:8" x14ac:dyDescent="0.25">
      <c r="A49" s="39">
        <v>31</v>
      </c>
      <c r="B49" s="40" t="str">
        <f ca="1">IF(A50="","",VLOOKUP(INDIRECT(ADDRESS(ROW(),COLUMN()-1,2,2)),Donnéesbrutes!$A$3:$Q$101,4,FALSE))</f>
        <v/>
      </c>
      <c r="C49" s="41" t="str">
        <f ca="1">IF(A50="","",VLOOKUP(INDIRECT(ADDRESS(ROW(),COLUMN()-2,2,2)),Donnéesbrutes!$A$3:$Q$101,6,FALSE))</f>
        <v/>
      </c>
      <c r="D49" s="41" t="str">
        <f ca="1">IF(A50="","",VLOOKUP(INDIRECT(ADDRESS(ROW(),COLUMN()-3,2,2)),Donnéesbrutes!$A$3:$Q$101,8,FALSE))</f>
        <v/>
      </c>
      <c r="E49" s="41" t="str">
        <f ca="1">IF(A50="","",VLOOKUP(INDIRECT(ADDRESS(ROW(),COLUMN()-4,2,2)),Donnéesbrutes!$A$3:$Q$101,10,FALSE))</f>
        <v/>
      </c>
      <c r="F49" s="41" t="str">
        <f ca="1">IF(A50="","",VLOOKUP(INDIRECT(ADDRESS(ROW(),COLUMN()-5,2,2)),Donnéesbrutes!$A$3:$Q$101,12,FALSE))</f>
        <v/>
      </c>
      <c r="G49" s="41" t="str">
        <f ca="1">IF(A50="","",VLOOKUP(INDIRECT(ADDRESS(ROW(),COLUMN()-6,2,2)),Donnéesbrutes!$A$3:$Q$101,14,FALSE))</f>
        <v/>
      </c>
      <c r="H49" s="42" t="str">
        <f ca="1">IF(A50="","",VLOOKUP(INDIRECT(ADDRESS(ROW(),COLUMN()-7,2,2)),Donnéesbrutes!$A$3:$Q$101,16,FALSE))</f>
        <v/>
      </c>
    </row>
    <row r="50" spans="1:8" x14ac:dyDescent="0.25">
      <c r="A50" s="43" t="str">
        <f ca="1">IF(ISNA(VLOOKUP(INDIRECT(ADDRESS(ROW()-1,COLUMN(),2,2)),Donnéesbrutes!$A$3:$Q$101,2,FALSE)),"",VLOOKUP(INDIRECT(ADDRESS(ROW()-1,1,2,2)),Donnéesbrutes!$A$3:$Q$101,2,FALSE))</f>
        <v/>
      </c>
      <c r="B50" s="40" t="str">
        <f ca="1">IF(A50="","",VLOOKUP(INDIRECT(ADDRESS(ROW()-1,COLUMN()-1,2,2)),Donnéesbrutes!$A$3:$Q$101,5,FALSE))</f>
        <v/>
      </c>
      <c r="C50" s="41" t="str">
        <f ca="1">IF(A50="","",VLOOKUP(INDIRECT(ADDRESS(ROW()-1,COLUMN()-2,2,2)),Donnéesbrutes!$A$3:$Q$101,7,FALSE))</f>
        <v/>
      </c>
      <c r="D50" s="41" t="str">
        <f ca="1">IF(A50="","",VLOOKUP(INDIRECT(ADDRESS(ROW()-1,COLUMN()-3,2,2)),Donnéesbrutes!$A$3:$Q$101,9,FALSE))</f>
        <v/>
      </c>
      <c r="E50" s="41" t="str">
        <f ca="1">IF(A50="","",VLOOKUP(INDIRECT(ADDRESS(ROW()-1,COLUMN()-4,2,2)),Donnéesbrutes!$A$3:$Q$101,11,FALSE))</f>
        <v/>
      </c>
      <c r="F50" s="41" t="str">
        <f ca="1">IF(A50="","",VLOOKUP(INDIRECT(ADDRESS(ROW()-1,COLUMN()-5,2,2)),Donnéesbrutes!$A$3:$Q$101,13,FALSE))</f>
        <v/>
      </c>
      <c r="G50" s="41" t="str">
        <f ca="1">IF(A50="","",VLOOKUP(INDIRECT(ADDRESS(ROW()-1,COLUMN()-6,2,2)),Donnéesbrutes!$A$3:$Q$101,15,FALSE))</f>
        <v/>
      </c>
      <c r="H50" s="42" t="str">
        <f ca="1">IF(A50="","",VLOOKUP(INDIRECT(ADDRESS(ROW()-1,COLUMN()-7,2,2)),Donnéesbrutes!$A$3:$Q$101,17,FALSE))</f>
        <v/>
      </c>
    </row>
    <row r="51" spans="1:8" x14ac:dyDescent="0.25">
      <c r="A51" s="44" t="str">
        <f ca="1">A50</f>
        <v/>
      </c>
      <c r="B51" s="45" t="str">
        <f ca="1">IF(A50="","",VLOOKUP(INDIRECT(ADDRESS(ROW()-2,COLUMN()-1,2,2)),Donnéesbrutes!$A$3:$Q$101,3,FALSE))</f>
        <v/>
      </c>
      <c r="C51" s="37"/>
      <c r="D51" s="37"/>
      <c r="E51" s="37"/>
      <c r="F51" s="37"/>
      <c r="G51" s="37"/>
      <c r="H51" s="38"/>
    </row>
    <row r="52" spans="1:8" x14ac:dyDescent="0.25">
      <c r="A52" s="36"/>
      <c r="B52" s="37"/>
      <c r="C52" s="37"/>
      <c r="D52" s="37"/>
      <c r="E52" s="37"/>
      <c r="F52" s="37"/>
      <c r="G52" s="37"/>
      <c r="H52" s="38"/>
    </row>
    <row r="53" spans="1:8" x14ac:dyDescent="0.25">
      <c r="A53" s="39">
        <v>32</v>
      </c>
      <c r="B53" s="40" t="str">
        <f ca="1">IF(A54="","",VLOOKUP(INDIRECT(ADDRESS(ROW(),COLUMN()-1,2,2)),Donnéesbrutes!$A$3:$Q$101,4,FALSE))</f>
        <v/>
      </c>
      <c r="C53" s="41" t="str">
        <f ca="1">IF(A54="","",VLOOKUP(INDIRECT(ADDRESS(ROW(),COLUMN()-2,2,2)),Donnéesbrutes!$A$3:$Q$101,6,FALSE))</f>
        <v/>
      </c>
      <c r="D53" s="41" t="str">
        <f ca="1">IF(A54="","",VLOOKUP(INDIRECT(ADDRESS(ROW(),COLUMN()-3,2,2)),Donnéesbrutes!$A$3:$Q$101,8,FALSE))</f>
        <v/>
      </c>
      <c r="E53" s="41" t="str">
        <f ca="1">IF(A54="","",VLOOKUP(INDIRECT(ADDRESS(ROW(),COLUMN()-4,2,2)),Donnéesbrutes!$A$3:$Q$101,10,FALSE))</f>
        <v/>
      </c>
      <c r="F53" s="41" t="str">
        <f ca="1">IF(A54="","",VLOOKUP(INDIRECT(ADDRESS(ROW(),COLUMN()-5,2,2)),Donnéesbrutes!$A$3:$Q$101,12,FALSE))</f>
        <v/>
      </c>
      <c r="G53" s="41" t="str">
        <f ca="1">IF(A54="","",VLOOKUP(INDIRECT(ADDRESS(ROW(),COLUMN()-6,2,2)),Donnéesbrutes!$A$3:$Q$101,14,FALSE))</f>
        <v/>
      </c>
      <c r="H53" s="42" t="str">
        <f ca="1">IF(A54="","",VLOOKUP(INDIRECT(ADDRESS(ROW(),COLUMN()-7,2,2)),Donnéesbrutes!$A$3:$Q$101,16,FALSE))</f>
        <v/>
      </c>
    </row>
    <row r="54" spans="1:8" x14ac:dyDescent="0.25">
      <c r="A54" s="43" t="str">
        <f ca="1">IF(ISNA(VLOOKUP(INDIRECT(ADDRESS(ROW()-1,COLUMN(),2,2)),Donnéesbrutes!$A$3:$Q$101,2,FALSE)),"",VLOOKUP(INDIRECT(ADDRESS(ROW()-1,1,2,2)),Donnéesbrutes!$A$3:$Q$101,2,FALSE))</f>
        <v/>
      </c>
      <c r="B54" s="40" t="str">
        <f ca="1">IF(A54="","",VLOOKUP(INDIRECT(ADDRESS(ROW()-1,COLUMN()-1,2,2)),Donnéesbrutes!$A$3:$Q$101,5,FALSE))</f>
        <v/>
      </c>
      <c r="C54" s="41" t="str">
        <f ca="1">IF(A54="","",VLOOKUP(INDIRECT(ADDRESS(ROW()-1,COLUMN()-2,2,2)),Donnéesbrutes!$A$3:$Q$101,7,FALSE))</f>
        <v/>
      </c>
      <c r="D54" s="41" t="str">
        <f ca="1">IF(A54="","",VLOOKUP(INDIRECT(ADDRESS(ROW()-1,COLUMN()-3,2,2)),Donnéesbrutes!$A$3:$Q$101,9,FALSE))</f>
        <v/>
      </c>
      <c r="E54" s="41" t="str">
        <f ca="1">IF(A54="","",VLOOKUP(INDIRECT(ADDRESS(ROW()-1,COLUMN()-4,2,2)),Donnéesbrutes!$A$3:$Q$101,11,FALSE))</f>
        <v/>
      </c>
      <c r="F54" s="41" t="str">
        <f ca="1">IF(A54="","",VLOOKUP(INDIRECT(ADDRESS(ROW()-1,COLUMN()-5,2,2)),Donnéesbrutes!$A$3:$Q$101,13,FALSE))</f>
        <v/>
      </c>
      <c r="G54" s="41" t="str">
        <f ca="1">IF(A54="","",VLOOKUP(INDIRECT(ADDRESS(ROW()-1,COLUMN()-6,2,2)),Donnéesbrutes!$A$3:$Q$101,15,FALSE))</f>
        <v/>
      </c>
      <c r="H54" s="42" t="str">
        <f ca="1">IF(A54="","",VLOOKUP(INDIRECT(ADDRESS(ROW()-1,COLUMN()-7,2,2)),Donnéesbrutes!$A$3:$Q$101,17,FALSE))</f>
        <v/>
      </c>
    </row>
    <row r="55" spans="1:8" x14ac:dyDescent="0.25">
      <c r="A55" s="44" t="str">
        <f ca="1">A54</f>
        <v/>
      </c>
      <c r="B55" s="45" t="str">
        <f ca="1">IF(A54="","",VLOOKUP(INDIRECT(ADDRESS(ROW()-2,COLUMN()-1,2,2)),Donnéesbrutes!$A$3:$Q$101,3,FALSE))</f>
        <v/>
      </c>
      <c r="C55" s="37"/>
      <c r="D55" s="37"/>
      <c r="E55" s="37"/>
      <c r="F55" s="37"/>
      <c r="G55" s="37"/>
      <c r="H55" s="38"/>
    </row>
    <row r="56" spans="1:8" x14ac:dyDescent="0.25">
      <c r="A56" s="36"/>
      <c r="B56" s="37"/>
      <c r="C56" s="37"/>
      <c r="D56" s="37"/>
      <c r="E56" s="37"/>
      <c r="F56" s="37"/>
      <c r="G56" s="37"/>
      <c r="H56" s="38"/>
    </row>
    <row r="57" spans="1:8" x14ac:dyDescent="0.25">
      <c r="A57" s="39">
        <v>33</v>
      </c>
      <c r="B57" s="40" t="str">
        <f ca="1">IF(A58="","",VLOOKUP(INDIRECT(ADDRESS(ROW(),COLUMN()-1,2,2)),Donnéesbrutes!$A$3:$Q$101,4,FALSE))</f>
        <v/>
      </c>
      <c r="C57" s="41" t="str">
        <f ca="1">IF(A58="","",VLOOKUP(INDIRECT(ADDRESS(ROW(),COLUMN()-2,2,2)),Donnéesbrutes!$A$3:$Q$101,6,FALSE))</f>
        <v/>
      </c>
      <c r="D57" s="41" t="str">
        <f ca="1">IF(A58="","",VLOOKUP(INDIRECT(ADDRESS(ROW(),COLUMN()-3,2,2)),Donnéesbrutes!$A$3:$Q$101,8,FALSE))</f>
        <v/>
      </c>
      <c r="E57" s="41" t="str">
        <f ca="1">IF(A58="","",VLOOKUP(INDIRECT(ADDRESS(ROW(),COLUMN()-4,2,2)),Donnéesbrutes!$A$3:$Q$101,10,FALSE))</f>
        <v/>
      </c>
      <c r="F57" s="41" t="str">
        <f ca="1">IF(A58="","",VLOOKUP(INDIRECT(ADDRESS(ROW(),COLUMN()-5,2,2)),Donnéesbrutes!$A$3:$Q$101,12,FALSE))</f>
        <v/>
      </c>
      <c r="G57" s="41" t="str">
        <f ca="1">IF(A58="","",VLOOKUP(INDIRECT(ADDRESS(ROW(),COLUMN()-6,2,2)),Donnéesbrutes!$A$3:$Q$101,14,FALSE))</f>
        <v/>
      </c>
      <c r="H57" s="42" t="str">
        <f ca="1">IF(A58="","",VLOOKUP(INDIRECT(ADDRESS(ROW(),COLUMN()-7,2,2)),Donnéesbrutes!$A$3:$Q$101,16,FALSE))</f>
        <v/>
      </c>
    </row>
    <row r="58" spans="1:8" x14ac:dyDescent="0.25">
      <c r="A58" s="43" t="str">
        <f ca="1">IF(ISNA(VLOOKUP(INDIRECT(ADDRESS(ROW()-1,COLUMN(),2,2)),Donnéesbrutes!$A$3:$Q$101,2,FALSE)),"",VLOOKUP(INDIRECT(ADDRESS(ROW()-1,1,2,2)),Donnéesbrutes!$A$3:$Q$101,2,FALSE))</f>
        <v/>
      </c>
      <c r="B58" s="40" t="str">
        <f ca="1">IF(A58="","",VLOOKUP(INDIRECT(ADDRESS(ROW()-1,COLUMN()-1,2,2)),Donnéesbrutes!$A$3:$Q$101,5,FALSE))</f>
        <v/>
      </c>
      <c r="C58" s="41" t="str">
        <f ca="1">IF(A58="","",VLOOKUP(INDIRECT(ADDRESS(ROW()-1,COLUMN()-2,2,2)),Donnéesbrutes!$A$3:$Q$101,7,FALSE))</f>
        <v/>
      </c>
      <c r="D58" s="41" t="str">
        <f ca="1">IF(A58="","",VLOOKUP(INDIRECT(ADDRESS(ROW()-1,COLUMN()-3,2,2)),Donnéesbrutes!$A$3:$Q$101,9,FALSE))</f>
        <v/>
      </c>
      <c r="E58" s="41" t="str">
        <f ca="1">IF(A58="","",VLOOKUP(INDIRECT(ADDRESS(ROW()-1,COLUMN()-4,2,2)),Donnéesbrutes!$A$3:$Q$101,11,FALSE))</f>
        <v/>
      </c>
      <c r="F58" s="41" t="str">
        <f ca="1">IF(A58="","",VLOOKUP(INDIRECT(ADDRESS(ROW()-1,COLUMN()-5,2,2)),Donnéesbrutes!$A$3:$Q$101,13,FALSE))</f>
        <v/>
      </c>
      <c r="G58" s="41" t="str">
        <f ca="1">IF(A58="","",VLOOKUP(INDIRECT(ADDRESS(ROW()-1,COLUMN()-6,2,2)),Donnéesbrutes!$A$3:$Q$101,15,FALSE))</f>
        <v/>
      </c>
      <c r="H58" s="42" t="str">
        <f ca="1">IF(A58="","",VLOOKUP(INDIRECT(ADDRESS(ROW()-1,COLUMN()-7,2,2)),Donnéesbrutes!$A$3:$Q$101,17,FALSE))</f>
        <v/>
      </c>
    </row>
    <row r="59" spans="1:8" x14ac:dyDescent="0.25">
      <c r="A59" s="44" t="str">
        <f ca="1">A58</f>
        <v/>
      </c>
      <c r="B59" s="45" t="str">
        <f ca="1">IF(A58="","",VLOOKUP(INDIRECT(ADDRESS(ROW()-2,COLUMN()-1,2,2)),Donnéesbrutes!$A$3:$Q$101,3,FALSE))</f>
        <v/>
      </c>
      <c r="C59" s="37"/>
      <c r="D59" s="37"/>
      <c r="E59" s="37"/>
      <c r="F59" s="37"/>
      <c r="G59" s="37"/>
      <c r="H59" s="38"/>
    </row>
    <row r="60" spans="1:8" x14ac:dyDescent="0.25">
      <c r="A60" s="36"/>
      <c r="B60" s="37"/>
      <c r="C60" s="37"/>
      <c r="D60" s="37"/>
      <c r="E60" s="37"/>
      <c r="F60" s="37"/>
      <c r="G60" s="37"/>
      <c r="H60" s="38"/>
    </row>
    <row r="61" spans="1:8" x14ac:dyDescent="0.25">
      <c r="A61" s="39">
        <v>34</v>
      </c>
      <c r="B61" s="40" t="str">
        <f ca="1">IF(A62="","",VLOOKUP(INDIRECT(ADDRESS(ROW(),COLUMN()-1,2,2)),Donnéesbrutes!$A$3:$Q$101,4,FALSE))</f>
        <v/>
      </c>
      <c r="C61" s="41" t="str">
        <f ca="1">IF(A62="","",VLOOKUP(INDIRECT(ADDRESS(ROW(),COLUMN()-2,2,2)),Donnéesbrutes!$A$3:$Q$101,6,FALSE))</f>
        <v/>
      </c>
      <c r="D61" s="41" t="str">
        <f ca="1">IF(A62="","",VLOOKUP(INDIRECT(ADDRESS(ROW(),COLUMN()-3,2,2)),Donnéesbrutes!$A$3:$Q$101,8,FALSE))</f>
        <v/>
      </c>
      <c r="E61" s="41" t="str">
        <f ca="1">IF(A62="","",VLOOKUP(INDIRECT(ADDRESS(ROW(),COLUMN()-4,2,2)),Donnéesbrutes!$A$3:$Q$101,10,FALSE))</f>
        <v/>
      </c>
      <c r="F61" s="41" t="str">
        <f ca="1">IF(A62="","",VLOOKUP(INDIRECT(ADDRESS(ROW(),COLUMN()-5,2,2)),Donnéesbrutes!$A$3:$Q$101,12,FALSE))</f>
        <v/>
      </c>
      <c r="G61" s="41" t="str">
        <f ca="1">IF(A62="","",VLOOKUP(INDIRECT(ADDRESS(ROW(),COLUMN()-6,2,2)),Donnéesbrutes!$A$3:$Q$101,14,FALSE))</f>
        <v/>
      </c>
      <c r="H61" s="42" t="str">
        <f ca="1">IF(A62="","",VLOOKUP(INDIRECT(ADDRESS(ROW(),COLUMN()-7,2,2)),Donnéesbrutes!$A$3:$Q$101,16,FALSE))</f>
        <v/>
      </c>
    </row>
    <row r="62" spans="1:8" x14ac:dyDescent="0.25">
      <c r="A62" s="43" t="str">
        <f ca="1">IF(ISNA(VLOOKUP(INDIRECT(ADDRESS(ROW()-1,COLUMN(),2,2)),Donnéesbrutes!$A$3:$Q$101,2,FALSE)),"",VLOOKUP(INDIRECT(ADDRESS(ROW()-1,1,2,2)),Donnéesbrutes!$A$3:$Q$101,2,FALSE))</f>
        <v/>
      </c>
      <c r="B62" s="40" t="str">
        <f ca="1">IF(A62="","",VLOOKUP(INDIRECT(ADDRESS(ROW()-1,COLUMN()-1,2,2)),Donnéesbrutes!$A$3:$Q$101,5,FALSE))</f>
        <v/>
      </c>
      <c r="C62" s="41" t="str">
        <f ca="1">IF(A62="","",VLOOKUP(INDIRECT(ADDRESS(ROW()-1,COLUMN()-2,2,2)),Donnéesbrutes!$A$3:$Q$101,7,FALSE))</f>
        <v/>
      </c>
      <c r="D62" s="41" t="str">
        <f ca="1">IF(A62="","",VLOOKUP(INDIRECT(ADDRESS(ROW()-1,COLUMN()-3,2,2)),Donnéesbrutes!$A$3:$Q$101,9,FALSE))</f>
        <v/>
      </c>
      <c r="E62" s="41" t="str">
        <f ca="1">IF(A62="","",VLOOKUP(INDIRECT(ADDRESS(ROW()-1,COLUMN()-4,2,2)),Donnéesbrutes!$A$3:$Q$101,11,FALSE))</f>
        <v/>
      </c>
      <c r="F62" s="41" t="str">
        <f ca="1">IF(A62="","",VLOOKUP(INDIRECT(ADDRESS(ROW()-1,COLUMN()-5,2,2)),Donnéesbrutes!$A$3:$Q$101,13,FALSE))</f>
        <v/>
      </c>
      <c r="G62" s="41" t="str">
        <f ca="1">IF(A62="","",VLOOKUP(INDIRECT(ADDRESS(ROW()-1,COLUMN()-6,2,2)),Donnéesbrutes!$A$3:$Q$101,15,FALSE))</f>
        <v/>
      </c>
      <c r="H62" s="42" t="str">
        <f ca="1">IF(A62="","",VLOOKUP(INDIRECT(ADDRESS(ROW()-1,COLUMN()-7,2,2)),Donnéesbrutes!$A$3:$Q$101,17,FALSE))</f>
        <v/>
      </c>
    </row>
    <row r="63" spans="1:8" x14ac:dyDescent="0.25">
      <c r="A63" s="44" t="str">
        <f ca="1">A62</f>
        <v/>
      </c>
      <c r="B63" s="45" t="str">
        <f ca="1">IF(A62="","",VLOOKUP(INDIRECT(ADDRESS(ROW()-2,COLUMN()-1,2,2)),Donnéesbrutes!$A$3:$Q$101,3,FALSE))</f>
        <v/>
      </c>
      <c r="C63" s="37"/>
      <c r="D63" s="37"/>
      <c r="E63" s="37"/>
      <c r="F63" s="37"/>
      <c r="G63" s="37"/>
      <c r="H63" s="38"/>
    </row>
    <row r="64" spans="1:8" x14ac:dyDescent="0.25">
      <c r="A64" s="36"/>
      <c r="B64" s="37"/>
      <c r="C64" s="37"/>
      <c r="D64" s="37"/>
      <c r="E64" s="37"/>
      <c r="F64" s="37"/>
      <c r="G64" s="37"/>
      <c r="H64" s="38"/>
    </row>
    <row r="65" spans="1:8" x14ac:dyDescent="0.25">
      <c r="A65" s="39">
        <v>35</v>
      </c>
      <c r="B65" s="40" t="str">
        <f ca="1">IF(A66="","",VLOOKUP(INDIRECT(ADDRESS(ROW(),COLUMN()-1,2,2)),Donnéesbrutes!$A$3:$Q$101,4,FALSE))</f>
        <v/>
      </c>
      <c r="C65" s="41" t="str">
        <f ca="1">IF(A66="","",VLOOKUP(INDIRECT(ADDRESS(ROW(),COLUMN()-2,2,2)),Donnéesbrutes!$A$3:$Q$101,6,FALSE))</f>
        <v/>
      </c>
      <c r="D65" s="41" t="str">
        <f ca="1">IF(A66="","",VLOOKUP(INDIRECT(ADDRESS(ROW(),COLUMN()-3,2,2)),Donnéesbrutes!$A$3:$Q$101,8,FALSE))</f>
        <v/>
      </c>
      <c r="E65" s="41" t="str">
        <f ca="1">IF(A66="","",VLOOKUP(INDIRECT(ADDRESS(ROW(),COLUMN()-4,2,2)),Donnéesbrutes!$A$3:$Q$101,10,FALSE))</f>
        <v/>
      </c>
      <c r="F65" s="41" t="str">
        <f ca="1">IF(A66="","",VLOOKUP(INDIRECT(ADDRESS(ROW(),COLUMN()-5,2,2)),Donnéesbrutes!$A$3:$Q$101,12,FALSE))</f>
        <v/>
      </c>
      <c r="G65" s="41" t="str">
        <f ca="1">IF(A66="","",VLOOKUP(INDIRECT(ADDRESS(ROW(),COLUMN()-6,2,2)),Donnéesbrutes!$A$3:$Q$101,14,FALSE))</f>
        <v/>
      </c>
      <c r="H65" s="42" t="str">
        <f ca="1">IF(A66="","",VLOOKUP(INDIRECT(ADDRESS(ROW(),COLUMN()-7,2,2)),Donnéesbrutes!$A$3:$Q$101,16,FALSE))</f>
        <v/>
      </c>
    </row>
    <row r="66" spans="1:8" x14ac:dyDescent="0.25">
      <c r="A66" s="43" t="str">
        <f ca="1">IF(ISNA(VLOOKUP(INDIRECT(ADDRESS(ROW()-1,COLUMN(),2,2)),Donnéesbrutes!$A$3:$Q$101,2,FALSE)),"",VLOOKUP(INDIRECT(ADDRESS(ROW()-1,1,2,2)),Donnéesbrutes!$A$3:$Q$101,2,FALSE))</f>
        <v/>
      </c>
      <c r="B66" s="40" t="str">
        <f ca="1">IF(A66="","",VLOOKUP(INDIRECT(ADDRESS(ROW()-1,COLUMN()-1,2,2)),Donnéesbrutes!$A$3:$Q$101,5,FALSE))</f>
        <v/>
      </c>
      <c r="C66" s="41" t="str">
        <f ca="1">IF(A66="","",VLOOKUP(INDIRECT(ADDRESS(ROW()-1,COLUMN()-2,2,2)),Donnéesbrutes!$A$3:$Q$101,7,FALSE))</f>
        <v/>
      </c>
      <c r="D66" s="41" t="str">
        <f ca="1">IF(A66="","",VLOOKUP(INDIRECT(ADDRESS(ROW()-1,COLUMN()-3,2,2)),Donnéesbrutes!$A$3:$Q$101,9,FALSE))</f>
        <v/>
      </c>
      <c r="E66" s="41" t="str">
        <f ca="1">IF(A66="","",VLOOKUP(INDIRECT(ADDRESS(ROW()-1,COLUMN()-4,2,2)),Donnéesbrutes!$A$3:$Q$101,11,FALSE))</f>
        <v/>
      </c>
      <c r="F66" s="41" t="str">
        <f ca="1">IF(A66="","",VLOOKUP(INDIRECT(ADDRESS(ROW()-1,COLUMN()-5,2,2)),Donnéesbrutes!$A$3:$Q$101,13,FALSE))</f>
        <v/>
      </c>
      <c r="G66" s="41" t="str">
        <f ca="1">IF(A66="","",VLOOKUP(INDIRECT(ADDRESS(ROW()-1,COLUMN()-6,2,2)),Donnéesbrutes!$A$3:$Q$101,15,FALSE))</f>
        <v/>
      </c>
      <c r="H66" s="42" t="str">
        <f ca="1">IF(A66="","",VLOOKUP(INDIRECT(ADDRESS(ROW()-1,COLUMN()-7,2,2)),Donnéesbrutes!$A$3:$Q$101,17,FALSE))</f>
        <v/>
      </c>
    </row>
    <row r="67" spans="1:8" x14ac:dyDescent="0.25">
      <c r="A67" s="44" t="str">
        <f ca="1">A66</f>
        <v/>
      </c>
      <c r="B67" s="45" t="str">
        <f ca="1">IF(A66="","",VLOOKUP(INDIRECT(ADDRESS(ROW()-2,COLUMN()-1,2,2)),Donnéesbrutes!$A$3:$Q$101,3,FALSE))</f>
        <v/>
      </c>
      <c r="C67" s="37"/>
      <c r="D67" s="37"/>
      <c r="E67" s="37"/>
      <c r="F67" s="37"/>
      <c r="G67" s="37"/>
      <c r="H67" s="38"/>
    </row>
    <row r="68" spans="1:8" x14ac:dyDescent="0.25">
      <c r="A68" s="36"/>
      <c r="B68" s="37"/>
      <c r="C68" s="37"/>
      <c r="D68" s="37"/>
      <c r="E68" s="37"/>
      <c r="F68" s="37"/>
      <c r="G68" s="37"/>
      <c r="H68" s="38"/>
    </row>
    <row r="69" spans="1:8" x14ac:dyDescent="0.25">
      <c r="A69" s="39">
        <v>36</v>
      </c>
      <c r="B69" s="40" t="str">
        <f ca="1">IF(A70="","",VLOOKUP(INDIRECT(ADDRESS(ROW(),COLUMN()-1,2,2)),Donnéesbrutes!$A$3:$Q$101,4,FALSE))</f>
        <v/>
      </c>
      <c r="C69" s="41" t="str">
        <f ca="1">IF(A70="","",VLOOKUP(INDIRECT(ADDRESS(ROW(),COLUMN()-2,2,2)),Donnéesbrutes!$A$3:$Q$101,6,FALSE))</f>
        <v/>
      </c>
      <c r="D69" s="41" t="str">
        <f ca="1">IF(A70="","",VLOOKUP(INDIRECT(ADDRESS(ROW(),COLUMN()-3,2,2)),Donnéesbrutes!$A$3:$Q$101,8,FALSE))</f>
        <v/>
      </c>
      <c r="E69" s="41" t="str">
        <f ca="1">IF(A70="","",VLOOKUP(INDIRECT(ADDRESS(ROW(),COLUMN()-4,2,2)),Donnéesbrutes!$A$3:$Q$101,10,FALSE))</f>
        <v/>
      </c>
      <c r="F69" s="41" t="str">
        <f ca="1">IF(A70="","",VLOOKUP(INDIRECT(ADDRESS(ROW(),COLUMN()-5,2,2)),Donnéesbrutes!$A$3:$Q$101,12,FALSE))</f>
        <v/>
      </c>
      <c r="G69" s="41" t="str">
        <f ca="1">IF(A70="","",VLOOKUP(INDIRECT(ADDRESS(ROW(),COLUMN()-6,2,2)),Donnéesbrutes!$A$3:$Q$101,14,FALSE))</f>
        <v/>
      </c>
      <c r="H69" s="42" t="str">
        <f ca="1">IF(A70="","",VLOOKUP(INDIRECT(ADDRESS(ROW(),COLUMN()-7,2,2)),Donnéesbrutes!$A$3:$Q$101,16,FALSE))</f>
        <v/>
      </c>
    </row>
    <row r="70" spans="1:8" x14ac:dyDescent="0.25">
      <c r="A70" s="43" t="str">
        <f ca="1">IF(ISNA(VLOOKUP(INDIRECT(ADDRESS(ROW()-1,COLUMN(),2,2)),Donnéesbrutes!$A$3:$Q$101,2,FALSE)),"",VLOOKUP(INDIRECT(ADDRESS(ROW()-1,1,2,2)),Donnéesbrutes!$A$3:$Q$101,2,FALSE))</f>
        <v/>
      </c>
      <c r="B70" s="40" t="str">
        <f ca="1">IF(A70="","",VLOOKUP(INDIRECT(ADDRESS(ROW()-1,COLUMN()-1,2,2)),Donnéesbrutes!$A$3:$Q$101,5,FALSE))</f>
        <v/>
      </c>
      <c r="C70" s="41" t="str">
        <f ca="1">IF(A70="","",VLOOKUP(INDIRECT(ADDRESS(ROW()-1,COLUMN()-2,2,2)),Donnéesbrutes!$A$3:$Q$101,7,FALSE))</f>
        <v/>
      </c>
      <c r="D70" s="41" t="str">
        <f ca="1">IF(A70="","",VLOOKUP(INDIRECT(ADDRESS(ROW()-1,COLUMN()-3,2,2)),Donnéesbrutes!$A$3:$Q$101,9,FALSE))</f>
        <v/>
      </c>
      <c r="E70" s="41" t="str">
        <f ca="1">IF(A70="","",VLOOKUP(INDIRECT(ADDRESS(ROW()-1,COLUMN()-4,2,2)),Donnéesbrutes!$A$3:$Q$101,11,FALSE))</f>
        <v/>
      </c>
      <c r="F70" s="41" t="str">
        <f ca="1">IF(A70="","",VLOOKUP(INDIRECT(ADDRESS(ROW()-1,COLUMN()-5,2,2)),Donnéesbrutes!$A$3:$Q$101,13,FALSE))</f>
        <v/>
      </c>
      <c r="G70" s="41" t="str">
        <f ca="1">IF(A70="","",VLOOKUP(INDIRECT(ADDRESS(ROW()-1,COLUMN()-6,2,2)),Donnéesbrutes!$A$3:$Q$101,15,FALSE))</f>
        <v/>
      </c>
      <c r="H70" s="42" t="str">
        <f ca="1">IF(A70="","",VLOOKUP(INDIRECT(ADDRESS(ROW()-1,COLUMN()-7,2,2)),Donnéesbrutes!$A$3:$Q$101,17,FALSE))</f>
        <v/>
      </c>
    </row>
    <row r="71" spans="1:8" x14ac:dyDescent="0.25">
      <c r="A71" s="44" t="str">
        <f ca="1">A70</f>
        <v/>
      </c>
      <c r="B71" s="45" t="str">
        <f ca="1">IF(A70="","",VLOOKUP(INDIRECT(ADDRESS(ROW()-2,COLUMN()-1,2,2)),Donnéesbrutes!$A$3:$Q$101,3,FALSE))</f>
        <v/>
      </c>
      <c r="C71" s="37"/>
      <c r="D71" s="37"/>
      <c r="E71" s="37"/>
      <c r="F71" s="37"/>
      <c r="G71" s="37"/>
      <c r="H71" s="38"/>
    </row>
    <row r="72" spans="1:8" x14ac:dyDescent="0.25">
      <c r="A72" s="36"/>
      <c r="B72" s="37"/>
      <c r="C72" s="37"/>
      <c r="D72" s="37"/>
      <c r="E72" s="37"/>
      <c r="F72" s="37"/>
      <c r="G72" s="37"/>
      <c r="H72" s="38"/>
    </row>
    <row r="73" spans="1:8" x14ac:dyDescent="0.25">
      <c r="A73" s="39">
        <v>37</v>
      </c>
      <c r="B73" s="40" t="str">
        <f ca="1">IF(A74="","",VLOOKUP(INDIRECT(ADDRESS(ROW(),COLUMN()-1,2,2)),Donnéesbrutes!$A$3:$Q$101,4,FALSE))</f>
        <v/>
      </c>
      <c r="C73" s="41" t="str">
        <f ca="1">IF(A74="","",VLOOKUP(INDIRECT(ADDRESS(ROW(),COLUMN()-2,2,2)),Donnéesbrutes!$A$3:$Q$101,6,FALSE))</f>
        <v/>
      </c>
      <c r="D73" s="41" t="str">
        <f ca="1">IF(A74="","",VLOOKUP(INDIRECT(ADDRESS(ROW(),COLUMN()-3,2,2)),Donnéesbrutes!$A$3:$Q$101,8,FALSE))</f>
        <v/>
      </c>
      <c r="E73" s="41" t="str">
        <f ca="1">IF(A74="","",VLOOKUP(INDIRECT(ADDRESS(ROW(),COLUMN()-4,2,2)),Donnéesbrutes!$A$3:$Q$101,10,FALSE))</f>
        <v/>
      </c>
      <c r="F73" s="41" t="str">
        <f ca="1">IF(A74="","",VLOOKUP(INDIRECT(ADDRESS(ROW(),COLUMN()-5,2,2)),Donnéesbrutes!$A$3:$Q$101,12,FALSE))</f>
        <v/>
      </c>
      <c r="G73" s="41" t="str">
        <f ca="1">IF(A74="","",VLOOKUP(INDIRECT(ADDRESS(ROW(),COLUMN()-6,2,2)),Donnéesbrutes!$A$3:$Q$101,14,FALSE))</f>
        <v/>
      </c>
      <c r="H73" s="42" t="str">
        <f ca="1">IF(A74="","",VLOOKUP(INDIRECT(ADDRESS(ROW(),COLUMN()-7,2,2)),Donnéesbrutes!$A$3:$Q$101,16,FALSE))</f>
        <v/>
      </c>
    </row>
    <row r="74" spans="1:8" x14ac:dyDescent="0.25">
      <c r="A74" s="43" t="str">
        <f ca="1">IF(ISNA(VLOOKUP(INDIRECT(ADDRESS(ROW()-1,COLUMN(),2,2)),Donnéesbrutes!$A$3:$Q$101,2,FALSE)),"",VLOOKUP(INDIRECT(ADDRESS(ROW()-1,1,2,2)),Donnéesbrutes!$A$3:$Q$101,2,FALSE))</f>
        <v/>
      </c>
      <c r="B74" s="40" t="str">
        <f ca="1">IF(A74="","",VLOOKUP(INDIRECT(ADDRESS(ROW()-1,COLUMN()-1,2,2)),Donnéesbrutes!$A$3:$Q$101,5,FALSE))</f>
        <v/>
      </c>
      <c r="C74" s="41" t="str">
        <f ca="1">IF(A74="","",VLOOKUP(INDIRECT(ADDRESS(ROW()-1,COLUMN()-2,2,2)),Donnéesbrutes!$A$3:$Q$101,7,FALSE))</f>
        <v/>
      </c>
      <c r="D74" s="41" t="str">
        <f ca="1">IF(A74="","",VLOOKUP(INDIRECT(ADDRESS(ROW()-1,COLUMN()-3,2,2)),Donnéesbrutes!$A$3:$Q$101,9,FALSE))</f>
        <v/>
      </c>
      <c r="E74" s="41" t="str">
        <f ca="1">IF(A74="","",VLOOKUP(INDIRECT(ADDRESS(ROW()-1,COLUMN()-4,2,2)),Donnéesbrutes!$A$3:$Q$101,11,FALSE))</f>
        <v/>
      </c>
      <c r="F74" s="41" t="str">
        <f ca="1">IF(A74="","",VLOOKUP(INDIRECT(ADDRESS(ROW()-1,COLUMN()-5,2,2)),Donnéesbrutes!$A$3:$Q$101,13,FALSE))</f>
        <v/>
      </c>
      <c r="G74" s="41" t="str">
        <f ca="1">IF(A74="","",VLOOKUP(INDIRECT(ADDRESS(ROW()-1,COLUMN()-6,2,2)),Donnéesbrutes!$A$3:$Q$101,15,FALSE))</f>
        <v/>
      </c>
      <c r="H74" s="42" t="str">
        <f ca="1">IF(A74="","",VLOOKUP(INDIRECT(ADDRESS(ROW()-1,COLUMN()-7,2,2)),Donnéesbrutes!$A$3:$Q$101,17,FALSE))</f>
        <v/>
      </c>
    </row>
    <row r="75" spans="1:8" x14ac:dyDescent="0.25">
      <c r="A75" s="44" t="str">
        <f ca="1">A74</f>
        <v/>
      </c>
      <c r="B75" s="45" t="str">
        <f ca="1">IF(A74="","",VLOOKUP(INDIRECT(ADDRESS(ROW()-2,COLUMN()-1,2,2)),Donnéesbrutes!$A$3:$Q$101,3,FALSE))</f>
        <v/>
      </c>
      <c r="C75" s="37"/>
      <c r="D75" s="37"/>
      <c r="E75" s="37"/>
      <c r="F75" s="37"/>
      <c r="G75" s="37"/>
      <c r="H75" s="38"/>
    </row>
    <row r="76" spans="1:8" x14ac:dyDescent="0.25">
      <c r="A76" s="36"/>
      <c r="B76" s="37"/>
      <c r="C76" s="37"/>
      <c r="D76" s="37"/>
      <c r="E76" s="37"/>
      <c r="F76" s="37"/>
      <c r="G76" s="37"/>
      <c r="H76" s="38"/>
    </row>
    <row r="77" spans="1:8" x14ac:dyDescent="0.25">
      <c r="A77" s="39">
        <v>38</v>
      </c>
      <c r="B77" s="40" t="str">
        <f ca="1">IF(A78="","",VLOOKUP(INDIRECT(ADDRESS(ROW(),COLUMN()-1,2,2)),Donnéesbrutes!$A$3:$Q$101,4,FALSE))</f>
        <v/>
      </c>
      <c r="C77" s="41" t="str">
        <f ca="1">IF(A78="","",VLOOKUP(INDIRECT(ADDRESS(ROW(),COLUMN()-2,2,2)),Donnéesbrutes!$A$3:$Q$101,6,FALSE))</f>
        <v/>
      </c>
      <c r="D77" s="41" t="str">
        <f ca="1">IF(A78="","",VLOOKUP(INDIRECT(ADDRESS(ROW(),COLUMN()-3,2,2)),Donnéesbrutes!$A$3:$Q$101,8,FALSE))</f>
        <v/>
      </c>
      <c r="E77" s="41" t="str">
        <f ca="1">IF(A78="","",VLOOKUP(INDIRECT(ADDRESS(ROW(),COLUMN()-4,2,2)),Donnéesbrutes!$A$3:$Q$101,10,FALSE))</f>
        <v/>
      </c>
      <c r="F77" s="41" t="str">
        <f ca="1">IF(A78="","",VLOOKUP(INDIRECT(ADDRESS(ROW(),COLUMN()-5,2,2)),Donnéesbrutes!$A$3:$Q$101,12,FALSE))</f>
        <v/>
      </c>
      <c r="G77" s="41" t="str">
        <f ca="1">IF(A78="","",VLOOKUP(INDIRECT(ADDRESS(ROW(),COLUMN()-6,2,2)),Donnéesbrutes!$A$3:$Q$101,14,FALSE))</f>
        <v/>
      </c>
      <c r="H77" s="42" t="str">
        <f ca="1">IF(A78="","",VLOOKUP(INDIRECT(ADDRESS(ROW(),COLUMN()-7,2,2)),Donnéesbrutes!$A$3:$Q$101,16,FALSE))</f>
        <v/>
      </c>
    </row>
    <row r="78" spans="1:8" x14ac:dyDescent="0.25">
      <c r="A78" s="43" t="str">
        <f ca="1">IF(ISNA(VLOOKUP(INDIRECT(ADDRESS(ROW()-1,COLUMN(),2,2)),Donnéesbrutes!$A$3:$Q$101,2,FALSE)),"",VLOOKUP(INDIRECT(ADDRESS(ROW()-1,1,2,2)),Donnéesbrutes!$A$3:$Q$101,2,FALSE))</f>
        <v/>
      </c>
      <c r="B78" s="40" t="str">
        <f ca="1">IF(A78="","",VLOOKUP(INDIRECT(ADDRESS(ROW()-1,COLUMN()-1,2,2)),Donnéesbrutes!$A$3:$Q$101,5,FALSE))</f>
        <v/>
      </c>
      <c r="C78" s="41" t="str">
        <f ca="1">IF(A78="","",VLOOKUP(INDIRECT(ADDRESS(ROW()-1,COLUMN()-2,2,2)),Donnéesbrutes!$A$3:$Q$101,7,FALSE))</f>
        <v/>
      </c>
      <c r="D78" s="41" t="str">
        <f ca="1">IF(A78="","",VLOOKUP(INDIRECT(ADDRESS(ROW()-1,COLUMN()-3,2,2)),Donnéesbrutes!$A$3:$Q$101,9,FALSE))</f>
        <v/>
      </c>
      <c r="E78" s="41" t="str">
        <f ca="1">IF(A78="","",VLOOKUP(INDIRECT(ADDRESS(ROW()-1,COLUMN()-4,2,2)),Donnéesbrutes!$A$3:$Q$101,11,FALSE))</f>
        <v/>
      </c>
      <c r="F78" s="41" t="str">
        <f ca="1">IF(A78="","",VLOOKUP(INDIRECT(ADDRESS(ROW()-1,COLUMN()-5,2,2)),Donnéesbrutes!$A$3:$Q$101,13,FALSE))</f>
        <v/>
      </c>
      <c r="G78" s="41" t="str">
        <f ca="1">IF(A78="","",VLOOKUP(INDIRECT(ADDRESS(ROW()-1,COLUMN()-6,2,2)),Donnéesbrutes!$A$3:$Q$101,15,FALSE))</f>
        <v/>
      </c>
      <c r="H78" s="42" t="str">
        <f ca="1">IF(A78="","",VLOOKUP(INDIRECT(ADDRESS(ROW()-1,COLUMN()-7,2,2)),Donnéesbrutes!$A$3:$Q$101,17,FALSE))</f>
        <v/>
      </c>
    </row>
    <row r="79" spans="1:8" x14ac:dyDescent="0.25">
      <c r="A79" s="44" t="str">
        <f ca="1">A78</f>
        <v/>
      </c>
      <c r="B79" s="45" t="str">
        <f ca="1">IF(A78="","",VLOOKUP(INDIRECT(ADDRESS(ROW()-2,COLUMN()-1,2,2)),Donnéesbrutes!$A$3:$Q$101,3,FALSE))</f>
        <v/>
      </c>
      <c r="C79" s="37"/>
      <c r="D79" s="37"/>
      <c r="E79" s="37"/>
      <c r="F79" s="37"/>
      <c r="G79" s="37"/>
      <c r="H79" s="38"/>
    </row>
    <row r="80" spans="1:8" x14ac:dyDescent="0.25">
      <c r="A80" s="36"/>
      <c r="B80" s="37"/>
      <c r="C80" s="37"/>
      <c r="D80" s="37"/>
      <c r="E80" s="37"/>
      <c r="F80" s="37"/>
      <c r="G80" s="37"/>
      <c r="H80" s="38"/>
    </row>
    <row r="81" spans="1:8" x14ac:dyDescent="0.25">
      <c r="A81" s="39">
        <v>39</v>
      </c>
      <c r="B81" s="40" t="str">
        <f ca="1">IF(A82="","",VLOOKUP(INDIRECT(ADDRESS(ROW(),COLUMN()-1,2,2)),Donnéesbrutes!$A$3:$Q$101,4,FALSE))</f>
        <v/>
      </c>
      <c r="C81" s="41" t="str">
        <f ca="1">IF(A82="","",VLOOKUP(INDIRECT(ADDRESS(ROW(),COLUMN()-2,2,2)),Donnéesbrutes!$A$3:$Q$101,6,FALSE))</f>
        <v/>
      </c>
      <c r="D81" s="41" t="str">
        <f ca="1">IF(A82="","",VLOOKUP(INDIRECT(ADDRESS(ROW(),COLUMN()-3,2,2)),Donnéesbrutes!$A$3:$Q$101,8,FALSE))</f>
        <v/>
      </c>
      <c r="E81" s="41" t="str">
        <f ca="1">IF(A82="","",VLOOKUP(INDIRECT(ADDRESS(ROW(),COLUMN()-4,2,2)),Donnéesbrutes!$A$3:$Q$101,10,FALSE))</f>
        <v/>
      </c>
      <c r="F81" s="41" t="str">
        <f ca="1">IF(A82="","",VLOOKUP(INDIRECT(ADDRESS(ROW(),COLUMN()-5,2,2)),Donnéesbrutes!$A$3:$Q$101,12,FALSE))</f>
        <v/>
      </c>
      <c r="G81" s="41" t="str">
        <f ca="1">IF(A82="","",VLOOKUP(INDIRECT(ADDRESS(ROW(),COLUMN()-6,2,2)),Donnéesbrutes!$A$3:$Q$101,14,FALSE))</f>
        <v/>
      </c>
      <c r="H81" s="42" t="str">
        <f ca="1">IF(A82="","",VLOOKUP(INDIRECT(ADDRESS(ROW(),COLUMN()-7,2,2)),Donnéesbrutes!$A$3:$Q$101,16,FALSE))</f>
        <v/>
      </c>
    </row>
    <row r="82" spans="1:8" x14ac:dyDescent="0.25">
      <c r="A82" s="43" t="str">
        <f ca="1">IF(ISNA(VLOOKUP(INDIRECT(ADDRESS(ROW()-1,COLUMN(),2,2)),Donnéesbrutes!$A$3:$Q$101,2,FALSE)),"",VLOOKUP(INDIRECT(ADDRESS(ROW()-1,1,2,2)),Donnéesbrutes!$A$3:$Q$101,2,FALSE))</f>
        <v/>
      </c>
      <c r="B82" s="40" t="str">
        <f ca="1">IF(A82="","",VLOOKUP(INDIRECT(ADDRESS(ROW()-1,COLUMN()-1,2,2)),Donnéesbrutes!$A$3:$Q$101,5,FALSE))</f>
        <v/>
      </c>
      <c r="C82" s="41" t="str">
        <f ca="1">IF(A82="","",VLOOKUP(INDIRECT(ADDRESS(ROW()-1,COLUMN()-2,2,2)),Donnéesbrutes!$A$3:$Q$101,7,FALSE))</f>
        <v/>
      </c>
      <c r="D82" s="41" t="str">
        <f ca="1">IF(A82="","",VLOOKUP(INDIRECT(ADDRESS(ROW()-1,COLUMN()-3,2,2)),Donnéesbrutes!$A$3:$Q$101,9,FALSE))</f>
        <v/>
      </c>
      <c r="E82" s="41" t="str">
        <f ca="1">IF(A82="","",VLOOKUP(INDIRECT(ADDRESS(ROW()-1,COLUMN()-4,2,2)),Donnéesbrutes!$A$3:$Q$101,11,FALSE))</f>
        <v/>
      </c>
      <c r="F82" s="41" t="str">
        <f ca="1">IF(A82="","",VLOOKUP(INDIRECT(ADDRESS(ROW()-1,COLUMN()-5,2,2)),Donnéesbrutes!$A$3:$Q$101,13,FALSE))</f>
        <v/>
      </c>
      <c r="G82" s="41" t="str">
        <f ca="1">IF(A82="","",VLOOKUP(INDIRECT(ADDRESS(ROW()-1,COLUMN()-6,2,2)),Donnéesbrutes!$A$3:$Q$101,15,FALSE))</f>
        <v/>
      </c>
      <c r="H82" s="42" t="str">
        <f ca="1">IF(A82="","",VLOOKUP(INDIRECT(ADDRESS(ROW()-1,COLUMN()-7,2,2)),Donnéesbrutes!$A$3:$Q$101,17,FALSE))</f>
        <v/>
      </c>
    </row>
    <row r="83" spans="1:8" x14ac:dyDescent="0.25">
      <c r="A83" s="44" t="str">
        <f ca="1">A82</f>
        <v/>
      </c>
      <c r="B83" s="45" t="str">
        <f ca="1">IF(A82="","",VLOOKUP(INDIRECT(ADDRESS(ROW()-2,COLUMN()-1,2,2)),Donnéesbrutes!$A$3:$Q$101,3,FALSE))</f>
        <v/>
      </c>
      <c r="C83" s="37"/>
      <c r="D83" s="37"/>
      <c r="E83" s="37"/>
      <c r="F83" s="37"/>
      <c r="G83" s="37"/>
      <c r="H83" s="38"/>
    </row>
    <row r="84" spans="1:8" x14ac:dyDescent="0.25">
      <c r="A84" s="36"/>
      <c r="B84" s="37"/>
      <c r="C84" s="37"/>
      <c r="D84" s="37"/>
      <c r="E84" s="37"/>
      <c r="F84" s="37"/>
      <c r="G84" s="37"/>
      <c r="H84" s="38"/>
    </row>
    <row r="85" spans="1:8" x14ac:dyDescent="0.25">
      <c r="A85" s="39">
        <v>40</v>
      </c>
      <c r="B85" s="40" t="str">
        <f ca="1">IF(A86="","",VLOOKUP(INDIRECT(ADDRESS(ROW(),COLUMN()-1,2,2)),Donnéesbrutes!$A$3:$Q$101,4,FALSE))</f>
        <v/>
      </c>
      <c r="C85" s="41" t="str">
        <f ca="1">IF(A86="","",VLOOKUP(INDIRECT(ADDRESS(ROW(),COLUMN()-2,2,2)),Donnéesbrutes!$A$3:$Q$101,6,FALSE))</f>
        <v/>
      </c>
      <c r="D85" s="41" t="str">
        <f ca="1">IF(A86="","",VLOOKUP(INDIRECT(ADDRESS(ROW(),COLUMN()-3,2,2)),Donnéesbrutes!$A$3:$Q$101,8,FALSE))</f>
        <v/>
      </c>
      <c r="E85" s="41" t="str">
        <f ca="1">IF(A86="","",VLOOKUP(INDIRECT(ADDRESS(ROW(),COLUMN()-4,2,2)),Donnéesbrutes!$A$3:$Q$101,10,FALSE))</f>
        <v/>
      </c>
      <c r="F85" s="41" t="str">
        <f ca="1">IF(A86="","",VLOOKUP(INDIRECT(ADDRESS(ROW(),COLUMN()-5,2,2)),Donnéesbrutes!$A$3:$Q$101,12,FALSE))</f>
        <v/>
      </c>
      <c r="G85" s="41" t="str">
        <f ca="1">IF(A86="","",VLOOKUP(INDIRECT(ADDRESS(ROW(),COLUMN()-6,2,2)),Donnéesbrutes!$A$3:$Q$101,14,FALSE))</f>
        <v/>
      </c>
      <c r="H85" s="42" t="str">
        <f ca="1">IF(A86="","",VLOOKUP(INDIRECT(ADDRESS(ROW(),COLUMN()-7,2,2)),Donnéesbrutes!$A$3:$Q$101,16,FALSE))</f>
        <v/>
      </c>
    </row>
    <row r="86" spans="1:8" x14ac:dyDescent="0.25">
      <c r="A86" s="43" t="str">
        <f ca="1">IF(ISNA(VLOOKUP(INDIRECT(ADDRESS(ROW()-1,COLUMN(),2,2)),Donnéesbrutes!$A$3:$Q$101,2,FALSE)),"",VLOOKUP(INDIRECT(ADDRESS(ROW()-1,1,2,2)),Donnéesbrutes!$A$3:$Q$101,2,FALSE))</f>
        <v/>
      </c>
      <c r="B86" s="40" t="str">
        <f ca="1">IF(A86="","",VLOOKUP(INDIRECT(ADDRESS(ROW()-1,COLUMN()-1,2,2)),Donnéesbrutes!$A$3:$Q$101,5,FALSE))</f>
        <v/>
      </c>
      <c r="C86" s="41" t="str">
        <f ca="1">IF(A86="","",VLOOKUP(INDIRECT(ADDRESS(ROW()-1,COLUMN()-2,2,2)),Donnéesbrutes!$A$3:$Q$101,7,FALSE))</f>
        <v/>
      </c>
      <c r="D86" s="41" t="str">
        <f ca="1">IF(A86="","",VLOOKUP(INDIRECT(ADDRESS(ROW()-1,COLUMN()-3,2,2)),Donnéesbrutes!$A$3:$Q$101,9,FALSE))</f>
        <v/>
      </c>
      <c r="E86" s="41" t="str">
        <f ca="1">IF(A86="","",VLOOKUP(INDIRECT(ADDRESS(ROW()-1,COLUMN()-4,2,2)),Donnéesbrutes!$A$3:$Q$101,11,FALSE))</f>
        <v/>
      </c>
      <c r="F86" s="41" t="str">
        <f ca="1">IF(A86="","",VLOOKUP(INDIRECT(ADDRESS(ROW()-1,COLUMN()-5,2,2)),Donnéesbrutes!$A$3:$Q$101,13,FALSE))</f>
        <v/>
      </c>
      <c r="G86" s="41" t="str">
        <f ca="1">IF(A86="","",VLOOKUP(INDIRECT(ADDRESS(ROW()-1,COLUMN()-6,2,2)),Donnéesbrutes!$A$3:$Q$101,15,FALSE))</f>
        <v/>
      </c>
      <c r="H86" s="42" t="str">
        <f ca="1">IF(A86="","",VLOOKUP(INDIRECT(ADDRESS(ROW()-1,COLUMN()-7,2,2)),Donnéesbrutes!$A$3:$Q$101,17,FALSE))</f>
        <v/>
      </c>
    </row>
    <row r="87" spans="1:8" ht="15.75" thickBot="1" x14ac:dyDescent="0.3">
      <c r="A87" s="46" t="str">
        <f ca="1">A86</f>
        <v/>
      </c>
      <c r="B87" s="47" t="str">
        <f ca="1">IF(A86="","",VLOOKUP(INDIRECT(ADDRESS(ROW()-2,COLUMN()-1,2,2)),Donnéesbrutes!$A$3:$Q$101,3,FALSE))</f>
        <v/>
      </c>
      <c r="C87" s="48"/>
      <c r="D87" s="48"/>
      <c r="E87" s="48"/>
      <c r="F87" s="48"/>
      <c r="G87" s="48"/>
      <c r="H87" s="4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workbookViewId="0">
      <selection activeCell="C2" sqref="C2"/>
    </sheetView>
  </sheetViews>
  <sheetFormatPr baseColWidth="10" defaultRowHeight="15" x14ac:dyDescent="0.25"/>
  <cols>
    <col min="1" max="6" width="11.42578125" style="1"/>
    <col min="7" max="7" width="16.85546875" style="1" customWidth="1"/>
    <col min="8" max="16384" width="11.42578125" style="1"/>
  </cols>
  <sheetData>
    <row r="1" spans="1:8" x14ac:dyDescent="0.25">
      <c r="A1" s="1" t="s">
        <v>24</v>
      </c>
      <c r="C1" s="1" t="s">
        <v>52</v>
      </c>
      <c r="D1" s="1" t="s">
        <v>53</v>
      </c>
      <c r="G1" s="50" t="s">
        <v>70</v>
      </c>
      <c r="H1" s="50"/>
    </row>
    <row r="2" spans="1:8" x14ac:dyDescent="0.25">
      <c r="A2" s="1" t="s">
        <v>54</v>
      </c>
      <c r="C2" s="1">
        <v>1</v>
      </c>
      <c r="D2" s="1">
        <v>26</v>
      </c>
      <c r="G2" s="1">
        <v>0</v>
      </c>
      <c r="H2" s="1">
        <v>25</v>
      </c>
    </row>
    <row r="3" spans="1:8" x14ac:dyDescent="0.25">
      <c r="A3" s="1" t="s">
        <v>55</v>
      </c>
      <c r="C3" s="1">
        <v>1</v>
      </c>
      <c r="D3" s="1">
        <v>21</v>
      </c>
      <c r="G3" s="1">
        <v>1</v>
      </c>
      <c r="H3" s="1">
        <v>25</v>
      </c>
    </row>
    <row r="4" spans="1:8" x14ac:dyDescent="0.25">
      <c r="A4" s="1" t="s">
        <v>56</v>
      </c>
      <c r="C4" s="1">
        <v>1</v>
      </c>
      <c r="D4" s="1">
        <v>17</v>
      </c>
      <c r="G4" s="1">
        <v>2</v>
      </c>
      <c r="H4" s="1">
        <v>25</v>
      </c>
    </row>
    <row r="5" spans="1:8" x14ac:dyDescent="0.25">
      <c r="A5" s="1" t="s">
        <v>57</v>
      </c>
      <c r="C5" s="1">
        <v>1.01</v>
      </c>
      <c r="D5" s="1">
        <v>15</v>
      </c>
      <c r="G5" s="1">
        <v>3</v>
      </c>
      <c r="H5" s="1">
        <v>25</v>
      </c>
    </row>
    <row r="6" spans="1:8" x14ac:dyDescent="0.25">
      <c r="A6" s="1" t="s">
        <v>58</v>
      </c>
      <c r="C6" s="1">
        <v>1.02</v>
      </c>
      <c r="D6" s="1">
        <v>11</v>
      </c>
      <c r="G6" s="1">
        <v>4</v>
      </c>
      <c r="H6" s="1">
        <v>25</v>
      </c>
    </row>
    <row r="7" spans="1:8" x14ac:dyDescent="0.25">
      <c r="A7" s="1" t="s">
        <v>59</v>
      </c>
      <c r="C7" s="1">
        <v>1.03</v>
      </c>
      <c r="D7" s="1">
        <v>10</v>
      </c>
      <c r="G7" s="1">
        <v>5</v>
      </c>
      <c r="H7" s="1">
        <v>25</v>
      </c>
    </row>
    <row r="8" spans="1:8" x14ac:dyDescent="0.25">
      <c r="A8" s="1" t="s">
        <v>60</v>
      </c>
      <c r="C8" s="1">
        <v>1.04</v>
      </c>
      <c r="D8" s="1">
        <v>9</v>
      </c>
      <c r="G8" s="1">
        <v>6</v>
      </c>
      <c r="H8" s="1">
        <v>25</v>
      </c>
    </row>
    <row r="9" spans="1:8" x14ac:dyDescent="0.25">
      <c r="A9" s="1" t="s">
        <v>61</v>
      </c>
      <c r="C9" s="1">
        <v>1.05</v>
      </c>
      <c r="D9" s="1">
        <v>8.5</v>
      </c>
      <c r="G9" s="1">
        <v>7</v>
      </c>
      <c r="H9" s="1">
        <v>25</v>
      </c>
    </row>
    <row r="10" spans="1:8" x14ac:dyDescent="0.25">
      <c r="A10" s="1" t="s">
        <v>62</v>
      </c>
      <c r="C10" s="1">
        <v>1.06</v>
      </c>
      <c r="D10" s="1">
        <v>8</v>
      </c>
      <c r="G10" s="1">
        <v>8</v>
      </c>
      <c r="H10" s="1">
        <v>25</v>
      </c>
    </row>
    <row r="11" spans="1:8" x14ac:dyDescent="0.25">
      <c r="A11" s="1" t="s">
        <v>63</v>
      </c>
      <c r="C11" s="1">
        <v>1.07</v>
      </c>
      <c r="D11" s="1">
        <v>7.5</v>
      </c>
      <c r="G11" s="1">
        <v>9</v>
      </c>
      <c r="H11" s="1">
        <v>25</v>
      </c>
    </row>
    <row r="12" spans="1:8" x14ac:dyDescent="0.25">
      <c r="A12" s="1" t="s">
        <v>64</v>
      </c>
      <c r="C12" s="1">
        <v>1.08</v>
      </c>
      <c r="D12" s="1">
        <v>7</v>
      </c>
      <c r="G12" s="1">
        <v>10</v>
      </c>
      <c r="H12" s="1">
        <v>25</v>
      </c>
    </row>
    <row r="13" spans="1:8" x14ac:dyDescent="0.25">
      <c r="A13" s="1" t="s">
        <v>65</v>
      </c>
      <c r="C13" s="1">
        <v>1.1000000000000001</v>
      </c>
      <c r="D13" s="1" t="s">
        <v>49</v>
      </c>
      <c r="G13" s="1">
        <v>11</v>
      </c>
      <c r="H13" s="1">
        <v>25</v>
      </c>
    </row>
    <row r="14" spans="1:8" x14ac:dyDescent="0.25">
      <c r="A14" s="1" t="s">
        <v>66</v>
      </c>
      <c r="C14" s="1">
        <v>1.1100000000000001</v>
      </c>
      <c r="D14" s="1">
        <v>6</v>
      </c>
      <c r="G14" s="1">
        <v>12</v>
      </c>
      <c r="H14" s="1">
        <v>25</v>
      </c>
    </row>
    <row r="15" spans="1:8" x14ac:dyDescent="0.25">
      <c r="A15" s="1" t="s">
        <v>67</v>
      </c>
      <c r="C15" s="1">
        <v>1.1200000000000001</v>
      </c>
      <c r="D15" s="1">
        <v>5.5</v>
      </c>
      <c r="G15" s="1">
        <v>13</v>
      </c>
      <c r="H15" s="1">
        <v>25</v>
      </c>
    </row>
    <row r="16" spans="1:8" x14ac:dyDescent="0.25">
      <c r="A16" s="1" t="s">
        <v>68</v>
      </c>
      <c r="C16" s="1">
        <v>1.1399999999999999</v>
      </c>
      <c r="D16" s="1">
        <v>5</v>
      </c>
      <c r="G16" s="1">
        <v>14</v>
      </c>
      <c r="H16" s="1">
        <v>25</v>
      </c>
    </row>
    <row r="17" spans="1:8" x14ac:dyDescent="0.25">
      <c r="A17" s="1" t="s">
        <v>69</v>
      </c>
      <c r="C17" s="1">
        <v>1.1599999999999999</v>
      </c>
      <c r="D17" s="1" t="s">
        <v>50</v>
      </c>
      <c r="G17" s="1">
        <v>15</v>
      </c>
      <c r="H17" s="1">
        <v>25</v>
      </c>
    </row>
    <row r="18" spans="1:8" x14ac:dyDescent="0.25">
      <c r="C18" s="1">
        <v>1.2</v>
      </c>
      <c r="D18" s="1">
        <v>4.33</v>
      </c>
      <c r="G18" s="1">
        <v>16</v>
      </c>
      <c r="H18" s="1">
        <v>25</v>
      </c>
    </row>
    <row r="19" spans="1:8" x14ac:dyDescent="0.25">
      <c r="C19" s="1">
        <v>1.22</v>
      </c>
      <c r="D19" s="1">
        <v>4</v>
      </c>
      <c r="G19" s="1">
        <v>17</v>
      </c>
      <c r="H19" s="1">
        <v>25</v>
      </c>
    </row>
    <row r="20" spans="1:8" x14ac:dyDescent="0.25">
      <c r="C20" s="1">
        <v>1.25</v>
      </c>
      <c r="D20" s="1">
        <v>3.75</v>
      </c>
      <c r="G20" s="1">
        <v>18</v>
      </c>
      <c r="H20" s="1">
        <v>25</v>
      </c>
    </row>
    <row r="21" spans="1:8" x14ac:dyDescent="0.25">
      <c r="C21" s="1">
        <v>1.28</v>
      </c>
      <c r="D21" s="1">
        <v>3.5</v>
      </c>
      <c r="G21" s="1">
        <v>19</v>
      </c>
      <c r="H21" s="1">
        <v>25</v>
      </c>
    </row>
    <row r="22" spans="1:8" x14ac:dyDescent="0.25">
      <c r="C22" s="1">
        <v>1.3</v>
      </c>
      <c r="D22" s="1">
        <v>3.4</v>
      </c>
      <c r="G22" s="1">
        <v>20</v>
      </c>
      <c r="H22" s="1">
        <v>25</v>
      </c>
    </row>
    <row r="23" spans="1:8" x14ac:dyDescent="0.25">
      <c r="C23" s="1">
        <v>1.33</v>
      </c>
      <c r="D23" s="1" t="s">
        <v>51</v>
      </c>
      <c r="G23" s="1">
        <v>21</v>
      </c>
      <c r="H23" s="1">
        <v>25</v>
      </c>
    </row>
    <row r="24" spans="1:8" x14ac:dyDescent="0.25">
      <c r="C24" s="1">
        <v>1.36</v>
      </c>
      <c r="D24" s="1">
        <v>3</v>
      </c>
      <c r="G24" s="1">
        <v>22</v>
      </c>
      <c r="H24" s="1">
        <v>25</v>
      </c>
    </row>
    <row r="25" spans="1:8" x14ac:dyDescent="0.25">
      <c r="C25" s="1">
        <v>1.4</v>
      </c>
      <c r="D25" s="1">
        <v>2.75</v>
      </c>
      <c r="G25" s="1">
        <v>23</v>
      </c>
      <c r="H25" s="1">
        <v>25</v>
      </c>
    </row>
    <row r="26" spans="1:8" x14ac:dyDescent="0.25">
      <c r="C26" s="1">
        <v>1.44</v>
      </c>
      <c r="D26" s="1">
        <v>2.62</v>
      </c>
      <c r="G26" s="1">
        <v>24</v>
      </c>
      <c r="H26" s="1">
        <v>26</v>
      </c>
    </row>
    <row r="27" spans="1:8" x14ac:dyDescent="0.25">
      <c r="C27" s="1">
        <v>1.5</v>
      </c>
      <c r="D27" s="1">
        <v>2.5</v>
      </c>
      <c r="G27" s="1">
        <v>25</v>
      </c>
      <c r="H27" s="1">
        <v>27</v>
      </c>
    </row>
    <row r="28" spans="1:8" x14ac:dyDescent="0.25">
      <c r="C28" s="1">
        <v>1.53</v>
      </c>
      <c r="D28" s="1">
        <v>2.37</v>
      </c>
      <c r="G28" s="1">
        <v>26</v>
      </c>
      <c r="H28" s="1">
        <v>28</v>
      </c>
    </row>
    <row r="29" spans="1:8" x14ac:dyDescent="0.25">
      <c r="C29" s="1">
        <v>1.57</v>
      </c>
      <c r="D29" s="1">
        <v>2.25</v>
      </c>
      <c r="G29" s="1">
        <v>27</v>
      </c>
      <c r="H29" s="1">
        <v>29</v>
      </c>
    </row>
    <row r="30" spans="1:8" x14ac:dyDescent="0.25">
      <c r="C30" s="1">
        <v>1.61</v>
      </c>
      <c r="D30" s="1">
        <v>2.2000000000000002</v>
      </c>
      <c r="G30" s="1">
        <v>28</v>
      </c>
      <c r="H30" s="1">
        <v>30</v>
      </c>
    </row>
    <row r="31" spans="1:8" x14ac:dyDescent="0.25">
      <c r="C31" s="1">
        <v>1.66</v>
      </c>
      <c r="D31" s="1">
        <v>2.1</v>
      </c>
      <c r="G31" s="1">
        <v>29</v>
      </c>
      <c r="H31" s="1">
        <v>31</v>
      </c>
    </row>
    <row r="32" spans="1:8" x14ac:dyDescent="0.25">
      <c r="C32" s="1">
        <v>1.72</v>
      </c>
      <c r="D32" s="1">
        <v>2</v>
      </c>
      <c r="G32" s="1">
        <v>30</v>
      </c>
      <c r="H32" s="1">
        <v>32</v>
      </c>
    </row>
    <row r="33" spans="3:8" x14ac:dyDescent="0.25">
      <c r="C33" s="1">
        <v>1.8</v>
      </c>
      <c r="D33" s="1">
        <v>1.9</v>
      </c>
      <c r="G33" s="1">
        <v>31</v>
      </c>
      <c r="H33" s="1">
        <v>33</v>
      </c>
    </row>
    <row r="34" spans="3:8" x14ac:dyDescent="0.25">
      <c r="C34" s="1">
        <v>1.83</v>
      </c>
      <c r="D34" s="1">
        <v>1.83</v>
      </c>
      <c r="G34" s="1">
        <v>32</v>
      </c>
      <c r="H34" s="1">
        <v>34</v>
      </c>
    </row>
    <row r="35" spans="3:8" x14ac:dyDescent="0.25">
      <c r="C35" s="1">
        <v>1.9</v>
      </c>
      <c r="D35" s="1">
        <v>1.8</v>
      </c>
      <c r="G35" s="1">
        <v>33</v>
      </c>
      <c r="H35" s="1">
        <v>35</v>
      </c>
    </row>
    <row r="36" spans="3:8" x14ac:dyDescent="0.25">
      <c r="C36" s="1">
        <v>2</v>
      </c>
      <c r="D36" s="1">
        <v>1.72</v>
      </c>
      <c r="G36" s="1">
        <v>34</v>
      </c>
      <c r="H36" s="1">
        <v>36</v>
      </c>
    </row>
    <row r="37" spans="3:8" x14ac:dyDescent="0.25">
      <c r="C37" s="1">
        <v>2.1</v>
      </c>
      <c r="D37" s="1">
        <v>1.66</v>
      </c>
      <c r="G37" s="1">
        <v>35</v>
      </c>
      <c r="H37" s="1">
        <v>37</v>
      </c>
    </row>
    <row r="38" spans="3:8" x14ac:dyDescent="0.25">
      <c r="C38" s="1">
        <v>2.2000000000000002</v>
      </c>
      <c r="D38" s="1">
        <v>1.61</v>
      </c>
      <c r="G38" s="1">
        <v>36</v>
      </c>
      <c r="H38" s="1">
        <v>38</v>
      </c>
    </row>
    <row r="39" spans="3:8" x14ac:dyDescent="0.25">
      <c r="C39" s="1">
        <v>2.25</v>
      </c>
      <c r="D39" s="1">
        <v>1.57</v>
      </c>
      <c r="G39" s="1">
        <v>37</v>
      </c>
      <c r="H39" s="1">
        <v>39</v>
      </c>
    </row>
    <row r="40" spans="3:8" x14ac:dyDescent="0.25">
      <c r="C40" s="1">
        <v>2.37</v>
      </c>
      <c r="D40" s="1">
        <v>1.53</v>
      </c>
      <c r="G40" s="1">
        <v>38</v>
      </c>
      <c r="H40" s="1">
        <v>40</v>
      </c>
    </row>
    <row r="41" spans="3:8" x14ac:dyDescent="0.25">
      <c r="C41" s="1">
        <v>2.5</v>
      </c>
      <c r="D41" s="1">
        <v>1.5</v>
      </c>
      <c r="G41" s="1">
        <v>39</v>
      </c>
      <c r="H41" s="1">
        <v>41</v>
      </c>
    </row>
    <row r="42" spans="3:8" x14ac:dyDescent="0.25">
      <c r="C42" s="1">
        <v>2.62</v>
      </c>
      <c r="D42" s="1">
        <v>1.44</v>
      </c>
      <c r="G42" s="1">
        <v>40</v>
      </c>
      <c r="H42" s="1">
        <v>42</v>
      </c>
    </row>
    <row r="43" spans="3:8" x14ac:dyDescent="0.25">
      <c r="C43" s="1">
        <v>2.75</v>
      </c>
      <c r="D43" s="1">
        <v>1.4</v>
      </c>
      <c r="G43" s="1">
        <v>41</v>
      </c>
      <c r="H43" s="1">
        <v>43</v>
      </c>
    </row>
    <row r="44" spans="3:8" x14ac:dyDescent="0.25">
      <c r="C44" s="1">
        <v>3</v>
      </c>
      <c r="D44" s="1">
        <v>1.36</v>
      </c>
      <c r="G44" s="1">
        <v>42</v>
      </c>
      <c r="H44" s="1">
        <v>44</v>
      </c>
    </row>
    <row r="45" spans="3:8" x14ac:dyDescent="0.25">
      <c r="C45" s="1">
        <v>3.25</v>
      </c>
      <c r="D45" s="1">
        <v>1.33</v>
      </c>
      <c r="G45" s="1">
        <v>43</v>
      </c>
      <c r="H45" s="1">
        <v>45</v>
      </c>
    </row>
    <row r="46" spans="3:8" x14ac:dyDescent="0.25">
      <c r="C46" s="1">
        <v>3.4</v>
      </c>
      <c r="D46" s="1">
        <v>1.3</v>
      </c>
      <c r="G46" s="1">
        <v>44</v>
      </c>
      <c r="H46" s="1">
        <v>46</v>
      </c>
    </row>
    <row r="47" spans="3:8" x14ac:dyDescent="0.25">
      <c r="C47" s="1">
        <v>3.5</v>
      </c>
      <c r="D47" s="1">
        <v>1.28</v>
      </c>
      <c r="G47" s="1">
        <v>45</v>
      </c>
      <c r="H47" s="1">
        <v>47</v>
      </c>
    </row>
    <row r="48" spans="3:8" x14ac:dyDescent="0.25">
      <c r="C48" s="1">
        <v>3.75</v>
      </c>
      <c r="D48" s="1">
        <v>1.25</v>
      </c>
      <c r="G48" s="1">
        <v>46</v>
      </c>
      <c r="H48" s="1">
        <v>48</v>
      </c>
    </row>
    <row r="49" spans="3:8" x14ac:dyDescent="0.25">
      <c r="C49" s="1">
        <v>4</v>
      </c>
      <c r="D49" s="1">
        <v>1.22</v>
      </c>
      <c r="G49" s="1">
        <v>47</v>
      </c>
      <c r="H49" s="1">
        <v>49</v>
      </c>
    </row>
    <row r="50" spans="3:8" x14ac:dyDescent="0.25">
      <c r="C50" s="1">
        <v>4.33</v>
      </c>
      <c r="D50" s="1">
        <v>1.2</v>
      </c>
      <c r="G50" s="1">
        <v>48</v>
      </c>
      <c r="H50" s="1">
        <v>50</v>
      </c>
    </row>
    <row r="51" spans="3:8" x14ac:dyDescent="0.25">
      <c r="C51" s="1">
        <v>4.5</v>
      </c>
      <c r="D51" s="1">
        <v>1.1599999999999999</v>
      </c>
      <c r="G51" s="1">
        <v>49</v>
      </c>
      <c r="H51" s="1">
        <v>51</v>
      </c>
    </row>
    <row r="52" spans="3:8" x14ac:dyDescent="0.25">
      <c r="C52" s="1">
        <v>5</v>
      </c>
      <c r="D52" s="1">
        <v>1.1399999999999999</v>
      </c>
      <c r="G52" s="1">
        <v>50</v>
      </c>
      <c r="H52" s="1">
        <v>52</v>
      </c>
    </row>
    <row r="53" spans="3:8" x14ac:dyDescent="0.25">
      <c r="C53" s="1">
        <v>5.5</v>
      </c>
      <c r="D53" s="1">
        <v>1.1200000000000001</v>
      </c>
      <c r="G53" s="1">
        <v>51</v>
      </c>
      <c r="H53" s="1">
        <v>53</v>
      </c>
    </row>
    <row r="54" spans="3:8" x14ac:dyDescent="0.25">
      <c r="C54" s="1">
        <v>6</v>
      </c>
      <c r="D54" s="1">
        <v>1.1100000000000001</v>
      </c>
      <c r="G54" s="1">
        <v>52</v>
      </c>
      <c r="H54" s="1">
        <v>54</v>
      </c>
    </row>
    <row r="55" spans="3:8" x14ac:dyDescent="0.25">
      <c r="C55" s="1">
        <v>6.5</v>
      </c>
      <c r="D55" s="1">
        <v>1.1000000000000001</v>
      </c>
      <c r="G55" s="1">
        <v>53</v>
      </c>
      <c r="H55" s="1">
        <v>55</v>
      </c>
    </row>
    <row r="56" spans="3:8" x14ac:dyDescent="0.25">
      <c r="C56" s="1">
        <v>7</v>
      </c>
      <c r="D56" s="1">
        <v>1.08</v>
      </c>
      <c r="G56" s="1">
        <v>54</v>
      </c>
      <c r="H56" s="1">
        <v>56</v>
      </c>
    </row>
    <row r="57" spans="3:8" x14ac:dyDescent="0.25">
      <c r="C57" s="1">
        <v>7.5</v>
      </c>
      <c r="D57" s="1">
        <v>1.07</v>
      </c>
      <c r="G57" s="1">
        <v>55</v>
      </c>
      <c r="H57" s="1">
        <v>57</v>
      </c>
    </row>
    <row r="58" spans="3:8" x14ac:dyDescent="0.25">
      <c r="C58" s="1">
        <v>8</v>
      </c>
      <c r="D58" s="1">
        <v>1.06</v>
      </c>
      <c r="G58" s="1">
        <v>56</v>
      </c>
      <c r="H58" s="1">
        <v>58</v>
      </c>
    </row>
    <row r="59" spans="3:8" x14ac:dyDescent="0.25">
      <c r="C59" s="1">
        <v>8.5</v>
      </c>
      <c r="D59" s="1">
        <v>1.05</v>
      </c>
      <c r="G59" s="1">
        <v>57</v>
      </c>
      <c r="H59" s="1">
        <v>59</v>
      </c>
    </row>
    <row r="60" spans="3:8" x14ac:dyDescent="0.25">
      <c r="C60" s="1">
        <v>9</v>
      </c>
      <c r="D60" s="1">
        <v>1.04</v>
      </c>
      <c r="G60" s="1">
        <v>58</v>
      </c>
      <c r="H60" s="1">
        <v>60</v>
      </c>
    </row>
    <row r="61" spans="3:8" x14ac:dyDescent="0.25">
      <c r="C61" s="1">
        <v>10</v>
      </c>
      <c r="D61" s="1">
        <v>1.03</v>
      </c>
      <c r="G61" s="1">
        <v>59</v>
      </c>
      <c r="H61" s="1">
        <v>61</v>
      </c>
    </row>
    <row r="62" spans="3:8" x14ac:dyDescent="0.25">
      <c r="C62" s="1">
        <v>11</v>
      </c>
      <c r="D62" s="1">
        <v>1.02</v>
      </c>
      <c r="G62" s="1">
        <v>60</v>
      </c>
      <c r="H62" s="1">
        <v>62</v>
      </c>
    </row>
    <row r="63" spans="3:8" x14ac:dyDescent="0.25">
      <c r="C63" s="1">
        <v>15</v>
      </c>
      <c r="D63" s="1">
        <v>1.01</v>
      </c>
      <c r="G63" s="1">
        <v>61</v>
      </c>
      <c r="H63" s="1">
        <v>63</v>
      </c>
    </row>
    <row r="64" spans="3:8" x14ac:dyDescent="0.25">
      <c r="C64" s="1">
        <v>17</v>
      </c>
      <c r="D64" s="1">
        <v>1</v>
      </c>
      <c r="G64" s="1">
        <v>62</v>
      </c>
      <c r="H64" s="1">
        <v>64</v>
      </c>
    </row>
    <row r="65" spans="3:8" x14ac:dyDescent="0.25">
      <c r="C65" s="1">
        <v>21</v>
      </c>
      <c r="D65" s="1">
        <v>1</v>
      </c>
      <c r="G65" s="1">
        <v>63</v>
      </c>
      <c r="H65" s="1">
        <v>65</v>
      </c>
    </row>
    <row r="66" spans="3:8" x14ac:dyDescent="0.25">
      <c r="C66" s="1">
        <v>26</v>
      </c>
      <c r="D66" s="1">
        <v>1</v>
      </c>
      <c r="G66" s="1">
        <v>64</v>
      </c>
      <c r="H66" s="1">
        <v>66</v>
      </c>
    </row>
    <row r="67" spans="3:8" x14ac:dyDescent="0.25">
      <c r="G67" s="1">
        <v>65</v>
      </c>
      <c r="H67" s="1">
        <v>67</v>
      </c>
    </row>
    <row r="68" spans="3:8" x14ac:dyDescent="0.25">
      <c r="G68" s="1">
        <v>66</v>
      </c>
      <c r="H68" s="1">
        <v>68</v>
      </c>
    </row>
    <row r="69" spans="3:8" x14ac:dyDescent="0.25">
      <c r="G69" s="1">
        <v>67</v>
      </c>
      <c r="H69" s="1">
        <v>69</v>
      </c>
    </row>
    <row r="70" spans="3:8" x14ac:dyDescent="0.25">
      <c r="G70" s="1">
        <v>68</v>
      </c>
      <c r="H70" s="1">
        <v>70</v>
      </c>
    </row>
    <row r="71" spans="3:8" x14ac:dyDescent="0.25">
      <c r="G71" s="1">
        <v>69</v>
      </c>
      <c r="H71" s="1">
        <v>71</v>
      </c>
    </row>
    <row r="72" spans="3:8" x14ac:dyDescent="0.25">
      <c r="G72" s="1">
        <v>70</v>
      </c>
      <c r="H72" s="1">
        <v>72</v>
      </c>
    </row>
  </sheetData>
  <sortState ref="D35:D66">
    <sortCondition descending="1" ref="D34"/>
  </sortState>
  <mergeCells count="1">
    <mergeCell ref="G1:H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2"/>
  <sheetViews>
    <sheetView tabSelected="1" zoomScaleNormal="100" workbookViewId="0">
      <selection activeCell="E3" sqref="E3:E101"/>
    </sheetView>
  </sheetViews>
  <sheetFormatPr baseColWidth="10" defaultRowHeight="12.75" x14ac:dyDescent="0.2"/>
  <cols>
    <col min="1" max="1" width="3.5703125" style="2" customWidth="1"/>
    <col min="2" max="2" width="11.42578125" style="2"/>
    <col min="3" max="3" width="9.5703125" style="2" customWidth="1"/>
    <col min="4" max="4" width="11.42578125" style="2" customWidth="1"/>
    <col min="5" max="5" width="11.42578125" style="26" customWidth="1"/>
    <col min="6" max="6" width="7.7109375" style="2" customWidth="1"/>
    <col min="7" max="7" width="6.85546875" style="2" customWidth="1"/>
    <col min="8" max="8" width="31.5703125" style="2" customWidth="1"/>
    <col min="9" max="9" width="35.5703125" style="2" customWidth="1"/>
    <col min="10" max="10" width="8.7109375" style="2" bestFit="1" customWidth="1"/>
    <col min="11" max="11" width="7.7109375" style="2" bestFit="1" customWidth="1"/>
    <col min="12" max="12" width="8.7109375" style="2" bestFit="1" customWidth="1"/>
    <col min="13" max="13" width="7.7109375" style="2" bestFit="1" customWidth="1"/>
    <col min="14" max="14" width="8.7109375" style="2" bestFit="1" customWidth="1"/>
    <col min="15" max="15" width="7.7109375" style="2" bestFit="1" customWidth="1"/>
    <col min="16" max="16" width="8.7109375" style="2" bestFit="1" customWidth="1"/>
    <col min="17" max="17" width="7.7109375" style="2" bestFit="1" customWidth="1"/>
    <col min="18" max="16384" width="11.42578125" style="2"/>
  </cols>
  <sheetData>
    <row r="1" spans="1:17" ht="15.75" thickBot="1" x14ac:dyDescent="0.3">
      <c r="A1" s="3"/>
      <c r="B1" s="4"/>
      <c r="C1" s="4"/>
      <c r="D1" s="51" t="s">
        <v>24</v>
      </c>
      <c r="E1" s="52"/>
      <c r="F1" s="51" t="s">
        <v>16</v>
      </c>
      <c r="G1" s="52"/>
      <c r="H1" s="51" t="s">
        <v>17</v>
      </c>
      <c r="I1" s="52"/>
      <c r="J1" s="51" t="s">
        <v>18</v>
      </c>
      <c r="K1" s="52"/>
      <c r="L1" s="51" t="s">
        <v>19</v>
      </c>
      <c r="M1" s="52"/>
      <c r="N1" s="51" t="s">
        <v>22</v>
      </c>
      <c r="O1" s="52"/>
      <c r="P1" s="51" t="s">
        <v>23</v>
      </c>
      <c r="Q1" s="53"/>
    </row>
    <row r="2" spans="1:17" ht="13.5" thickBot="1" x14ac:dyDescent="0.25">
      <c r="A2" s="7" t="s">
        <v>25</v>
      </c>
      <c r="B2" s="5" t="s">
        <v>14</v>
      </c>
      <c r="C2" s="5" t="s">
        <v>15</v>
      </c>
      <c r="D2" s="5" t="s">
        <v>29</v>
      </c>
      <c r="E2" s="5" t="s">
        <v>30</v>
      </c>
      <c r="F2" s="5" t="s">
        <v>20</v>
      </c>
      <c r="G2" s="5" t="s">
        <v>21</v>
      </c>
      <c r="H2" s="5" t="s">
        <v>31</v>
      </c>
      <c r="I2" s="5" t="s">
        <v>32</v>
      </c>
      <c r="J2" s="5" t="s">
        <v>33</v>
      </c>
      <c r="K2" s="5" t="s">
        <v>34</v>
      </c>
      <c r="L2" s="5" t="s">
        <v>36</v>
      </c>
      <c r="M2" s="5" t="s">
        <v>35</v>
      </c>
      <c r="N2" s="5" t="s">
        <v>37</v>
      </c>
      <c r="O2" s="5" t="s">
        <v>38</v>
      </c>
      <c r="P2" s="5" t="s">
        <v>39</v>
      </c>
      <c r="Q2" s="6" t="s">
        <v>40</v>
      </c>
    </row>
    <row r="3" spans="1:17" ht="13.5" thickBot="1" x14ac:dyDescent="0.25">
      <c r="A3" s="8"/>
      <c r="B3" s="9"/>
      <c r="C3" s="10"/>
      <c r="D3" s="24"/>
      <c r="E3" s="24"/>
      <c r="F3" s="27">
        <v>1.0011000000000001</v>
      </c>
      <c r="G3" s="27">
        <f>VLOOKUP(F3,ENSENMBLE,2)</f>
        <v>17</v>
      </c>
      <c r="H3" s="12" t="str">
        <f ca="1">IF(ISBLANK(I3),"",IF(I3=24,26,IF(I3&lt;23,25,IF(I3&gt;25,0))))</f>
        <v/>
      </c>
      <c r="I3" s="12">
        <f ca="1">IF(ISBLANK(H3),"",IF(H3&lt;23,25,IF(H3=24,26,IF(H3&gt;25,""))))</f>
        <v>0</v>
      </c>
      <c r="J3" s="11"/>
      <c r="K3" s="11"/>
      <c r="L3" s="11"/>
      <c r="M3" s="11"/>
      <c r="N3" s="11"/>
      <c r="O3" s="11"/>
      <c r="P3" s="11"/>
      <c r="Q3" s="13"/>
    </row>
    <row r="4" spans="1:17" ht="13.5" thickBot="1" x14ac:dyDescent="0.25">
      <c r="A4" s="14"/>
      <c r="B4" s="15"/>
      <c r="C4" s="16"/>
      <c r="D4" s="24"/>
      <c r="E4" s="24"/>
      <c r="F4" s="27">
        <v>1.0011000000000001</v>
      </c>
      <c r="G4" s="27">
        <f>VLOOKUP(F4,ENSENMBLE,2)</f>
        <v>17</v>
      </c>
      <c r="H4" s="12">
        <f t="shared" ref="H4:H67" si="0">IF(ISBLANK(I4),"",IF(I4=24,26,IF(I4&lt;23,25,IF(I4&gt;25,0))))</f>
        <v>26</v>
      </c>
      <c r="I4" s="12">
        <v>24</v>
      </c>
      <c r="J4" s="18"/>
      <c r="K4" s="17"/>
      <c r="L4" s="17"/>
      <c r="M4" s="17"/>
      <c r="N4" s="17"/>
      <c r="O4" s="17"/>
      <c r="P4" s="17"/>
      <c r="Q4" s="19"/>
    </row>
    <row r="5" spans="1:17" ht="13.5" thickBot="1" x14ac:dyDescent="0.25">
      <c r="A5" s="14"/>
      <c r="B5" s="15"/>
      <c r="C5" s="16"/>
      <c r="D5" s="24"/>
      <c r="E5" s="24"/>
      <c r="F5" s="27">
        <v>1.0011000000000001</v>
      </c>
      <c r="G5" s="27">
        <f>VLOOKUP(F5,ENSENMBLE,2)</f>
        <v>17</v>
      </c>
      <c r="H5" s="12">
        <f t="shared" si="0"/>
        <v>25</v>
      </c>
      <c r="I5" s="12">
        <v>18</v>
      </c>
      <c r="J5" s="17"/>
      <c r="K5" s="17"/>
      <c r="L5" s="17"/>
      <c r="M5" s="17"/>
      <c r="N5" s="17"/>
      <c r="O5" s="17"/>
      <c r="P5" s="17"/>
      <c r="Q5" s="19"/>
    </row>
    <row r="6" spans="1:17" ht="13.5" thickBot="1" x14ac:dyDescent="0.25">
      <c r="A6" s="14"/>
      <c r="B6" s="15"/>
      <c r="C6" s="16"/>
      <c r="D6" s="24"/>
      <c r="E6" s="24"/>
      <c r="F6" s="27">
        <v>1.0011000000000001</v>
      </c>
      <c r="G6" s="27">
        <f>VLOOKUP(F6,ENSENMBLE,2)</f>
        <v>17</v>
      </c>
      <c r="H6" s="12" t="str">
        <f t="shared" ca="1" si="0"/>
        <v/>
      </c>
      <c r="I6" s="12">
        <f t="shared" ref="I6:I67" ca="1" si="1">IF(ISBLANK(H6),"",IF(H6&lt;23,25,IF(H6=24,26,IF(H6&gt;25,""))))</f>
        <v>0</v>
      </c>
      <c r="J6" s="17"/>
      <c r="K6" s="17"/>
      <c r="L6" s="17"/>
      <c r="M6" s="17"/>
      <c r="N6" s="17"/>
      <c r="O6" s="17"/>
      <c r="P6" s="17"/>
      <c r="Q6" s="19"/>
    </row>
    <row r="7" spans="1:17" ht="13.5" thickBot="1" x14ac:dyDescent="0.25">
      <c r="A7" s="14"/>
      <c r="B7" s="15"/>
      <c r="C7" s="16"/>
      <c r="D7" s="24"/>
      <c r="E7" s="24"/>
      <c r="F7" s="27">
        <v>1.0011000000000001</v>
      </c>
      <c r="G7" s="27">
        <f>VLOOKUP(F7,ENSENMBLE,2)</f>
        <v>17</v>
      </c>
      <c r="H7" s="12" t="str">
        <f t="shared" ca="1" si="0"/>
        <v/>
      </c>
      <c r="I7" s="12">
        <f t="shared" ca="1" si="1"/>
        <v>0</v>
      </c>
      <c r="J7" s="17"/>
      <c r="K7" s="17"/>
      <c r="L7" s="17"/>
      <c r="M7" s="17"/>
      <c r="N7" s="17"/>
      <c r="O7" s="17"/>
      <c r="P7" s="17"/>
      <c r="Q7" s="19"/>
    </row>
    <row r="8" spans="1:17" ht="13.5" thickBot="1" x14ac:dyDescent="0.25">
      <c r="A8" s="14"/>
      <c r="B8" s="15"/>
      <c r="C8" s="16"/>
      <c r="D8" s="24"/>
      <c r="E8" s="24"/>
      <c r="F8" s="27">
        <v>1.0011000000000001</v>
      </c>
      <c r="G8" s="27">
        <f>VLOOKUP(F8,ENSENMBLE,2)</f>
        <v>17</v>
      </c>
      <c r="H8" s="12" t="str">
        <f t="shared" ca="1" si="0"/>
        <v/>
      </c>
      <c r="I8" s="12">
        <f t="shared" ca="1" si="1"/>
        <v>0</v>
      </c>
      <c r="J8" s="17"/>
      <c r="K8" s="17"/>
      <c r="L8" s="17"/>
      <c r="M8" s="17"/>
      <c r="N8" s="17"/>
      <c r="O8" s="17"/>
      <c r="P8" s="17"/>
      <c r="Q8" s="19"/>
    </row>
    <row r="9" spans="1:17" ht="13.5" thickBot="1" x14ac:dyDescent="0.25">
      <c r="A9" s="14"/>
      <c r="B9" s="15"/>
      <c r="C9" s="16"/>
      <c r="D9" s="24"/>
      <c r="E9" s="24"/>
      <c r="F9" s="27">
        <v>1.0011000000000001</v>
      </c>
      <c r="G9" s="27">
        <f>VLOOKUP(F9,ENSENMBLE,2)</f>
        <v>17</v>
      </c>
      <c r="H9" s="12" t="str">
        <f t="shared" ca="1" si="0"/>
        <v/>
      </c>
      <c r="I9" s="12">
        <f t="shared" ca="1" si="1"/>
        <v>0</v>
      </c>
      <c r="J9" s="17"/>
      <c r="K9" s="17"/>
      <c r="L9" s="17"/>
      <c r="M9" s="17"/>
      <c r="N9" s="17"/>
      <c r="O9" s="17"/>
      <c r="P9" s="17"/>
      <c r="Q9" s="19"/>
    </row>
    <row r="10" spans="1:17" ht="13.5" thickBot="1" x14ac:dyDescent="0.25">
      <c r="A10" s="14"/>
      <c r="B10" s="15"/>
      <c r="C10" s="16"/>
      <c r="D10" s="24"/>
      <c r="E10" s="24"/>
      <c r="F10" s="27">
        <v>1.0011000000000001</v>
      </c>
      <c r="G10" s="27">
        <f>VLOOKUP(F10,ENSENMBLE,2)</f>
        <v>17</v>
      </c>
      <c r="H10" s="12" t="str">
        <f t="shared" ca="1" si="0"/>
        <v/>
      </c>
      <c r="I10" s="12">
        <f t="shared" ca="1" si="1"/>
        <v>0</v>
      </c>
      <c r="J10" s="17"/>
      <c r="K10" s="17"/>
      <c r="L10" s="17"/>
      <c r="M10" s="17"/>
      <c r="N10" s="17"/>
      <c r="O10" s="17"/>
      <c r="P10" s="17"/>
      <c r="Q10" s="19"/>
    </row>
    <row r="11" spans="1:17" ht="13.5" thickBot="1" x14ac:dyDescent="0.25">
      <c r="A11" s="14"/>
      <c r="B11" s="15"/>
      <c r="C11" s="16"/>
      <c r="D11" s="24"/>
      <c r="E11" s="24"/>
      <c r="F11" s="27">
        <v>1.0011000000000001</v>
      </c>
      <c r="G11" s="27">
        <f>VLOOKUP(F11,ENSENMBLE,2)</f>
        <v>17</v>
      </c>
      <c r="H11" s="12" t="str">
        <f t="shared" ca="1" si="0"/>
        <v/>
      </c>
      <c r="I11" s="12">
        <f t="shared" ca="1" si="1"/>
        <v>0</v>
      </c>
      <c r="J11" s="17"/>
      <c r="K11" s="17"/>
      <c r="L11" s="17"/>
      <c r="M11" s="17"/>
      <c r="N11" s="17"/>
      <c r="O11" s="17"/>
      <c r="P11" s="17"/>
      <c r="Q11" s="19"/>
    </row>
    <row r="12" spans="1:17" ht="13.5" thickBot="1" x14ac:dyDescent="0.25">
      <c r="A12" s="14"/>
      <c r="B12" s="15"/>
      <c r="C12" s="16"/>
      <c r="D12" s="24"/>
      <c r="E12" s="24"/>
      <c r="F12" s="27">
        <v>1.0011000000000001</v>
      </c>
      <c r="G12" s="27">
        <f>VLOOKUP(F12,ENSENMBLE,2)</f>
        <v>17</v>
      </c>
      <c r="H12" s="12" t="str">
        <f t="shared" ca="1" si="0"/>
        <v/>
      </c>
      <c r="I12" s="12">
        <f t="shared" ca="1" si="1"/>
        <v>0</v>
      </c>
      <c r="J12" s="17"/>
      <c r="K12" s="17"/>
      <c r="L12" s="17"/>
      <c r="M12" s="17"/>
      <c r="N12" s="17"/>
      <c r="O12" s="17"/>
      <c r="P12" s="17"/>
      <c r="Q12" s="19"/>
    </row>
    <row r="13" spans="1:17" ht="13.5" thickBot="1" x14ac:dyDescent="0.25">
      <c r="A13" s="14"/>
      <c r="B13" s="15"/>
      <c r="C13" s="16"/>
      <c r="D13" s="24"/>
      <c r="E13" s="24"/>
      <c r="F13" s="27">
        <v>1.0011000000000001</v>
      </c>
      <c r="G13" s="27">
        <f>VLOOKUP(F13,ENSENMBLE,2)</f>
        <v>17</v>
      </c>
      <c r="H13" s="12" t="str">
        <f t="shared" ca="1" si="0"/>
        <v/>
      </c>
      <c r="I13" s="12">
        <f t="shared" ca="1" si="1"/>
        <v>0</v>
      </c>
      <c r="J13" s="17"/>
      <c r="K13" s="17"/>
      <c r="L13" s="17"/>
      <c r="M13" s="17"/>
      <c r="N13" s="17"/>
      <c r="O13" s="17"/>
      <c r="P13" s="17"/>
      <c r="Q13" s="19"/>
    </row>
    <row r="14" spans="1:17" ht="13.5" thickBot="1" x14ac:dyDescent="0.25">
      <c r="A14" s="14"/>
      <c r="B14" s="15"/>
      <c r="C14" s="16"/>
      <c r="D14" s="24"/>
      <c r="E14" s="24"/>
      <c r="F14" s="27">
        <v>1.0011000000000001</v>
      </c>
      <c r="G14" s="27">
        <f>VLOOKUP(F14,ENSENMBLE,2)</f>
        <v>17</v>
      </c>
      <c r="H14" s="12" t="str">
        <f t="shared" ca="1" si="0"/>
        <v/>
      </c>
      <c r="I14" s="12">
        <f t="shared" ca="1" si="1"/>
        <v>0</v>
      </c>
      <c r="J14" s="17"/>
      <c r="K14" s="17"/>
      <c r="L14" s="17"/>
      <c r="M14" s="17"/>
      <c r="N14" s="17"/>
      <c r="O14" s="17"/>
      <c r="P14" s="17"/>
      <c r="Q14" s="19"/>
    </row>
    <row r="15" spans="1:17" ht="13.5" thickBot="1" x14ac:dyDescent="0.25">
      <c r="A15" s="14"/>
      <c r="B15" s="15"/>
      <c r="C15" s="16"/>
      <c r="D15" s="24"/>
      <c r="E15" s="24"/>
      <c r="F15" s="27">
        <v>1.0011000000000001</v>
      </c>
      <c r="G15" s="27">
        <f>VLOOKUP(F15,ENSENMBLE,2)</f>
        <v>17</v>
      </c>
      <c r="H15" s="12" t="str">
        <f t="shared" ca="1" si="0"/>
        <v/>
      </c>
      <c r="I15" s="12">
        <f t="shared" ca="1" si="1"/>
        <v>0</v>
      </c>
      <c r="J15" s="17"/>
      <c r="K15" s="17"/>
      <c r="L15" s="17"/>
      <c r="M15" s="17"/>
      <c r="N15" s="17"/>
      <c r="O15" s="17"/>
      <c r="P15" s="17"/>
      <c r="Q15" s="19"/>
    </row>
    <row r="16" spans="1:17" ht="13.5" thickBot="1" x14ac:dyDescent="0.25">
      <c r="A16" s="14"/>
      <c r="B16" s="15"/>
      <c r="C16" s="16"/>
      <c r="D16" s="24"/>
      <c r="E16" s="24"/>
      <c r="F16" s="27">
        <v>1.0011000000000001</v>
      </c>
      <c r="G16" s="27">
        <f>VLOOKUP(F16,ENSENMBLE,2)</f>
        <v>17</v>
      </c>
      <c r="H16" s="12" t="str">
        <f t="shared" ca="1" si="0"/>
        <v/>
      </c>
      <c r="I16" s="12">
        <f t="shared" ca="1" si="1"/>
        <v>0</v>
      </c>
      <c r="J16" s="17"/>
      <c r="K16" s="17"/>
      <c r="L16" s="17"/>
      <c r="M16" s="17"/>
      <c r="N16" s="17"/>
      <c r="O16" s="17"/>
      <c r="P16" s="17"/>
      <c r="Q16" s="19"/>
    </row>
    <row r="17" spans="1:17" ht="13.5" thickBot="1" x14ac:dyDescent="0.25">
      <c r="A17" s="14"/>
      <c r="B17" s="15"/>
      <c r="C17" s="16"/>
      <c r="D17" s="24"/>
      <c r="E17" s="24"/>
      <c r="F17" s="27">
        <v>1.0011000000000001</v>
      </c>
      <c r="G17" s="27">
        <f>VLOOKUP(F17,ENSENMBLE,2)</f>
        <v>17</v>
      </c>
      <c r="H17" s="12" t="str">
        <f t="shared" ca="1" si="0"/>
        <v/>
      </c>
      <c r="I17" s="12">
        <f t="shared" ca="1" si="1"/>
        <v>0</v>
      </c>
      <c r="J17" s="17"/>
      <c r="K17" s="17"/>
      <c r="L17" s="17"/>
      <c r="M17" s="17"/>
      <c r="N17" s="17"/>
      <c r="O17" s="17"/>
      <c r="P17" s="17"/>
      <c r="Q17" s="19"/>
    </row>
    <row r="18" spans="1:17" ht="13.5" thickBot="1" x14ac:dyDescent="0.25">
      <c r="A18" s="14"/>
      <c r="B18" s="15"/>
      <c r="C18" s="16"/>
      <c r="D18" s="24"/>
      <c r="E18" s="24"/>
      <c r="F18" s="27">
        <v>1.0011000000000001</v>
      </c>
      <c r="G18" s="27">
        <f>VLOOKUP(F18,ENSENMBLE,2)</f>
        <v>17</v>
      </c>
      <c r="H18" s="12" t="str">
        <f t="shared" ca="1" si="0"/>
        <v/>
      </c>
      <c r="I18" s="12">
        <f t="shared" ca="1" si="1"/>
        <v>0</v>
      </c>
      <c r="J18" s="17"/>
      <c r="K18" s="17"/>
      <c r="L18" s="17"/>
      <c r="M18" s="17"/>
      <c r="N18" s="17"/>
      <c r="O18" s="17"/>
      <c r="P18" s="17"/>
      <c r="Q18" s="19"/>
    </row>
    <row r="19" spans="1:17" ht="13.5" thickBot="1" x14ac:dyDescent="0.25">
      <c r="A19" s="14"/>
      <c r="B19" s="15"/>
      <c r="C19" s="16"/>
      <c r="D19" s="24"/>
      <c r="E19" s="24"/>
      <c r="F19" s="27">
        <v>1.0011000000000001</v>
      </c>
      <c r="G19" s="27">
        <f>VLOOKUP(F19,ENSENMBLE,2)</f>
        <v>17</v>
      </c>
      <c r="H19" s="12" t="str">
        <f t="shared" ca="1" si="0"/>
        <v/>
      </c>
      <c r="I19" s="12">
        <f t="shared" ca="1" si="1"/>
        <v>0</v>
      </c>
      <c r="J19" s="17"/>
      <c r="K19" s="17"/>
      <c r="L19" s="17"/>
      <c r="M19" s="17"/>
      <c r="N19" s="17"/>
      <c r="O19" s="17"/>
      <c r="P19" s="17"/>
      <c r="Q19" s="19"/>
    </row>
    <row r="20" spans="1:17" ht="13.5" thickBot="1" x14ac:dyDescent="0.25">
      <c r="A20" s="14"/>
      <c r="B20" s="15"/>
      <c r="C20" s="16"/>
      <c r="D20" s="24"/>
      <c r="E20" s="24"/>
      <c r="F20" s="27">
        <v>1.0011000000000001</v>
      </c>
      <c r="G20" s="27">
        <f>VLOOKUP(F20,ENSENMBLE,2)</f>
        <v>17</v>
      </c>
      <c r="H20" s="12" t="str">
        <f t="shared" ca="1" si="0"/>
        <v/>
      </c>
      <c r="I20" s="12">
        <f t="shared" ca="1" si="1"/>
        <v>0</v>
      </c>
      <c r="J20" s="17"/>
      <c r="K20" s="17"/>
      <c r="L20" s="17"/>
      <c r="M20" s="17"/>
      <c r="N20" s="17"/>
      <c r="O20" s="17"/>
      <c r="P20" s="17"/>
      <c r="Q20" s="19"/>
    </row>
    <row r="21" spans="1:17" ht="13.5" thickBot="1" x14ac:dyDescent="0.25">
      <c r="A21" s="14"/>
      <c r="B21" s="15"/>
      <c r="C21" s="16"/>
      <c r="D21" s="24"/>
      <c r="E21" s="24"/>
      <c r="F21" s="27">
        <v>1.0011000000000001</v>
      </c>
      <c r="G21" s="27">
        <f>VLOOKUP(F21,ENSENMBLE,2)</f>
        <v>17</v>
      </c>
      <c r="H21" s="12" t="str">
        <f t="shared" ca="1" si="0"/>
        <v/>
      </c>
      <c r="I21" s="12">
        <f t="shared" ca="1" si="1"/>
        <v>0</v>
      </c>
      <c r="J21" s="17"/>
      <c r="K21" s="17"/>
      <c r="L21" s="17"/>
      <c r="M21" s="17"/>
      <c r="N21" s="17"/>
      <c r="O21" s="17"/>
      <c r="P21" s="17"/>
      <c r="Q21" s="19"/>
    </row>
    <row r="22" spans="1:17" ht="13.5" thickBot="1" x14ac:dyDescent="0.25">
      <c r="A22" s="14"/>
      <c r="B22" s="15"/>
      <c r="C22" s="16"/>
      <c r="D22" s="24"/>
      <c r="E22" s="24"/>
      <c r="F22" s="27">
        <v>1.0011000000000001</v>
      </c>
      <c r="G22" s="27">
        <f>VLOOKUP(F22,ENSENMBLE,2)</f>
        <v>17</v>
      </c>
      <c r="H22" s="12" t="str">
        <f t="shared" ca="1" si="0"/>
        <v/>
      </c>
      <c r="I22" s="12">
        <f t="shared" ca="1" si="1"/>
        <v>0</v>
      </c>
      <c r="J22" s="17"/>
      <c r="K22" s="17"/>
      <c r="L22" s="17"/>
      <c r="M22" s="17"/>
      <c r="N22" s="17"/>
      <c r="O22" s="17"/>
      <c r="P22" s="17"/>
      <c r="Q22" s="19"/>
    </row>
    <row r="23" spans="1:17" ht="13.5" thickBot="1" x14ac:dyDescent="0.25">
      <c r="A23" s="14"/>
      <c r="B23" s="15"/>
      <c r="C23" s="16"/>
      <c r="D23" s="24"/>
      <c r="E23" s="24"/>
      <c r="F23" s="27">
        <v>1.0011000000000001</v>
      </c>
      <c r="G23" s="27">
        <f>VLOOKUP(F23,ENSENMBLE,2)</f>
        <v>17</v>
      </c>
      <c r="H23" s="12" t="str">
        <f t="shared" ca="1" si="0"/>
        <v/>
      </c>
      <c r="I23" s="12">
        <f t="shared" ca="1" si="1"/>
        <v>0</v>
      </c>
      <c r="J23" s="17"/>
      <c r="K23" s="17"/>
      <c r="L23" s="17"/>
      <c r="M23" s="17"/>
      <c r="N23" s="17"/>
      <c r="O23" s="17"/>
      <c r="P23" s="17"/>
      <c r="Q23" s="19"/>
    </row>
    <row r="24" spans="1:17" ht="13.5" thickBot="1" x14ac:dyDescent="0.25">
      <c r="A24" s="14"/>
      <c r="B24" s="15"/>
      <c r="C24" s="16"/>
      <c r="D24" s="24"/>
      <c r="E24" s="24"/>
      <c r="F24" s="27">
        <v>1.0011000000000001</v>
      </c>
      <c r="G24" s="27">
        <f>VLOOKUP(F24,ENSENMBLE,2)</f>
        <v>17</v>
      </c>
      <c r="H24" s="12" t="str">
        <f t="shared" ca="1" si="0"/>
        <v/>
      </c>
      <c r="I24" s="12">
        <f t="shared" ca="1" si="1"/>
        <v>0</v>
      </c>
      <c r="J24" s="17"/>
      <c r="K24" s="17"/>
      <c r="L24" s="17"/>
      <c r="M24" s="17"/>
      <c r="N24" s="17"/>
      <c r="O24" s="17"/>
      <c r="P24" s="17"/>
      <c r="Q24" s="19"/>
    </row>
    <row r="25" spans="1:17" ht="13.5" thickBot="1" x14ac:dyDescent="0.25">
      <c r="A25" s="14"/>
      <c r="B25" s="15"/>
      <c r="C25" s="16"/>
      <c r="D25" s="24"/>
      <c r="E25" s="24"/>
      <c r="F25" s="27">
        <v>1.0011000000000001</v>
      </c>
      <c r="G25" s="27">
        <f>VLOOKUP(F25,ENSENMBLE,2)</f>
        <v>17</v>
      </c>
      <c r="H25" s="12" t="str">
        <f t="shared" ca="1" si="0"/>
        <v/>
      </c>
      <c r="I25" s="12">
        <f t="shared" ca="1" si="1"/>
        <v>0</v>
      </c>
      <c r="J25" s="17"/>
      <c r="K25" s="17"/>
      <c r="L25" s="17"/>
      <c r="M25" s="17"/>
      <c r="N25" s="17"/>
      <c r="O25" s="17"/>
      <c r="P25" s="17"/>
      <c r="Q25" s="19"/>
    </row>
    <row r="26" spans="1:17" ht="13.5" thickBot="1" x14ac:dyDescent="0.25">
      <c r="A26" s="14"/>
      <c r="B26" s="15"/>
      <c r="C26" s="16"/>
      <c r="D26" s="24"/>
      <c r="E26" s="24"/>
      <c r="F26" s="27">
        <v>1.0011000000000001</v>
      </c>
      <c r="G26" s="27">
        <f>VLOOKUP(F26,ENSENMBLE,2)</f>
        <v>17</v>
      </c>
      <c r="H26" s="12" t="str">
        <f t="shared" ca="1" si="0"/>
        <v/>
      </c>
      <c r="I26" s="12">
        <f t="shared" ca="1" si="1"/>
        <v>0</v>
      </c>
      <c r="J26" s="17"/>
      <c r="K26" s="17"/>
      <c r="L26" s="17"/>
      <c r="M26" s="17"/>
      <c r="N26" s="17"/>
      <c r="O26" s="17"/>
      <c r="P26" s="17"/>
      <c r="Q26" s="19"/>
    </row>
    <row r="27" spans="1:17" ht="13.5" thickBot="1" x14ac:dyDescent="0.25">
      <c r="A27" s="14"/>
      <c r="B27" s="15"/>
      <c r="C27" s="16"/>
      <c r="D27" s="24"/>
      <c r="E27" s="24"/>
      <c r="F27" s="27">
        <v>1.0011000000000001</v>
      </c>
      <c r="G27" s="27">
        <f>VLOOKUP(F27,ENSENMBLE,2)</f>
        <v>17</v>
      </c>
      <c r="H27" s="12" t="str">
        <f t="shared" ca="1" si="0"/>
        <v/>
      </c>
      <c r="I27" s="12">
        <f t="shared" ca="1" si="1"/>
        <v>0</v>
      </c>
      <c r="J27" s="17"/>
      <c r="K27" s="17"/>
      <c r="L27" s="17"/>
      <c r="M27" s="17"/>
      <c r="N27" s="17"/>
      <c r="O27" s="17"/>
      <c r="P27" s="17"/>
      <c r="Q27" s="19"/>
    </row>
    <row r="28" spans="1:17" ht="13.5" thickBot="1" x14ac:dyDescent="0.25">
      <c r="A28" s="14"/>
      <c r="B28" s="15"/>
      <c r="C28" s="16"/>
      <c r="D28" s="24"/>
      <c r="E28" s="24"/>
      <c r="F28" s="27">
        <v>1.0011000000000001</v>
      </c>
      <c r="G28" s="27">
        <f>VLOOKUP(F28,ENSENMBLE,2)</f>
        <v>17</v>
      </c>
      <c r="H28" s="12" t="str">
        <f t="shared" ca="1" si="0"/>
        <v/>
      </c>
      <c r="I28" s="12">
        <f t="shared" ca="1" si="1"/>
        <v>0</v>
      </c>
      <c r="J28" s="17"/>
      <c r="K28" s="17"/>
      <c r="L28" s="17"/>
      <c r="M28" s="17"/>
      <c r="N28" s="17"/>
      <c r="O28" s="17"/>
      <c r="P28" s="17"/>
      <c r="Q28" s="19"/>
    </row>
    <row r="29" spans="1:17" ht="13.5" thickBot="1" x14ac:dyDescent="0.25">
      <c r="A29" s="14"/>
      <c r="B29" s="15"/>
      <c r="C29" s="16"/>
      <c r="D29" s="24"/>
      <c r="E29" s="24"/>
      <c r="F29" s="27">
        <v>1.0011000000000001</v>
      </c>
      <c r="G29" s="27">
        <f>VLOOKUP(F29,ENSENMBLE,2)</f>
        <v>17</v>
      </c>
      <c r="H29" s="12" t="str">
        <f t="shared" ca="1" si="0"/>
        <v/>
      </c>
      <c r="I29" s="12">
        <f t="shared" ca="1" si="1"/>
        <v>0</v>
      </c>
      <c r="J29" s="17"/>
      <c r="K29" s="17"/>
      <c r="L29" s="17"/>
      <c r="M29" s="17"/>
      <c r="N29" s="17"/>
      <c r="O29" s="17"/>
      <c r="P29" s="17"/>
      <c r="Q29" s="19"/>
    </row>
    <row r="30" spans="1:17" ht="13.5" thickBot="1" x14ac:dyDescent="0.25">
      <c r="A30" s="14"/>
      <c r="B30" s="15"/>
      <c r="C30" s="16"/>
      <c r="D30" s="24"/>
      <c r="E30" s="24"/>
      <c r="F30" s="27">
        <v>1.0011000000000001</v>
      </c>
      <c r="G30" s="27">
        <f>VLOOKUP(F30,ENSENMBLE,2)</f>
        <v>17</v>
      </c>
      <c r="H30" s="12" t="str">
        <f t="shared" ca="1" si="0"/>
        <v/>
      </c>
      <c r="I30" s="12">
        <f t="shared" ca="1" si="1"/>
        <v>0</v>
      </c>
      <c r="J30" s="17"/>
      <c r="K30" s="17"/>
      <c r="L30" s="17"/>
      <c r="M30" s="17"/>
      <c r="N30" s="17"/>
      <c r="O30" s="17"/>
      <c r="P30" s="17"/>
      <c r="Q30" s="19"/>
    </row>
    <row r="31" spans="1:17" ht="13.5" thickBot="1" x14ac:dyDescent="0.25">
      <c r="A31" s="14"/>
      <c r="B31" s="15"/>
      <c r="C31" s="16"/>
      <c r="D31" s="24"/>
      <c r="E31" s="24"/>
      <c r="F31" s="27">
        <v>1.0011000000000001</v>
      </c>
      <c r="G31" s="27">
        <f>VLOOKUP(F31,ENSENMBLE,2)</f>
        <v>17</v>
      </c>
      <c r="H31" s="12" t="str">
        <f t="shared" ca="1" si="0"/>
        <v/>
      </c>
      <c r="I31" s="12">
        <f t="shared" ca="1" si="1"/>
        <v>0</v>
      </c>
      <c r="J31" s="17"/>
      <c r="K31" s="17"/>
      <c r="L31" s="17"/>
      <c r="M31" s="17"/>
      <c r="N31" s="17"/>
      <c r="O31" s="17"/>
      <c r="P31" s="17"/>
      <c r="Q31" s="19"/>
    </row>
    <row r="32" spans="1:17" ht="13.5" thickBot="1" x14ac:dyDescent="0.25">
      <c r="A32" s="14"/>
      <c r="B32" s="15"/>
      <c r="C32" s="16"/>
      <c r="D32" s="24"/>
      <c r="E32" s="24"/>
      <c r="F32" s="27">
        <v>1.0011000000000001</v>
      </c>
      <c r="G32" s="27">
        <f>VLOOKUP(F32,ENSENMBLE,2)</f>
        <v>17</v>
      </c>
      <c r="H32" s="12" t="str">
        <f t="shared" ca="1" si="0"/>
        <v/>
      </c>
      <c r="I32" s="12">
        <f t="shared" ca="1" si="1"/>
        <v>0</v>
      </c>
      <c r="J32" s="17"/>
      <c r="K32" s="17"/>
      <c r="L32" s="17"/>
      <c r="M32" s="17"/>
      <c r="N32" s="17"/>
      <c r="O32" s="17"/>
      <c r="P32" s="17"/>
      <c r="Q32" s="19"/>
    </row>
    <row r="33" spans="1:17" ht="13.5" thickBot="1" x14ac:dyDescent="0.25">
      <c r="A33" s="14"/>
      <c r="B33" s="15"/>
      <c r="C33" s="16"/>
      <c r="D33" s="24"/>
      <c r="E33" s="24"/>
      <c r="F33" s="27">
        <v>1.0011000000000001</v>
      </c>
      <c r="G33" s="27">
        <f>VLOOKUP(F33,ENSENMBLE,2)</f>
        <v>17</v>
      </c>
      <c r="H33" s="12" t="str">
        <f t="shared" ca="1" si="0"/>
        <v/>
      </c>
      <c r="I33" s="12">
        <f t="shared" ca="1" si="1"/>
        <v>0</v>
      </c>
      <c r="J33" s="17"/>
      <c r="K33" s="17"/>
      <c r="L33" s="17"/>
      <c r="M33" s="17"/>
      <c r="N33" s="17"/>
      <c r="O33" s="17"/>
      <c r="P33" s="17"/>
      <c r="Q33" s="19"/>
    </row>
    <row r="34" spans="1:17" ht="13.5" thickBot="1" x14ac:dyDescent="0.25">
      <c r="A34" s="14"/>
      <c r="B34" s="15"/>
      <c r="C34" s="16"/>
      <c r="D34" s="24"/>
      <c r="E34" s="24"/>
      <c r="F34" s="27">
        <v>1.0011000000000001</v>
      </c>
      <c r="G34" s="27">
        <f>VLOOKUP(F34,ENSENMBLE,2)</f>
        <v>17</v>
      </c>
      <c r="H34" s="12" t="str">
        <f t="shared" ca="1" si="0"/>
        <v/>
      </c>
      <c r="I34" s="12">
        <f t="shared" ca="1" si="1"/>
        <v>0</v>
      </c>
      <c r="J34" s="17"/>
      <c r="K34" s="17"/>
      <c r="L34" s="17"/>
      <c r="M34" s="17"/>
      <c r="N34" s="17"/>
      <c r="O34" s="17"/>
      <c r="P34" s="17"/>
      <c r="Q34" s="19"/>
    </row>
    <row r="35" spans="1:17" ht="13.5" thickBot="1" x14ac:dyDescent="0.25">
      <c r="A35" s="14"/>
      <c r="B35" s="15"/>
      <c r="C35" s="16"/>
      <c r="D35" s="24"/>
      <c r="E35" s="24"/>
      <c r="F35" s="27">
        <v>1.0011000000000001</v>
      </c>
      <c r="G35" s="27">
        <f>VLOOKUP(F35,ENSENMBLE,2)</f>
        <v>17</v>
      </c>
      <c r="H35" s="12" t="str">
        <f t="shared" ca="1" si="0"/>
        <v/>
      </c>
      <c r="I35" s="12">
        <f t="shared" ca="1" si="1"/>
        <v>0</v>
      </c>
      <c r="J35" s="17"/>
      <c r="K35" s="17"/>
      <c r="L35" s="17"/>
      <c r="M35" s="17"/>
      <c r="N35" s="17"/>
      <c r="O35" s="17"/>
      <c r="P35" s="17"/>
      <c r="Q35" s="19"/>
    </row>
    <row r="36" spans="1:17" ht="13.5" thickBot="1" x14ac:dyDescent="0.25">
      <c r="A36" s="14"/>
      <c r="B36" s="15"/>
      <c r="C36" s="16"/>
      <c r="D36" s="24"/>
      <c r="E36" s="24"/>
      <c r="F36" s="27">
        <v>1.0011000000000001</v>
      </c>
      <c r="G36" s="27">
        <f>VLOOKUP(F36,ENSENMBLE,2)</f>
        <v>17</v>
      </c>
      <c r="H36" s="12" t="str">
        <f t="shared" ca="1" si="0"/>
        <v/>
      </c>
      <c r="I36" s="12">
        <f t="shared" ca="1" si="1"/>
        <v>0</v>
      </c>
      <c r="J36" s="17"/>
      <c r="K36" s="17"/>
      <c r="L36" s="17"/>
      <c r="M36" s="17"/>
      <c r="N36" s="17"/>
      <c r="O36" s="17"/>
      <c r="P36" s="17"/>
      <c r="Q36" s="19"/>
    </row>
    <row r="37" spans="1:17" ht="13.5" thickBot="1" x14ac:dyDescent="0.25">
      <c r="A37" s="14"/>
      <c r="B37" s="15"/>
      <c r="C37" s="16"/>
      <c r="D37" s="24"/>
      <c r="E37" s="24"/>
      <c r="F37" s="27">
        <v>1.0011000000000001</v>
      </c>
      <c r="G37" s="27">
        <f>VLOOKUP(F37,ENSENMBLE,2)</f>
        <v>17</v>
      </c>
      <c r="H37" s="12" t="str">
        <f t="shared" ca="1" si="0"/>
        <v/>
      </c>
      <c r="I37" s="12">
        <f t="shared" ca="1" si="1"/>
        <v>0</v>
      </c>
      <c r="J37" s="17"/>
      <c r="K37" s="17"/>
      <c r="L37" s="17"/>
      <c r="M37" s="17"/>
      <c r="N37" s="17"/>
      <c r="O37" s="17"/>
      <c r="P37" s="17"/>
      <c r="Q37" s="19"/>
    </row>
    <row r="38" spans="1:17" ht="13.5" thickBot="1" x14ac:dyDescent="0.25">
      <c r="A38" s="14"/>
      <c r="B38" s="15"/>
      <c r="C38" s="16"/>
      <c r="D38" s="24"/>
      <c r="E38" s="24"/>
      <c r="F38" s="27">
        <v>1.0011000000000001</v>
      </c>
      <c r="G38" s="27">
        <f>VLOOKUP(F38,ENSENMBLE,2)</f>
        <v>17</v>
      </c>
      <c r="H38" s="12" t="str">
        <f t="shared" ca="1" si="0"/>
        <v/>
      </c>
      <c r="I38" s="12">
        <f t="shared" ca="1" si="1"/>
        <v>0</v>
      </c>
      <c r="J38" s="17"/>
      <c r="K38" s="17"/>
      <c r="L38" s="17"/>
      <c r="M38" s="17"/>
      <c r="N38" s="17"/>
      <c r="O38" s="17"/>
      <c r="P38" s="17"/>
      <c r="Q38" s="19"/>
    </row>
    <row r="39" spans="1:17" ht="13.5" thickBot="1" x14ac:dyDescent="0.25">
      <c r="A39" s="14"/>
      <c r="B39" s="15"/>
      <c r="C39" s="16"/>
      <c r="D39" s="24"/>
      <c r="E39" s="24"/>
      <c r="F39" s="27">
        <v>1.0011000000000001</v>
      </c>
      <c r="G39" s="27">
        <f>VLOOKUP(F39,ENSENMBLE,2)</f>
        <v>17</v>
      </c>
      <c r="H39" s="12" t="str">
        <f t="shared" ca="1" si="0"/>
        <v/>
      </c>
      <c r="I39" s="12">
        <f t="shared" ca="1" si="1"/>
        <v>0</v>
      </c>
      <c r="J39" s="17"/>
      <c r="K39" s="17"/>
      <c r="L39" s="17"/>
      <c r="M39" s="17"/>
      <c r="N39" s="17"/>
      <c r="O39" s="17"/>
      <c r="P39" s="17"/>
      <c r="Q39" s="19"/>
    </row>
    <row r="40" spans="1:17" ht="13.5" thickBot="1" x14ac:dyDescent="0.25">
      <c r="A40" s="14"/>
      <c r="B40" s="15"/>
      <c r="C40" s="16"/>
      <c r="D40" s="24"/>
      <c r="E40" s="24"/>
      <c r="F40" s="27">
        <v>1.0011000000000001</v>
      </c>
      <c r="G40" s="27">
        <f>VLOOKUP(F40,ENSENMBLE,2)</f>
        <v>17</v>
      </c>
      <c r="H40" s="12" t="str">
        <f t="shared" ca="1" si="0"/>
        <v/>
      </c>
      <c r="I40" s="12">
        <f t="shared" ca="1" si="1"/>
        <v>0</v>
      </c>
      <c r="J40" s="17"/>
      <c r="K40" s="17"/>
      <c r="L40" s="17"/>
      <c r="M40" s="17"/>
      <c r="N40" s="17"/>
      <c r="O40" s="17"/>
      <c r="P40" s="17"/>
      <c r="Q40" s="19"/>
    </row>
    <row r="41" spans="1:17" ht="13.5" thickBot="1" x14ac:dyDescent="0.25">
      <c r="A41" s="14"/>
      <c r="B41" s="15"/>
      <c r="C41" s="16"/>
      <c r="D41" s="24"/>
      <c r="E41" s="24"/>
      <c r="F41" s="27">
        <v>1.0011000000000001</v>
      </c>
      <c r="G41" s="27">
        <f>VLOOKUP(F41,ENSENMBLE,2)</f>
        <v>17</v>
      </c>
      <c r="H41" s="12" t="str">
        <f t="shared" ca="1" si="0"/>
        <v/>
      </c>
      <c r="I41" s="12">
        <f t="shared" ca="1" si="1"/>
        <v>0</v>
      </c>
      <c r="J41" s="17"/>
      <c r="K41" s="17"/>
      <c r="L41" s="17"/>
      <c r="M41" s="17"/>
      <c r="N41" s="17"/>
      <c r="O41" s="17"/>
      <c r="P41" s="17"/>
      <c r="Q41" s="19"/>
    </row>
    <row r="42" spans="1:17" ht="13.5" thickBot="1" x14ac:dyDescent="0.25">
      <c r="A42" s="14"/>
      <c r="B42" s="15"/>
      <c r="C42" s="16"/>
      <c r="D42" s="24"/>
      <c r="E42" s="24"/>
      <c r="F42" s="27">
        <v>1.0011000000000001</v>
      </c>
      <c r="G42" s="27">
        <f>VLOOKUP(F42,ENSENMBLE,2)</f>
        <v>17</v>
      </c>
      <c r="H42" s="12" t="str">
        <f t="shared" ca="1" si="0"/>
        <v/>
      </c>
      <c r="I42" s="12">
        <f t="shared" ca="1" si="1"/>
        <v>0</v>
      </c>
      <c r="J42" s="17"/>
      <c r="K42" s="17"/>
      <c r="L42" s="17"/>
      <c r="M42" s="17"/>
      <c r="N42" s="17"/>
      <c r="O42" s="17"/>
      <c r="P42" s="17"/>
      <c r="Q42" s="19"/>
    </row>
    <row r="43" spans="1:17" ht="13.5" thickBot="1" x14ac:dyDescent="0.25">
      <c r="A43" s="14"/>
      <c r="B43" s="15"/>
      <c r="C43" s="16"/>
      <c r="D43" s="24"/>
      <c r="E43" s="24"/>
      <c r="F43" s="27">
        <v>1.0011000000000001</v>
      </c>
      <c r="G43" s="27">
        <f>VLOOKUP(F43,ENSENMBLE,2)</f>
        <v>17</v>
      </c>
      <c r="H43" s="12" t="str">
        <f t="shared" ca="1" si="0"/>
        <v/>
      </c>
      <c r="I43" s="12">
        <f t="shared" ca="1" si="1"/>
        <v>0</v>
      </c>
      <c r="J43" s="17"/>
      <c r="K43" s="17"/>
      <c r="L43" s="17"/>
      <c r="M43" s="17"/>
      <c r="N43" s="17"/>
      <c r="O43" s="17"/>
      <c r="P43" s="17"/>
      <c r="Q43" s="19"/>
    </row>
    <row r="44" spans="1:17" ht="13.5" thickBot="1" x14ac:dyDescent="0.25">
      <c r="A44" s="14"/>
      <c r="B44" s="15"/>
      <c r="C44" s="16"/>
      <c r="D44" s="24"/>
      <c r="E44" s="24"/>
      <c r="F44" s="27">
        <v>1.0011000000000001</v>
      </c>
      <c r="G44" s="27">
        <f>VLOOKUP(F44,ENSENMBLE,2)</f>
        <v>17</v>
      </c>
      <c r="H44" s="12" t="str">
        <f t="shared" ca="1" si="0"/>
        <v/>
      </c>
      <c r="I44" s="12">
        <f t="shared" ca="1" si="1"/>
        <v>0</v>
      </c>
      <c r="J44" s="17"/>
      <c r="K44" s="17"/>
      <c r="L44" s="17"/>
      <c r="M44" s="17"/>
      <c r="N44" s="17"/>
      <c r="O44" s="17"/>
      <c r="P44" s="17"/>
      <c r="Q44" s="19"/>
    </row>
    <row r="45" spans="1:17" ht="13.5" thickBot="1" x14ac:dyDescent="0.25">
      <c r="A45" s="14"/>
      <c r="B45" s="15"/>
      <c r="C45" s="16"/>
      <c r="D45" s="24"/>
      <c r="E45" s="24"/>
      <c r="F45" s="27">
        <v>1.0011000000000001</v>
      </c>
      <c r="G45" s="27">
        <f>VLOOKUP(F45,ENSENMBLE,2)</f>
        <v>17</v>
      </c>
      <c r="H45" s="12" t="str">
        <f t="shared" ca="1" si="0"/>
        <v/>
      </c>
      <c r="I45" s="12">
        <f t="shared" ca="1" si="1"/>
        <v>0</v>
      </c>
      <c r="J45" s="17"/>
      <c r="K45" s="17"/>
      <c r="L45" s="17"/>
      <c r="M45" s="17"/>
      <c r="N45" s="17"/>
      <c r="O45" s="17"/>
      <c r="P45" s="17"/>
      <c r="Q45" s="19"/>
    </row>
    <row r="46" spans="1:17" ht="13.5" thickBot="1" x14ac:dyDescent="0.25">
      <c r="A46" s="14"/>
      <c r="B46" s="15"/>
      <c r="C46" s="16"/>
      <c r="D46" s="24"/>
      <c r="E46" s="24"/>
      <c r="F46" s="27">
        <v>1.0011000000000001</v>
      </c>
      <c r="G46" s="27">
        <f>VLOOKUP(F46,ENSENMBLE,2)</f>
        <v>17</v>
      </c>
      <c r="H46" s="12" t="str">
        <f t="shared" ca="1" si="0"/>
        <v/>
      </c>
      <c r="I46" s="12">
        <f t="shared" ca="1" si="1"/>
        <v>0</v>
      </c>
      <c r="J46" s="17"/>
      <c r="K46" s="17"/>
      <c r="L46" s="17"/>
      <c r="M46" s="17"/>
      <c r="N46" s="17"/>
      <c r="O46" s="17"/>
      <c r="P46" s="17"/>
      <c r="Q46" s="19"/>
    </row>
    <row r="47" spans="1:17" ht="13.5" thickBot="1" x14ac:dyDescent="0.25">
      <c r="A47" s="14"/>
      <c r="B47" s="15"/>
      <c r="C47" s="16"/>
      <c r="D47" s="24"/>
      <c r="E47" s="24"/>
      <c r="F47" s="27">
        <v>1.0011000000000001</v>
      </c>
      <c r="G47" s="27">
        <f>VLOOKUP(F47,ENSENMBLE,2)</f>
        <v>17</v>
      </c>
      <c r="H47" s="12" t="str">
        <f t="shared" ca="1" si="0"/>
        <v/>
      </c>
      <c r="I47" s="12">
        <f t="shared" ca="1" si="1"/>
        <v>0</v>
      </c>
      <c r="J47" s="17"/>
      <c r="K47" s="17"/>
      <c r="L47" s="17"/>
      <c r="M47" s="17"/>
      <c r="N47" s="17"/>
      <c r="O47" s="17"/>
      <c r="P47" s="17"/>
      <c r="Q47" s="19"/>
    </row>
    <row r="48" spans="1:17" ht="13.5" thickBot="1" x14ac:dyDescent="0.25">
      <c r="A48" s="14"/>
      <c r="B48" s="15"/>
      <c r="C48" s="16"/>
      <c r="D48" s="24"/>
      <c r="E48" s="24"/>
      <c r="F48" s="27">
        <v>1.0011000000000001</v>
      </c>
      <c r="G48" s="27">
        <f>VLOOKUP(F48,ENSENMBLE,2)</f>
        <v>17</v>
      </c>
      <c r="H48" s="12" t="str">
        <f t="shared" ca="1" si="0"/>
        <v/>
      </c>
      <c r="I48" s="12">
        <f t="shared" ca="1" si="1"/>
        <v>0</v>
      </c>
      <c r="J48" s="17"/>
      <c r="K48" s="17"/>
      <c r="L48" s="17"/>
      <c r="M48" s="17"/>
      <c r="N48" s="17"/>
      <c r="O48" s="17"/>
      <c r="P48" s="17"/>
      <c r="Q48" s="19"/>
    </row>
    <row r="49" spans="1:17" ht="13.5" thickBot="1" x14ac:dyDescent="0.25">
      <c r="A49" s="14"/>
      <c r="B49" s="15"/>
      <c r="C49" s="16"/>
      <c r="D49" s="24"/>
      <c r="E49" s="24"/>
      <c r="F49" s="27">
        <v>1.0011000000000001</v>
      </c>
      <c r="G49" s="27">
        <f>VLOOKUP(F49,ENSENMBLE,2)</f>
        <v>17</v>
      </c>
      <c r="H49" s="12" t="str">
        <f t="shared" ca="1" si="0"/>
        <v/>
      </c>
      <c r="I49" s="12">
        <f t="shared" ca="1" si="1"/>
        <v>0</v>
      </c>
      <c r="J49" s="17"/>
      <c r="K49" s="17"/>
      <c r="L49" s="17"/>
      <c r="M49" s="17"/>
      <c r="N49" s="17"/>
      <c r="O49" s="17"/>
      <c r="P49" s="17"/>
      <c r="Q49" s="19"/>
    </row>
    <row r="50" spans="1:17" ht="13.5" thickBot="1" x14ac:dyDescent="0.25">
      <c r="A50" s="14"/>
      <c r="B50" s="15"/>
      <c r="C50" s="16"/>
      <c r="D50" s="24"/>
      <c r="E50" s="24"/>
      <c r="F50" s="27">
        <v>1.0011000000000001</v>
      </c>
      <c r="G50" s="27">
        <f>VLOOKUP(F50,ENSENMBLE,2)</f>
        <v>17</v>
      </c>
      <c r="H50" s="12" t="str">
        <f t="shared" ca="1" si="0"/>
        <v/>
      </c>
      <c r="I50" s="12">
        <f t="shared" ca="1" si="1"/>
        <v>0</v>
      </c>
      <c r="J50" s="17"/>
      <c r="K50" s="17"/>
      <c r="L50" s="17"/>
      <c r="M50" s="17"/>
      <c r="N50" s="17"/>
      <c r="O50" s="17"/>
      <c r="P50" s="17"/>
      <c r="Q50" s="19"/>
    </row>
    <row r="51" spans="1:17" ht="13.5" thickBot="1" x14ac:dyDescent="0.25">
      <c r="A51" s="14"/>
      <c r="B51" s="15"/>
      <c r="C51" s="16"/>
      <c r="D51" s="24"/>
      <c r="E51" s="24"/>
      <c r="F51" s="27">
        <v>1.0011000000000001</v>
      </c>
      <c r="G51" s="27">
        <f>VLOOKUP(F51,ENSENMBLE,2)</f>
        <v>17</v>
      </c>
      <c r="H51" s="12" t="str">
        <f t="shared" ca="1" si="0"/>
        <v/>
      </c>
      <c r="I51" s="12">
        <f t="shared" ca="1" si="1"/>
        <v>0</v>
      </c>
      <c r="J51" s="17"/>
      <c r="K51" s="17"/>
      <c r="L51" s="17"/>
      <c r="M51" s="17"/>
      <c r="N51" s="17"/>
      <c r="O51" s="17"/>
      <c r="P51" s="17"/>
      <c r="Q51" s="19"/>
    </row>
    <row r="52" spans="1:17" ht="13.5" thickBot="1" x14ac:dyDescent="0.25">
      <c r="A52" s="14"/>
      <c r="B52" s="15"/>
      <c r="C52" s="16"/>
      <c r="D52" s="24"/>
      <c r="E52" s="24"/>
      <c r="F52" s="27">
        <v>1.0011000000000001</v>
      </c>
      <c r="G52" s="27">
        <f>VLOOKUP(F52,ENSENMBLE,2)</f>
        <v>17</v>
      </c>
      <c r="H52" s="12" t="str">
        <f t="shared" ca="1" si="0"/>
        <v/>
      </c>
      <c r="I52" s="12">
        <f t="shared" ca="1" si="1"/>
        <v>0</v>
      </c>
      <c r="J52" s="17"/>
      <c r="K52" s="17"/>
      <c r="L52" s="17"/>
      <c r="M52" s="17"/>
      <c r="N52" s="17"/>
      <c r="O52" s="17"/>
      <c r="P52" s="17"/>
      <c r="Q52" s="19"/>
    </row>
    <row r="53" spans="1:17" ht="13.5" thickBot="1" x14ac:dyDescent="0.25">
      <c r="A53" s="14"/>
      <c r="B53" s="15"/>
      <c r="C53" s="16"/>
      <c r="D53" s="24"/>
      <c r="E53" s="24"/>
      <c r="F53" s="27">
        <v>1.0011000000000001</v>
      </c>
      <c r="G53" s="27">
        <f>VLOOKUP(F53,ENSENMBLE,2)</f>
        <v>17</v>
      </c>
      <c r="H53" s="12" t="str">
        <f t="shared" ca="1" si="0"/>
        <v/>
      </c>
      <c r="I53" s="12">
        <f t="shared" ca="1" si="1"/>
        <v>0</v>
      </c>
      <c r="J53" s="17"/>
      <c r="K53" s="17"/>
      <c r="L53" s="17"/>
      <c r="M53" s="17"/>
      <c r="N53" s="17"/>
      <c r="O53" s="17"/>
      <c r="P53" s="17"/>
      <c r="Q53" s="19"/>
    </row>
    <row r="54" spans="1:17" ht="13.5" thickBot="1" x14ac:dyDescent="0.25">
      <c r="A54" s="14"/>
      <c r="B54" s="15"/>
      <c r="C54" s="16"/>
      <c r="D54" s="24"/>
      <c r="E54" s="24"/>
      <c r="F54" s="27">
        <v>1.0011000000000001</v>
      </c>
      <c r="G54" s="27">
        <f>VLOOKUP(F54,ENSENMBLE,2)</f>
        <v>17</v>
      </c>
      <c r="H54" s="12" t="str">
        <f t="shared" ca="1" si="0"/>
        <v/>
      </c>
      <c r="I54" s="12">
        <f t="shared" ca="1" si="1"/>
        <v>0</v>
      </c>
      <c r="J54" s="17"/>
      <c r="K54" s="17"/>
      <c r="L54" s="17"/>
      <c r="M54" s="17"/>
      <c r="N54" s="17"/>
      <c r="O54" s="17"/>
      <c r="P54" s="17"/>
      <c r="Q54" s="19"/>
    </row>
    <row r="55" spans="1:17" ht="13.5" thickBot="1" x14ac:dyDescent="0.25">
      <c r="A55" s="14"/>
      <c r="B55" s="15"/>
      <c r="C55" s="16"/>
      <c r="D55" s="24"/>
      <c r="E55" s="24"/>
      <c r="F55" s="27">
        <v>1.0011000000000001</v>
      </c>
      <c r="G55" s="27">
        <f>VLOOKUP(F55,ENSENMBLE,2)</f>
        <v>17</v>
      </c>
      <c r="H55" s="12" t="str">
        <f t="shared" ca="1" si="0"/>
        <v/>
      </c>
      <c r="I55" s="12">
        <f t="shared" ca="1" si="1"/>
        <v>0</v>
      </c>
      <c r="J55" s="17"/>
      <c r="K55" s="17"/>
      <c r="L55" s="17"/>
      <c r="M55" s="17"/>
      <c r="N55" s="17"/>
      <c r="O55" s="17"/>
      <c r="P55" s="17"/>
      <c r="Q55" s="19"/>
    </row>
    <row r="56" spans="1:17" ht="13.5" thickBot="1" x14ac:dyDescent="0.25">
      <c r="A56" s="14"/>
      <c r="B56" s="15"/>
      <c r="C56" s="16"/>
      <c r="D56" s="24"/>
      <c r="E56" s="24"/>
      <c r="F56" s="27">
        <v>1.0011000000000001</v>
      </c>
      <c r="G56" s="27">
        <f>VLOOKUP(F56,ENSENMBLE,2)</f>
        <v>17</v>
      </c>
      <c r="H56" s="12" t="str">
        <f t="shared" ca="1" si="0"/>
        <v/>
      </c>
      <c r="I56" s="12">
        <f t="shared" ca="1" si="1"/>
        <v>0</v>
      </c>
      <c r="J56" s="17"/>
      <c r="K56" s="17"/>
      <c r="L56" s="17"/>
      <c r="M56" s="17"/>
      <c r="N56" s="17"/>
      <c r="O56" s="17"/>
      <c r="P56" s="17"/>
      <c r="Q56" s="19"/>
    </row>
    <row r="57" spans="1:17" ht="13.5" thickBot="1" x14ac:dyDescent="0.25">
      <c r="A57" s="14"/>
      <c r="B57" s="15"/>
      <c r="C57" s="16"/>
      <c r="D57" s="24"/>
      <c r="E57" s="24"/>
      <c r="F57" s="27">
        <v>1.0011000000000001</v>
      </c>
      <c r="G57" s="27">
        <f>VLOOKUP(F57,ENSENMBLE,2)</f>
        <v>17</v>
      </c>
      <c r="H57" s="12" t="str">
        <f t="shared" ca="1" si="0"/>
        <v/>
      </c>
      <c r="I57" s="12">
        <f t="shared" ca="1" si="1"/>
        <v>0</v>
      </c>
      <c r="J57" s="17"/>
      <c r="K57" s="17"/>
      <c r="L57" s="17"/>
      <c r="M57" s="17"/>
      <c r="N57" s="17"/>
      <c r="O57" s="17"/>
      <c r="P57" s="17"/>
      <c r="Q57" s="19"/>
    </row>
    <row r="58" spans="1:17" ht="13.5" thickBot="1" x14ac:dyDescent="0.25">
      <c r="A58" s="14"/>
      <c r="B58" s="15"/>
      <c r="C58" s="16"/>
      <c r="D58" s="24"/>
      <c r="E58" s="24"/>
      <c r="F58" s="27">
        <v>1.0011000000000001</v>
      </c>
      <c r="G58" s="27">
        <f>VLOOKUP(F58,ENSENMBLE,2)</f>
        <v>17</v>
      </c>
      <c r="H58" s="12" t="str">
        <f t="shared" ca="1" si="0"/>
        <v/>
      </c>
      <c r="I58" s="12">
        <f t="shared" ca="1" si="1"/>
        <v>0</v>
      </c>
      <c r="J58" s="17"/>
      <c r="K58" s="17"/>
      <c r="L58" s="17"/>
      <c r="M58" s="17"/>
      <c r="N58" s="17"/>
      <c r="O58" s="17"/>
      <c r="P58" s="17"/>
      <c r="Q58" s="19"/>
    </row>
    <row r="59" spans="1:17" ht="13.5" thickBot="1" x14ac:dyDescent="0.25">
      <c r="A59" s="14"/>
      <c r="B59" s="15"/>
      <c r="C59" s="16"/>
      <c r="D59" s="24"/>
      <c r="E59" s="24"/>
      <c r="F59" s="27">
        <v>1.0011000000000001</v>
      </c>
      <c r="G59" s="27">
        <f>VLOOKUP(F59,ENSENMBLE,2)</f>
        <v>17</v>
      </c>
      <c r="H59" s="12" t="str">
        <f t="shared" ca="1" si="0"/>
        <v/>
      </c>
      <c r="I59" s="12">
        <f t="shared" ca="1" si="1"/>
        <v>0</v>
      </c>
      <c r="J59" s="17"/>
      <c r="K59" s="17"/>
      <c r="L59" s="17"/>
      <c r="M59" s="17"/>
      <c r="N59" s="17"/>
      <c r="O59" s="17"/>
      <c r="P59" s="17"/>
      <c r="Q59" s="19"/>
    </row>
    <row r="60" spans="1:17" ht="13.5" thickBot="1" x14ac:dyDescent="0.25">
      <c r="A60" s="14"/>
      <c r="B60" s="15"/>
      <c r="C60" s="16"/>
      <c r="D60" s="24"/>
      <c r="E60" s="24"/>
      <c r="F60" s="27">
        <v>1.0011000000000001</v>
      </c>
      <c r="G60" s="27">
        <f>VLOOKUP(F60,ENSENMBLE,2)</f>
        <v>17</v>
      </c>
      <c r="H60" s="12" t="str">
        <f t="shared" ca="1" si="0"/>
        <v/>
      </c>
      <c r="I60" s="12">
        <f t="shared" ca="1" si="1"/>
        <v>0</v>
      </c>
      <c r="J60" s="17"/>
      <c r="K60" s="17"/>
      <c r="L60" s="17"/>
      <c r="M60" s="17"/>
      <c r="N60" s="17"/>
      <c r="O60" s="17"/>
      <c r="P60" s="17"/>
      <c r="Q60" s="19"/>
    </row>
    <row r="61" spans="1:17" ht="13.5" thickBot="1" x14ac:dyDescent="0.25">
      <c r="A61" s="14"/>
      <c r="B61" s="15"/>
      <c r="C61" s="16"/>
      <c r="D61" s="24"/>
      <c r="E61" s="24"/>
      <c r="F61" s="27">
        <v>1.0011000000000001</v>
      </c>
      <c r="G61" s="27">
        <f>VLOOKUP(F61,ENSENMBLE,2)</f>
        <v>17</v>
      </c>
      <c r="H61" s="12" t="str">
        <f t="shared" ca="1" si="0"/>
        <v/>
      </c>
      <c r="I61" s="12">
        <f t="shared" ca="1" si="1"/>
        <v>0</v>
      </c>
      <c r="J61" s="17"/>
      <c r="K61" s="17"/>
      <c r="L61" s="17"/>
      <c r="M61" s="17"/>
      <c r="N61" s="17"/>
      <c r="O61" s="17"/>
      <c r="P61" s="17"/>
      <c r="Q61" s="19"/>
    </row>
    <row r="62" spans="1:17" ht="13.5" thickBot="1" x14ac:dyDescent="0.25">
      <c r="A62" s="14"/>
      <c r="B62" s="15"/>
      <c r="C62" s="16"/>
      <c r="D62" s="24"/>
      <c r="E62" s="24"/>
      <c r="F62" s="27">
        <v>1.0011000000000001</v>
      </c>
      <c r="G62" s="27">
        <f>VLOOKUP(F62,ENSENMBLE,2)</f>
        <v>17</v>
      </c>
      <c r="H62" s="12" t="str">
        <f t="shared" ca="1" si="0"/>
        <v/>
      </c>
      <c r="I62" s="12">
        <f t="shared" ca="1" si="1"/>
        <v>0</v>
      </c>
      <c r="J62" s="17"/>
      <c r="K62" s="17"/>
      <c r="L62" s="17"/>
      <c r="M62" s="17"/>
      <c r="N62" s="17"/>
      <c r="O62" s="17"/>
      <c r="P62" s="17"/>
      <c r="Q62" s="19"/>
    </row>
    <row r="63" spans="1:17" ht="13.5" thickBot="1" x14ac:dyDescent="0.25">
      <c r="A63" s="14"/>
      <c r="B63" s="15"/>
      <c r="C63" s="16"/>
      <c r="D63" s="24"/>
      <c r="E63" s="24"/>
      <c r="F63" s="27">
        <v>1.0011000000000001</v>
      </c>
      <c r="G63" s="27">
        <f>VLOOKUP(F63,ENSENMBLE,2)</f>
        <v>17</v>
      </c>
      <c r="H63" s="12" t="str">
        <f t="shared" ca="1" si="0"/>
        <v/>
      </c>
      <c r="I63" s="12">
        <f t="shared" ca="1" si="1"/>
        <v>0</v>
      </c>
      <c r="J63" s="17"/>
      <c r="K63" s="17"/>
      <c r="L63" s="17"/>
      <c r="M63" s="17"/>
      <c r="N63" s="17"/>
      <c r="O63" s="17"/>
      <c r="P63" s="17"/>
      <c r="Q63" s="19"/>
    </row>
    <row r="64" spans="1:17" ht="13.5" thickBot="1" x14ac:dyDescent="0.25">
      <c r="A64" s="14"/>
      <c r="B64" s="15"/>
      <c r="C64" s="16"/>
      <c r="D64" s="24"/>
      <c r="E64" s="24"/>
      <c r="F64" s="27">
        <v>1.0011000000000001</v>
      </c>
      <c r="G64" s="27">
        <f>VLOOKUP(F64,ENSENMBLE,2)</f>
        <v>17</v>
      </c>
      <c r="H64" s="12" t="str">
        <f t="shared" ca="1" si="0"/>
        <v/>
      </c>
      <c r="I64" s="12">
        <f t="shared" ca="1" si="1"/>
        <v>0</v>
      </c>
      <c r="J64" s="17"/>
      <c r="K64" s="17"/>
      <c r="L64" s="17"/>
      <c r="M64" s="17"/>
      <c r="N64" s="17"/>
      <c r="O64" s="17"/>
      <c r="P64" s="17"/>
      <c r="Q64" s="19"/>
    </row>
    <row r="65" spans="1:17" ht="13.5" thickBot="1" x14ac:dyDescent="0.25">
      <c r="A65" s="14"/>
      <c r="B65" s="15"/>
      <c r="C65" s="16"/>
      <c r="D65" s="24"/>
      <c r="E65" s="24"/>
      <c r="F65" s="27">
        <v>1.0011000000000001</v>
      </c>
      <c r="G65" s="27">
        <f>VLOOKUP(F65,ENSENMBLE,2)</f>
        <v>17</v>
      </c>
      <c r="H65" s="12" t="str">
        <f t="shared" ca="1" si="0"/>
        <v/>
      </c>
      <c r="I65" s="12">
        <f t="shared" ca="1" si="1"/>
        <v>0</v>
      </c>
      <c r="J65" s="17"/>
      <c r="K65" s="17"/>
      <c r="L65" s="17"/>
      <c r="M65" s="17"/>
      <c r="N65" s="17"/>
      <c r="O65" s="17"/>
      <c r="P65" s="17"/>
      <c r="Q65" s="19"/>
    </row>
    <row r="66" spans="1:17" ht="13.5" thickBot="1" x14ac:dyDescent="0.25">
      <c r="A66" s="14"/>
      <c r="B66" s="15"/>
      <c r="C66" s="16"/>
      <c r="D66" s="24"/>
      <c r="E66" s="24"/>
      <c r="F66" s="27">
        <v>1.0011000000000001</v>
      </c>
      <c r="G66" s="27">
        <f>VLOOKUP(F66,ENSENMBLE,2)</f>
        <v>17</v>
      </c>
      <c r="H66" s="12" t="str">
        <f t="shared" ca="1" si="0"/>
        <v/>
      </c>
      <c r="I66" s="12">
        <f t="shared" ca="1" si="1"/>
        <v>0</v>
      </c>
      <c r="J66" s="17"/>
      <c r="K66" s="17"/>
      <c r="L66" s="17"/>
      <c r="M66" s="17"/>
      <c r="N66" s="17"/>
      <c r="O66" s="17"/>
      <c r="P66" s="17"/>
      <c r="Q66" s="19"/>
    </row>
    <row r="67" spans="1:17" ht="13.5" thickBot="1" x14ac:dyDescent="0.25">
      <c r="A67" s="14"/>
      <c r="B67" s="15"/>
      <c r="C67" s="16"/>
      <c r="D67" s="24"/>
      <c r="E67" s="24"/>
      <c r="F67" s="27">
        <v>1.0011000000000001</v>
      </c>
      <c r="G67" s="27">
        <f>VLOOKUP(F67,ENSENMBLE,2)</f>
        <v>17</v>
      </c>
      <c r="H67" s="12" t="str">
        <f t="shared" ca="1" si="0"/>
        <v/>
      </c>
      <c r="I67" s="12">
        <f t="shared" ca="1" si="1"/>
        <v>0</v>
      </c>
      <c r="J67" s="17"/>
      <c r="K67" s="17"/>
      <c r="L67" s="17"/>
      <c r="M67" s="17"/>
      <c r="N67" s="17"/>
      <c r="O67" s="17"/>
      <c r="P67" s="17"/>
      <c r="Q67" s="19"/>
    </row>
    <row r="68" spans="1:17" ht="13.5" thickBot="1" x14ac:dyDescent="0.25">
      <c r="A68" s="14"/>
      <c r="B68" s="15"/>
      <c r="C68" s="16"/>
      <c r="D68" s="24"/>
      <c r="E68" s="24"/>
      <c r="F68" s="27">
        <v>1.0011000000000001</v>
      </c>
      <c r="G68" s="27">
        <f>VLOOKUP(F68,ENSENMBLE,2)</f>
        <v>17</v>
      </c>
      <c r="H68" s="12" t="str">
        <f t="shared" ref="H68:H101" ca="1" si="2">IF(ISBLANK(I68),"",IF(I68=24,26,IF(I68&lt;23,25,IF(I68&gt;25,0))))</f>
        <v/>
      </c>
      <c r="I68" s="12">
        <f t="shared" ref="I68:I102" ca="1" si="3">IF(ISBLANK(H68),"",IF(H68&lt;23,25,IF(H68=24,26,IF(H68&gt;25,""))))</f>
        <v>0</v>
      </c>
      <c r="J68" s="17"/>
      <c r="K68" s="17"/>
      <c r="L68" s="17"/>
      <c r="M68" s="17"/>
      <c r="N68" s="17"/>
      <c r="O68" s="17"/>
      <c r="P68" s="17"/>
      <c r="Q68" s="19"/>
    </row>
    <row r="69" spans="1:17" ht="13.5" thickBot="1" x14ac:dyDescent="0.25">
      <c r="A69" s="14"/>
      <c r="B69" s="15"/>
      <c r="C69" s="16"/>
      <c r="D69" s="24"/>
      <c r="E69" s="24"/>
      <c r="F69" s="27">
        <v>1.0011000000000001</v>
      </c>
      <c r="G69" s="27">
        <f>VLOOKUP(F69,ENSENMBLE,2)</f>
        <v>17</v>
      </c>
      <c r="H69" s="12" t="str">
        <f t="shared" ca="1" si="2"/>
        <v/>
      </c>
      <c r="I69" s="12">
        <f t="shared" ca="1" si="3"/>
        <v>0</v>
      </c>
      <c r="J69" s="17"/>
      <c r="K69" s="17"/>
      <c r="L69" s="17"/>
      <c r="M69" s="17"/>
      <c r="N69" s="17"/>
      <c r="O69" s="17"/>
      <c r="P69" s="17"/>
      <c r="Q69" s="19"/>
    </row>
    <row r="70" spans="1:17" ht="13.5" thickBot="1" x14ac:dyDescent="0.25">
      <c r="A70" s="14"/>
      <c r="B70" s="15"/>
      <c r="C70" s="16"/>
      <c r="D70" s="24"/>
      <c r="E70" s="24"/>
      <c r="F70" s="27">
        <v>1.0011000000000001</v>
      </c>
      <c r="G70" s="27">
        <f>VLOOKUP(F70,ENSENMBLE,2)</f>
        <v>17</v>
      </c>
      <c r="H70" s="12" t="str">
        <f t="shared" ca="1" si="2"/>
        <v/>
      </c>
      <c r="I70" s="12">
        <f t="shared" ca="1" si="3"/>
        <v>0</v>
      </c>
      <c r="J70" s="17"/>
      <c r="K70" s="17"/>
      <c r="L70" s="17"/>
      <c r="M70" s="17"/>
      <c r="N70" s="17"/>
      <c r="O70" s="17"/>
      <c r="P70" s="17"/>
      <c r="Q70" s="19"/>
    </row>
    <row r="71" spans="1:17" ht="13.5" thickBot="1" x14ac:dyDescent="0.25">
      <c r="A71" s="14"/>
      <c r="B71" s="15"/>
      <c r="C71" s="16"/>
      <c r="D71" s="24"/>
      <c r="E71" s="24"/>
      <c r="F71" s="27">
        <v>1.0011000000000001</v>
      </c>
      <c r="G71" s="27">
        <f>VLOOKUP(F71,ENSENMBLE,2)</f>
        <v>17</v>
      </c>
      <c r="H71" s="12" t="str">
        <f t="shared" ca="1" si="2"/>
        <v/>
      </c>
      <c r="I71" s="12">
        <f t="shared" ca="1" si="3"/>
        <v>0</v>
      </c>
      <c r="J71" s="17"/>
      <c r="K71" s="17"/>
      <c r="L71" s="17"/>
      <c r="M71" s="17"/>
      <c r="N71" s="17"/>
      <c r="O71" s="17"/>
      <c r="P71" s="17"/>
      <c r="Q71" s="19"/>
    </row>
    <row r="72" spans="1:17" ht="13.5" thickBot="1" x14ac:dyDescent="0.25">
      <c r="A72" s="14"/>
      <c r="B72" s="15"/>
      <c r="C72" s="16"/>
      <c r="D72" s="24"/>
      <c r="E72" s="24"/>
      <c r="F72" s="27">
        <v>1.0011000000000001</v>
      </c>
      <c r="G72" s="27">
        <f>VLOOKUP(F72,ENSENMBLE,2)</f>
        <v>17</v>
      </c>
      <c r="H72" s="12" t="str">
        <f t="shared" ca="1" si="2"/>
        <v/>
      </c>
      <c r="I72" s="12">
        <f t="shared" ca="1" si="3"/>
        <v>0</v>
      </c>
      <c r="J72" s="17"/>
      <c r="K72" s="17"/>
      <c r="L72" s="17"/>
      <c r="M72" s="17"/>
      <c r="N72" s="17"/>
      <c r="O72" s="17"/>
      <c r="P72" s="17"/>
      <c r="Q72" s="19"/>
    </row>
    <row r="73" spans="1:17" ht="13.5" thickBot="1" x14ac:dyDescent="0.25">
      <c r="A73" s="14"/>
      <c r="B73" s="15"/>
      <c r="C73" s="16"/>
      <c r="D73" s="24"/>
      <c r="E73" s="24"/>
      <c r="F73" s="27">
        <v>1.0011000000000001</v>
      </c>
      <c r="G73" s="27">
        <f>VLOOKUP(F73,ENSENMBLE,2)</f>
        <v>17</v>
      </c>
      <c r="H73" s="12" t="str">
        <f t="shared" ca="1" si="2"/>
        <v/>
      </c>
      <c r="I73" s="12">
        <f t="shared" ca="1" si="3"/>
        <v>0</v>
      </c>
      <c r="J73" s="17"/>
      <c r="K73" s="17"/>
      <c r="L73" s="17"/>
      <c r="M73" s="17"/>
      <c r="N73" s="17"/>
      <c r="O73" s="17"/>
      <c r="P73" s="17"/>
      <c r="Q73" s="19"/>
    </row>
    <row r="74" spans="1:17" ht="13.5" thickBot="1" x14ac:dyDescent="0.25">
      <c r="A74" s="14"/>
      <c r="B74" s="15"/>
      <c r="C74" s="16"/>
      <c r="D74" s="24"/>
      <c r="E74" s="24"/>
      <c r="F74" s="27">
        <v>1.0011000000000001</v>
      </c>
      <c r="G74" s="27">
        <f>VLOOKUP(F74,ENSENMBLE,2)</f>
        <v>17</v>
      </c>
      <c r="H74" s="12" t="str">
        <f t="shared" ca="1" si="2"/>
        <v/>
      </c>
      <c r="I74" s="12">
        <f t="shared" ca="1" si="3"/>
        <v>0</v>
      </c>
      <c r="J74" s="17"/>
      <c r="K74" s="17"/>
      <c r="L74" s="17"/>
      <c r="M74" s="17"/>
      <c r="N74" s="17"/>
      <c r="O74" s="17"/>
      <c r="P74" s="17"/>
      <c r="Q74" s="19"/>
    </row>
    <row r="75" spans="1:17" ht="13.5" thickBot="1" x14ac:dyDescent="0.25">
      <c r="A75" s="14"/>
      <c r="B75" s="15"/>
      <c r="C75" s="16"/>
      <c r="D75" s="24"/>
      <c r="E75" s="24"/>
      <c r="F75" s="27">
        <v>1.0011000000000001</v>
      </c>
      <c r="G75" s="27">
        <f>VLOOKUP(F75,ENSENMBLE,2)</f>
        <v>17</v>
      </c>
      <c r="H75" s="12" t="str">
        <f t="shared" ca="1" si="2"/>
        <v/>
      </c>
      <c r="I75" s="12">
        <f t="shared" ca="1" si="3"/>
        <v>0</v>
      </c>
      <c r="J75" s="17"/>
      <c r="K75" s="17"/>
      <c r="L75" s="17"/>
      <c r="M75" s="17"/>
      <c r="N75" s="17"/>
      <c r="O75" s="17"/>
      <c r="P75" s="17"/>
      <c r="Q75" s="19"/>
    </row>
    <row r="76" spans="1:17" ht="13.5" thickBot="1" x14ac:dyDescent="0.25">
      <c r="A76" s="14"/>
      <c r="B76" s="15"/>
      <c r="C76" s="16"/>
      <c r="D76" s="24"/>
      <c r="E76" s="24"/>
      <c r="F76" s="27">
        <v>1.0011000000000001</v>
      </c>
      <c r="G76" s="27">
        <f>VLOOKUP(F76,ENSENMBLE,2)</f>
        <v>17</v>
      </c>
      <c r="H76" s="12" t="str">
        <f t="shared" ca="1" si="2"/>
        <v/>
      </c>
      <c r="I76" s="12">
        <f t="shared" ca="1" si="3"/>
        <v>0</v>
      </c>
      <c r="J76" s="17"/>
      <c r="K76" s="17"/>
      <c r="L76" s="17"/>
      <c r="M76" s="17"/>
      <c r="N76" s="17"/>
      <c r="O76" s="17"/>
      <c r="P76" s="17"/>
      <c r="Q76" s="19"/>
    </row>
    <row r="77" spans="1:17" ht="13.5" thickBot="1" x14ac:dyDescent="0.25">
      <c r="A77" s="14"/>
      <c r="B77" s="15"/>
      <c r="C77" s="16"/>
      <c r="D77" s="24"/>
      <c r="E77" s="24"/>
      <c r="F77" s="27">
        <v>1.0011000000000001</v>
      </c>
      <c r="G77" s="27">
        <f>VLOOKUP(F77,ENSENMBLE,2)</f>
        <v>17</v>
      </c>
      <c r="H77" s="12" t="str">
        <f t="shared" ca="1" si="2"/>
        <v/>
      </c>
      <c r="I77" s="12">
        <f t="shared" ca="1" si="3"/>
        <v>0</v>
      </c>
      <c r="J77" s="17"/>
      <c r="K77" s="17"/>
      <c r="L77" s="17"/>
      <c r="M77" s="17"/>
      <c r="N77" s="17"/>
      <c r="O77" s="17"/>
      <c r="P77" s="17"/>
      <c r="Q77" s="19"/>
    </row>
    <row r="78" spans="1:17" ht="13.5" thickBot="1" x14ac:dyDescent="0.25">
      <c r="A78" s="14"/>
      <c r="B78" s="15"/>
      <c r="C78" s="16"/>
      <c r="D78" s="24"/>
      <c r="E78" s="24"/>
      <c r="F78" s="27">
        <v>1.0011000000000001</v>
      </c>
      <c r="G78" s="27">
        <f>VLOOKUP(F78,ENSENMBLE,2)</f>
        <v>17</v>
      </c>
      <c r="H78" s="12" t="str">
        <f t="shared" ca="1" si="2"/>
        <v/>
      </c>
      <c r="I78" s="12">
        <f t="shared" ca="1" si="3"/>
        <v>0</v>
      </c>
      <c r="J78" s="17"/>
      <c r="K78" s="17"/>
      <c r="L78" s="17"/>
      <c r="M78" s="17"/>
      <c r="N78" s="17"/>
      <c r="O78" s="17"/>
      <c r="P78" s="17"/>
      <c r="Q78" s="19"/>
    </row>
    <row r="79" spans="1:17" ht="13.5" thickBot="1" x14ac:dyDescent="0.25">
      <c r="A79" s="14"/>
      <c r="B79" s="15"/>
      <c r="C79" s="16"/>
      <c r="D79" s="24"/>
      <c r="E79" s="24"/>
      <c r="F79" s="27">
        <v>1.0011000000000001</v>
      </c>
      <c r="G79" s="27">
        <f>VLOOKUP(F79,ENSENMBLE,2)</f>
        <v>17</v>
      </c>
      <c r="H79" s="12" t="str">
        <f t="shared" ca="1" si="2"/>
        <v/>
      </c>
      <c r="I79" s="12">
        <f t="shared" ca="1" si="3"/>
        <v>0</v>
      </c>
      <c r="J79" s="17"/>
      <c r="K79" s="17"/>
      <c r="L79" s="17"/>
      <c r="M79" s="17"/>
      <c r="N79" s="17"/>
      <c r="O79" s="17"/>
      <c r="P79" s="17"/>
      <c r="Q79" s="19"/>
    </row>
    <row r="80" spans="1:17" ht="13.5" thickBot="1" x14ac:dyDescent="0.25">
      <c r="A80" s="14"/>
      <c r="B80" s="15"/>
      <c r="C80" s="16"/>
      <c r="D80" s="24"/>
      <c r="E80" s="24"/>
      <c r="F80" s="27">
        <v>1.0011000000000001</v>
      </c>
      <c r="G80" s="27">
        <f>VLOOKUP(F80,ENSENMBLE,2)</f>
        <v>17</v>
      </c>
      <c r="H80" s="12" t="str">
        <f t="shared" ca="1" si="2"/>
        <v/>
      </c>
      <c r="I80" s="12">
        <f t="shared" ca="1" si="3"/>
        <v>0</v>
      </c>
      <c r="J80" s="17"/>
      <c r="K80" s="17"/>
      <c r="L80" s="17"/>
      <c r="M80" s="17"/>
      <c r="N80" s="17"/>
      <c r="O80" s="17"/>
      <c r="P80" s="17"/>
      <c r="Q80" s="19"/>
    </row>
    <row r="81" spans="1:17" ht="13.5" thickBot="1" x14ac:dyDescent="0.25">
      <c r="A81" s="14"/>
      <c r="B81" s="15"/>
      <c r="C81" s="16"/>
      <c r="D81" s="24"/>
      <c r="E81" s="24"/>
      <c r="F81" s="27">
        <v>1.0011000000000001</v>
      </c>
      <c r="G81" s="27">
        <f>VLOOKUP(F81,ENSENMBLE,2)</f>
        <v>17</v>
      </c>
      <c r="H81" s="12" t="str">
        <f t="shared" ca="1" si="2"/>
        <v/>
      </c>
      <c r="I81" s="12">
        <f t="shared" ca="1" si="3"/>
        <v>0</v>
      </c>
      <c r="J81" s="17"/>
      <c r="K81" s="17"/>
      <c r="L81" s="17"/>
      <c r="M81" s="17"/>
      <c r="N81" s="17"/>
      <c r="O81" s="17"/>
      <c r="P81" s="17"/>
      <c r="Q81" s="19"/>
    </row>
    <row r="82" spans="1:17" ht="13.5" thickBot="1" x14ac:dyDescent="0.25">
      <c r="A82" s="14"/>
      <c r="B82" s="15"/>
      <c r="C82" s="16"/>
      <c r="D82" s="24"/>
      <c r="E82" s="24"/>
      <c r="F82" s="27">
        <v>1.0011000000000001</v>
      </c>
      <c r="G82" s="27">
        <f>VLOOKUP(F82,ENSENMBLE,2)</f>
        <v>17</v>
      </c>
      <c r="H82" s="12" t="str">
        <f t="shared" ca="1" si="2"/>
        <v/>
      </c>
      <c r="I82" s="12">
        <f t="shared" ca="1" si="3"/>
        <v>0</v>
      </c>
      <c r="J82" s="17"/>
      <c r="K82" s="17"/>
      <c r="L82" s="17"/>
      <c r="M82" s="17"/>
      <c r="N82" s="17"/>
      <c r="O82" s="17"/>
      <c r="P82" s="17"/>
      <c r="Q82" s="19"/>
    </row>
    <row r="83" spans="1:17" ht="13.5" thickBot="1" x14ac:dyDescent="0.25">
      <c r="A83" s="14"/>
      <c r="B83" s="15"/>
      <c r="C83" s="16"/>
      <c r="D83" s="24"/>
      <c r="E83" s="24"/>
      <c r="F83" s="27">
        <v>1.0011000000000001</v>
      </c>
      <c r="G83" s="27">
        <f>VLOOKUP(F83,ENSENMBLE,2)</f>
        <v>17</v>
      </c>
      <c r="H83" s="12" t="str">
        <f t="shared" ca="1" si="2"/>
        <v/>
      </c>
      <c r="I83" s="12">
        <f t="shared" ca="1" si="3"/>
        <v>0</v>
      </c>
      <c r="J83" s="17"/>
      <c r="K83" s="17"/>
      <c r="L83" s="17"/>
      <c r="M83" s="17"/>
      <c r="N83" s="17"/>
      <c r="O83" s="17"/>
      <c r="P83" s="17"/>
      <c r="Q83" s="19"/>
    </row>
    <row r="84" spans="1:17" ht="13.5" thickBot="1" x14ac:dyDescent="0.25">
      <c r="A84" s="14"/>
      <c r="B84" s="15"/>
      <c r="C84" s="16"/>
      <c r="D84" s="24"/>
      <c r="E84" s="24"/>
      <c r="F84" s="27">
        <v>1.0011000000000001</v>
      </c>
      <c r="G84" s="27">
        <f>VLOOKUP(F84,ENSENMBLE,2)</f>
        <v>17</v>
      </c>
      <c r="H84" s="12" t="str">
        <f t="shared" ca="1" si="2"/>
        <v/>
      </c>
      <c r="I84" s="12">
        <f t="shared" ca="1" si="3"/>
        <v>0</v>
      </c>
      <c r="J84" s="17"/>
      <c r="K84" s="17"/>
      <c r="L84" s="17"/>
      <c r="M84" s="17"/>
      <c r="N84" s="17"/>
      <c r="O84" s="17"/>
      <c r="P84" s="17"/>
      <c r="Q84" s="19"/>
    </row>
    <row r="85" spans="1:17" ht="13.5" thickBot="1" x14ac:dyDescent="0.25">
      <c r="A85" s="14"/>
      <c r="B85" s="15"/>
      <c r="C85" s="16"/>
      <c r="D85" s="24"/>
      <c r="E85" s="24"/>
      <c r="F85" s="27">
        <v>1.0011000000000001</v>
      </c>
      <c r="G85" s="27">
        <f>VLOOKUP(F85,ENSENMBLE,2)</f>
        <v>17</v>
      </c>
      <c r="H85" s="12" t="str">
        <f t="shared" ca="1" si="2"/>
        <v/>
      </c>
      <c r="I85" s="12">
        <f t="shared" ca="1" si="3"/>
        <v>0</v>
      </c>
      <c r="J85" s="17"/>
      <c r="K85" s="17"/>
      <c r="L85" s="17"/>
      <c r="M85" s="17"/>
      <c r="N85" s="17"/>
      <c r="O85" s="17"/>
      <c r="P85" s="17"/>
      <c r="Q85" s="19"/>
    </row>
    <row r="86" spans="1:17" ht="13.5" thickBot="1" x14ac:dyDescent="0.25">
      <c r="A86" s="14"/>
      <c r="B86" s="15"/>
      <c r="C86" s="16"/>
      <c r="D86" s="24"/>
      <c r="E86" s="24"/>
      <c r="F86" s="27">
        <v>1.0011000000000001</v>
      </c>
      <c r="G86" s="27">
        <f>VLOOKUP(F86,ENSENMBLE,2)</f>
        <v>17</v>
      </c>
      <c r="H86" s="12" t="str">
        <f t="shared" ca="1" si="2"/>
        <v/>
      </c>
      <c r="I86" s="12">
        <f t="shared" ca="1" si="3"/>
        <v>0</v>
      </c>
      <c r="J86" s="17"/>
      <c r="K86" s="17"/>
      <c r="L86" s="17"/>
      <c r="M86" s="17"/>
      <c r="N86" s="17"/>
      <c r="O86" s="17"/>
      <c r="P86" s="17"/>
      <c r="Q86" s="19"/>
    </row>
    <row r="87" spans="1:17" ht="13.5" thickBot="1" x14ac:dyDescent="0.25">
      <c r="A87" s="14"/>
      <c r="B87" s="15"/>
      <c r="C87" s="16"/>
      <c r="D87" s="24"/>
      <c r="E87" s="24"/>
      <c r="F87" s="27">
        <v>1.0011000000000001</v>
      </c>
      <c r="G87" s="27">
        <f>VLOOKUP(F87,ENSENMBLE,2)</f>
        <v>17</v>
      </c>
      <c r="H87" s="12" t="str">
        <f t="shared" ca="1" si="2"/>
        <v/>
      </c>
      <c r="I87" s="12">
        <f t="shared" ca="1" si="3"/>
        <v>0</v>
      </c>
      <c r="J87" s="17"/>
      <c r="K87" s="17"/>
      <c r="L87" s="17"/>
      <c r="M87" s="17"/>
      <c r="N87" s="17"/>
      <c r="O87" s="17"/>
      <c r="P87" s="17"/>
      <c r="Q87" s="19"/>
    </row>
    <row r="88" spans="1:17" ht="13.5" thickBot="1" x14ac:dyDescent="0.25">
      <c r="A88" s="14"/>
      <c r="B88" s="15"/>
      <c r="C88" s="16"/>
      <c r="D88" s="24"/>
      <c r="E88" s="24"/>
      <c r="F88" s="27">
        <v>1.0011000000000001</v>
      </c>
      <c r="G88" s="27">
        <f>VLOOKUP(F88,ENSENMBLE,2)</f>
        <v>17</v>
      </c>
      <c r="H88" s="12" t="str">
        <f t="shared" ca="1" si="2"/>
        <v/>
      </c>
      <c r="I88" s="12">
        <f t="shared" ca="1" si="3"/>
        <v>0</v>
      </c>
      <c r="J88" s="17"/>
      <c r="K88" s="17"/>
      <c r="L88" s="17"/>
      <c r="M88" s="17"/>
      <c r="N88" s="17"/>
      <c r="O88" s="17"/>
      <c r="P88" s="17"/>
      <c r="Q88" s="19"/>
    </row>
    <row r="89" spans="1:17" ht="13.5" thickBot="1" x14ac:dyDescent="0.25">
      <c r="A89" s="14"/>
      <c r="B89" s="15"/>
      <c r="C89" s="16"/>
      <c r="D89" s="24"/>
      <c r="E89" s="24"/>
      <c r="F89" s="27">
        <v>1.0011000000000001</v>
      </c>
      <c r="G89" s="27">
        <f>VLOOKUP(F89,ENSENMBLE,2)</f>
        <v>17</v>
      </c>
      <c r="H89" s="12" t="str">
        <f t="shared" ca="1" si="2"/>
        <v/>
      </c>
      <c r="I89" s="12">
        <f t="shared" ca="1" si="3"/>
        <v>0</v>
      </c>
      <c r="J89" s="17"/>
      <c r="K89" s="17"/>
      <c r="L89" s="17"/>
      <c r="M89" s="17"/>
      <c r="N89" s="17"/>
      <c r="O89" s="17"/>
      <c r="P89" s="17"/>
      <c r="Q89" s="19"/>
    </row>
    <row r="90" spans="1:17" ht="13.5" thickBot="1" x14ac:dyDescent="0.25">
      <c r="A90" s="14"/>
      <c r="B90" s="15"/>
      <c r="C90" s="16"/>
      <c r="D90" s="24"/>
      <c r="E90" s="24"/>
      <c r="F90" s="27">
        <v>1.0011000000000001</v>
      </c>
      <c r="G90" s="27">
        <f>VLOOKUP(F90,ENSENMBLE,2)</f>
        <v>17</v>
      </c>
      <c r="H90" s="12" t="str">
        <f t="shared" ca="1" si="2"/>
        <v/>
      </c>
      <c r="I90" s="12">
        <f t="shared" ca="1" si="3"/>
        <v>0</v>
      </c>
      <c r="J90" s="17"/>
      <c r="K90" s="17"/>
      <c r="L90" s="17"/>
      <c r="M90" s="17"/>
      <c r="N90" s="17"/>
      <c r="O90" s="17"/>
      <c r="P90" s="17"/>
      <c r="Q90" s="19"/>
    </row>
    <row r="91" spans="1:17" ht="13.5" thickBot="1" x14ac:dyDescent="0.25">
      <c r="A91" s="14"/>
      <c r="B91" s="15"/>
      <c r="C91" s="16"/>
      <c r="D91" s="24"/>
      <c r="E91" s="24"/>
      <c r="F91" s="27">
        <v>1.0011000000000001</v>
      </c>
      <c r="G91" s="27">
        <f>VLOOKUP(F91,ENSENMBLE,2)</f>
        <v>17</v>
      </c>
      <c r="H91" s="12" t="str">
        <f t="shared" ca="1" si="2"/>
        <v/>
      </c>
      <c r="I91" s="12">
        <f t="shared" ca="1" si="3"/>
        <v>0</v>
      </c>
      <c r="J91" s="17"/>
      <c r="K91" s="17"/>
      <c r="L91" s="17"/>
      <c r="M91" s="17"/>
      <c r="N91" s="17"/>
      <c r="O91" s="17"/>
      <c r="P91" s="17"/>
      <c r="Q91" s="19"/>
    </row>
    <row r="92" spans="1:17" ht="13.5" thickBot="1" x14ac:dyDescent="0.25">
      <c r="A92" s="14"/>
      <c r="B92" s="15"/>
      <c r="C92" s="16"/>
      <c r="D92" s="24"/>
      <c r="E92" s="24"/>
      <c r="F92" s="27">
        <v>1.0011000000000001</v>
      </c>
      <c r="G92" s="27">
        <f>VLOOKUP(F92,ENSENMBLE,2)</f>
        <v>17</v>
      </c>
      <c r="H92" s="12" t="str">
        <f t="shared" ca="1" si="2"/>
        <v/>
      </c>
      <c r="I92" s="12">
        <f t="shared" ca="1" si="3"/>
        <v>0</v>
      </c>
      <c r="J92" s="17"/>
      <c r="K92" s="17"/>
      <c r="L92" s="17"/>
      <c r="M92" s="17"/>
      <c r="N92" s="17"/>
      <c r="O92" s="17"/>
      <c r="P92" s="17"/>
      <c r="Q92" s="19"/>
    </row>
    <row r="93" spans="1:17" ht="13.5" thickBot="1" x14ac:dyDescent="0.25">
      <c r="A93" s="14"/>
      <c r="B93" s="15"/>
      <c r="C93" s="16"/>
      <c r="D93" s="24"/>
      <c r="E93" s="24"/>
      <c r="F93" s="27">
        <v>1.0011000000000001</v>
      </c>
      <c r="G93" s="27">
        <f>VLOOKUP(F93,ENSENMBLE,2)</f>
        <v>17</v>
      </c>
      <c r="H93" s="12" t="str">
        <f t="shared" ca="1" si="2"/>
        <v/>
      </c>
      <c r="I93" s="12">
        <f t="shared" ca="1" si="3"/>
        <v>0</v>
      </c>
      <c r="J93" s="17"/>
      <c r="K93" s="17"/>
      <c r="L93" s="17"/>
      <c r="M93" s="17"/>
      <c r="N93" s="17"/>
      <c r="O93" s="17"/>
      <c r="P93" s="17"/>
      <c r="Q93" s="19"/>
    </row>
    <row r="94" spans="1:17" ht="13.5" thickBot="1" x14ac:dyDescent="0.25">
      <c r="A94" s="14"/>
      <c r="B94" s="15"/>
      <c r="C94" s="16"/>
      <c r="D94" s="24"/>
      <c r="E94" s="24"/>
      <c r="F94" s="27">
        <v>1.0011000000000001</v>
      </c>
      <c r="G94" s="27">
        <f>VLOOKUP(F94,ENSENMBLE,2)</f>
        <v>17</v>
      </c>
      <c r="H94" s="12" t="str">
        <f t="shared" ca="1" si="2"/>
        <v/>
      </c>
      <c r="I94" s="12">
        <f t="shared" ca="1" si="3"/>
        <v>0</v>
      </c>
      <c r="J94" s="17"/>
      <c r="K94" s="17"/>
      <c r="L94" s="17"/>
      <c r="M94" s="17"/>
      <c r="N94" s="17"/>
      <c r="O94" s="17"/>
      <c r="P94" s="17"/>
      <c r="Q94" s="19"/>
    </row>
    <row r="95" spans="1:17" ht="13.5" thickBot="1" x14ac:dyDescent="0.25">
      <c r="A95" s="14"/>
      <c r="B95" s="15"/>
      <c r="C95" s="16"/>
      <c r="D95" s="24"/>
      <c r="E95" s="24"/>
      <c r="F95" s="27">
        <v>1.0011000000000001</v>
      </c>
      <c r="G95" s="27">
        <f>VLOOKUP(F95,ENSENMBLE,2)</f>
        <v>17</v>
      </c>
      <c r="H95" s="12" t="str">
        <f t="shared" ca="1" si="2"/>
        <v/>
      </c>
      <c r="I95" s="12">
        <f t="shared" ca="1" si="3"/>
        <v>0</v>
      </c>
      <c r="J95" s="17"/>
      <c r="K95" s="17"/>
      <c r="L95" s="17"/>
      <c r="M95" s="17"/>
      <c r="N95" s="17"/>
      <c r="O95" s="17"/>
      <c r="P95" s="17"/>
      <c r="Q95" s="19"/>
    </row>
    <row r="96" spans="1:17" ht="13.5" thickBot="1" x14ac:dyDescent="0.25">
      <c r="A96" s="14"/>
      <c r="B96" s="15"/>
      <c r="C96" s="16"/>
      <c r="D96" s="24"/>
      <c r="E96" s="24"/>
      <c r="F96" s="27">
        <v>1.0011000000000001</v>
      </c>
      <c r="G96" s="27">
        <f>VLOOKUP(F96,ENSENMBLE,2)</f>
        <v>17</v>
      </c>
      <c r="H96" s="12" t="str">
        <f t="shared" ca="1" si="2"/>
        <v/>
      </c>
      <c r="I96" s="12">
        <f t="shared" ca="1" si="3"/>
        <v>0</v>
      </c>
      <c r="J96" s="17"/>
      <c r="K96" s="17"/>
      <c r="L96" s="17"/>
      <c r="M96" s="17"/>
      <c r="N96" s="17"/>
      <c r="O96" s="17"/>
      <c r="P96" s="17"/>
      <c r="Q96" s="19"/>
    </row>
    <row r="97" spans="1:17" ht="13.5" thickBot="1" x14ac:dyDescent="0.25">
      <c r="A97" s="14"/>
      <c r="B97" s="15"/>
      <c r="C97" s="16"/>
      <c r="D97" s="24"/>
      <c r="E97" s="24"/>
      <c r="F97" s="27">
        <v>1.0011000000000001</v>
      </c>
      <c r="G97" s="27">
        <f>VLOOKUP(F97,ENSENMBLE,2)</f>
        <v>17</v>
      </c>
      <c r="H97" s="12" t="str">
        <f t="shared" ca="1" si="2"/>
        <v/>
      </c>
      <c r="I97" s="12">
        <f t="shared" ca="1" si="3"/>
        <v>0</v>
      </c>
      <c r="J97" s="17"/>
      <c r="K97" s="17"/>
      <c r="L97" s="17"/>
      <c r="M97" s="17"/>
      <c r="N97" s="17"/>
      <c r="O97" s="17"/>
      <c r="P97" s="17"/>
      <c r="Q97" s="19"/>
    </row>
    <row r="98" spans="1:17" ht="13.5" thickBot="1" x14ac:dyDescent="0.25">
      <c r="A98" s="14"/>
      <c r="B98" s="15"/>
      <c r="C98" s="16"/>
      <c r="D98" s="24"/>
      <c r="E98" s="24"/>
      <c r="F98" s="27">
        <v>1.0011000000000001</v>
      </c>
      <c r="G98" s="27">
        <f>VLOOKUP(F98,ENSENMBLE,2)</f>
        <v>17</v>
      </c>
      <c r="H98" s="12" t="str">
        <f t="shared" ca="1" si="2"/>
        <v/>
      </c>
      <c r="I98" s="12">
        <f t="shared" ca="1" si="3"/>
        <v>0</v>
      </c>
      <c r="J98" s="17"/>
      <c r="K98" s="17"/>
      <c r="L98" s="17"/>
      <c r="M98" s="17"/>
      <c r="N98" s="17"/>
      <c r="O98" s="17"/>
      <c r="P98" s="17"/>
      <c r="Q98" s="19"/>
    </row>
    <row r="99" spans="1:17" ht="13.5" thickBot="1" x14ac:dyDescent="0.25">
      <c r="A99" s="14"/>
      <c r="B99" s="15"/>
      <c r="C99" s="16"/>
      <c r="D99" s="24"/>
      <c r="E99" s="24"/>
      <c r="F99" s="27">
        <v>1.0011000000000001</v>
      </c>
      <c r="G99" s="27">
        <f>VLOOKUP(F99,ENSENMBLE,2)</f>
        <v>17</v>
      </c>
      <c r="H99" s="12" t="str">
        <f t="shared" ca="1" si="2"/>
        <v/>
      </c>
      <c r="I99" s="12">
        <f t="shared" ca="1" si="3"/>
        <v>0</v>
      </c>
      <c r="J99" s="17"/>
      <c r="K99" s="17"/>
      <c r="L99" s="17"/>
      <c r="M99" s="17"/>
      <c r="N99" s="17"/>
      <c r="O99" s="17"/>
      <c r="P99" s="17"/>
      <c r="Q99" s="19"/>
    </row>
    <row r="100" spans="1:17" ht="13.5" thickBot="1" x14ac:dyDescent="0.25">
      <c r="A100" s="14"/>
      <c r="B100" s="15"/>
      <c r="C100" s="16"/>
      <c r="D100" s="24"/>
      <c r="E100" s="24"/>
      <c r="F100" s="27">
        <v>1.0011000000000001</v>
      </c>
      <c r="G100" s="27">
        <f>VLOOKUP(F100,ENSENMBLE,2)</f>
        <v>17</v>
      </c>
      <c r="H100" s="12" t="str">
        <f t="shared" ca="1" si="2"/>
        <v/>
      </c>
      <c r="I100" s="12">
        <f t="shared" ca="1" si="3"/>
        <v>0</v>
      </c>
      <c r="J100" s="17"/>
      <c r="K100" s="17"/>
      <c r="L100" s="17"/>
      <c r="M100" s="17"/>
      <c r="N100" s="17"/>
      <c r="O100" s="17"/>
      <c r="P100" s="17"/>
      <c r="Q100" s="19"/>
    </row>
    <row r="101" spans="1:17" ht="13.5" thickBot="1" x14ac:dyDescent="0.25">
      <c r="A101" s="20"/>
      <c r="B101" s="15"/>
      <c r="C101" s="22"/>
      <c r="D101" s="24"/>
      <c r="E101" s="24"/>
      <c r="F101" s="27">
        <v>1.0011000000000001</v>
      </c>
      <c r="G101" s="27">
        <f>VLOOKUP(F101,ENSENMBLE,2)</f>
        <v>17</v>
      </c>
      <c r="H101" s="12" t="str">
        <f t="shared" ca="1" si="2"/>
        <v/>
      </c>
      <c r="I101" s="12">
        <f t="shared" ca="1" si="3"/>
        <v>0</v>
      </c>
      <c r="J101" s="21"/>
      <c r="K101" s="21"/>
      <c r="L101" s="21"/>
      <c r="M101" s="21"/>
      <c r="N101" s="21"/>
      <c r="O101" s="21"/>
      <c r="P101" s="21"/>
      <c r="Q101" s="23"/>
    </row>
    <row r="102" spans="1:17" x14ac:dyDescent="0.2">
      <c r="I102" s="12" t="str">
        <f t="shared" si="3"/>
        <v/>
      </c>
    </row>
  </sheetData>
  <mergeCells count="7">
    <mergeCell ref="D1:E1"/>
    <mergeCell ref="P1:Q1"/>
    <mergeCell ref="F1:G1"/>
    <mergeCell ref="H1:I1"/>
    <mergeCell ref="J1:K1"/>
    <mergeCell ref="L1:M1"/>
    <mergeCell ref="N1:O1"/>
  </mergeCells>
  <dataValidations count="2">
    <dataValidation type="list" allowBlank="1" showInputMessage="1" showErrorMessage="1" sqref="D3:E101">
      <formula1>TEAM</formula1>
    </dataValidation>
    <dataValidation type="list" allowBlank="1" showInputMessage="1" showErrorMessage="1" sqref="F3:F101">
      <formula1>COTE__DOMICILE</formula1>
    </dataValidation>
  </dataValidations>
  <pageMargins left="0.31496062992125984" right="0.31496062992125984" top="0.74803149606299213" bottom="0.74803149606299213" header="0.31496062992125984" footer="0.31496062992125984"/>
  <pageSetup paperSize="9" scale="96" fitToHeight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workbookViewId="0">
      <selection activeCell="A14" sqref="A14"/>
    </sheetView>
  </sheetViews>
  <sheetFormatPr baseColWidth="10" defaultRowHeight="15" x14ac:dyDescent="0.25"/>
  <sheetData>
    <row r="1" spans="1:17" ht="15.75" thickBot="1" x14ac:dyDescent="0.3">
      <c r="A1" s="3"/>
      <c r="B1" s="4"/>
      <c r="C1" s="4"/>
      <c r="D1" s="51" t="s">
        <v>24</v>
      </c>
      <c r="E1" s="52"/>
      <c r="F1" s="51" t="s">
        <v>16</v>
      </c>
      <c r="G1" s="52"/>
      <c r="H1" s="51" t="s">
        <v>17</v>
      </c>
      <c r="I1" s="52"/>
      <c r="J1" s="51" t="s">
        <v>18</v>
      </c>
      <c r="K1" s="52"/>
      <c r="L1" s="51" t="s">
        <v>19</v>
      </c>
      <c r="M1" s="52"/>
      <c r="N1" s="51" t="s">
        <v>22</v>
      </c>
      <c r="O1" s="52"/>
      <c r="P1" s="51" t="s">
        <v>23</v>
      </c>
      <c r="Q1" s="53"/>
    </row>
    <row r="2" spans="1:17" ht="15.75" thickBot="1" x14ac:dyDescent="0.3">
      <c r="A2" s="7" t="s">
        <v>25</v>
      </c>
      <c r="B2" s="5" t="s">
        <v>14</v>
      </c>
      <c r="C2" s="5" t="s">
        <v>15</v>
      </c>
      <c r="D2" s="5" t="s">
        <v>29</v>
      </c>
      <c r="E2" s="5" t="s">
        <v>30</v>
      </c>
      <c r="F2" s="5" t="s">
        <v>20</v>
      </c>
      <c r="G2" s="5" t="s">
        <v>21</v>
      </c>
      <c r="H2" s="5" t="s">
        <v>31</v>
      </c>
      <c r="I2" s="5" t="s">
        <v>32</v>
      </c>
      <c r="J2" s="5" t="s">
        <v>33</v>
      </c>
      <c r="K2" s="5" t="s">
        <v>34</v>
      </c>
      <c r="L2" s="5" t="s">
        <v>36</v>
      </c>
      <c r="M2" s="5" t="s">
        <v>35</v>
      </c>
      <c r="N2" s="5" t="s">
        <v>37</v>
      </c>
      <c r="O2" s="5" t="s">
        <v>38</v>
      </c>
      <c r="P2" s="5" t="s">
        <v>39</v>
      </c>
      <c r="Q2" s="6" t="s">
        <v>40</v>
      </c>
    </row>
    <row r="3" spans="1:17" x14ac:dyDescent="0.25">
      <c r="A3" s="8">
        <v>1</v>
      </c>
      <c r="B3" s="9">
        <v>42315</v>
      </c>
      <c r="C3" s="10">
        <v>0.58333333333333337</v>
      </c>
      <c r="D3" s="24" t="s">
        <v>1</v>
      </c>
      <c r="E3" s="24" t="s">
        <v>13</v>
      </c>
      <c r="F3" s="27">
        <v>8.5</v>
      </c>
      <c r="G3" s="27">
        <v>1.05</v>
      </c>
      <c r="H3" s="12">
        <v>18</v>
      </c>
      <c r="I3" s="12">
        <v>25</v>
      </c>
      <c r="J3" s="11">
        <v>18</v>
      </c>
      <c r="K3" s="11">
        <v>25</v>
      </c>
      <c r="L3" s="11">
        <v>24</v>
      </c>
      <c r="M3" s="11">
        <v>26</v>
      </c>
      <c r="N3" s="11"/>
      <c r="O3" s="11"/>
      <c r="P3" s="11"/>
      <c r="Q3" s="13"/>
    </row>
    <row r="4" spans="1:17" x14ac:dyDescent="0.25">
      <c r="A4" s="14">
        <v>2</v>
      </c>
      <c r="B4" s="15">
        <v>42319</v>
      </c>
      <c r="C4" s="16">
        <v>0.625</v>
      </c>
      <c r="D4" s="25" t="s">
        <v>26</v>
      </c>
      <c r="E4" s="25" t="s">
        <v>1</v>
      </c>
      <c r="F4" s="28">
        <v>1.07</v>
      </c>
      <c r="G4" s="28">
        <v>7.5</v>
      </c>
      <c r="H4" s="18">
        <v>25</v>
      </c>
      <c r="I4" s="18">
        <v>18</v>
      </c>
      <c r="J4" s="18">
        <v>23</v>
      </c>
      <c r="K4" s="17">
        <v>25</v>
      </c>
      <c r="L4" s="17">
        <v>25</v>
      </c>
      <c r="M4" s="17">
        <v>19</v>
      </c>
      <c r="N4" s="17">
        <v>26</v>
      </c>
      <c r="O4" s="17">
        <v>24</v>
      </c>
      <c r="P4" s="17"/>
      <c r="Q4" s="19"/>
    </row>
    <row r="5" spans="1:17" x14ac:dyDescent="0.25">
      <c r="A5" s="14">
        <v>3</v>
      </c>
      <c r="B5" s="15">
        <v>42322</v>
      </c>
      <c r="C5" s="16">
        <v>0.58333333333333337</v>
      </c>
      <c r="D5" s="25" t="s">
        <v>27</v>
      </c>
      <c r="E5" s="25" t="s">
        <v>1</v>
      </c>
      <c r="F5" s="29">
        <v>1.06</v>
      </c>
      <c r="G5" s="29">
        <v>8</v>
      </c>
      <c r="H5" s="17">
        <v>25</v>
      </c>
      <c r="I5" s="17">
        <v>15</v>
      </c>
      <c r="J5" s="17">
        <v>27</v>
      </c>
      <c r="K5" s="17">
        <v>29</v>
      </c>
      <c r="L5" s="17">
        <v>25</v>
      </c>
      <c r="M5" s="17">
        <v>14</v>
      </c>
      <c r="N5" s="17">
        <v>25</v>
      </c>
      <c r="O5" s="17">
        <v>13</v>
      </c>
      <c r="P5" s="17"/>
      <c r="Q5" s="19"/>
    </row>
    <row r="6" spans="1:17" x14ac:dyDescent="0.25">
      <c r="A6" s="14">
        <v>4</v>
      </c>
      <c r="B6" s="15">
        <v>42330</v>
      </c>
      <c r="C6" s="16">
        <v>0.58333333333333337</v>
      </c>
      <c r="D6" s="25" t="s">
        <v>1</v>
      </c>
      <c r="E6" s="25" t="s">
        <v>28</v>
      </c>
      <c r="F6" s="29">
        <v>1.57</v>
      </c>
      <c r="G6" s="29">
        <v>2.25</v>
      </c>
      <c r="H6" s="17">
        <v>25</v>
      </c>
      <c r="I6" s="17">
        <v>20</v>
      </c>
      <c r="J6" s="17">
        <v>26</v>
      </c>
      <c r="K6" s="17">
        <v>24</v>
      </c>
      <c r="L6" s="17">
        <v>23</v>
      </c>
      <c r="M6" s="17">
        <v>25</v>
      </c>
      <c r="N6" s="17">
        <v>25</v>
      </c>
      <c r="O6" s="17">
        <v>23</v>
      </c>
      <c r="P6" s="17"/>
      <c r="Q6" s="19"/>
    </row>
    <row r="7" spans="1:17" x14ac:dyDescent="0.25">
      <c r="A7" s="14">
        <v>5</v>
      </c>
      <c r="B7" s="15">
        <v>42343</v>
      </c>
      <c r="C7" s="16">
        <v>0.5</v>
      </c>
      <c r="D7" s="25" t="s">
        <v>0</v>
      </c>
      <c r="E7" s="25" t="s">
        <v>1</v>
      </c>
      <c r="F7" s="29">
        <v>1.07</v>
      </c>
      <c r="G7" s="29">
        <v>7.5</v>
      </c>
      <c r="H7" s="17">
        <v>25</v>
      </c>
      <c r="I7" s="17">
        <v>18</v>
      </c>
      <c r="J7" s="17">
        <v>25</v>
      </c>
      <c r="K7" s="17">
        <v>22</v>
      </c>
      <c r="L7" s="17">
        <v>23</v>
      </c>
      <c r="M7" s="17">
        <v>25</v>
      </c>
      <c r="N7" s="17">
        <v>25</v>
      </c>
      <c r="O7" s="17">
        <v>20</v>
      </c>
      <c r="P7" s="17"/>
      <c r="Q7" s="19"/>
    </row>
    <row r="8" spans="1:17" x14ac:dyDescent="0.25">
      <c r="A8" s="14">
        <v>6</v>
      </c>
      <c r="B8" s="15">
        <v>42347</v>
      </c>
      <c r="C8" s="16">
        <v>0.58333333333333337</v>
      </c>
      <c r="D8" s="25" t="s">
        <v>1</v>
      </c>
      <c r="E8" s="25" t="s">
        <v>3</v>
      </c>
      <c r="F8" s="29">
        <v>1.66</v>
      </c>
      <c r="G8" s="29">
        <v>2.1</v>
      </c>
      <c r="H8" s="17">
        <v>25</v>
      </c>
      <c r="I8" s="17">
        <v>16</v>
      </c>
      <c r="J8" s="17">
        <v>25</v>
      </c>
      <c r="K8" s="17">
        <v>20</v>
      </c>
      <c r="L8" s="17">
        <v>23</v>
      </c>
      <c r="M8" s="17">
        <v>25</v>
      </c>
      <c r="N8" s="17">
        <v>25</v>
      </c>
      <c r="O8" s="17">
        <v>15</v>
      </c>
      <c r="P8" s="17"/>
      <c r="Q8" s="19"/>
    </row>
    <row r="9" spans="1:17" x14ac:dyDescent="0.25">
      <c r="A9" s="14">
        <v>7</v>
      </c>
      <c r="B9" s="15">
        <v>42358</v>
      </c>
      <c r="C9" s="16">
        <v>0.54166666666666663</v>
      </c>
      <c r="D9" s="25" t="s">
        <v>4</v>
      </c>
      <c r="E9" s="25" t="s">
        <v>1</v>
      </c>
      <c r="F9" s="29">
        <v>1.33</v>
      </c>
      <c r="G9" s="29">
        <v>3.25</v>
      </c>
      <c r="H9" s="17">
        <v>25</v>
      </c>
      <c r="I9" s="17">
        <v>16</v>
      </c>
      <c r="J9" s="17">
        <v>25</v>
      </c>
      <c r="K9" s="17">
        <v>17</v>
      </c>
      <c r="L9" s="17">
        <v>25</v>
      </c>
      <c r="M9" s="17">
        <v>17</v>
      </c>
      <c r="N9" s="17"/>
      <c r="O9" s="17"/>
      <c r="P9" s="17"/>
      <c r="Q9" s="19"/>
    </row>
    <row r="10" spans="1:17" x14ac:dyDescent="0.25">
      <c r="A10" s="14">
        <v>8</v>
      </c>
      <c r="B10" s="15">
        <v>42382</v>
      </c>
      <c r="C10" s="16">
        <v>0.54166666666666663</v>
      </c>
      <c r="D10" s="25" t="s">
        <v>2</v>
      </c>
      <c r="E10" s="25" t="s">
        <v>1</v>
      </c>
      <c r="F10" s="29">
        <v>1.1599999999999999</v>
      </c>
      <c r="G10" s="29">
        <v>4.5</v>
      </c>
      <c r="H10" s="17">
        <v>25</v>
      </c>
      <c r="I10" s="17">
        <v>23</v>
      </c>
      <c r="J10" s="17">
        <v>25</v>
      </c>
      <c r="K10" s="17">
        <v>18</v>
      </c>
      <c r="L10" s="17">
        <v>25</v>
      </c>
      <c r="M10" s="17">
        <v>23</v>
      </c>
      <c r="N10" s="17"/>
      <c r="O10" s="17"/>
      <c r="P10" s="17"/>
      <c r="Q10" s="19"/>
    </row>
    <row r="11" spans="1:17" x14ac:dyDescent="0.25">
      <c r="A11" s="14"/>
      <c r="B11" s="15"/>
      <c r="C11" s="16"/>
      <c r="D11" s="25"/>
      <c r="E11" s="25"/>
      <c r="F11" s="29">
        <v>1</v>
      </c>
      <c r="G11" s="29">
        <f>VLOOKUP(F11,ENSENMBLE,2)</f>
        <v>17</v>
      </c>
      <c r="H11" s="17"/>
      <c r="I11" s="17"/>
      <c r="J11" s="17"/>
      <c r="K11" s="17"/>
      <c r="L11" s="17"/>
      <c r="M11" s="17"/>
      <c r="N11" s="17"/>
      <c r="O11" s="17"/>
      <c r="P11" s="17"/>
      <c r="Q11" s="19"/>
    </row>
    <row r="12" spans="1:17" x14ac:dyDescent="0.25">
      <c r="A12" s="14"/>
      <c r="B12" s="15"/>
      <c r="C12" s="16"/>
      <c r="D12" s="25"/>
      <c r="E12" s="25"/>
      <c r="F12" s="29">
        <v>1</v>
      </c>
      <c r="G12" s="29">
        <f>VLOOKUP(F12,ENSENMBLE,2)</f>
        <v>17</v>
      </c>
      <c r="H12" s="17"/>
      <c r="I12" s="17"/>
      <c r="J12" s="17"/>
      <c r="K12" s="17"/>
      <c r="L12" s="17"/>
      <c r="M12" s="17"/>
      <c r="N12" s="17"/>
      <c r="O12" s="17"/>
      <c r="P12" s="17"/>
      <c r="Q12" s="19"/>
    </row>
    <row r="13" spans="1:17" x14ac:dyDescent="0.25">
      <c r="A13" s="14">
        <v>9</v>
      </c>
      <c r="B13" s="15"/>
      <c r="C13" s="16"/>
      <c r="D13" s="25"/>
      <c r="E13" s="25"/>
      <c r="F13" s="29">
        <v>1</v>
      </c>
      <c r="G13" s="29">
        <f>VLOOKUP(F13,ENSENMBLE,2)</f>
        <v>17</v>
      </c>
      <c r="H13" s="17"/>
      <c r="I13" s="17"/>
      <c r="J13" s="17"/>
      <c r="K13" s="17"/>
      <c r="L13" s="17"/>
      <c r="M13" s="17"/>
      <c r="N13" s="17"/>
      <c r="O13" s="17"/>
      <c r="P13" s="17"/>
      <c r="Q13" s="19"/>
    </row>
    <row r="14" spans="1:17" x14ac:dyDescent="0.25">
      <c r="A14" s="14"/>
      <c r="B14" s="15"/>
      <c r="C14" s="16"/>
      <c r="D14" s="25"/>
      <c r="E14" s="25"/>
      <c r="F14" s="29">
        <v>1.05</v>
      </c>
      <c r="G14" s="29">
        <f>VLOOKUP(F14,ENSENMBLE,2)</f>
        <v>8.5</v>
      </c>
      <c r="H14" s="17"/>
      <c r="I14" s="17"/>
      <c r="J14" s="17"/>
      <c r="K14" s="17"/>
      <c r="L14" s="17"/>
      <c r="M14" s="17"/>
      <c r="N14" s="17"/>
      <c r="O14" s="17"/>
      <c r="P14" s="17"/>
      <c r="Q14" s="19"/>
    </row>
    <row r="15" spans="1:17" x14ac:dyDescent="0.25">
      <c r="A15" s="14"/>
      <c r="B15" s="15"/>
      <c r="C15" s="16"/>
      <c r="D15" s="25"/>
      <c r="E15" s="25"/>
      <c r="F15" s="29">
        <v>1</v>
      </c>
      <c r="G15" s="29">
        <f>VLOOKUP(F15,ENSENMBLE,2)</f>
        <v>17</v>
      </c>
      <c r="H15" s="17"/>
      <c r="I15" s="17"/>
      <c r="J15" s="17"/>
      <c r="K15" s="17"/>
      <c r="L15" s="17"/>
      <c r="M15" s="17"/>
      <c r="N15" s="17"/>
      <c r="O15" s="17"/>
      <c r="P15" s="17"/>
      <c r="Q15" s="19"/>
    </row>
    <row r="16" spans="1:17" x14ac:dyDescent="0.25">
      <c r="A16" s="14"/>
      <c r="B16" s="15"/>
      <c r="C16" s="16"/>
      <c r="D16" s="25"/>
      <c r="E16" s="25"/>
      <c r="F16" s="29"/>
      <c r="G16" s="29"/>
      <c r="H16" s="17"/>
      <c r="I16" s="17"/>
      <c r="J16" s="17"/>
      <c r="K16" s="17"/>
      <c r="L16" s="17"/>
      <c r="M16" s="17"/>
      <c r="N16" s="17"/>
      <c r="O16" s="17"/>
      <c r="P16" s="17"/>
      <c r="Q16" s="19"/>
    </row>
    <row r="17" spans="1:17" x14ac:dyDescent="0.25">
      <c r="A17" s="14"/>
      <c r="B17" s="15"/>
      <c r="C17" s="16"/>
      <c r="D17" s="25"/>
      <c r="E17" s="25"/>
      <c r="F17" s="29"/>
      <c r="G17" s="29"/>
      <c r="H17" s="17"/>
      <c r="I17" s="17"/>
      <c r="J17" s="17"/>
      <c r="K17" s="17"/>
      <c r="L17" s="17"/>
      <c r="M17" s="17"/>
      <c r="N17" s="17"/>
      <c r="O17" s="17"/>
      <c r="P17" s="17"/>
      <c r="Q17" s="19"/>
    </row>
    <row r="18" spans="1:17" x14ac:dyDescent="0.25">
      <c r="A18" s="14"/>
      <c r="B18" s="15"/>
      <c r="C18" s="16"/>
      <c r="D18" s="25"/>
      <c r="E18" s="25"/>
      <c r="F18" s="29"/>
      <c r="G18" s="29"/>
      <c r="H18" s="17"/>
      <c r="I18" s="17"/>
      <c r="J18" s="17"/>
      <c r="K18" s="17"/>
      <c r="L18" s="17"/>
      <c r="M18" s="17"/>
      <c r="N18" s="17"/>
      <c r="O18" s="17"/>
      <c r="P18" s="17"/>
      <c r="Q18" s="19"/>
    </row>
    <row r="19" spans="1:17" x14ac:dyDescent="0.25">
      <c r="A19" s="14"/>
      <c r="B19" s="15"/>
      <c r="C19" s="16"/>
      <c r="D19" s="25"/>
      <c r="E19" s="25"/>
      <c r="F19" s="29"/>
      <c r="G19" s="29"/>
      <c r="H19" s="17"/>
      <c r="I19" s="17"/>
      <c r="J19" s="17"/>
      <c r="K19" s="17"/>
      <c r="L19" s="17"/>
      <c r="M19" s="17"/>
      <c r="N19" s="17"/>
      <c r="O19" s="17"/>
      <c r="P19" s="17"/>
      <c r="Q19" s="19"/>
    </row>
    <row r="20" spans="1:17" x14ac:dyDescent="0.25">
      <c r="A20" s="14"/>
      <c r="B20" s="15"/>
      <c r="C20" s="16"/>
      <c r="D20" s="25"/>
      <c r="E20" s="25"/>
      <c r="F20" s="29"/>
      <c r="G20" s="29"/>
      <c r="H20" s="17"/>
      <c r="I20" s="17"/>
      <c r="J20" s="17"/>
      <c r="K20" s="17"/>
      <c r="L20" s="17"/>
      <c r="M20" s="17"/>
      <c r="N20" s="17"/>
      <c r="O20" s="17"/>
      <c r="P20" s="17"/>
      <c r="Q20" s="19"/>
    </row>
    <row r="21" spans="1:17" x14ac:dyDescent="0.25">
      <c r="A21" s="14"/>
      <c r="B21" s="15"/>
      <c r="C21" s="16"/>
      <c r="D21" s="25"/>
      <c r="E21" s="25"/>
      <c r="F21" s="29"/>
      <c r="G21" s="29"/>
      <c r="H21" s="17"/>
      <c r="I21" s="17"/>
      <c r="J21" s="17"/>
      <c r="K21" s="17"/>
      <c r="L21" s="17"/>
      <c r="M21" s="17"/>
      <c r="N21" s="17"/>
      <c r="O21" s="17"/>
      <c r="P21" s="17"/>
      <c r="Q21" s="19"/>
    </row>
    <row r="22" spans="1:17" x14ac:dyDescent="0.25">
      <c r="A22" s="14"/>
      <c r="B22" s="15"/>
      <c r="C22" s="16"/>
      <c r="D22" s="25"/>
      <c r="E22" s="25"/>
      <c r="F22" s="29"/>
      <c r="G22" s="29"/>
      <c r="H22" s="17"/>
      <c r="I22" s="17"/>
      <c r="J22" s="17"/>
      <c r="K22" s="17"/>
      <c r="L22" s="17"/>
      <c r="M22" s="17"/>
      <c r="N22" s="17"/>
      <c r="O22" s="17"/>
      <c r="P22" s="17"/>
      <c r="Q22" s="19"/>
    </row>
    <row r="23" spans="1:17" x14ac:dyDescent="0.25">
      <c r="A23" s="14"/>
      <c r="B23" s="15"/>
      <c r="C23" s="16"/>
      <c r="D23" s="25"/>
      <c r="E23" s="25"/>
      <c r="F23" s="29"/>
      <c r="G23" s="29"/>
      <c r="H23" s="17"/>
      <c r="I23" s="17"/>
      <c r="J23" s="17"/>
      <c r="K23" s="17"/>
      <c r="L23" s="17"/>
      <c r="M23" s="17"/>
      <c r="N23" s="17"/>
      <c r="O23" s="17"/>
      <c r="P23" s="17"/>
      <c r="Q23" s="19"/>
    </row>
    <row r="24" spans="1:17" x14ac:dyDescent="0.25">
      <c r="A24" s="14"/>
      <c r="B24" s="15"/>
      <c r="C24" s="16"/>
      <c r="D24" s="25"/>
      <c r="E24" s="25"/>
      <c r="F24" s="29"/>
      <c r="G24" s="29"/>
      <c r="H24" s="17"/>
      <c r="I24" s="17"/>
      <c r="J24" s="17"/>
      <c r="K24" s="17"/>
      <c r="L24" s="17"/>
      <c r="M24" s="17"/>
      <c r="N24" s="17"/>
      <c r="O24" s="17"/>
      <c r="P24" s="17"/>
      <c r="Q24" s="19"/>
    </row>
    <row r="25" spans="1:17" x14ac:dyDescent="0.25">
      <c r="A25" s="14"/>
      <c r="B25" s="15"/>
      <c r="C25" s="16"/>
      <c r="D25" s="25"/>
      <c r="E25" s="25"/>
      <c r="F25" s="29"/>
      <c r="G25" s="29"/>
      <c r="H25" s="17"/>
      <c r="I25" s="17"/>
      <c r="J25" s="17"/>
      <c r="K25" s="17"/>
      <c r="L25" s="17"/>
      <c r="M25" s="17"/>
      <c r="N25" s="17"/>
      <c r="O25" s="17"/>
      <c r="P25" s="17"/>
      <c r="Q25" s="19"/>
    </row>
    <row r="26" spans="1:17" x14ac:dyDescent="0.25">
      <c r="A26" s="14"/>
      <c r="B26" s="15"/>
      <c r="C26" s="16"/>
      <c r="D26" s="25"/>
      <c r="E26" s="25"/>
      <c r="F26" s="29"/>
      <c r="G26" s="29"/>
      <c r="H26" s="17"/>
      <c r="I26" s="17"/>
      <c r="J26" s="17"/>
      <c r="K26" s="17"/>
      <c r="L26" s="17"/>
      <c r="M26" s="17"/>
      <c r="N26" s="17"/>
      <c r="O26" s="17"/>
      <c r="P26" s="17"/>
      <c r="Q26" s="19"/>
    </row>
    <row r="27" spans="1:17" x14ac:dyDescent="0.25">
      <c r="A27" s="14"/>
      <c r="B27" s="15"/>
      <c r="C27" s="16"/>
      <c r="D27" s="25"/>
      <c r="E27" s="25"/>
      <c r="F27" s="29"/>
      <c r="G27" s="29"/>
      <c r="H27" s="17"/>
      <c r="I27" s="17"/>
      <c r="J27" s="17"/>
      <c r="K27" s="17"/>
      <c r="L27" s="17"/>
      <c r="M27" s="17"/>
      <c r="N27" s="17"/>
      <c r="O27" s="17"/>
      <c r="P27" s="17"/>
      <c r="Q27" s="19"/>
    </row>
    <row r="28" spans="1:17" x14ac:dyDescent="0.25">
      <c r="A28" s="14"/>
      <c r="B28" s="15"/>
      <c r="C28" s="16"/>
      <c r="D28" s="25"/>
      <c r="E28" s="25"/>
      <c r="F28" s="29"/>
      <c r="G28" s="29"/>
      <c r="H28" s="17"/>
      <c r="I28" s="17"/>
      <c r="J28" s="17"/>
      <c r="K28" s="17"/>
      <c r="L28" s="17"/>
      <c r="M28" s="17"/>
      <c r="N28" s="17"/>
      <c r="O28" s="17"/>
      <c r="P28" s="17"/>
      <c r="Q28" s="19"/>
    </row>
    <row r="29" spans="1:17" x14ac:dyDescent="0.25">
      <c r="A29" s="14"/>
      <c r="B29" s="15"/>
      <c r="C29" s="16"/>
      <c r="D29" s="25"/>
      <c r="E29" s="25"/>
      <c r="F29" s="29"/>
      <c r="G29" s="29"/>
      <c r="H29" s="17"/>
      <c r="I29" s="17"/>
      <c r="J29" s="17"/>
      <c r="K29" s="17"/>
      <c r="L29" s="17"/>
      <c r="M29" s="17"/>
      <c r="N29" s="17"/>
      <c r="O29" s="17"/>
      <c r="P29" s="17"/>
      <c r="Q29" s="19"/>
    </row>
    <row r="30" spans="1:17" x14ac:dyDescent="0.25">
      <c r="A30" s="14"/>
      <c r="B30" s="15"/>
      <c r="C30" s="16"/>
      <c r="D30" s="25"/>
      <c r="E30" s="25"/>
      <c r="F30" s="29"/>
      <c r="G30" s="29"/>
      <c r="H30" s="17"/>
      <c r="I30" s="17"/>
      <c r="J30" s="17"/>
      <c r="K30" s="17"/>
      <c r="L30" s="17"/>
      <c r="M30" s="17"/>
      <c r="N30" s="17"/>
      <c r="O30" s="17"/>
      <c r="P30" s="17"/>
      <c r="Q30" s="19"/>
    </row>
    <row r="31" spans="1:17" x14ac:dyDescent="0.25">
      <c r="A31" s="14"/>
      <c r="B31" s="15"/>
      <c r="C31" s="16"/>
      <c r="D31" s="25"/>
      <c r="E31" s="25"/>
      <c r="F31" s="29"/>
      <c r="G31" s="29"/>
      <c r="H31" s="17"/>
      <c r="I31" s="17"/>
      <c r="J31" s="17"/>
      <c r="K31" s="17"/>
      <c r="L31" s="17"/>
      <c r="M31" s="17"/>
      <c r="N31" s="17"/>
      <c r="O31" s="17"/>
      <c r="P31" s="17"/>
      <c r="Q31" s="19"/>
    </row>
    <row r="32" spans="1:17" x14ac:dyDescent="0.25">
      <c r="A32" s="14"/>
      <c r="B32" s="15"/>
      <c r="C32" s="16"/>
      <c r="D32" s="25"/>
      <c r="E32" s="25"/>
      <c r="F32" s="29"/>
      <c r="G32" s="29"/>
      <c r="H32" s="17"/>
      <c r="I32" s="17"/>
      <c r="J32" s="17"/>
      <c r="K32" s="17"/>
      <c r="L32" s="17"/>
      <c r="M32" s="17"/>
      <c r="N32" s="17"/>
      <c r="O32" s="17"/>
      <c r="P32" s="17"/>
      <c r="Q32" s="19"/>
    </row>
    <row r="33" spans="1:17" x14ac:dyDescent="0.25">
      <c r="A33" s="14"/>
      <c r="B33" s="15"/>
      <c r="C33" s="16"/>
      <c r="D33" s="25"/>
      <c r="E33" s="25"/>
      <c r="F33" s="29"/>
      <c r="G33" s="29"/>
      <c r="H33" s="17"/>
      <c r="I33" s="17"/>
      <c r="J33" s="17"/>
      <c r="K33" s="17"/>
      <c r="L33" s="17"/>
      <c r="M33" s="17"/>
      <c r="N33" s="17"/>
      <c r="O33" s="17"/>
      <c r="P33" s="17"/>
      <c r="Q33" s="19"/>
    </row>
    <row r="34" spans="1:17" x14ac:dyDescent="0.25">
      <c r="A34" s="14"/>
      <c r="B34" s="15"/>
      <c r="C34" s="16"/>
      <c r="D34" s="25"/>
      <c r="E34" s="25"/>
      <c r="F34" s="29"/>
      <c r="G34" s="29"/>
      <c r="H34" s="17"/>
      <c r="I34" s="17"/>
      <c r="J34" s="17"/>
      <c r="K34" s="17"/>
      <c r="L34" s="17"/>
      <c r="M34" s="17"/>
      <c r="N34" s="17"/>
      <c r="O34" s="17"/>
      <c r="P34" s="17"/>
      <c r="Q34" s="19"/>
    </row>
    <row r="35" spans="1:17" x14ac:dyDescent="0.25">
      <c r="A35" s="14"/>
      <c r="B35" s="15"/>
      <c r="C35" s="16"/>
      <c r="D35" s="25"/>
      <c r="E35" s="25"/>
      <c r="F35" s="29"/>
      <c r="G35" s="29"/>
      <c r="H35" s="17"/>
      <c r="I35" s="17"/>
      <c r="J35" s="17"/>
      <c r="K35" s="17"/>
      <c r="L35" s="17"/>
      <c r="M35" s="17"/>
      <c r="N35" s="17"/>
      <c r="O35" s="17"/>
      <c r="P35" s="17"/>
      <c r="Q35" s="19"/>
    </row>
    <row r="36" spans="1:17" x14ac:dyDescent="0.25">
      <c r="A36" s="14"/>
      <c r="B36" s="15"/>
      <c r="C36" s="16"/>
      <c r="D36" s="25"/>
      <c r="E36" s="25"/>
      <c r="F36" s="29"/>
      <c r="G36" s="29"/>
      <c r="H36" s="17"/>
      <c r="I36" s="17"/>
      <c r="J36" s="17"/>
      <c r="K36" s="17"/>
      <c r="L36" s="17"/>
      <c r="M36" s="17"/>
      <c r="N36" s="17"/>
      <c r="O36" s="17"/>
      <c r="P36" s="17"/>
      <c r="Q36" s="19"/>
    </row>
    <row r="37" spans="1:17" x14ac:dyDescent="0.25">
      <c r="A37" s="14"/>
      <c r="B37" s="15"/>
      <c r="C37" s="16"/>
      <c r="D37" s="25"/>
      <c r="E37" s="25"/>
      <c r="F37" s="29"/>
      <c r="G37" s="29"/>
      <c r="H37" s="17"/>
      <c r="I37" s="17"/>
      <c r="J37" s="17"/>
      <c r="K37" s="17"/>
      <c r="L37" s="17"/>
      <c r="M37" s="17"/>
      <c r="N37" s="17"/>
      <c r="O37" s="17"/>
      <c r="P37" s="17"/>
      <c r="Q37" s="19"/>
    </row>
    <row r="38" spans="1:17" x14ac:dyDescent="0.25">
      <c r="A38" s="14"/>
      <c r="B38" s="15"/>
      <c r="C38" s="16"/>
      <c r="D38" s="25"/>
      <c r="E38" s="25"/>
      <c r="F38" s="29"/>
      <c r="G38" s="29"/>
      <c r="H38" s="17"/>
      <c r="I38" s="17"/>
      <c r="J38" s="17"/>
      <c r="K38" s="17"/>
      <c r="L38" s="17"/>
      <c r="M38" s="17"/>
      <c r="N38" s="17"/>
      <c r="O38" s="17"/>
      <c r="P38" s="17"/>
      <c r="Q38" s="19"/>
    </row>
    <row r="39" spans="1:17" x14ac:dyDescent="0.25">
      <c r="A39" s="14"/>
      <c r="B39" s="15"/>
      <c r="C39" s="16"/>
      <c r="D39" s="25"/>
      <c r="E39" s="25"/>
      <c r="F39" s="29"/>
      <c r="G39" s="29"/>
      <c r="H39" s="17"/>
      <c r="I39" s="17"/>
      <c r="J39" s="17"/>
      <c r="K39" s="17"/>
      <c r="L39" s="17"/>
      <c r="M39" s="17"/>
      <c r="N39" s="17"/>
      <c r="O39" s="17"/>
      <c r="P39" s="17"/>
      <c r="Q39" s="19"/>
    </row>
    <row r="40" spans="1:17" x14ac:dyDescent="0.25">
      <c r="A40" s="14"/>
      <c r="B40" s="15"/>
      <c r="C40" s="16"/>
      <c r="D40" s="25"/>
      <c r="E40" s="25"/>
      <c r="F40" s="29"/>
      <c r="G40" s="29"/>
      <c r="H40" s="17"/>
      <c r="I40" s="17"/>
      <c r="J40" s="17"/>
      <c r="K40" s="17"/>
      <c r="L40" s="17"/>
      <c r="M40" s="17"/>
      <c r="N40" s="17"/>
      <c r="O40" s="17"/>
      <c r="P40" s="17"/>
      <c r="Q40" s="19"/>
    </row>
    <row r="41" spans="1:17" x14ac:dyDescent="0.25">
      <c r="A41" s="14"/>
      <c r="B41" s="15"/>
      <c r="C41" s="16"/>
      <c r="D41" s="25"/>
      <c r="E41" s="25"/>
      <c r="F41" s="29"/>
      <c r="G41" s="29"/>
      <c r="H41" s="17"/>
      <c r="I41" s="17"/>
      <c r="J41" s="17"/>
      <c r="K41" s="17"/>
      <c r="L41" s="17"/>
      <c r="M41" s="17"/>
      <c r="N41" s="17"/>
      <c r="O41" s="17"/>
      <c r="P41" s="17"/>
      <c r="Q41" s="19"/>
    </row>
    <row r="42" spans="1:17" x14ac:dyDescent="0.25">
      <c r="A42" s="14"/>
      <c r="B42" s="15"/>
      <c r="C42" s="16"/>
      <c r="D42" s="25"/>
      <c r="E42" s="25"/>
      <c r="F42" s="29"/>
      <c r="G42" s="29"/>
      <c r="H42" s="17"/>
      <c r="I42" s="17"/>
      <c r="J42" s="17"/>
      <c r="K42" s="17"/>
      <c r="L42" s="17"/>
      <c r="M42" s="17"/>
      <c r="N42" s="17"/>
      <c r="O42" s="17"/>
      <c r="P42" s="17"/>
      <c r="Q42" s="19"/>
    </row>
    <row r="43" spans="1:17" x14ac:dyDescent="0.25">
      <c r="A43" s="14"/>
      <c r="B43" s="15"/>
      <c r="C43" s="16"/>
      <c r="D43" s="25"/>
      <c r="E43" s="25"/>
      <c r="F43" s="29"/>
      <c r="G43" s="29"/>
      <c r="H43" s="17"/>
      <c r="I43" s="17"/>
      <c r="J43" s="17"/>
      <c r="K43" s="17"/>
      <c r="L43" s="17"/>
      <c r="M43" s="17"/>
      <c r="N43" s="17"/>
      <c r="O43" s="17"/>
      <c r="P43" s="17"/>
      <c r="Q43" s="19"/>
    </row>
    <row r="44" spans="1:17" x14ac:dyDescent="0.25">
      <c r="A44" s="14"/>
      <c r="B44" s="15"/>
      <c r="C44" s="16"/>
      <c r="D44" s="25"/>
      <c r="E44" s="25"/>
      <c r="F44" s="29"/>
      <c r="G44" s="29"/>
      <c r="H44" s="17"/>
      <c r="I44" s="17"/>
      <c r="J44" s="17"/>
      <c r="K44" s="17"/>
      <c r="L44" s="17"/>
      <c r="M44" s="17"/>
      <c r="N44" s="17"/>
      <c r="O44" s="17"/>
      <c r="P44" s="17"/>
      <c r="Q44" s="19"/>
    </row>
    <row r="45" spans="1:17" x14ac:dyDescent="0.25">
      <c r="A45" s="14"/>
      <c r="B45" s="15"/>
      <c r="C45" s="16"/>
      <c r="D45" s="25"/>
      <c r="E45" s="25"/>
      <c r="F45" s="29"/>
      <c r="G45" s="29"/>
      <c r="H45" s="17"/>
      <c r="I45" s="17"/>
      <c r="J45" s="17"/>
      <c r="K45" s="17"/>
      <c r="L45" s="17"/>
      <c r="M45" s="17"/>
      <c r="N45" s="17"/>
      <c r="O45" s="17"/>
      <c r="P45" s="17"/>
      <c r="Q45" s="19"/>
    </row>
    <row r="46" spans="1:17" x14ac:dyDescent="0.25">
      <c r="A46" s="14"/>
      <c r="B46" s="15"/>
      <c r="C46" s="16"/>
      <c r="D46" s="25"/>
      <c r="E46" s="25"/>
      <c r="F46" s="29"/>
      <c r="G46" s="29"/>
      <c r="H46" s="17"/>
      <c r="I46" s="17"/>
      <c r="J46" s="17"/>
      <c r="K46" s="17"/>
      <c r="L46" s="17"/>
      <c r="M46" s="17"/>
      <c r="N46" s="17"/>
      <c r="O46" s="17"/>
      <c r="P46" s="17"/>
      <c r="Q46" s="19"/>
    </row>
    <row r="47" spans="1:17" x14ac:dyDescent="0.25">
      <c r="A47" s="14"/>
      <c r="B47" s="15"/>
      <c r="C47" s="16"/>
      <c r="D47" s="25"/>
      <c r="E47" s="25"/>
      <c r="F47" s="29"/>
      <c r="G47" s="29"/>
      <c r="H47" s="17"/>
      <c r="I47" s="17"/>
      <c r="J47" s="17"/>
      <c r="K47" s="17"/>
      <c r="L47" s="17"/>
      <c r="M47" s="17"/>
      <c r="N47" s="17"/>
      <c r="O47" s="17"/>
      <c r="P47" s="17"/>
      <c r="Q47" s="19"/>
    </row>
    <row r="48" spans="1:17" x14ac:dyDescent="0.25">
      <c r="A48" s="14"/>
      <c r="B48" s="15"/>
      <c r="C48" s="16"/>
      <c r="D48" s="25"/>
      <c r="E48" s="25"/>
      <c r="F48" s="29"/>
      <c r="G48" s="29"/>
      <c r="H48" s="17"/>
      <c r="I48" s="17"/>
      <c r="J48" s="17"/>
      <c r="K48" s="17"/>
      <c r="L48" s="17"/>
      <c r="M48" s="17"/>
      <c r="N48" s="17"/>
      <c r="O48" s="17"/>
      <c r="P48" s="17"/>
      <c r="Q48" s="19"/>
    </row>
    <row r="49" spans="1:17" x14ac:dyDescent="0.25">
      <c r="A49" s="14"/>
      <c r="B49" s="15"/>
      <c r="C49" s="16"/>
      <c r="D49" s="25"/>
      <c r="E49" s="25"/>
      <c r="F49" s="29"/>
      <c r="G49" s="29"/>
      <c r="H49" s="17"/>
      <c r="I49" s="17"/>
      <c r="J49" s="17"/>
      <c r="K49" s="17"/>
      <c r="L49" s="17"/>
      <c r="M49" s="17"/>
      <c r="N49" s="17"/>
      <c r="O49" s="17"/>
      <c r="P49" s="17"/>
      <c r="Q49" s="19"/>
    </row>
    <row r="50" spans="1:17" x14ac:dyDescent="0.25">
      <c r="A50" s="14"/>
      <c r="B50" s="15"/>
      <c r="C50" s="16"/>
      <c r="D50" s="25"/>
      <c r="E50" s="25"/>
      <c r="F50" s="29"/>
      <c r="G50" s="29"/>
      <c r="H50" s="17"/>
      <c r="I50" s="17"/>
      <c r="J50" s="17"/>
      <c r="K50" s="17"/>
      <c r="L50" s="17"/>
      <c r="M50" s="17"/>
      <c r="N50" s="17"/>
      <c r="O50" s="17"/>
      <c r="P50" s="17"/>
      <c r="Q50" s="19"/>
    </row>
    <row r="51" spans="1:17" x14ac:dyDescent="0.25">
      <c r="A51" s="14"/>
      <c r="B51" s="15"/>
      <c r="C51" s="16"/>
      <c r="D51" s="25"/>
      <c r="E51" s="25"/>
      <c r="F51" s="29"/>
      <c r="G51" s="29"/>
      <c r="H51" s="17"/>
      <c r="I51" s="17"/>
      <c r="J51" s="17"/>
      <c r="K51" s="17"/>
      <c r="L51" s="17"/>
      <c r="M51" s="17"/>
      <c r="N51" s="17"/>
      <c r="O51" s="17"/>
      <c r="P51" s="17"/>
      <c r="Q51" s="19"/>
    </row>
    <row r="52" spans="1:17" x14ac:dyDescent="0.25">
      <c r="A52" s="14"/>
      <c r="B52" s="15"/>
      <c r="C52" s="16"/>
      <c r="D52" s="25"/>
      <c r="E52" s="25"/>
      <c r="F52" s="29"/>
      <c r="G52" s="29"/>
      <c r="H52" s="17"/>
      <c r="I52" s="17"/>
      <c r="J52" s="17"/>
      <c r="K52" s="17"/>
      <c r="L52" s="17"/>
      <c r="M52" s="17"/>
      <c r="N52" s="17"/>
      <c r="O52" s="17"/>
      <c r="P52" s="17"/>
      <c r="Q52" s="19"/>
    </row>
    <row r="53" spans="1:17" x14ac:dyDescent="0.25">
      <c r="A53" s="14"/>
      <c r="B53" s="15"/>
      <c r="C53" s="16"/>
      <c r="D53" s="25"/>
      <c r="E53" s="25"/>
      <c r="F53" s="29"/>
      <c r="G53" s="29"/>
      <c r="H53" s="17"/>
      <c r="I53" s="17"/>
      <c r="J53" s="17"/>
      <c r="K53" s="17"/>
      <c r="L53" s="17"/>
      <c r="M53" s="17"/>
      <c r="N53" s="17"/>
      <c r="O53" s="17"/>
      <c r="P53" s="17"/>
      <c r="Q53" s="19"/>
    </row>
    <row r="54" spans="1:17" x14ac:dyDescent="0.25">
      <c r="A54" s="14"/>
      <c r="B54" s="15"/>
      <c r="C54" s="16"/>
      <c r="D54" s="25"/>
      <c r="E54" s="25"/>
      <c r="F54" s="29"/>
      <c r="G54" s="29"/>
      <c r="H54" s="17"/>
      <c r="I54" s="17"/>
      <c r="J54" s="17"/>
      <c r="K54" s="17"/>
      <c r="L54" s="17"/>
      <c r="M54" s="17"/>
      <c r="N54" s="17"/>
      <c r="O54" s="17"/>
      <c r="P54" s="17"/>
      <c r="Q54" s="19"/>
    </row>
    <row r="55" spans="1:17" x14ac:dyDescent="0.25">
      <c r="A55" s="14"/>
      <c r="B55" s="15"/>
      <c r="C55" s="16"/>
      <c r="D55" s="25"/>
      <c r="E55" s="25"/>
      <c r="F55" s="29"/>
      <c r="G55" s="29"/>
      <c r="H55" s="17"/>
      <c r="I55" s="17"/>
      <c r="J55" s="17"/>
      <c r="K55" s="17"/>
      <c r="L55" s="17"/>
      <c r="M55" s="17"/>
      <c r="N55" s="17"/>
      <c r="O55" s="17"/>
      <c r="P55" s="17"/>
      <c r="Q55" s="19"/>
    </row>
    <row r="56" spans="1:17" x14ac:dyDescent="0.25">
      <c r="A56" s="14"/>
      <c r="B56" s="15"/>
      <c r="C56" s="16"/>
      <c r="D56" s="25"/>
      <c r="E56" s="25"/>
      <c r="F56" s="29"/>
      <c r="G56" s="29"/>
      <c r="H56" s="17"/>
      <c r="I56" s="17"/>
      <c r="J56" s="17"/>
      <c r="K56" s="17"/>
      <c r="L56" s="17"/>
      <c r="M56" s="17"/>
      <c r="N56" s="17"/>
      <c r="O56" s="17"/>
      <c r="P56" s="17"/>
      <c r="Q56" s="19"/>
    </row>
    <row r="57" spans="1:17" x14ac:dyDescent="0.25">
      <c r="A57" s="14"/>
      <c r="B57" s="15"/>
      <c r="C57" s="16"/>
      <c r="D57" s="25"/>
      <c r="E57" s="25"/>
      <c r="F57" s="29"/>
      <c r="G57" s="29"/>
      <c r="H57" s="17"/>
      <c r="I57" s="17"/>
      <c r="J57" s="17"/>
      <c r="K57" s="17"/>
      <c r="L57" s="17"/>
      <c r="M57" s="17"/>
      <c r="N57" s="17"/>
      <c r="O57" s="17"/>
      <c r="P57" s="17"/>
      <c r="Q57" s="19"/>
    </row>
    <row r="58" spans="1:17" x14ac:dyDescent="0.25">
      <c r="A58" s="14"/>
      <c r="B58" s="15"/>
      <c r="C58" s="16"/>
      <c r="D58" s="25"/>
      <c r="E58" s="25"/>
      <c r="F58" s="29"/>
      <c r="G58" s="29"/>
      <c r="H58" s="17"/>
      <c r="I58" s="17"/>
      <c r="J58" s="17"/>
      <c r="K58" s="17"/>
      <c r="L58" s="17"/>
      <c r="M58" s="17"/>
      <c r="N58" s="17"/>
      <c r="O58" s="17"/>
      <c r="P58" s="17"/>
      <c r="Q58" s="19"/>
    </row>
    <row r="59" spans="1:17" x14ac:dyDescent="0.25">
      <c r="A59" s="14"/>
      <c r="B59" s="15"/>
      <c r="C59" s="16"/>
      <c r="D59" s="25"/>
      <c r="E59" s="25"/>
      <c r="F59" s="29"/>
      <c r="G59" s="29"/>
      <c r="H59" s="17"/>
      <c r="I59" s="17"/>
      <c r="J59" s="17"/>
      <c r="K59" s="17"/>
      <c r="L59" s="17"/>
      <c r="M59" s="17"/>
      <c r="N59" s="17"/>
      <c r="O59" s="17"/>
      <c r="P59" s="17"/>
      <c r="Q59" s="19"/>
    </row>
    <row r="60" spans="1:17" x14ac:dyDescent="0.25">
      <c r="A60" s="14"/>
      <c r="B60" s="15"/>
      <c r="C60" s="16"/>
      <c r="D60" s="25"/>
      <c r="E60" s="25"/>
      <c r="F60" s="29"/>
      <c r="G60" s="29"/>
      <c r="H60" s="17"/>
      <c r="I60" s="17"/>
      <c r="J60" s="17"/>
      <c r="K60" s="17"/>
      <c r="L60" s="17"/>
      <c r="M60" s="17"/>
      <c r="N60" s="17"/>
      <c r="O60" s="17"/>
      <c r="P60" s="17"/>
      <c r="Q60" s="19"/>
    </row>
    <row r="61" spans="1:17" x14ac:dyDescent="0.25">
      <c r="A61" s="14"/>
      <c r="B61" s="15"/>
      <c r="C61" s="16"/>
      <c r="D61" s="25"/>
      <c r="E61" s="25"/>
      <c r="F61" s="29"/>
      <c r="G61" s="29"/>
      <c r="H61" s="17"/>
      <c r="I61" s="17"/>
      <c r="J61" s="17"/>
      <c r="K61" s="17"/>
      <c r="L61" s="17"/>
      <c r="M61" s="17"/>
      <c r="N61" s="17"/>
      <c r="O61" s="17"/>
      <c r="P61" s="17"/>
      <c r="Q61" s="19"/>
    </row>
    <row r="62" spans="1:17" x14ac:dyDescent="0.25">
      <c r="A62" s="14"/>
      <c r="B62" s="15"/>
      <c r="C62" s="16"/>
      <c r="D62" s="25"/>
      <c r="E62" s="25"/>
      <c r="F62" s="29"/>
      <c r="G62" s="29"/>
      <c r="H62" s="17"/>
      <c r="I62" s="17"/>
      <c r="J62" s="17"/>
      <c r="K62" s="17"/>
      <c r="L62" s="17"/>
      <c r="M62" s="17"/>
      <c r="N62" s="17"/>
      <c r="O62" s="17"/>
      <c r="P62" s="17"/>
      <c r="Q62" s="19"/>
    </row>
    <row r="63" spans="1:17" x14ac:dyDescent="0.25">
      <c r="A63" s="14"/>
      <c r="B63" s="15"/>
      <c r="C63" s="16"/>
      <c r="D63" s="25"/>
      <c r="E63" s="25"/>
      <c r="F63" s="29"/>
      <c r="G63" s="29"/>
      <c r="H63" s="17"/>
      <c r="I63" s="17"/>
      <c r="J63" s="17"/>
      <c r="K63" s="17"/>
      <c r="L63" s="17"/>
      <c r="M63" s="17"/>
      <c r="N63" s="17"/>
      <c r="O63" s="17"/>
      <c r="P63" s="17"/>
      <c r="Q63" s="19"/>
    </row>
    <row r="64" spans="1:17" x14ac:dyDescent="0.25">
      <c r="A64" s="14"/>
      <c r="B64" s="15"/>
      <c r="C64" s="16"/>
      <c r="D64" s="25"/>
      <c r="E64" s="25"/>
      <c r="F64" s="29"/>
      <c r="G64" s="29"/>
      <c r="H64" s="17"/>
      <c r="I64" s="17"/>
      <c r="J64" s="17"/>
      <c r="K64" s="17"/>
      <c r="L64" s="17"/>
      <c r="M64" s="17"/>
      <c r="N64" s="17"/>
      <c r="O64" s="17"/>
      <c r="P64" s="17"/>
      <c r="Q64" s="19"/>
    </row>
    <row r="65" spans="1:17" x14ac:dyDescent="0.25">
      <c r="A65" s="14"/>
      <c r="B65" s="15"/>
      <c r="C65" s="16"/>
      <c r="D65" s="25"/>
      <c r="E65" s="25"/>
      <c r="F65" s="29"/>
      <c r="G65" s="29"/>
      <c r="H65" s="17"/>
      <c r="I65" s="17"/>
      <c r="J65" s="17"/>
      <c r="K65" s="17"/>
      <c r="L65" s="17"/>
      <c r="M65" s="17"/>
      <c r="N65" s="17"/>
      <c r="O65" s="17"/>
      <c r="P65" s="17"/>
      <c r="Q65" s="19"/>
    </row>
    <row r="66" spans="1:17" x14ac:dyDescent="0.25">
      <c r="A66" s="14"/>
      <c r="B66" s="15"/>
      <c r="C66" s="16"/>
      <c r="D66" s="25"/>
      <c r="E66" s="25"/>
      <c r="F66" s="29"/>
      <c r="G66" s="29"/>
      <c r="H66" s="17"/>
      <c r="I66" s="17"/>
      <c r="J66" s="17"/>
      <c r="K66" s="17"/>
      <c r="L66" s="17"/>
      <c r="M66" s="17"/>
      <c r="N66" s="17"/>
      <c r="O66" s="17"/>
      <c r="P66" s="17"/>
      <c r="Q66" s="19"/>
    </row>
    <row r="67" spans="1:17" x14ac:dyDescent="0.25">
      <c r="A67" s="14"/>
      <c r="B67" s="15"/>
      <c r="C67" s="16"/>
      <c r="D67" s="25"/>
      <c r="E67" s="25"/>
      <c r="F67" s="29"/>
      <c r="G67" s="29"/>
      <c r="H67" s="17"/>
      <c r="I67" s="17"/>
      <c r="J67" s="17"/>
      <c r="K67" s="17"/>
      <c r="L67" s="17"/>
      <c r="M67" s="17"/>
      <c r="N67" s="17"/>
      <c r="O67" s="17"/>
      <c r="P67" s="17"/>
      <c r="Q67" s="19"/>
    </row>
    <row r="68" spans="1:17" x14ac:dyDescent="0.25">
      <c r="A68" s="14"/>
      <c r="B68" s="15"/>
      <c r="C68" s="16"/>
      <c r="D68" s="25"/>
      <c r="E68" s="25"/>
      <c r="F68" s="29"/>
      <c r="G68" s="29"/>
      <c r="H68" s="17"/>
      <c r="I68" s="17"/>
      <c r="J68" s="17"/>
      <c r="K68" s="17"/>
      <c r="L68" s="17"/>
      <c r="M68" s="17"/>
      <c r="N68" s="17"/>
      <c r="O68" s="17"/>
      <c r="P68" s="17"/>
      <c r="Q68" s="19"/>
    </row>
    <row r="69" spans="1:17" x14ac:dyDescent="0.25">
      <c r="A69" s="14"/>
      <c r="B69" s="15"/>
      <c r="C69" s="16"/>
      <c r="D69" s="25"/>
      <c r="E69" s="25"/>
      <c r="F69" s="29"/>
      <c r="G69" s="29"/>
      <c r="H69" s="17"/>
      <c r="I69" s="17"/>
      <c r="J69" s="17"/>
      <c r="K69" s="17"/>
      <c r="L69" s="17"/>
      <c r="M69" s="17"/>
      <c r="N69" s="17"/>
      <c r="O69" s="17"/>
      <c r="P69" s="17"/>
      <c r="Q69" s="19"/>
    </row>
    <row r="70" spans="1:17" x14ac:dyDescent="0.25">
      <c r="A70" s="14"/>
      <c r="B70" s="15"/>
      <c r="C70" s="16"/>
      <c r="D70" s="25"/>
      <c r="E70" s="25"/>
      <c r="F70" s="29"/>
      <c r="G70" s="29"/>
      <c r="H70" s="17"/>
      <c r="I70" s="17"/>
      <c r="J70" s="17"/>
      <c r="K70" s="17"/>
      <c r="L70" s="17"/>
      <c r="M70" s="17"/>
      <c r="N70" s="17"/>
      <c r="O70" s="17"/>
      <c r="P70" s="17"/>
      <c r="Q70" s="19"/>
    </row>
    <row r="71" spans="1:17" x14ac:dyDescent="0.25">
      <c r="A71" s="14"/>
      <c r="B71" s="15"/>
      <c r="C71" s="16"/>
      <c r="D71" s="25"/>
      <c r="E71" s="25"/>
      <c r="F71" s="29"/>
      <c r="G71" s="29"/>
      <c r="H71" s="17"/>
      <c r="I71" s="17"/>
      <c r="J71" s="17"/>
      <c r="K71" s="17"/>
      <c r="L71" s="17"/>
      <c r="M71" s="17"/>
      <c r="N71" s="17"/>
      <c r="O71" s="17"/>
      <c r="P71" s="17"/>
      <c r="Q71" s="19"/>
    </row>
    <row r="72" spans="1:17" x14ac:dyDescent="0.25">
      <c r="A72" s="14"/>
      <c r="B72" s="15"/>
      <c r="C72" s="16"/>
      <c r="D72" s="25"/>
      <c r="E72" s="25"/>
      <c r="F72" s="29"/>
      <c r="G72" s="29"/>
      <c r="H72" s="17"/>
      <c r="I72" s="17"/>
      <c r="J72" s="17"/>
      <c r="K72" s="17"/>
      <c r="L72" s="17"/>
      <c r="M72" s="17"/>
      <c r="N72" s="17"/>
      <c r="O72" s="17"/>
      <c r="P72" s="17"/>
      <c r="Q72" s="19"/>
    </row>
    <row r="73" spans="1:17" x14ac:dyDescent="0.25">
      <c r="A73" s="14"/>
      <c r="B73" s="15"/>
      <c r="C73" s="16"/>
      <c r="D73" s="25"/>
      <c r="E73" s="25"/>
      <c r="F73" s="29"/>
      <c r="G73" s="29"/>
      <c r="H73" s="17"/>
      <c r="I73" s="17"/>
      <c r="J73" s="17"/>
      <c r="K73" s="17"/>
      <c r="L73" s="17"/>
      <c r="M73" s="17"/>
      <c r="N73" s="17"/>
      <c r="O73" s="17"/>
      <c r="P73" s="17"/>
      <c r="Q73" s="19"/>
    </row>
    <row r="74" spans="1:17" x14ac:dyDescent="0.25">
      <c r="A74" s="14"/>
      <c r="B74" s="15"/>
      <c r="C74" s="16"/>
      <c r="D74" s="25"/>
      <c r="E74" s="25"/>
      <c r="F74" s="29"/>
      <c r="G74" s="29"/>
      <c r="H74" s="17"/>
      <c r="I74" s="17"/>
      <c r="J74" s="17"/>
      <c r="K74" s="17"/>
      <c r="L74" s="17"/>
      <c r="M74" s="17"/>
      <c r="N74" s="17"/>
      <c r="O74" s="17"/>
      <c r="P74" s="17"/>
      <c r="Q74" s="19"/>
    </row>
    <row r="75" spans="1:17" x14ac:dyDescent="0.25">
      <c r="A75" s="14"/>
      <c r="B75" s="15"/>
      <c r="C75" s="16"/>
      <c r="D75" s="25"/>
      <c r="E75" s="25"/>
      <c r="F75" s="29"/>
      <c r="G75" s="29"/>
      <c r="H75" s="17"/>
      <c r="I75" s="17"/>
      <c r="J75" s="17"/>
      <c r="K75" s="17"/>
      <c r="L75" s="17"/>
      <c r="M75" s="17"/>
      <c r="N75" s="17"/>
      <c r="O75" s="17"/>
      <c r="P75" s="17"/>
      <c r="Q75" s="19"/>
    </row>
    <row r="76" spans="1:17" x14ac:dyDescent="0.25">
      <c r="A76" s="14"/>
      <c r="B76" s="15"/>
      <c r="C76" s="16"/>
      <c r="D76" s="25"/>
      <c r="E76" s="25"/>
      <c r="F76" s="29"/>
      <c r="G76" s="29"/>
      <c r="H76" s="17"/>
      <c r="I76" s="17"/>
      <c r="J76" s="17"/>
      <c r="K76" s="17"/>
      <c r="L76" s="17"/>
      <c r="M76" s="17"/>
      <c r="N76" s="17"/>
      <c r="O76" s="17"/>
      <c r="P76" s="17"/>
      <c r="Q76" s="19"/>
    </row>
    <row r="77" spans="1:17" x14ac:dyDescent="0.25">
      <c r="A77" s="14"/>
      <c r="B77" s="15"/>
      <c r="C77" s="16"/>
      <c r="D77" s="25"/>
      <c r="E77" s="25"/>
      <c r="F77" s="29"/>
      <c r="G77" s="29"/>
      <c r="H77" s="17"/>
      <c r="I77" s="17"/>
      <c r="J77" s="17"/>
      <c r="K77" s="17"/>
      <c r="L77" s="17"/>
      <c r="M77" s="17"/>
      <c r="N77" s="17"/>
      <c r="O77" s="17"/>
      <c r="P77" s="17"/>
      <c r="Q77" s="19"/>
    </row>
    <row r="78" spans="1:17" x14ac:dyDescent="0.25">
      <c r="A78" s="14"/>
      <c r="B78" s="15"/>
      <c r="C78" s="16"/>
      <c r="D78" s="25"/>
      <c r="E78" s="25"/>
      <c r="F78" s="29"/>
      <c r="G78" s="29"/>
      <c r="H78" s="17"/>
      <c r="I78" s="17"/>
      <c r="J78" s="17"/>
      <c r="K78" s="17"/>
      <c r="L78" s="17"/>
      <c r="M78" s="17"/>
      <c r="N78" s="17"/>
      <c r="O78" s="17"/>
      <c r="P78" s="17"/>
      <c r="Q78" s="19"/>
    </row>
    <row r="79" spans="1:17" x14ac:dyDescent="0.25">
      <c r="A79" s="14"/>
      <c r="B79" s="15"/>
      <c r="C79" s="16"/>
      <c r="D79" s="25"/>
      <c r="E79" s="25"/>
      <c r="F79" s="29"/>
      <c r="G79" s="29"/>
      <c r="H79" s="17"/>
      <c r="I79" s="17"/>
      <c r="J79" s="17"/>
      <c r="K79" s="17"/>
      <c r="L79" s="17"/>
      <c r="M79" s="17"/>
      <c r="N79" s="17"/>
      <c r="O79" s="17"/>
      <c r="P79" s="17"/>
      <c r="Q79" s="19"/>
    </row>
    <row r="80" spans="1:17" x14ac:dyDescent="0.25">
      <c r="A80" s="14"/>
      <c r="B80" s="15"/>
      <c r="C80" s="16"/>
      <c r="D80" s="25"/>
      <c r="E80" s="25"/>
      <c r="F80" s="29"/>
      <c r="G80" s="29"/>
      <c r="H80" s="17"/>
      <c r="I80" s="17"/>
      <c r="J80" s="17"/>
      <c r="K80" s="17"/>
      <c r="L80" s="17"/>
      <c r="M80" s="17"/>
      <c r="N80" s="17"/>
      <c r="O80" s="17"/>
      <c r="P80" s="17"/>
      <c r="Q80" s="19"/>
    </row>
    <row r="81" spans="1:17" x14ac:dyDescent="0.25">
      <c r="A81" s="14"/>
      <c r="B81" s="15"/>
      <c r="C81" s="16"/>
      <c r="D81" s="25"/>
      <c r="E81" s="25"/>
      <c r="F81" s="29"/>
      <c r="G81" s="29"/>
      <c r="H81" s="17"/>
      <c r="I81" s="17"/>
      <c r="J81" s="17"/>
      <c r="K81" s="17"/>
      <c r="L81" s="17"/>
      <c r="M81" s="17"/>
      <c r="N81" s="17"/>
      <c r="O81" s="17"/>
      <c r="P81" s="17"/>
      <c r="Q81" s="19"/>
    </row>
    <row r="82" spans="1:17" x14ac:dyDescent="0.25">
      <c r="A82" s="14"/>
      <c r="B82" s="15"/>
      <c r="C82" s="16"/>
      <c r="D82" s="25"/>
      <c r="E82" s="25"/>
      <c r="F82" s="29"/>
      <c r="G82" s="29"/>
      <c r="H82" s="17"/>
      <c r="I82" s="17"/>
      <c r="J82" s="17"/>
      <c r="K82" s="17"/>
      <c r="L82" s="17"/>
      <c r="M82" s="17"/>
      <c r="N82" s="17"/>
      <c r="O82" s="17"/>
      <c r="P82" s="17"/>
      <c r="Q82" s="19"/>
    </row>
    <row r="83" spans="1:17" x14ac:dyDescent="0.25">
      <c r="A83" s="14"/>
      <c r="B83" s="15"/>
      <c r="C83" s="16"/>
      <c r="D83" s="25"/>
      <c r="E83" s="25"/>
      <c r="F83" s="29"/>
      <c r="G83" s="29"/>
      <c r="H83" s="17"/>
      <c r="I83" s="17"/>
      <c r="J83" s="17"/>
      <c r="K83" s="17"/>
      <c r="L83" s="17"/>
      <c r="M83" s="17"/>
      <c r="N83" s="17"/>
      <c r="O83" s="17"/>
      <c r="P83" s="17"/>
      <c r="Q83" s="19"/>
    </row>
    <row r="84" spans="1:17" x14ac:dyDescent="0.25">
      <c r="A84" s="14"/>
      <c r="B84" s="15"/>
      <c r="C84" s="16"/>
      <c r="D84" s="25"/>
      <c r="E84" s="25"/>
      <c r="F84" s="29"/>
      <c r="G84" s="29"/>
      <c r="H84" s="17"/>
      <c r="I84" s="17"/>
      <c r="J84" s="17"/>
      <c r="K84" s="17"/>
      <c r="L84" s="17"/>
      <c r="M84" s="17"/>
      <c r="N84" s="17"/>
      <c r="O84" s="17"/>
      <c r="P84" s="17"/>
      <c r="Q84" s="19"/>
    </row>
    <row r="85" spans="1:17" x14ac:dyDescent="0.25">
      <c r="A85" s="14"/>
      <c r="B85" s="15"/>
      <c r="C85" s="16"/>
      <c r="D85" s="25"/>
      <c r="E85" s="25"/>
      <c r="F85" s="29"/>
      <c r="G85" s="29"/>
      <c r="H85" s="17"/>
      <c r="I85" s="17"/>
      <c r="J85" s="17"/>
      <c r="K85" s="17"/>
      <c r="L85" s="17"/>
      <c r="M85" s="17"/>
      <c r="N85" s="17"/>
      <c r="O85" s="17"/>
      <c r="P85" s="17"/>
      <c r="Q85" s="19"/>
    </row>
    <row r="86" spans="1:17" x14ac:dyDescent="0.25">
      <c r="A86" s="14"/>
      <c r="B86" s="15"/>
      <c r="C86" s="16"/>
      <c r="D86" s="25"/>
      <c r="E86" s="25"/>
      <c r="F86" s="29"/>
      <c r="G86" s="29"/>
      <c r="H86" s="17"/>
      <c r="I86" s="17"/>
      <c r="J86" s="17"/>
      <c r="K86" s="17"/>
      <c r="L86" s="17"/>
      <c r="M86" s="17"/>
      <c r="N86" s="17"/>
      <c r="O86" s="17"/>
      <c r="P86" s="17"/>
      <c r="Q86" s="19"/>
    </row>
    <row r="87" spans="1:17" x14ac:dyDescent="0.25">
      <c r="A87" s="14"/>
      <c r="B87" s="15"/>
      <c r="C87" s="16"/>
      <c r="D87" s="25"/>
      <c r="E87" s="25"/>
      <c r="F87" s="29"/>
      <c r="G87" s="29"/>
      <c r="H87" s="17"/>
      <c r="I87" s="17"/>
      <c r="J87" s="17"/>
      <c r="K87" s="17"/>
      <c r="L87" s="17"/>
      <c r="M87" s="17"/>
      <c r="N87" s="17"/>
      <c r="O87" s="17"/>
      <c r="P87" s="17"/>
      <c r="Q87" s="19"/>
    </row>
    <row r="88" spans="1:17" x14ac:dyDescent="0.25">
      <c r="A88" s="14"/>
      <c r="B88" s="15"/>
      <c r="C88" s="16"/>
      <c r="D88" s="25"/>
      <c r="E88" s="25"/>
      <c r="F88" s="29"/>
      <c r="G88" s="29"/>
      <c r="H88" s="17"/>
      <c r="I88" s="17"/>
      <c r="J88" s="17"/>
      <c r="K88" s="17"/>
      <c r="L88" s="17"/>
      <c r="M88" s="17"/>
      <c r="N88" s="17"/>
      <c r="O88" s="17"/>
      <c r="P88" s="17"/>
      <c r="Q88" s="19"/>
    </row>
    <row r="89" spans="1:17" x14ac:dyDescent="0.25">
      <c r="A89" s="14"/>
      <c r="B89" s="15"/>
      <c r="C89" s="16"/>
      <c r="D89" s="25"/>
      <c r="E89" s="25"/>
      <c r="F89" s="29"/>
      <c r="G89" s="29"/>
      <c r="H89" s="17"/>
      <c r="I89" s="17"/>
      <c r="J89" s="17"/>
      <c r="K89" s="17"/>
      <c r="L89" s="17"/>
      <c r="M89" s="17"/>
      <c r="N89" s="17"/>
      <c r="O89" s="17"/>
      <c r="P89" s="17"/>
      <c r="Q89" s="19"/>
    </row>
    <row r="90" spans="1:17" x14ac:dyDescent="0.25">
      <c r="A90" s="14"/>
      <c r="B90" s="15"/>
      <c r="C90" s="16"/>
      <c r="D90" s="25"/>
      <c r="E90" s="25"/>
      <c r="F90" s="29"/>
      <c r="G90" s="29"/>
      <c r="H90" s="17"/>
      <c r="I90" s="17"/>
      <c r="J90" s="17"/>
      <c r="K90" s="17"/>
      <c r="L90" s="17"/>
      <c r="M90" s="17"/>
      <c r="N90" s="17"/>
      <c r="O90" s="17"/>
      <c r="P90" s="17"/>
      <c r="Q90" s="19"/>
    </row>
    <row r="91" spans="1:17" x14ac:dyDescent="0.25">
      <c r="A91" s="14"/>
      <c r="B91" s="15"/>
      <c r="C91" s="16"/>
      <c r="D91" s="25"/>
      <c r="E91" s="25"/>
      <c r="F91" s="29"/>
      <c r="G91" s="29"/>
      <c r="H91" s="17"/>
      <c r="I91" s="17"/>
      <c r="J91" s="17"/>
      <c r="K91" s="17"/>
      <c r="L91" s="17"/>
      <c r="M91" s="17"/>
      <c r="N91" s="17"/>
      <c r="O91" s="17"/>
      <c r="P91" s="17"/>
      <c r="Q91" s="19"/>
    </row>
    <row r="92" spans="1:17" x14ac:dyDescent="0.25">
      <c r="A92" s="14"/>
      <c r="B92" s="15"/>
      <c r="C92" s="16"/>
      <c r="D92" s="25"/>
      <c r="E92" s="25"/>
      <c r="F92" s="29"/>
      <c r="G92" s="29"/>
      <c r="H92" s="17"/>
      <c r="I92" s="17"/>
      <c r="J92" s="17"/>
      <c r="K92" s="17"/>
      <c r="L92" s="17"/>
      <c r="M92" s="17"/>
      <c r="N92" s="17"/>
      <c r="O92" s="17"/>
      <c r="P92" s="17"/>
      <c r="Q92" s="19"/>
    </row>
    <row r="93" spans="1:17" x14ac:dyDescent="0.25">
      <c r="A93" s="14"/>
      <c r="B93" s="15"/>
      <c r="C93" s="16"/>
      <c r="D93" s="25"/>
      <c r="E93" s="25"/>
      <c r="F93" s="29"/>
      <c r="G93" s="29"/>
      <c r="H93" s="17"/>
      <c r="I93" s="17"/>
      <c r="J93" s="17"/>
      <c r="K93" s="17"/>
      <c r="L93" s="17"/>
      <c r="M93" s="17"/>
      <c r="N93" s="17"/>
      <c r="O93" s="17"/>
      <c r="P93" s="17"/>
      <c r="Q93" s="19"/>
    </row>
    <row r="94" spans="1:17" x14ac:dyDescent="0.25">
      <c r="A94" s="14"/>
      <c r="B94" s="15"/>
      <c r="C94" s="16"/>
      <c r="D94" s="25"/>
      <c r="E94" s="25"/>
      <c r="F94" s="29"/>
      <c r="G94" s="29"/>
      <c r="H94" s="17"/>
      <c r="I94" s="17"/>
      <c r="J94" s="17"/>
      <c r="K94" s="17"/>
      <c r="L94" s="17"/>
      <c r="M94" s="17"/>
      <c r="N94" s="17"/>
      <c r="O94" s="17"/>
      <c r="P94" s="17"/>
      <c r="Q94" s="19"/>
    </row>
    <row r="95" spans="1:17" x14ac:dyDescent="0.25">
      <c r="A95" s="14"/>
      <c r="B95" s="15"/>
      <c r="C95" s="16"/>
      <c r="D95" s="25"/>
      <c r="E95" s="25"/>
      <c r="F95" s="29"/>
      <c r="G95" s="29"/>
      <c r="H95" s="17"/>
      <c r="I95" s="17"/>
      <c r="J95" s="17"/>
      <c r="K95" s="17"/>
      <c r="L95" s="17"/>
      <c r="M95" s="17"/>
      <c r="N95" s="17"/>
      <c r="O95" s="17"/>
      <c r="P95" s="17"/>
      <c r="Q95" s="19"/>
    </row>
    <row r="96" spans="1:17" x14ac:dyDescent="0.25">
      <c r="A96" s="14"/>
      <c r="B96" s="15"/>
      <c r="C96" s="16"/>
      <c r="D96" s="25"/>
      <c r="E96" s="25"/>
      <c r="F96" s="29"/>
      <c r="G96" s="29"/>
      <c r="H96" s="17"/>
      <c r="I96" s="17"/>
      <c r="J96" s="17"/>
      <c r="K96" s="17"/>
      <c r="L96" s="17"/>
      <c r="M96" s="17"/>
      <c r="N96" s="17"/>
      <c r="O96" s="17"/>
      <c r="P96" s="17"/>
      <c r="Q96" s="19"/>
    </row>
    <row r="97" spans="1:17" x14ac:dyDescent="0.25">
      <c r="A97" s="14"/>
      <c r="B97" s="15"/>
      <c r="C97" s="16"/>
      <c r="D97" s="25"/>
      <c r="E97" s="25"/>
      <c r="F97" s="29"/>
      <c r="G97" s="29"/>
      <c r="H97" s="17"/>
      <c r="I97" s="17"/>
      <c r="J97" s="17"/>
      <c r="K97" s="17"/>
      <c r="L97" s="17"/>
      <c r="M97" s="17"/>
      <c r="N97" s="17"/>
      <c r="O97" s="17"/>
      <c r="P97" s="17"/>
      <c r="Q97" s="19"/>
    </row>
    <row r="98" spans="1:17" x14ac:dyDescent="0.25">
      <c r="A98" s="14"/>
      <c r="B98" s="15"/>
      <c r="C98" s="16"/>
      <c r="D98" s="25"/>
      <c r="E98" s="25"/>
      <c r="F98" s="29"/>
      <c r="G98" s="29"/>
      <c r="H98" s="17"/>
      <c r="I98" s="17"/>
      <c r="J98" s="17"/>
      <c r="K98" s="17"/>
      <c r="L98" s="17"/>
      <c r="M98" s="17"/>
      <c r="N98" s="17"/>
      <c r="O98" s="17"/>
      <c r="P98" s="17"/>
      <c r="Q98" s="19"/>
    </row>
    <row r="99" spans="1:17" x14ac:dyDescent="0.25">
      <c r="A99" s="14"/>
      <c r="B99" s="15"/>
      <c r="C99" s="16"/>
      <c r="D99" s="25"/>
      <c r="E99" s="25"/>
      <c r="F99" s="29"/>
      <c r="G99" s="29"/>
      <c r="H99" s="17"/>
      <c r="I99" s="17"/>
      <c r="J99" s="17"/>
      <c r="K99" s="17"/>
      <c r="L99" s="17"/>
      <c r="M99" s="17"/>
      <c r="N99" s="17"/>
      <c r="O99" s="17"/>
      <c r="P99" s="17"/>
      <c r="Q99" s="19"/>
    </row>
    <row r="100" spans="1:17" x14ac:dyDescent="0.25">
      <c r="A100" s="14"/>
      <c r="B100" s="15"/>
      <c r="C100" s="16"/>
      <c r="D100" s="25"/>
      <c r="E100" s="25"/>
      <c r="F100" s="29"/>
      <c r="G100" s="29"/>
      <c r="H100" s="17"/>
      <c r="I100" s="17"/>
      <c r="J100" s="17"/>
      <c r="K100" s="17"/>
      <c r="L100" s="17"/>
      <c r="M100" s="17"/>
      <c r="N100" s="17"/>
      <c r="O100" s="17"/>
      <c r="P100" s="17"/>
      <c r="Q100" s="19"/>
    </row>
  </sheetData>
  <mergeCells count="7">
    <mergeCell ref="P1:Q1"/>
    <mergeCell ref="D1:E1"/>
    <mergeCell ref="F1:G1"/>
    <mergeCell ref="H1:I1"/>
    <mergeCell ref="J1:K1"/>
    <mergeCell ref="L1:M1"/>
    <mergeCell ref="N1:O1"/>
  </mergeCells>
  <dataValidations count="1">
    <dataValidation type="list" allowBlank="1" showInputMessage="1" showErrorMessage="1" sqref="F11:F15">
      <formula1>COTES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Général</vt:lpstr>
      <vt:lpstr>Listes</vt:lpstr>
      <vt:lpstr>Donnéesbrutes</vt:lpstr>
      <vt:lpstr>Feuil1</vt:lpstr>
      <vt:lpstr>COTE__DOMICILE</vt:lpstr>
      <vt:lpstr>COTE_EXTERIEUR</vt:lpstr>
      <vt:lpstr>COTES</vt:lpstr>
      <vt:lpstr>ENSEMBLE</vt:lpstr>
      <vt:lpstr>ENSENMBLE</vt:lpstr>
      <vt:lpstr>EQUIVALENCE</vt:lpstr>
      <vt:lpstr>FAVORIS</vt:lpstr>
      <vt:lpstr>ODDS</vt:lpstr>
      <vt:lpstr>OUTSIDE</vt:lpstr>
      <vt:lpstr>OUTSIDER</vt:lpstr>
      <vt:lpstr>TEAM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Utilisateur_Admin</dc:creator>
  <cp:lastModifiedBy>Utilisateur_Admin</cp:lastModifiedBy>
  <cp:lastPrinted>2016-01-16T22:52:07Z</cp:lastPrinted>
  <dcterms:created xsi:type="dcterms:W3CDTF">2016-01-14T15:57:41Z</dcterms:created>
  <dcterms:modified xsi:type="dcterms:W3CDTF">2016-01-23T23:11:19Z</dcterms:modified>
</cp:coreProperties>
</file>