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-180" yWindow="1095" windowWidth="10755" windowHeight="7410" tabRatio="849"/>
  </bookViews>
  <sheets>
    <sheet name="BDD" sheetId="423" r:id="rId1"/>
    <sheet name="Opérations 01" sheetId="143" r:id="rId2"/>
    <sheet name="R. MARTINS 01" sheetId="144" r:id="rId3"/>
    <sheet name="C. FLEURY 01" sheetId="146" r:id="rId4"/>
    <sheet name="J. LEMENE 01" sheetId="147" r:id="rId5"/>
    <sheet name="P. PUTIGNY 01" sheetId="145" r:id="rId6"/>
    <sheet name="Opérations 02" sheetId="148" r:id="rId7"/>
    <sheet name="R. MARTINS 02" sheetId="149" r:id="rId8"/>
    <sheet name="C. FLEURY 02" sheetId="150" r:id="rId9"/>
    <sheet name="J. LEMENE 02" sheetId="151" r:id="rId10"/>
    <sheet name="P. PUTIGNY 02" sheetId="152" r:id="rId11"/>
    <sheet name="Opérations 03" sheetId="153" r:id="rId12"/>
    <sheet name="R. MARTINS 03" sheetId="154" r:id="rId13"/>
    <sheet name="C. FLEURY 03" sheetId="155" r:id="rId14"/>
    <sheet name="J. LEMENE 03" sheetId="156" r:id="rId15"/>
    <sheet name=" P. PUTIGNY 03" sheetId="157" r:id="rId16"/>
    <sheet name="Opérations 04" sheetId="158" r:id="rId17"/>
    <sheet name="R. MARTINS 04" sheetId="159" r:id="rId18"/>
    <sheet name="C. FLEURY 04" sheetId="160" r:id="rId19"/>
    <sheet name="J. LEMENE 04" sheetId="161" r:id="rId20"/>
    <sheet name=" P. PUTIGNY 04" sheetId="162" r:id="rId21"/>
    <sheet name="Opérations 04_2" sheetId="542" r:id="rId22"/>
    <sheet name="R. MARTINS 04 (2)" sheetId="543" r:id="rId23"/>
    <sheet name="C. FLEURY 04 (2)" sheetId="544" r:id="rId24"/>
    <sheet name="J. LEMENE 04 (2)" sheetId="545" r:id="rId25"/>
    <sheet name="P. PUTIGNY 04 (2)" sheetId="546" r:id="rId26"/>
    <sheet name="Opérations 05" sheetId="163" r:id="rId27"/>
    <sheet name="R. MARTINS 05" sheetId="164" r:id="rId28"/>
    <sheet name="C. FLEURY 05" sheetId="166" r:id="rId29"/>
    <sheet name="J. LEMENE 05" sheetId="167" r:id="rId30"/>
    <sheet name=" P. PUTIGNY 05" sheetId="165" r:id="rId31"/>
    <sheet name="Opérations 06" sheetId="168" r:id="rId32"/>
    <sheet name="R. MARTINS 06" sheetId="169" r:id="rId33"/>
    <sheet name="C.FLEURY 06" sheetId="171" r:id="rId34"/>
    <sheet name="J.LEMENE 06" sheetId="172" r:id="rId35"/>
    <sheet name="P.putigny 06" sheetId="170" r:id="rId36"/>
    <sheet name="Opérations 07" sheetId="173" r:id="rId37"/>
    <sheet name="R. MARTINS 07" sheetId="174" r:id="rId38"/>
    <sheet name="C. FLEURY 07" sheetId="176" r:id="rId39"/>
    <sheet name="J. LEMENE 07" sheetId="177" r:id="rId40"/>
    <sheet name="P.PUTIGNY 07" sheetId="175" r:id="rId41"/>
    <sheet name="Opérations 08" sheetId="178" r:id="rId42"/>
    <sheet name="R. MARTINS 08" sheetId="179" r:id="rId43"/>
    <sheet name="C. FLEURY 08" sheetId="181" r:id="rId44"/>
    <sheet name="J. LEMENE 08" sheetId="182" r:id="rId45"/>
    <sheet name=" P. PUTIGNY08" sheetId="180" r:id="rId46"/>
    <sheet name="Opérations 09" sheetId="183" r:id="rId47"/>
    <sheet name="R. MARTINS 09" sheetId="184" r:id="rId48"/>
    <sheet name="C. FLEURY 09" sheetId="186" r:id="rId49"/>
    <sheet name="J. LEMENE 09" sheetId="187" r:id="rId50"/>
    <sheet name=" P. PUTIGNY 09" sheetId="185" r:id="rId51"/>
    <sheet name="Opérations 10" sheetId="193" r:id="rId52"/>
    <sheet name="R. MARTINS 10" sheetId="194" r:id="rId53"/>
    <sheet name="C. FLEURY 10" sheetId="196" r:id="rId54"/>
    <sheet name="J. LEMENE 10" sheetId="197" r:id="rId55"/>
    <sheet name="P.PUTIGNY10" sheetId="195" r:id="rId56"/>
  </sheets>
  <definedNames>
    <definedName name="_xlnm._FilterDatabase" localSheetId="0" hidden="1">BDD!$A$1:$J$210</definedName>
    <definedName name="_xlnm._FilterDatabase" localSheetId="1" hidden="1">'Opérations 01'!$A$5:$AF$28</definedName>
    <definedName name="_xlnm._FilterDatabase" localSheetId="6" hidden="1">'Opérations 02'!$A$5:$AF$36</definedName>
    <definedName name="_xlnm._FilterDatabase" localSheetId="11" hidden="1">'Opérations 03'!$A$5:$AF$28</definedName>
    <definedName name="_xlnm._FilterDatabase" localSheetId="16" hidden="1">'Opérations 04'!$A$1:$AF$30</definedName>
    <definedName name="_xlnm._FilterDatabase" localSheetId="21" hidden="1">'Opérations 04_2'!$A$1:$AF$30</definedName>
    <definedName name="_xlnm._FilterDatabase" localSheetId="26" hidden="1">'Opérations 05'!$A$1:$AF$31</definedName>
    <definedName name="_xlnm._FilterDatabase" localSheetId="31" hidden="1">'Opérations 06'!$A$1:$AF$34</definedName>
    <definedName name="_xlnm._FilterDatabase" localSheetId="36" hidden="1">'Opérations 07'!$A$5:$AF$5</definedName>
    <definedName name="_xlnm._FilterDatabase" localSheetId="41" hidden="1">'Opérations 08'!$A$5:$AF$5</definedName>
    <definedName name="_xlnm._FilterDatabase" localSheetId="46" hidden="1">'Opérations 09'!$A$5:$AF$5</definedName>
    <definedName name="_xlnm._FilterDatabase" localSheetId="51" hidden="1">'Opérations 10'!$A$5:$CJ$5</definedName>
    <definedName name="_xlnm.Recorder">#REF!</definedName>
    <definedName name="_xlnm.Print_Titles" localSheetId="1">'Opérations 01'!$A:$D</definedName>
    <definedName name="_xlnm.Print_Titles" localSheetId="6">'Opérations 02'!$A:$D</definedName>
    <definedName name="_xlnm.Print_Titles" localSheetId="11">'Opérations 03'!$A:$D</definedName>
    <definedName name="_xlnm.Print_Titles" localSheetId="16">'Opérations 04'!$A:$D</definedName>
    <definedName name="_xlnm.Print_Titles" localSheetId="21">'Opérations 04_2'!$A:$D</definedName>
    <definedName name="_xlnm.Print_Titles" localSheetId="26">'Opérations 05'!$A:$D</definedName>
    <definedName name="_xlnm.Print_Titles" localSheetId="31">'Opérations 06'!$A:$D</definedName>
    <definedName name="_xlnm.Print_Titles" localSheetId="41">'Opérations 08'!$A:$D</definedName>
    <definedName name="MOIS">#REF!</definedName>
    <definedName name="MOISRAPPORT">#REF!</definedName>
    <definedName name="Opération">'Opérations 01'!$A$6:$AE$26</definedName>
  </definedNames>
  <calcPr calcId="152511"/>
</workbook>
</file>

<file path=xl/calcChain.xml><?xml version="1.0" encoding="utf-8"?>
<calcChain xmlns="http://schemas.openxmlformats.org/spreadsheetml/2006/main">
  <c r="J193" i="423" l="1"/>
  <c r="J194" i="423"/>
  <c r="J195" i="423"/>
  <c r="K195" i="423" s="1"/>
  <c r="J196" i="423"/>
  <c r="K196" i="423" s="1"/>
  <c r="J197" i="423"/>
  <c r="J198" i="423"/>
  <c r="J199" i="423"/>
  <c r="J200" i="423"/>
  <c r="K200" i="423" s="1"/>
  <c r="J201" i="423"/>
  <c r="J202" i="423"/>
  <c r="J203" i="423"/>
  <c r="J204" i="423"/>
  <c r="K204" i="423" s="1"/>
  <c r="J205" i="423"/>
  <c r="J206" i="423"/>
  <c r="J207" i="423"/>
  <c r="J208" i="423"/>
  <c r="J209" i="423"/>
  <c r="J210" i="423"/>
  <c r="J192" i="423"/>
  <c r="K192" i="423" s="1"/>
  <c r="C193" i="423"/>
  <c r="C194" i="423"/>
  <c r="C195" i="423"/>
  <c r="C196" i="423"/>
  <c r="C197" i="423"/>
  <c r="C198" i="423"/>
  <c r="C199" i="423"/>
  <c r="C200" i="423"/>
  <c r="C201" i="423"/>
  <c r="C202" i="423"/>
  <c r="C203" i="423"/>
  <c r="C204" i="423"/>
  <c r="C205" i="423"/>
  <c r="C206" i="423"/>
  <c r="C207" i="423"/>
  <c r="C208" i="423"/>
  <c r="C209" i="423"/>
  <c r="C210" i="423"/>
  <c r="C192" i="423"/>
  <c r="B193" i="423"/>
  <c r="B194" i="423"/>
  <c r="B195" i="423"/>
  <c r="B196" i="423"/>
  <c r="B197" i="423"/>
  <c r="B198" i="423"/>
  <c r="B199" i="423"/>
  <c r="B200" i="423"/>
  <c r="B201" i="423"/>
  <c r="B202" i="423"/>
  <c r="B203" i="423"/>
  <c r="B204" i="423"/>
  <c r="B205" i="423"/>
  <c r="B206" i="423"/>
  <c r="B207" i="423"/>
  <c r="B208" i="423"/>
  <c r="B209" i="423"/>
  <c r="B210" i="423"/>
  <c r="B192" i="423"/>
  <c r="J191" i="423"/>
  <c r="K191" i="423" s="1"/>
  <c r="C191" i="423"/>
  <c r="B191" i="423"/>
  <c r="K193" i="423"/>
  <c r="K194" i="423"/>
  <c r="K197" i="423"/>
  <c r="K198" i="423"/>
  <c r="K199" i="423"/>
  <c r="K201" i="423"/>
  <c r="K202" i="423"/>
  <c r="K203" i="423"/>
  <c r="K205" i="423"/>
  <c r="K206" i="423"/>
  <c r="J172" i="423"/>
  <c r="K172" i="423" s="1"/>
  <c r="J173" i="423"/>
  <c r="K173" i="423" s="1"/>
  <c r="J174" i="423"/>
  <c r="K174" i="423" s="1"/>
  <c r="J175" i="423"/>
  <c r="K175" i="423" s="1"/>
  <c r="J176" i="423"/>
  <c r="K176" i="423" s="1"/>
  <c r="J177" i="423"/>
  <c r="K177" i="423" s="1"/>
  <c r="J178" i="423"/>
  <c r="K178" i="423" s="1"/>
  <c r="J179" i="423"/>
  <c r="K179" i="423" s="1"/>
  <c r="J180" i="423"/>
  <c r="K180" i="423" s="1"/>
  <c r="J181" i="423"/>
  <c r="K181" i="423" s="1"/>
  <c r="J182" i="423"/>
  <c r="K182" i="423" s="1"/>
  <c r="J183" i="423"/>
  <c r="K183" i="423" s="1"/>
  <c r="J184" i="423"/>
  <c r="K184" i="423" s="1"/>
  <c r="J185" i="423"/>
  <c r="K185" i="423" s="1"/>
  <c r="J186" i="423"/>
  <c r="K186" i="423" s="1"/>
  <c r="J187" i="423"/>
  <c r="K187" i="423" s="1"/>
  <c r="J188" i="423"/>
  <c r="K188" i="423" s="1"/>
  <c r="J189" i="423"/>
  <c r="K189" i="423" s="1"/>
  <c r="J190" i="423"/>
  <c r="K190" i="423" s="1"/>
  <c r="J171" i="423"/>
  <c r="K171" i="423" s="1"/>
  <c r="C172" i="423"/>
  <c r="C173" i="423"/>
  <c r="C174" i="423"/>
  <c r="C175" i="423"/>
  <c r="C176" i="423"/>
  <c r="C177" i="423"/>
  <c r="C178" i="423"/>
  <c r="C179" i="423"/>
  <c r="C180" i="423"/>
  <c r="C181" i="423"/>
  <c r="C182" i="423"/>
  <c r="C183" i="423"/>
  <c r="C184" i="423"/>
  <c r="C185" i="423"/>
  <c r="C186" i="423"/>
  <c r="C187" i="423"/>
  <c r="C188" i="423"/>
  <c r="C189" i="423"/>
  <c r="C190" i="423"/>
  <c r="C171" i="423"/>
  <c r="B172" i="423"/>
  <c r="B173" i="423"/>
  <c r="B174" i="423"/>
  <c r="B175" i="423"/>
  <c r="B176" i="423"/>
  <c r="B177" i="423"/>
  <c r="B178" i="423"/>
  <c r="B179" i="423"/>
  <c r="B180" i="423"/>
  <c r="B181" i="423"/>
  <c r="B182" i="423"/>
  <c r="B183" i="423"/>
  <c r="B184" i="423"/>
  <c r="B185" i="423"/>
  <c r="B186" i="423"/>
  <c r="B187" i="423"/>
  <c r="B188" i="423"/>
  <c r="B189" i="423"/>
  <c r="B190" i="423"/>
  <c r="B171" i="423"/>
  <c r="J151" i="423"/>
  <c r="J152" i="423"/>
  <c r="J153" i="423"/>
  <c r="K153" i="423" s="1"/>
  <c r="J154" i="423"/>
  <c r="K154" i="423" s="1"/>
  <c r="J155" i="423"/>
  <c r="K155" i="423" s="1"/>
  <c r="J156" i="423"/>
  <c r="K156" i="423" s="1"/>
  <c r="J157" i="423"/>
  <c r="K157" i="423" s="1"/>
  <c r="J158" i="423"/>
  <c r="K158" i="423" s="1"/>
  <c r="J159" i="423"/>
  <c r="J160" i="423"/>
  <c r="K160" i="423" s="1"/>
  <c r="J161" i="423"/>
  <c r="K161" i="423" s="1"/>
  <c r="J162" i="423"/>
  <c r="K162" i="423" s="1"/>
  <c r="J163" i="423"/>
  <c r="J164" i="423"/>
  <c r="J165" i="423"/>
  <c r="K165" i="423" s="1"/>
  <c r="J166" i="423"/>
  <c r="K166" i="423" s="1"/>
  <c r="J167" i="423"/>
  <c r="J168" i="423"/>
  <c r="K168" i="423" s="1"/>
  <c r="J169" i="423"/>
  <c r="K169" i="423" s="1"/>
  <c r="J170" i="423"/>
  <c r="K170" i="423" s="1"/>
  <c r="J150" i="423"/>
  <c r="J126" i="423"/>
  <c r="J127" i="423"/>
  <c r="K127" i="423" s="1"/>
  <c r="J128" i="423"/>
  <c r="J129" i="423"/>
  <c r="K129" i="423" s="1"/>
  <c r="J130" i="423"/>
  <c r="K130" i="423" s="1"/>
  <c r="J131" i="423"/>
  <c r="K131" i="423" s="1"/>
  <c r="J132" i="423"/>
  <c r="J133" i="423"/>
  <c r="K133" i="423" s="1"/>
  <c r="J134" i="423"/>
  <c r="K134" i="423" s="1"/>
  <c r="J135" i="423"/>
  <c r="K135" i="423" s="1"/>
  <c r="J136" i="423"/>
  <c r="J137" i="423"/>
  <c r="K137" i="423" s="1"/>
  <c r="J138" i="423"/>
  <c r="J139" i="423"/>
  <c r="K139" i="423" s="1"/>
  <c r="J140" i="423"/>
  <c r="J141" i="423"/>
  <c r="K141" i="423" s="1"/>
  <c r="J142" i="423"/>
  <c r="K142" i="423" s="1"/>
  <c r="J143" i="423"/>
  <c r="K143" i="423" s="1"/>
  <c r="J144" i="423"/>
  <c r="J145" i="423"/>
  <c r="K145" i="423" s="1"/>
  <c r="J146" i="423"/>
  <c r="J147" i="423"/>
  <c r="J148" i="423"/>
  <c r="J149" i="423"/>
  <c r="K149" i="423" s="1"/>
  <c r="J125" i="423"/>
  <c r="K125" i="423" s="1"/>
  <c r="K126" i="423"/>
  <c r="K128" i="423"/>
  <c r="K132" i="423"/>
  <c r="K136" i="423"/>
  <c r="K138" i="423"/>
  <c r="K140" i="423"/>
  <c r="K144" i="423"/>
  <c r="K146" i="423"/>
  <c r="K147" i="423"/>
  <c r="K148" i="423"/>
  <c r="K150" i="423"/>
  <c r="K151" i="423"/>
  <c r="K152" i="423"/>
  <c r="K159" i="423"/>
  <c r="K163" i="423"/>
  <c r="K164" i="423"/>
  <c r="K167" i="423"/>
  <c r="C151" i="423"/>
  <c r="C152" i="423"/>
  <c r="C153" i="423"/>
  <c r="C154" i="423"/>
  <c r="C155" i="423"/>
  <c r="C156" i="423"/>
  <c r="C157" i="423"/>
  <c r="C158" i="423"/>
  <c r="C159" i="423"/>
  <c r="C160" i="423"/>
  <c r="C161" i="423"/>
  <c r="C162" i="423"/>
  <c r="C163" i="423"/>
  <c r="C164" i="423"/>
  <c r="C165" i="423"/>
  <c r="C166" i="423"/>
  <c r="C167" i="423"/>
  <c r="C168" i="423"/>
  <c r="C169" i="423"/>
  <c r="C170" i="423"/>
  <c r="C150" i="423"/>
  <c r="B151" i="423"/>
  <c r="B152" i="423"/>
  <c r="B153" i="423"/>
  <c r="B154" i="423"/>
  <c r="B155" i="423"/>
  <c r="B156" i="423"/>
  <c r="B157" i="423"/>
  <c r="B158" i="423"/>
  <c r="B159" i="423"/>
  <c r="B160" i="423"/>
  <c r="B161" i="423"/>
  <c r="B162" i="423"/>
  <c r="B163" i="423"/>
  <c r="B164" i="423"/>
  <c r="B165" i="423"/>
  <c r="B166" i="423"/>
  <c r="B167" i="423"/>
  <c r="B168" i="423"/>
  <c r="B169" i="423"/>
  <c r="B170" i="423"/>
  <c r="B150" i="423"/>
  <c r="C126" i="423"/>
  <c r="C127" i="423"/>
  <c r="C128" i="423"/>
  <c r="C129" i="423"/>
  <c r="C130" i="423"/>
  <c r="C131" i="423"/>
  <c r="C132" i="423"/>
  <c r="C133" i="423"/>
  <c r="C134" i="423"/>
  <c r="C135" i="423"/>
  <c r="C136" i="423"/>
  <c r="C137" i="423"/>
  <c r="C138" i="423"/>
  <c r="C139" i="423"/>
  <c r="C140" i="423"/>
  <c r="C141" i="423"/>
  <c r="C142" i="423"/>
  <c r="C143" i="423"/>
  <c r="C144" i="423"/>
  <c r="C145" i="423"/>
  <c r="C146" i="423"/>
  <c r="C147" i="423"/>
  <c r="C148" i="423"/>
  <c r="C149" i="423"/>
  <c r="C125" i="423"/>
  <c r="B126" i="423"/>
  <c r="B127" i="423"/>
  <c r="B128" i="423"/>
  <c r="B129" i="423"/>
  <c r="B130" i="423"/>
  <c r="B131" i="423"/>
  <c r="B132" i="423"/>
  <c r="B133" i="423"/>
  <c r="B134" i="423"/>
  <c r="B135" i="423"/>
  <c r="B136" i="423"/>
  <c r="B137" i="423"/>
  <c r="B138" i="423"/>
  <c r="B139" i="423"/>
  <c r="B140" i="423"/>
  <c r="B141" i="423"/>
  <c r="B142" i="423"/>
  <c r="B143" i="423"/>
  <c r="B144" i="423"/>
  <c r="B145" i="423"/>
  <c r="B146" i="423"/>
  <c r="B147" i="423"/>
  <c r="B148" i="423"/>
  <c r="B149" i="423"/>
  <c r="B125" i="423"/>
  <c r="J107" i="423"/>
  <c r="K107" i="423" s="1"/>
  <c r="J108" i="423"/>
  <c r="K108" i="423" s="1"/>
  <c r="J109" i="423"/>
  <c r="K109" i="423" s="1"/>
  <c r="J110" i="423"/>
  <c r="K110" i="423" s="1"/>
  <c r="J111" i="423"/>
  <c r="J112" i="423"/>
  <c r="K112" i="423" s="1"/>
  <c r="J113" i="423"/>
  <c r="K113" i="423" s="1"/>
  <c r="J114" i="423"/>
  <c r="K114" i="423" s="1"/>
  <c r="J115" i="423"/>
  <c r="J116" i="423"/>
  <c r="K116" i="423" s="1"/>
  <c r="J117" i="423"/>
  <c r="K117" i="423" s="1"/>
  <c r="J118" i="423"/>
  <c r="K118" i="423" s="1"/>
  <c r="J119" i="423"/>
  <c r="J120" i="423"/>
  <c r="K120" i="423" s="1"/>
  <c r="J121" i="423"/>
  <c r="K121" i="423" s="1"/>
  <c r="J122" i="423"/>
  <c r="K122" i="423" s="1"/>
  <c r="J123" i="423"/>
  <c r="K123" i="423" s="1"/>
  <c r="J124" i="423"/>
  <c r="K124" i="423" s="1"/>
  <c r="J106" i="423"/>
  <c r="K111" i="423"/>
  <c r="K115" i="423"/>
  <c r="K119" i="423"/>
  <c r="C107" i="423"/>
  <c r="C108" i="423"/>
  <c r="C109" i="423"/>
  <c r="C110" i="423"/>
  <c r="C111" i="423"/>
  <c r="C112" i="423"/>
  <c r="C113" i="423"/>
  <c r="C114" i="423"/>
  <c r="C115" i="423"/>
  <c r="C116" i="423"/>
  <c r="C117" i="423"/>
  <c r="C118" i="423"/>
  <c r="C119" i="423"/>
  <c r="C120" i="423"/>
  <c r="C121" i="423"/>
  <c r="C122" i="423"/>
  <c r="C123" i="423"/>
  <c r="C124" i="423"/>
  <c r="C106" i="423"/>
  <c r="B107" i="423"/>
  <c r="B108" i="423"/>
  <c r="B109" i="423"/>
  <c r="B110" i="423"/>
  <c r="B111" i="423"/>
  <c r="B112" i="423"/>
  <c r="B113" i="423"/>
  <c r="B114" i="423"/>
  <c r="B115" i="423"/>
  <c r="B116" i="423"/>
  <c r="B117" i="423"/>
  <c r="B118" i="423"/>
  <c r="B119" i="423"/>
  <c r="B120" i="423"/>
  <c r="B121" i="423"/>
  <c r="B122" i="423"/>
  <c r="B123" i="423"/>
  <c r="B124" i="423"/>
  <c r="B106" i="423"/>
  <c r="J91" i="423" l="1"/>
  <c r="J92" i="423"/>
  <c r="J93" i="423"/>
  <c r="K93" i="423" s="1"/>
  <c r="J94" i="423"/>
  <c r="K94" i="423" s="1"/>
  <c r="J95" i="423"/>
  <c r="J96" i="423"/>
  <c r="J97" i="423"/>
  <c r="K97" i="423" s="1"/>
  <c r="J98" i="423"/>
  <c r="K98" i="423" s="1"/>
  <c r="J99" i="423"/>
  <c r="J100" i="423"/>
  <c r="J101" i="423"/>
  <c r="J102" i="423"/>
  <c r="K102" i="423" s="1"/>
  <c r="J103" i="423"/>
  <c r="J104" i="423"/>
  <c r="J105" i="423"/>
  <c r="J90" i="423"/>
  <c r="C91" i="423"/>
  <c r="C92" i="423"/>
  <c r="C93" i="423"/>
  <c r="C94" i="423"/>
  <c r="C95" i="423"/>
  <c r="C96" i="423"/>
  <c r="C97" i="423"/>
  <c r="C98" i="423"/>
  <c r="C99" i="423"/>
  <c r="C100" i="423"/>
  <c r="C101" i="423"/>
  <c r="C102" i="423"/>
  <c r="C103" i="423"/>
  <c r="C104" i="423"/>
  <c r="C105" i="423"/>
  <c r="C90" i="423"/>
  <c r="B91" i="423"/>
  <c r="B92" i="423"/>
  <c r="B93" i="423"/>
  <c r="B94" i="423"/>
  <c r="B95" i="423"/>
  <c r="B96" i="423"/>
  <c r="B97" i="423"/>
  <c r="B98" i="423"/>
  <c r="B99" i="423"/>
  <c r="B100" i="423"/>
  <c r="B101" i="423"/>
  <c r="B102" i="423"/>
  <c r="B103" i="423"/>
  <c r="B104" i="423"/>
  <c r="B105" i="423"/>
  <c r="B90" i="423"/>
  <c r="J85" i="423"/>
  <c r="J86" i="423"/>
  <c r="J87" i="423"/>
  <c r="K87" i="423" s="1"/>
  <c r="J88" i="423"/>
  <c r="K88" i="423" s="1"/>
  <c r="J89" i="423"/>
  <c r="J84" i="423"/>
  <c r="B85" i="423"/>
  <c r="B86" i="423"/>
  <c r="B87" i="423"/>
  <c r="B88" i="423"/>
  <c r="B89" i="423"/>
  <c r="C85" i="423"/>
  <c r="C86" i="423"/>
  <c r="C87" i="423"/>
  <c r="C88" i="423"/>
  <c r="C89" i="423"/>
  <c r="C84" i="423"/>
  <c r="B84" i="423"/>
  <c r="K210" i="423"/>
  <c r="K209" i="423"/>
  <c r="K208" i="423"/>
  <c r="K207" i="423"/>
  <c r="K106" i="423"/>
  <c r="K105" i="423"/>
  <c r="K104" i="423"/>
  <c r="K103" i="423"/>
  <c r="K101" i="423"/>
  <c r="K100" i="423"/>
  <c r="K99" i="423"/>
  <c r="K96" i="423"/>
  <c r="K95" i="423"/>
  <c r="K92" i="423"/>
  <c r="K91" i="423"/>
  <c r="K90" i="423"/>
  <c r="K89" i="423"/>
  <c r="K86" i="423"/>
  <c r="K85" i="423"/>
  <c r="K84" i="423"/>
  <c r="J68" i="423"/>
  <c r="K68" i="423" s="1"/>
  <c r="J69" i="423"/>
  <c r="K69" i="423" s="1"/>
  <c r="J70" i="423"/>
  <c r="K70" i="423" s="1"/>
  <c r="J71" i="423"/>
  <c r="K71" i="423" s="1"/>
  <c r="J72" i="423"/>
  <c r="K72" i="423" s="1"/>
  <c r="J73" i="423"/>
  <c r="K73" i="423" s="1"/>
  <c r="J74" i="423"/>
  <c r="K74" i="423" s="1"/>
  <c r="J75" i="423"/>
  <c r="K75" i="423" s="1"/>
  <c r="J76" i="423"/>
  <c r="K76" i="423" s="1"/>
  <c r="J77" i="423"/>
  <c r="K77" i="423" s="1"/>
  <c r="J78" i="423"/>
  <c r="K78" i="423" s="1"/>
  <c r="J79" i="423"/>
  <c r="K79" i="423" s="1"/>
  <c r="J80" i="423"/>
  <c r="K80" i="423" s="1"/>
  <c r="J81" i="423"/>
  <c r="K81" i="423" s="1"/>
  <c r="J82" i="423"/>
  <c r="K82" i="423" s="1"/>
  <c r="J83" i="423"/>
  <c r="K83" i="423" s="1"/>
  <c r="J67" i="423"/>
  <c r="K67" i="423" s="1"/>
  <c r="B68" i="423"/>
  <c r="B69" i="423"/>
  <c r="B70" i="423"/>
  <c r="B71" i="423"/>
  <c r="B72" i="423"/>
  <c r="B73" i="423"/>
  <c r="B74" i="423"/>
  <c r="B75" i="423"/>
  <c r="B76" i="423"/>
  <c r="B77" i="423"/>
  <c r="B78" i="423"/>
  <c r="B79" i="423"/>
  <c r="B80" i="423"/>
  <c r="B81" i="423"/>
  <c r="B82" i="423"/>
  <c r="B83" i="423"/>
  <c r="C82" i="423"/>
  <c r="C83" i="423"/>
  <c r="C81" i="423"/>
  <c r="C80" i="423"/>
  <c r="C79" i="423"/>
  <c r="C78" i="423"/>
  <c r="C77" i="423"/>
  <c r="C76" i="423"/>
  <c r="C75" i="423"/>
  <c r="C74" i="423"/>
  <c r="C73" i="423"/>
  <c r="C72" i="423"/>
  <c r="C71" i="423"/>
  <c r="C70" i="423"/>
  <c r="C69" i="423"/>
  <c r="C68" i="423"/>
  <c r="C67" i="423"/>
  <c r="B67" i="423"/>
  <c r="J46" i="423"/>
  <c r="K46" i="423" s="1"/>
  <c r="J47" i="423"/>
  <c r="K47" i="423" s="1"/>
  <c r="J48" i="423"/>
  <c r="K48" i="423" s="1"/>
  <c r="J49" i="423"/>
  <c r="K49" i="423" s="1"/>
  <c r="J50" i="423"/>
  <c r="K50" i="423" s="1"/>
  <c r="J51" i="423"/>
  <c r="K51" i="423" s="1"/>
  <c r="J52" i="423"/>
  <c r="K52" i="423" s="1"/>
  <c r="J53" i="423"/>
  <c r="K53" i="423" s="1"/>
  <c r="J54" i="423"/>
  <c r="K54" i="423" s="1"/>
  <c r="J55" i="423"/>
  <c r="K55" i="423" s="1"/>
  <c r="J56" i="423"/>
  <c r="K56" i="423" s="1"/>
  <c r="J57" i="423"/>
  <c r="K57" i="423" s="1"/>
  <c r="J58" i="423"/>
  <c r="K58" i="423" s="1"/>
  <c r="J59" i="423"/>
  <c r="K59" i="423" s="1"/>
  <c r="J60" i="423"/>
  <c r="K60" i="423" s="1"/>
  <c r="J61" i="423"/>
  <c r="K61" i="423" s="1"/>
  <c r="J62" i="423"/>
  <c r="K62" i="423" s="1"/>
  <c r="J63" i="423"/>
  <c r="K63" i="423" s="1"/>
  <c r="J64" i="423"/>
  <c r="K64" i="423" s="1"/>
  <c r="J65" i="423"/>
  <c r="K65" i="423" s="1"/>
  <c r="J66" i="423"/>
  <c r="K66" i="423" s="1"/>
  <c r="J45" i="423"/>
  <c r="K45" i="423" s="1"/>
  <c r="C46" i="423"/>
  <c r="C47" i="423"/>
  <c r="C48" i="423"/>
  <c r="C49" i="423"/>
  <c r="C50" i="423"/>
  <c r="C51" i="423"/>
  <c r="C52" i="423"/>
  <c r="C53" i="423"/>
  <c r="C54" i="423"/>
  <c r="C55" i="423"/>
  <c r="C56" i="423"/>
  <c r="C57" i="423"/>
  <c r="C58" i="423"/>
  <c r="C59" i="423"/>
  <c r="C60" i="423"/>
  <c r="C61" i="423"/>
  <c r="C62" i="423"/>
  <c r="C63" i="423"/>
  <c r="C64" i="423"/>
  <c r="C65" i="423"/>
  <c r="C66" i="423"/>
  <c r="C45" i="423"/>
  <c r="B46" i="423"/>
  <c r="B47" i="423"/>
  <c r="B48" i="423"/>
  <c r="B49" i="423"/>
  <c r="B50" i="423"/>
  <c r="B51" i="423"/>
  <c r="B52" i="423"/>
  <c r="B53" i="423"/>
  <c r="B54" i="423"/>
  <c r="B55" i="423"/>
  <c r="B56" i="423"/>
  <c r="B57" i="423"/>
  <c r="B58" i="423"/>
  <c r="B59" i="423"/>
  <c r="B60" i="423"/>
  <c r="B61" i="423"/>
  <c r="B62" i="423"/>
  <c r="B63" i="423"/>
  <c r="B64" i="423"/>
  <c r="B65" i="423"/>
  <c r="B66" i="423"/>
  <c r="B45" i="423"/>
  <c r="J20" i="423"/>
  <c r="K20" i="423" s="1"/>
  <c r="J21" i="423"/>
  <c r="K21" i="423" s="1"/>
  <c r="J22" i="423"/>
  <c r="K22" i="423" s="1"/>
  <c r="J23" i="423"/>
  <c r="K23" i="423" s="1"/>
  <c r="J24" i="423"/>
  <c r="K24" i="423" s="1"/>
  <c r="J25" i="423"/>
  <c r="K25" i="423" s="1"/>
  <c r="J26" i="423"/>
  <c r="K26" i="423" s="1"/>
  <c r="J27" i="423"/>
  <c r="K27" i="423" s="1"/>
  <c r="J28" i="423"/>
  <c r="K28" i="423" s="1"/>
  <c r="J29" i="423"/>
  <c r="K29" i="423" s="1"/>
  <c r="J30" i="423"/>
  <c r="K30" i="423" s="1"/>
  <c r="J31" i="423"/>
  <c r="K31" i="423" s="1"/>
  <c r="J32" i="423"/>
  <c r="K32" i="423" s="1"/>
  <c r="J33" i="423"/>
  <c r="K33" i="423" s="1"/>
  <c r="J34" i="423"/>
  <c r="K34" i="423" s="1"/>
  <c r="J35" i="423"/>
  <c r="K35" i="423" s="1"/>
  <c r="J36" i="423"/>
  <c r="K36" i="423" s="1"/>
  <c r="J37" i="423"/>
  <c r="K37" i="423" s="1"/>
  <c r="J38" i="423"/>
  <c r="K38" i="423" s="1"/>
  <c r="J39" i="423"/>
  <c r="K39" i="423" s="1"/>
  <c r="J40" i="423"/>
  <c r="K40" i="423" s="1"/>
  <c r="J41" i="423"/>
  <c r="K41" i="423" s="1"/>
  <c r="J42" i="423"/>
  <c r="K42" i="423" s="1"/>
  <c r="J43" i="423"/>
  <c r="K43" i="423" s="1"/>
  <c r="J44" i="423"/>
  <c r="K44" i="423" s="1"/>
  <c r="J19" i="423"/>
  <c r="K19" i="423" s="1"/>
  <c r="C20" i="423"/>
  <c r="C21" i="423"/>
  <c r="C22" i="423"/>
  <c r="C23" i="423"/>
  <c r="C24" i="423"/>
  <c r="C25" i="423"/>
  <c r="C26" i="423"/>
  <c r="C27" i="423"/>
  <c r="C28" i="423"/>
  <c r="C29" i="423"/>
  <c r="C30" i="423"/>
  <c r="C31" i="423"/>
  <c r="C32" i="423"/>
  <c r="C33" i="423"/>
  <c r="C34" i="423"/>
  <c r="C35" i="423"/>
  <c r="C36" i="423"/>
  <c r="C37" i="423"/>
  <c r="C38" i="423"/>
  <c r="C39" i="423"/>
  <c r="C40" i="423"/>
  <c r="C41" i="423"/>
  <c r="C42" i="423"/>
  <c r="C43" i="423"/>
  <c r="C44" i="423"/>
  <c r="C19" i="423"/>
  <c r="B20" i="423"/>
  <c r="B21" i="423"/>
  <c r="B22" i="423"/>
  <c r="B23" i="423"/>
  <c r="B24" i="423"/>
  <c r="B25" i="423"/>
  <c r="B26" i="423"/>
  <c r="B27" i="423"/>
  <c r="B28" i="423"/>
  <c r="B29" i="423"/>
  <c r="B30" i="423"/>
  <c r="B31" i="423"/>
  <c r="B32" i="423"/>
  <c r="B33" i="423"/>
  <c r="B34" i="423"/>
  <c r="B35" i="423"/>
  <c r="B36" i="423"/>
  <c r="B37" i="423"/>
  <c r="B38" i="423"/>
  <c r="B39" i="423"/>
  <c r="B40" i="423"/>
  <c r="B41" i="423"/>
  <c r="B42" i="423"/>
  <c r="B43" i="423"/>
  <c r="B44" i="423"/>
  <c r="B19" i="423"/>
  <c r="J4" i="423"/>
  <c r="K4" i="423" s="1"/>
  <c r="J5" i="423"/>
  <c r="K5" i="423" s="1"/>
  <c r="J6" i="423"/>
  <c r="K6" i="423" s="1"/>
  <c r="J7" i="423"/>
  <c r="K7" i="423" s="1"/>
  <c r="J8" i="423"/>
  <c r="K8" i="423" s="1"/>
  <c r="J9" i="423"/>
  <c r="K9" i="423" s="1"/>
  <c r="J10" i="423"/>
  <c r="K10" i="423" s="1"/>
  <c r="J11" i="423"/>
  <c r="K11" i="423" s="1"/>
  <c r="J12" i="423"/>
  <c r="K12" i="423" s="1"/>
  <c r="J13" i="423"/>
  <c r="K13" i="423" s="1"/>
  <c r="J14" i="423"/>
  <c r="K14" i="423" s="1"/>
  <c r="J15" i="423"/>
  <c r="K15" i="423" s="1"/>
  <c r="J16" i="423"/>
  <c r="K16" i="423" s="1"/>
  <c r="J17" i="423"/>
  <c r="K17" i="423" s="1"/>
  <c r="J18" i="423"/>
  <c r="K18" i="423" s="1"/>
  <c r="C4" i="423"/>
  <c r="C5" i="423"/>
  <c r="C6" i="423"/>
  <c r="C7" i="423"/>
  <c r="C8" i="423"/>
  <c r="C9" i="423"/>
  <c r="C10" i="423"/>
  <c r="C11" i="423"/>
  <c r="C12" i="423"/>
  <c r="C13" i="423"/>
  <c r="C14" i="423"/>
  <c r="C15" i="423"/>
  <c r="C16" i="423"/>
  <c r="C17" i="423"/>
  <c r="C18" i="423"/>
  <c r="B4" i="423"/>
  <c r="B5" i="423"/>
  <c r="B6" i="423"/>
  <c r="B7" i="423"/>
  <c r="B8" i="423"/>
  <c r="B9" i="423"/>
  <c r="B10" i="423"/>
  <c r="B11" i="423"/>
  <c r="B12" i="423"/>
  <c r="B13" i="423"/>
  <c r="B14" i="423"/>
  <c r="B15" i="423"/>
  <c r="B16" i="423"/>
  <c r="B17" i="423"/>
  <c r="B18" i="423"/>
  <c r="J34" i="167"/>
  <c r="I34" i="167"/>
  <c r="H34" i="167"/>
  <c r="G34" i="167"/>
  <c r="M34" i="167" s="1"/>
  <c r="F34" i="167"/>
  <c r="J34" i="165"/>
  <c r="I34" i="165"/>
  <c r="H34" i="165"/>
  <c r="G34" i="165"/>
  <c r="F34" i="165"/>
  <c r="M34" i="165" s="1"/>
  <c r="J34" i="171"/>
  <c r="I34" i="171"/>
  <c r="H34" i="171"/>
  <c r="G34" i="171"/>
  <c r="M34" i="171" s="1"/>
  <c r="F34" i="171"/>
  <c r="J34" i="172"/>
  <c r="I34" i="172"/>
  <c r="H34" i="172"/>
  <c r="G34" i="172"/>
  <c r="F34" i="172"/>
  <c r="M34" i="172" s="1"/>
  <c r="J34" i="170"/>
  <c r="I34" i="170"/>
  <c r="H34" i="170"/>
  <c r="G34" i="170"/>
  <c r="M34" i="170" s="1"/>
  <c r="F34" i="170"/>
  <c r="J34" i="176"/>
  <c r="I34" i="176"/>
  <c r="H34" i="176"/>
  <c r="G34" i="176"/>
  <c r="F34" i="176"/>
  <c r="M34" i="176" s="1"/>
  <c r="J34" i="177"/>
  <c r="I34" i="177"/>
  <c r="H34" i="177"/>
  <c r="G34" i="177"/>
  <c r="M34" i="177" s="1"/>
  <c r="F34" i="177"/>
  <c r="J34" i="175"/>
  <c r="I34" i="175"/>
  <c r="H34" i="175"/>
  <c r="G34" i="175"/>
  <c r="F34" i="175"/>
  <c r="M34" i="175" s="1"/>
  <c r="J34" i="181"/>
  <c r="I34" i="181"/>
  <c r="H34" i="181"/>
  <c r="G34" i="181"/>
  <c r="M34" i="181" s="1"/>
  <c r="F34" i="181"/>
  <c r="J34" i="182"/>
  <c r="I34" i="182"/>
  <c r="H34" i="182"/>
  <c r="G34" i="182"/>
  <c r="F34" i="182"/>
  <c r="M34" i="182" s="1"/>
  <c r="J34" i="180"/>
  <c r="I34" i="180"/>
  <c r="H34" i="180"/>
  <c r="G34" i="180"/>
  <c r="M34" i="180" s="1"/>
  <c r="F34" i="180"/>
  <c r="J34" i="186"/>
  <c r="I34" i="186"/>
  <c r="H34" i="186"/>
  <c r="G34" i="186"/>
  <c r="F34" i="186"/>
  <c r="M34" i="186" s="1"/>
  <c r="J34" i="187"/>
  <c r="I34" i="187"/>
  <c r="H34" i="187"/>
  <c r="G34" i="187"/>
  <c r="F34" i="187"/>
  <c r="M34" i="187" s="1"/>
  <c r="J34" i="185"/>
  <c r="I34" i="185"/>
  <c r="H34" i="185"/>
  <c r="G34" i="185"/>
  <c r="F34" i="185"/>
  <c r="M34" i="185" s="1"/>
  <c r="J34" i="196"/>
  <c r="I34" i="196"/>
  <c r="H34" i="196"/>
  <c r="G34" i="196"/>
  <c r="F34" i="196"/>
  <c r="M34" i="196" s="1"/>
  <c r="J34" i="197"/>
  <c r="I34" i="197"/>
  <c r="H34" i="197"/>
  <c r="G34" i="197"/>
  <c r="F34" i="197"/>
  <c r="M34" i="197" s="1"/>
  <c r="J34" i="195"/>
  <c r="I34" i="195"/>
  <c r="H34" i="195"/>
  <c r="G34" i="195"/>
  <c r="F34" i="195"/>
  <c r="M34" i="195" s="1"/>
  <c r="J34" i="166"/>
  <c r="I34" i="166"/>
  <c r="H34" i="166"/>
  <c r="G34" i="166"/>
  <c r="F34" i="166"/>
  <c r="M34" i="166" s="1"/>
  <c r="J34" i="545"/>
  <c r="I34" i="545"/>
  <c r="H34" i="545"/>
  <c r="G34" i="545"/>
  <c r="F34" i="545"/>
  <c r="M34" i="545" s="1"/>
  <c r="J34" i="546"/>
  <c r="I34" i="546"/>
  <c r="H34" i="546"/>
  <c r="G34" i="546"/>
  <c r="F34" i="546"/>
  <c r="M34" i="546" s="1"/>
  <c r="J34" i="544"/>
  <c r="I34" i="544"/>
  <c r="H34" i="544"/>
  <c r="G34" i="544"/>
  <c r="F34" i="544"/>
  <c r="M34" i="544" s="1"/>
  <c r="J34" i="161"/>
  <c r="I34" i="161"/>
  <c r="H34" i="161"/>
  <c r="G34" i="161"/>
  <c r="M34" i="161" s="1"/>
  <c r="F34" i="161"/>
  <c r="J34" i="162"/>
  <c r="I34" i="162"/>
  <c r="H34" i="162"/>
  <c r="G34" i="162"/>
  <c r="F34" i="162"/>
  <c r="M34" i="162" s="1"/>
  <c r="J34" i="160"/>
  <c r="I34" i="160"/>
  <c r="H34" i="160"/>
  <c r="G34" i="160"/>
  <c r="F34" i="160"/>
  <c r="M34" i="160" s="1"/>
  <c r="J34" i="155"/>
  <c r="I34" i="155"/>
  <c r="H34" i="155"/>
  <c r="G34" i="155"/>
  <c r="F34" i="155"/>
  <c r="M34" i="155" s="1"/>
  <c r="J34" i="156"/>
  <c r="I34" i="156"/>
  <c r="H34" i="156"/>
  <c r="G34" i="156"/>
  <c r="F34" i="156"/>
  <c r="M34" i="156" s="1"/>
  <c r="J34" i="157"/>
  <c r="I34" i="157"/>
  <c r="H34" i="157"/>
  <c r="G34" i="157"/>
  <c r="F34" i="157"/>
  <c r="M34" i="157" s="1"/>
  <c r="J34" i="151"/>
  <c r="I34" i="151"/>
  <c r="H34" i="151"/>
  <c r="G34" i="151"/>
  <c r="F34" i="151"/>
  <c r="M34" i="151" s="1"/>
  <c r="J34" i="152"/>
  <c r="I34" i="152"/>
  <c r="H34" i="152"/>
  <c r="G34" i="152"/>
  <c r="F34" i="152"/>
  <c r="M34" i="152" s="1"/>
  <c r="J34" i="150"/>
  <c r="I34" i="150"/>
  <c r="H34" i="150"/>
  <c r="G34" i="150"/>
  <c r="F34" i="150"/>
  <c r="M34" i="150" s="1"/>
  <c r="J34" i="145"/>
  <c r="I34" i="145"/>
  <c r="H34" i="145"/>
  <c r="G34" i="145"/>
  <c r="F34" i="145"/>
  <c r="M34" i="145" s="1"/>
  <c r="J34" i="147"/>
  <c r="I34" i="147"/>
  <c r="H34" i="147"/>
  <c r="G34" i="147"/>
  <c r="F34" i="147"/>
  <c r="M34" i="147" s="1"/>
  <c r="M34" i="146"/>
  <c r="G34" i="146"/>
  <c r="H34" i="146"/>
  <c r="I34" i="146"/>
  <c r="J34" i="146"/>
  <c r="F34" i="146"/>
  <c r="J3" i="423"/>
  <c r="K3" i="423" s="1"/>
  <c r="C3" i="423"/>
  <c r="C2" i="423"/>
  <c r="C4" i="193"/>
  <c r="A4" i="193"/>
  <c r="C4" i="183"/>
  <c r="A4" i="183"/>
  <c r="C4" i="178"/>
  <c r="A4" i="178"/>
  <c r="C4" i="173"/>
  <c r="A4" i="173"/>
  <c r="C4" i="168"/>
  <c r="A4" i="168"/>
  <c r="C4" i="163"/>
  <c r="A4" i="163"/>
  <c r="C4" i="158"/>
  <c r="A4" i="158"/>
  <c r="C4" i="153"/>
  <c r="A4" i="153"/>
  <c r="C4" i="148"/>
  <c r="A4" i="148"/>
  <c r="C4" i="143"/>
  <c r="B3" i="423"/>
  <c r="D3" i="423"/>
  <c r="D4" i="423"/>
  <c r="D5" i="423"/>
  <c r="D6" i="423"/>
  <c r="D7" i="423"/>
  <c r="D81" i="423"/>
  <c r="E81" i="423"/>
  <c r="F81" i="423"/>
  <c r="G81" i="423"/>
  <c r="H81" i="423"/>
  <c r="I81" i="423"/>
  <c r="M26" i="193" l="1"/>
  <c r="N26" i="193"/>
  <c r="O26" i="193"/>
  <c r="P26" i="193"/>
  <c r="Q26" i="193"/>
  <c r="R26" i="193"/>
  <c r="S26" i="193"/>
  <c r="T26" i="193"/>
  <c r="U26" i="193"/>
  <c r="V26" i="193"/>
  <c r="W26" i="193"/>
  <c r="X26" i="193"/>
  <c r="Y26" i="193"/>
  <c r="Z26" i="193"/>
  <c r="AA26" i="193"/>
  <c r="F8" i="195" s="1"/>
  <c r="AB26" i="193"/>
  <c r="G8" i="195" s="1"/>
  <c r="AC26" i="193"/>
  <c r="H8" i="195" s="1"/>
  <c r="AD26" i="193"/>
  <c r="I8" i="195" s="1"/>
  <c r="AE26" i="193"/>
  <c r="J8" i="195" s="1"/>
  <c r="L26" i="193"/>
  <c r="AF6" i="193"/>
  <c r="AF19" i="183" l="1"/>
  <c r="AF20" i="183"/>
  <c r="AF21" i="183"/>
  <c r="AF22" i="183"/>
  <c r="AF23" i="183"/>
  <c r="AF24" i="183"/>
  <c r="AF25" i="183"/>
  <c r="M28" i="183" l="1"/>
  <c r="N28" i="183"/>
  <c r="O28" i="183"/>
  <c r="P28" i="183"/>
  <c r="Q28" i="183"/>
  <c r="R28" i="183"/>
  <c r="S28" i="183"/>
  <c r="T28" i="183"/>
  <c r="U28" i="183"/>
  <c r="V28" i="183"/>
  <c r="W28" i="183"/>
  <c r="X28" i="183"/>
  <c r="Y28" i="183"/>
  <c r="Z28" i="183"/>
  <c r="AA28" i="183"/>
  <c r="AB28" i="183"/>
  <c r="AC28" i="183"/>
  <c r="AD28" i="183"/>
  <c r="AE28" i="183"/>
  <c r="L28" i="183"/>
  <c r="AF6" i="183"/>
  <c r="AF6" i="178" l="1"/>
  <c r="AF29" i="173" l="1"/>
  <c r="AF23" i="173"/>
  <c r="AF24" i="173"/>
  <c r="AF25" i="173"/>
  <c r="AF26" i="173"/>
  <c r="AF22" i="168" l="1"/>
  <c r="AF23" i="168"/>
  <c r="AF24" i="168"/>
  <c r="AF25" i="168"/>
  <c r="G8" i="170" l="1"/>
  <c r="AF6" i="168"/>
  <c r="M9" i="171"/>
  <c r="M10" i="171"/>
  <c r="M11" i="171"/>
  <c r="M12" i="171"/>
  <c r="M13" i="171"/>
  <c r="M14" i="171"/>
  <c r="M15" i="171"/>
  <c r="M16" i="171"/>
  <c r="M17" i="171"/>
  <c r="M18" i="171"/>
  <c r="M19" i="171"/>
  <c r="M20" i="171"/>
  <c r="M9" i="172"/>
  <c r="M10" i="172"/>
  <c r="M11" i="172"/>
  <c r="M12" i="172"/>
  <c r="M13" i="172"/>
  <c r="M14" i="172"/>
  <c r="M15" i="172"/>
  <c r="M16" i="172"/>
  <c r="M17" i="172"/>
  <c r="M18" i="172"/>
  <c r="M19" i="172"/>
  <c r="M20" i="172"/>
  <c r="M9" i="170"/>
  <c r="M10" i="170"/>
  <c r="M11" i="170"/>
  <c r="M12" i="170"/>
  <c r="M13" i="170"/>
  <c r="M14" i="170"/>
  <c r="M15" i="170"/>
  <c r="M16" i="170"/>
  <c r="M17" i="170"/>
  <c r="M18" i="170"/>
  <c r="M19" i="170"/>
  <c r="M20" i="170"/>
  <c r="H2" i="171" l="1"/>
  <c r="G8" i="546"/>
  <c r="H8" i="546"/>
  <c r="I8" i="546"/>
  <c r="F8" i="546"/>
  <c r="AF26" i="153" l="1"/>
  <c r="AF27" i="153"/>
  <c r="M9" i="165" l="1"/>
  <c r="M10" i="165"/>
  <c r="M11" i="165"/>
  <c r="M12" i="165"/>
  <c r="M13" i="165"/>
  <c r="M14" i="165"/>
  <c r="M15" i="165"/>
  <c r="M16" i="165"/>
  <c r="M17" i="165"/>
  <c r="M18" i="165"/>
  <c r="M19" i="165"/>
  <c r="M20" i="165"/>
  <c r="AF31" i="148" l="1"/>
  <c r="AF32" i="148"/>
  <c r="AF33" i="148"/>
  <c r="AF21" i="148" l="1"/>
  <c r="AF22" i="148"/>
  <c r="AF23" i="148"/>
  <c r="AF24" i="148"/>
  <c r="AF25" i="148"/>
  <c r="AF26" i="148"/>
  <c r="M9" i="152" l="1"/>
  <c r="M10" i="152"/>
  <c r="M11" i="152"/>
  <c r="M12" i="152"/>
  <c r="M13" i="152"/>
  <c r="M14" i="152"/>
  <c r="M15" i="152"/>
  <c r="M16" i="152"/>
  <c r="M17" i="152"/>
  <c r="M18" i="152"/>
  <c r="M19" i="152"/>
  <c r="M20" i="152"/>
  <c r="M9" i="151"/>
  <c r="M10" i="151"/>
  <c r="M11" i="151"/>
  <c r="M12" i="151"/>
  <c r="M13" i="151"/>
  <c r="M14" i="151"/>
  <c r="M15" i="151"/>
  <c r="M16" i="151"/>
  <c r="M17" i="151"/>
  <c r="M18" i="151"/>
  <c r="M19" i="151"/>
  <c r="M20" i="151"/>
  <c r="M9" i="150"/>
  <c r="M10" i="150"/>
  <c r="M11" i="150"/>
  <c r="M12" i="150"/>
  <c r="M13" i="150"/>
  <c r="M14" i="150"/>
  <c r="M15" i="150"/>
  <c r="M16" i="150"/>
  <c r="M17" i="150"/>
  <c r="M18" i="150"/>
  <c r="M19" i="150"/>
  <c r="M20" i="150"/>
  <c r="M23" i="144"/>
  <c r="M24" i="144"/>
  <c r="M25" i="144"/>
  <c r="M26" i="144"/>
  <c r="M23" i="146"/>
  <c r="M24" i="146"/>
  <c r="M25" i="146"/>
  <c r="M26" i="146"/>
  <c r="M23" i="147"/>
  <c r="M24" i="147"/>
  <c r="M25" i="147"/>
  <c r="M26" i="147"/>
  <c r="M23" i="145"/>
  <c r="M24" i="145"/>
  <c r="M25" i="145"/>
  <c r="M26" i="145"/>
  <c r="M9" i="146"/>
  <c r="M10" i="146"/>
  <c r="M11" i="146"/>
  <c r="M12" i="146"/>
  <c r="M13" i="146"/>
  <c r="M14" i="146"/>
  <c r="M15" i="146"/>
  <c r="M16" i="146"/>
  <c r="M17" i="146"/>
  <c r="M18" i="146"/>
  <c r="M19" i="146"/>
  <c r="M20" i="146"/>
  <c r="M9" i="147"/>
  <c r="M10" i="147"/>
  <c r="M11" i="147"/>
  <c r="M12" i="147"/>
  <c r="M13" i="147"/>
  <c r="M14" i="147"/>
  <c r="M15" i="147"/>
  <c r="M16" i="147"/>
  <c r="M17" i="147"/>
  <c r="M18" i="147"/>
  <c r="M19" i="147"/>
  <c r="M20" i="147"/>
  <c r="M9" i="145"/>
  <c r="M10" i="145"/>
  <c r="M11" i="145"/>
  <c r="M12" i="145"/>
  <c r="M13" i="145"/>
  <c r="M14" i="145"/>
  <c r="M15" i="145"/>
  <c r="M16" i="145"/>
  <c r="M17" i="145"/>
  <c r="M18" i="145"/>
  <c r="M19" i="145"/>
  <c r="M20" i="145"/>
  <c r="M9" i="144"/>
  <c r="M10" i="144"/>
  <c r="M11" i="144"/>
  <c r="M12" i="144"/>
  <c r="M13" i="144"/>
  <c r="M14" i="144"/>
  <c r="M15" i="144"/>
  <c r="M16" i="144"/>
  <c r="M17" i="144"/>
  <c r="M18" i="144"/>
  <c r="M19" i="144"/>
  <c r="M20" i="144"/>
  <c r="L28" i="195" l="1"/>
  <c r="K28" i="195"/>
  <c r="M26" i="195"/>
  <c r="M25" i="195"/>
  <c r="M24" i="195"/>
  <c r="M23" i="195"/>
  <c r="M22" i="195"/>
  <c r="M20" i="195"/>
  <c r="M19" i="195"/>
  <c r="M18" i="195"/>
  <c r="M17" i="195"/>
  <c r="M16" i="195"/>
  <c r="M15" i="195"/>
  <c r="M14" i="195"/>
  <c r="M13" i="195"/>
  <c r="M12" i="195"/>
  <c r="M11" i="195"/>
  <c r="M10" i="195"/>
  <c r="M9" i="195"/>
  <c r="M3" i="195"/>
  <c r="K3" i="195"/>
  <c r="L2" i="195"/>
  <c r="H2" i="195"/>
  <c r="L28" i="197"/>
  <c r="K28" i="197"/>
  <c r="M27" i="197"/>
  <c r="M26" i="197"/>
  <c r="M25" i="197"/>
  <c r="M24" i="197"/>
  <c r="M23" i="197"/>
  <c r="M22" i="197"/>
  <c r="M20" i="197"/>
  <c r="M19" i="197"/>
  <c r="M18" i="197"/>
  <c r="M17" i="197"/>
  <c r="M16" i="197"/>
  <c r="M15" i="197"/>
  <c r="M14" i="197"/>
  <c r="M13" i="197"/>
  <c r="M12" i="197"/>
  <c r="M11" i="197"/>
  <c r="M10" i="197"/>
  <c r="M9" i="197"/>
  <c r="M3" i="197"/>
  <c r="K3" i="197"/>
  <c r="H2" i="197"/>
  <c r="L28" i="196"/>
  <c r="K28" i="196"/>
  <c r="M27" i="196"/>
  <c r="M26" i="196"/>
  <c r="M25" i="196"/>
  <c r="M24" i="196"/>
  <c r="M23" i="196"/>
  <c r="M22" i="196"/>
  <c r="M20" i="196"/>
  <c r="M19" i="196"/>
  <c r="M18" i="196"/>
  <c r="M17" i="196"/>
  <c r="M16" i="196"/>
  <c r="M15" i="196"/>
  <c r="M14" i="196"/>
  <c r="M13" i="196"/>
  <c r="M12" i="196"/>
  <c r="M11" i="196"/>
  <c r="M10" i="196"/>
  <c r="M9" i="196"/>
  <c r="M3" i="196"/>
  <c r="K3" i="196"/>
  <c r="L2" i="196"/>
  <c r="H2" i="196"/>
  <c r="L28" i="194"/>
  <c r="K28" i="194"/>
  <c r="M26" i="194"/>
  <c r="M25" i="194"/>
  <c r="M24" i="194"/>
  <c r="M23" i="194"/>
  <c r="M22" i="194"/>
  <c r="M20" i="194"/>
  <c r="M19" i="194"/>
  <c r="M18" i="194"/>
  <c r="M17" i="194"/>
  <c r="M16" i="194"/>
  <c r="M15" i="194"/>
  <c r="M14" i="194"/>
  <c r="M13" i="194"/>
  <c r="M12" i="194"/>
  <c r="M11" i="194"/>
  <c r="M10" i="194"/>
  <c r="M9" i="194"/>
  <c r="M3" i="194"/>
  <c r="K3" i="194"/>
  <c r="L2" i="194"/>
  <c r="H2" i="194"/>
  <c r="J8" i="197"/>
  <c r="I8" i="197"/>
  <c r="H8" i="197"/>
  <c r="H33" i="197" s="1"/>
  <c r="G8" i="197"/>
  <c r="G28" i="197" s="1"/>
  <c r="F8" i="197"/>
  <c r="J8" i="196"/>
  <c r="I28" i="195"/>
  <c r="H28" i="195"/>
  <c r="F32" i="195"/>
  <c r="J8" i="194"/>
  <c r="J28" i="194" s="1"/>
  <c r="I8" i="194"/>
  <c r="I28" i="194" s="1"/>
  <c r="H8" i="194"/>
  <c r="H28" i="194" s="1"/>
  <c r="G8" i="194"/>
  <c r="G28" i="194" s="1"/>
  <c r="F8" i="194"/>
  <c r="F33" i="194" s="1"/>
  <c r="AF25" i="193"/>
  <c r="AF24" i="193"/>
  <c r="AF23" i="193"/>
  <c r="AF22" i="193"/>
  <c r="AF21" i="193"/>
  <c r="AF20" i="193"/>
  <c r="AF19" i="193"/>
  <c r="AF18" i="193"/>
  <c r="AF17" i="193"/>
  <c r="AF16" i="193"/>
  <c r="AF15" i="193"/>
  <c r="AF14" i="193"/>
  <c r="AF13" i="193"/>
  <c r="AF12" i="193"/>
  <c r="AF11" i="193"/>
  <c r="AF10" i="193"/>
  <c r="AF9" i="193"/>
  <c r="AF8" i="193"/>
  <c r="AF7" i="193"/>
  <c r="AA3" i="193"/>
  <c r="V3" i="193"/>
  <c r="Q3" i="193"/>
  <c r="L3" i="193"/>
  <c r="L28" i="185"/>
  <c r="K28" i="185"/>
  <c r="M26" i="185"/>
  <c r="M25" i="185"/>
  <c r="M24" i="185"/>
  <c r="M23" i="185"/>
  <c r="M22" i="185"/>
  <c r="M3" i="185"/>
  <c r="K3" i="185"/>
  <c r="L2" i="185"/>
  <c r="H2" i="185"/>
  <c r="L28" i="187"/>
  <c r="K28" i="187"/>
  <c r="M26" i="187"/>
  <c r="M25" i="187"/>
  <c r="M24" i="187"/>
  <c r="M23" i="187"/>
  <c r="M22" i="187"/>
  <c r="M21" i="187"/>
  <c r="M20" i="187"/>
  <c r="M19" i="187"/>
  <c r="M18" i="187"/>
  <c r="M17" i="187"/>
  <c r="M16" i="187"/>
  <c r="M15" i="187"/>
  <c r="M14" i="187"/>
  <c r="M13" i="187"/>
  <c r="M12" i="187"/>
  <c r="M11" i="187"/>
  <c r="M10" i="187"/>
  <c r="M9" i="187"/>
  <c r="M3" i="187"/>
  <c r="K3" i="187"/>
  <c r="L2" i="187"/>
  <c r="H2" i="187"/>
  <c r="L28" i="186"/>
  <c r="K28" i="186"/>
  <c r="M26" i="186"/>
  <c r="M25" i="186"/>
  <c r="M24" i="186"/>
  <c r="M23" i="186"/>
  <c r="M22" i="186"/>
  <c r="M20" i="186"/>
  <c r="M19" i="186"/>
  <c r="M18" i="186"/>
  <c r="M17" i="186"/>
  <c r="M16" i="186"/>
  <c r="M15" i="186"/>
  <c r="M14" i="186"/>
  <c r="M13" i="186"/>
  <c r="M12" i="186"/>
  <c r="M11" i="186"/>
  <c r="M10" i="186"/>
  <c r="M9" i="186"/>
  <c r="M3" i="186"/>
  <c r="K3" i="186"/>
  <c r="L2" i="186"/>
  <c r="H2" i="186"/>
  <c r="L28" i="184"/>
  <c r="K28" i="184"/>
  <c r="M26" i="184"/>
  <c r="M25" i="184"/>
  <c r="M24" i="184"/>
  <c r="M23" i="184"/>
  <c r="M22" i="184"/>
  <c r="M20" i="184"/>
  <c r="M19" i="184"/>
  <c r="M18" i="184"/>
  <c r="M17" i="184"/>
  <c r="M16" i="184"/>
  <c r="M15" i="184"/>
  <c r="M14" i="184"/>
  <c r="M13" i="184"/>
  <c r="M12" i="184"/>
  <c r="M11" i="184"/>
  <c r="M10" i="184"/>
  <c r="M9" i="184"/>
  <c r="M3" i="184"/>
  <c r="K3" i="184"/>
  <c r="L2" i="184"/>
  <c r="H2" i="184"/>
  <c r="J8" i="185"/>
  <c r="J28" i="185" s="1"/>
  <c r="I8" i="185"/>
  <c r="H8" i="185"/>
  <c r="G8" i="185"/>
  <c r="F8" i="185"/>
  <c r="J8" i="187"/>
  <c r="I8" i="187"/>
  <c r="H8" i="187"/>
  <c r="G8" i="187"/>
  <c r="G32" i="187" s="1"/>
  <c r="F8" i="187"/>
  <c r="F33" i="187" s="1"/>
  <c r="J8" i="186"/>
  <c r="I8" i="186"/>
  <c r="I33" i="186" s="1"/>
  <c r="H8" i="186"/>
  <c r="G8" i="186"/>
  <c r="F8" i="186"/>
  <c r="J8" i="184"/>
  <c r="I8" i="184"/>
  <c r="H8" i="184"/>
  <c r="H32" i="184" s="1"/>
  <c r="G8" i="184"/>
  <c r="F8" i="184"/>
  <c r="AF27" i="183"/>
  <c r="AF26" i="183"/>
  <c r="AF18" i="183"/>
  <c r="AF17" i="183"/>
  <c r="AF16" i="183"/>
  <c r="AF15" i="183"/>
  <c r="AF14" i="183"/>
  <c r="AF13" i="183"/>
  <c r="AF12" i="183"/>
  <c r="AF11" i="183"/>
  <c r="AF10" i="183"/>
  <c r="AF9" i="183"/>
  <c r="AF8" i="183"/>
  <c r="AF7" i="183"/>
  <c r="AA3" i="183"/>
  <c r="V3" i="183"/>
  <c r="Q3" i="183"/>
  <c r="L3" i="183"/>
  <c r="L28" i="180"/>
  <c r="K28" i="180"/>
  <c r="M26" i="180"/>
  <c r="M25" i="180"/>
  <c r="M24" i="180"/>
  <c r="M23" i="180"/>
  <c r="M22" i="180"/>
  <c r="M3" i="180"/>
  <c r="K3" i="180"/>
  <c r="L2" i="180"/>
  <c r="H2" i="180"/>
  <c r="L28" i="182"/>
  <c r="K28" i="182"/>
  <c r="M26" i="182"/>
  <c r="M25" i="182"/>
  <c r="M24" i="182"/>
  <c r="M23" i="182"/>
  <c r="M22" i="182"/>
  <c r="M3" i="182"/>
  <c r="K3" i="182"/>
  <c r="L2" i="182"/>
  <c r="H2" i="182"/>
  <c r="L28" i="181"/>
  <c r="K28" i="181"/>
  <c r="M26" i="181"/>
  <c r="M25" i="181"/>
  <c r="M24" i="181"/>
  <c r="M23" i="181"/>
  <c r="M22" i="181"/>
  <c r="M3" i="181"/>
  <c r="K3" i="181"/>
  <c r="L2" i="181"/>
  <c r="H2" i="181"/>
  <c r="L28" i="179"/>
  <c r="K28" i="179"/>
  <c r="M26" i="179"/>
  <c r="M25" i="179"/>
  <c r="M24" i="179"/>
  <c r="M23" i="179"/>
  <c r="M22" i="179"/>
  <c r="M3" i="179"/>
  <c r="K3" i="179"/>
  <c r="L2" i="179"/>
  <c r="H2" i="179"/>
  <c r="AE28" i="178"/>
  <c r="J8" i="180" s="1"/>
  <c r="J32" i="180" s="1"/>
  <c r="AD28" i="178"/>
  <c r="I8" i="180" s="1"/>
  <c r="I32" i="180" s="1"/>
  <c r="AC28" i="178"/>
  <c r="H8" i="180" s="1"/>
  <c r="AB28" i="178"/>
  <c r="AA28" i="178"/>
  <c r="F8" i="180" s="1"/>
  <c r="F28" i="180" s="1"/>
  <c r="Z28" i="178"/>
  <c r="J8" i="182" s="1"/>
  <c r="J33" i="182" s="1"/>
  <c r="Y28" i="178"/>
  <c r="I8" i="182" s="1"/>
  <c r="X28" i="178"/>
  <c r="H8" i="182" s="1"/>
  <c r="W28" i="178"/>
  <c r="G8" i="182" s="1"/>
  <c r="V28" i="178"/>
  <c r="F8" i="182" s="1"/>
  <c r="F33" i="182" s="1"/>
  <c r="U28" i="178"/>
  <c r="J8" i="181" s="1"/>
  <c r="T28" i="178"/>
  <c r="I8" i="181" s="1"/>
  <c r="I33" i="181" s="1"/>
  <c r="S28" i="178"/>
  <c r="H8" i="181" s="1"/>
  <c r="H33" i="181" s="1"/>
  <c r="R28" i="178"/>
  <c r="G8" i="181" s="1"/>
  <c r="Q28" i="178"/>
  <c r="F8" i="181" s="1"/>
  <c r="P28" i="178"/>
  <c r="J8" i="179" s="1"/>
  <c r="O28" i="178"/>
  <c r="I8" i="179" s="1"/>
  <c r="N28" i="178"/>
  <c r="H8" i="179" s="1"/>
  <c r="H32" i="179" s="1"/>
  <c r="M28" i="178"/>
  <c r="G8" i="179" s="1"/>
  <c r="L28" i="178"/>
  <c r="F8" i="179" s="1"/>
  <c r="AF27" i="178"/>
  <c r="AF26" i="178"/>
  <c r="AF25" i="178"/>
  <c r="AF24" i="178"/>
  <c r="AF23" i="178"/>
  <c r="AF22" i="178"/>
  <c r="AF21" i="178"/>
  <c r="AF20" i="178"/>
  <c r="AF19" i="178"/>
  <c r="AF18" i="178"/>
  <c r="AF17" i="178"/>
  <c r="AF16" i="178"/>
  <c r="AF15" i="178"/>
  <c r="AF14" i="178"/>
  <c r="AF13" i="178"/>
  <c r="AF12" i="178"/>
  <c r="AF11" i="178"/>
  <c r="AF10" i="178"/>
  <c r="AF9" i="178"/>
  <c r="AF8" i="178"/>
  <c r="AF7" i="178"/>
  <c r="V3" i="178"/>
  <c r="Q3" i="178"/>
  <c r="L3" i="178"/>
  <c r="L28" i="175"/>
  <c r="K28" i="175"/>
  <c r="M26" i="175"/>
  <c r="M25" i="175"/>
  <c r="M24" i="175"/>
  <c r="M23" i="175"/>
  <c r="M22" i="175"/>
  <c r="M20" i="175"/>
  <c r="M19" i="175"/>
  <c r="M18" i="175"/>
  <c r="M17" i="175"/>
  <c r="M16" i="175"/>
  <c r="M15" i="175"/>
  <c r="M14" i="175"/>
  <c r="M13" i="175"/>
  <c r="M12" i="175"/>
  <c r="M11" i="175"/>
  <c r="M10" i="175"/>
  <c r="M9" i="175"/>
  <c r="M3" i="175"/>
  <c r="K3" i="175"/>
  <c r="L2" i="175"/>
  <c r="H2" i="175"/>
  <c r="L28" i="177"/>
  <c r="K28" i="177"/>
  <c r="M26" i="177"/>
  <c r="M25" i="177"/>
  <c r="M24" i="177"/>
  <c r="M23" i="177"/>
  <c r="M22" i="177"/>
  <c r="M20" i="177"/>
  <c r="M19" i="177"/>
  <c r="M18" i="177"/>
  <c r="M17" i="177"/>
  <c r="M16" i="177"/>
  <c r="M15" i="177"/>
  <c r="M14" i="177"/>
  <c r="M13" i="177"/>
  <c r="M12" i="177"/>
  <c r="M11" i="177"/>
  <c r="M10" i="177"/>
  <c r="M9" i="177"/>
  <c r="M3" i="177"/>
  <c r="K3" i="177"/>
  <c r="L2" i="177"/>
  <c r="H2" i="177"/>
  <c r="L28" i="176"/>
  <c r="K28" i="176"/>
  <c r="M26" i="176"/>
  <c r="M25" i="176"/>
  <c r="M24" i="176"/>
  <c r="M23" i="176"/>
  <c r="M22" i="176"/>
  <c r="M20" i="176"/>
  <c r="M19" i="176"/>
  <c r="M18" i="176"/>
  <c r="M17" i="176"/>
  <c r="M16" i="176"/>
  <c r="M15" i="176"/>
  <c r="M14" i="176"/>
  <c r="M13" i="176"/>
  <c r="M12" i="176"/>
  <c r="M11" i="176"/>
  <c r="M10" i="176"/>
  <c r="M9" i="176"/>
  <c r="M3" i="176"/>
  <c r="K3" i="176"/>
  <c r="L2" i="176"/>
  <c r="H2" i="176"/>
  <c r="L28" i="174"/>
  <c r="K28" i="174"/>
  <c r="M26" i="174"/>
  <c r="M25" i="174"/>
  <c r="M24" i="174"/>
  <c r="M23" i="174"/>
  <c r="M22" i="174"/>
  <c r="M20" i="174"/>
  <c r="M19" i="174"/>
  <c r="M18" i="174"/>
  <c r="M17" i="174"/>
  <c r="M16" i="174"/>
  <c r="M15" i="174"/>
  <c r="M14" i="174"/>
  <c r="M13" i="174"/>
  <c r="M12" i="174"/>
  <c r="M11" i="174"/>
  <c r="M10" i="174"/>
  <c r="M9" i="174"/>
  <c r="M3" i="174"/>
  <c r="K3" i="174"/>
  <c r="L2" i="174"/>
  <c r="H2" i="174"/>
  <c r="AE31" i="173"/>
  <c r="J8" i="175" s="1"/>
  <c r="AD31" i="173"/>
  <c r="I8" i="175" s="1"/>
  <c r="AC31" i="173"/>
  <c r="AB31" i="173"/>
  <c r="G8" i="175" s="1"/>
  <c r="AA31" i="173"/>
  <c r="F8" i="175" s="1"/>
  <c r="Z31" i="173"/>
  <c r="J8" i="177" s="1"/>
  <c r="Y31" i="173"/>
  <c r="I8" i="177" s="1"/>
  <c r="I33" i="177" s="1"/>
  <c r="X31" i="173"/>
  <c r="H8" i="177" s="1"/>
  <c r="W31" i="173"/>
  <c r="G8" i="177" s="1"/>
  <c r="G33" i="177" s="1"/>
  <c r="V31" i="173"/>
  <c r="F8" i="177" s="1"/>
  <c r="F32" i="177" s="1"/>
  <c r="U31" i="173"/>
  <c r="J8" i="176" s="1"/>
  <c r="J32" i="176" s="1"/>
  <c r="T31" i="173"/>
  <c r="I8" i="176" s="1"/>
  <c r="S31" i="173"/>
  <c r="H8" i="176" s="1"/>
  <c r="H32" i="176" s="1"/>
  <c r="R31" i="173"/>
  <c r="G8" i="176" s="1"/>
  <c r="G33" i="176" s="1"/>
  <c r="Q31" i="173"/>
  <c r="F8" i="176" s="1"/>
  <c r="F33" i="176" s="1"/>
  <c r="P31" i="173"/>
  <c r="J8" i="174" s="1"/>
  <c r="J33" i="174" s="1"/>
  <c r="O31" i="173"/>
  <c r="I8" i="174" s="1"/>
  <c r="N31" i="173"/>
  <c r="H8" i="174" s="1"/>
  <c r="M31" i="173"/>
  <c r="G8" i="174" s="1"/>
  <c r="G33" i="174" s="1"/>
  <c r="L31" i="173"/>
  <c r="F8" i="174" s="1"/>
  <c r="AF30" i="173"/>
  <c r="AF28" i="173"/>
  <c r="AF27" i="173"/>
  <c r="AF22" i="173"/>
  <c r="AF21" i="173"/>
  <c r="AF20" i="173"/>
  <c r="AF19" i="173"/>
  <c r="AF18" i="173"/>
  <c r="AF17" i="173"/>
  <c r="AF16" i="173"/>
  <c r="AF15" i="173"/>
  <c r="AF14" i="173"/>
  <c r="AF13" i="173"/>
  <c r="AF12" i="173"/>
  <c r="AF11" i="173"/>
  <c r="AF10" i="173"/>
  <c r="AF9" i="173"/>
  <c r="AF8" i="173"/>
  <c r="AF7" i="173"/>
  <c r="AF6" i="173"/>
  <c r="AA3" i="173"/>
  <c r="V3" i="173"/>
  <c r="Q3" i="173"/>
  <c r="L3" i="173"/>
  <c r="L28" i="170"/>
  <c r="K28" i="170"/>
  <c r="M26" i="170"/>
  <c r="M25" i="170"/>
  <c r="M24" i="170"/>
  <c r="M23" i="170"/>
  <c r="M22" i="170"/>
  <c r="M3" i="170"/>
  <c r="K3" i="170"/>
  <c r="L2" i="170"/>
  <c r="H2" i="170"/>
  <c r="L28" i="172"/>
  <c r="K28" i="172"/>
  <c r="M26" i="172"/>
  <c r="M25" i="172"/>
  <c r="M24" i="172"/>
  <c r="M23" i="172"/>
  <c r="M22" i="172"/>
  <c r="M3" i="172"/>
  <c r="K3" i="172"/>
  <c r="L2" i="172"/>
  <c r="H2" i="172"/>
  <c r="L28" i="171"/>
  <c r="K28" i="171"/>
  <c r="M26" i="171"/>
  <c r="M25" i="171"/>
  <c r="M24" i="171"/>
  <c r="M23" i="171"/>
  <c r="M22" i="171"/>
  <c r="M3" i="171"/>
  <c r="K3" i="171"/>
  <c r="L2" i="171"/>
  <c r="L28" i="169"/>
  <c r="K28" i="169"/>
  <c r="M26" i="169"/>
  <c r="M25" i="169"/>
  <c r="M24" i="169"/>
  <c r="M23" i="169"/>
  <c r="M22" i="169"/>
  <c r="M21" i="169"/>
  <c r="M20" i="169"/>
  <c r="M19" i="169"/>
  <c r="M18" i="169"/>
  <c r="M17" i="169"/>
  <c r="M16" i="169"/>
  <c r="M15" i="169"/>
  <c r="M14" i="169"/>
  <c r="M13" i="169"/>
  <c r="M12" i="169"/>
  <c r="M11" i="169"/>
  <c r="M10" i="169"/>
  <c r="M9" i="169"/>
  <c r="M3" i="169"/>
  <c r="K3" i="169"/>
  <c r="L2" i="169"/>
  <c r="H2" i="169"/>
  <c r="AE27" i="168"/>
  <c r="J8" i="170" s="1"/>
  <c r="AD27" i="168"/>
  <c r="I8" i="170" s="1"/>
  <c r="AC27" i="168"/>
  <c r="H8" i="170" s="1"/>
  <c r="AB27" i="168"/>
  <c r="AA27" i="168"/>
  <c r="F8" i="170" s="1"/>
  <c r="Z27" i="168"/>
  <c r="J8" i="172" s="1"/>
  <c r="J33" i="172" s="1"/>
  <c r="Y27" i="168"/>
  <c r="I8" i="172" s="1"/>
  <c r="X27" i="168"/>
  <c r="H8" i="172" s="1"/>
  <c r="W27" i="168"/>
  <c r="G8" i="172" s="1"/>
  <c r="V27" i="168"/>
  <c r="F8" i="172" s="1"/>
  <c r="U27" i="168"/>
  <c r="J8" i="171" s="1"/>
  <c r="T27" i="168"/>
  <c r="I8" i="171" s="1"/>
  <c r="I33" i="171" s="1"/>
  <c r="S27" i="168"/>
  <c r="H8" i="171" s="1"/>
  <c r="R27" i="168"/>
  <c r="G8" i="171" s="1"/>
  <c r="Q27" i="168"/>
  <c r="F8" i="171" s="1"/>
  <c r="P27" i="168"/>
  <c r="O27" i="168"/>
  <c r="N27" i="168"/>
  <c r="M27" i="168"/>
  <c r="G8" i="169" s="1"/>
  <c r="L27" i="168"/>
  <c r="F8" i="169" s="1"/>
  <c r="F33" i="169" s="1"/>
  <c r="AF26" i="168"/>
  <c r="K26" i="168"/>
  <c r="AF21" i="168"/>
  <c r="K21" i="168"/>
  <c r="AF20" i="168"/>
  <c r="K20" i="168"/>
  <c r="AF19" i="168"/>
  <c r="K19" i="168"/>
  <c r="AF18" i="168"/>
  <c r="K18" i="168"/>
  <c r="AF17" i="168"/>
  <c r="K17" i="168"/>
  <c r="AF16" i="168"/>
  <c r="K16" i="168"/>
  <c r="AF15" i="168"/>
  <c r="K15" i="168"/>
  <c r="AF14" i="168"/>
  <c r="K14" i="168"/>
  <c r="AF13" i="168"/>
  <c r="K13" i="168"/>
  <c r="AF12" i="168"/>
  <c r="K12" i="168"/>
  <c r="AF11" i="168"/>
  <c r="K11" i="168"/>
  <c r="AF10" i="168"/>
  <c r="K10" i="168"/>
  <c r="AF9" i="168"/>
  <c r="K9" i="168"/>
  <c r="AF8" i="168"/>
  <c r="K8" i="168"/>
  <c r="AF7" i="168"/>
  <c r="K7" i="168"/>
  <c r="K6" i="168"/>
  <c r="AA3" i="168"/>
  <c r="V3" i="168"/>
  <c r="Q3" i="168"/>
  <c r="L3" i="168"/>
  <c r="L28" i="165"/>
  <c r="K28" i="165"/>
  <c r="M26" i="165"/>
  <c r="M25" i="165"/>
  <c r="M24" i="165"/>
  <c r="M23" i="165"/>
  <c r="M22" i="165"/>
  <c r="M3" i="165"/>
  <c r="K3" i="165"/>
  <c r="L2" i="165"/>
  <c r="H2" i="165"/>
  <c r="L28" i="167"/>
  <c r="K28" i="167"/>
  <c r="M26" i="167"/>
  <c r="M25" i="167"/>
  <c r="M24" i="167"/>
  <c r="M23" i="167"/>
  <c r="M22" i="167"/>
  <c r="M21" i="167"/>
  <c r="M20" i="167"/>
  <c r="M19" i="167"/>
  <c r="M18" i="167"/>
  <c r="M17" i="167"/>
  <c r="M16" i="167"/>
  <c r="M15" i="167"/>
  <c r="M14" i="167"/>
  <c r="M13" i="167"/>
  <c r="M12" i="167"/>
  <c r="M11" i="167"/>
  <c r="M10" i="167"/>
  <c r="M9" i="167"/>
  <c r="M3" i="167"/>
  <c r="K3" i="167"/>
  <c r="L2" i="167"/>
  <c r="H2" i="167"/>
  <c r="H33" i="166"/>
  <c r="L28" i="166"/>
  <c r="K28" i="166"/>
  <c r="M26" i="166"/>
  <c r="M25" i="166"/>
  <c r="M24" i="166"/>
  <c r="M23" i="166"/>
  <c r="M22" i="166"/>
  <c r="M21" i="166"/>
  <c r="M20" i="166"/>
  <c r="M19" i="166"/>
  <c r="M18" i="166"/>
  <c r="M17" i="166"/>
  <c r="M16" i="166"/>
  <c r="M15" i="166"/>
  <c r="M14" i="166"/>
  <c r="M13" i="166"/>
  <c r="M12" i="166"/>
  <c r="M11" i="166"/>
  <c r="M10" i="166"/>
  <c r="M9" i="166"/>
  <c r="M3" i="166"/>
  <c r="K3" i="166"/>
  <c r="L2" i="166"/>
  <c r="H2" i="166"/>
  <c r="L28" i="164"/>
  <c r="K28" i="164"/>
  <c r="M26" i="164"/>
  <c r="M25" i="164"/>
  <c r="M24" i="164"/>
  <c r="M23" i="164"/>
  <c r="M22" i="164"/>
  <c r="M21" i="164"/>
  <c r="M20" i="164"/>
  <c r="M19" i="164"/>
  <c r="M18" i="164"/>
  <c r="M17" i="164"/>
  <c r="M16" i="164"/>
  <c r="M15" i="164"/>
  <c r="M14" i="164"/>
  <c r="M13" i="164"/>
  <c r="M12" i="164"/>
  <c r="M11" i="164"/>
  <c r="M10" i="164"/>
  <c r="M9" i="164"/>
  <c r="M3" i="164"/>
  <c r="K3" i="164"/>
  <c r="L2" i="164"/>
  <c r="H2" i="164"/>
  <c r="AE24" i="163"/>
  <c r="J8" i="165" s="1"/>
  <c r="AD24" i="163"/>
  <c r="I8" i="165" s="1"/>
  <c r="AC24" i="163"/>
  <c r="H8" i="165" s="1"/>
  <c r="AB24" i="163"/>
  <c r="G8" i="165" s="1"/>
  <c r="AA24" i="163"/>
  <c r="F8" i="165" s="1"/>
  <c r="Z24" i="163"/>
  <c r="J8" i="167" s="1"/>
  <c r="J33" i="167" s="1"/>
  <c r="Y24" i="163"/>
  <c r="I8" i="167" s="1"/>
  <c r="X24" i="163"/>
  <c r="H8" i="167" s="1"/>
  <c r="H32" i="167" s="1"/>
  <c r="W24" i="163"/>
  <c r="G8" i="167" s="1"/>
  <c r="V24" i="163"/>
  <c r="F8" i="167" s="1"/>
  <c r="U24" i="163"/>
  <c r="J8" i="166" s="1"/>
  <c r="T24" i="163"/>
  <c r="I8" i="166" s="1"/>
  <c r="S24" i="163"/>
  <c r="H8" i="166" s="1"/>
  <c r="R24" i="163"/>
  <c r="G8" i="166" s="1"/>
  <c r="Q24" i="163"/>
  <c r="F8" i="166" s="1"/>
  <c r="P24" i="163"/>
  <c r="J8" i="164" s="1"/>
  <c r="J33" i="164" s="1"/>
  <c r="O24" i="163"/>
  <c r="N24" i="163"/>
  <c r="M24" i="163"/>
  <c r="L24" i="163"/>
  <c r="AF23" i="163"/>
  <c r="AF22" i="163"/>
  <c r="AF21" i="163"/>
  <c r="AF20" i="163"/>
  <c r="AF19" i="163"/>
  <c r="AF18" i="163"/>
  <c r="AF17" i="163"/>
  <c r="AF16" i="163"/>
  <c r="AF15" i="163"/>
  <c r="AF14" i="163"/>
  <c r="AF13" i="163"/>
  <c r="AF12" i="163"/>
  <c r="AF11" i="163"/>
  <c r="AF10" i="163"/>
  <c r="AF9" i="163"/>
  <c r="AF8" i="163"/>
  <c r="AF7" i="163"/>
  <c r="AF6" i="163"/>
  <c r="AA3" i="163"/>
  <c r="V3" i="163"/>
  <c r="Q3" i="163"/>
  <c r="L3" i="163"/>
  <c r="L28" i="546"/>
  <c r="K28" i="546"/>
  <c r="M26" i="546"/>
  <c r="M25" i="546"/>
  <c r="M24" i="546"/>
  <c r="M23" i="546"/>
  <c r="M22" i="546"/>
  <c r="M20" i="546"/>
  <c r="M19" i="546"/>
  <c r="M18" i="546"/>
  <c r="M17" i="546"/>
  <c r="M16" i="546"/>
  <c r="M15" i="546"/>
  <c r="M14" i="546"/>
  <c r="M13" i="546"/>
  <c r="M12" i="546"/>
  <c r="M11" i="546"/>
  <c r="M10" i="546"/>
  <c r="M9" i="546"/>
  <c r="M3" i="546"/>
  <c r="K3" i="546"/>
  <c r="L2" i="546"/>
  <c r="H2" i="546"/>
  <c r="L28" i="545"/>
  <c r="K28" i="545"/>
  <c r="M26" i="545"/>
  <c r="M25" i="545"/>
  <c r="M24" i="545"/>
  <c r="M23" i="545"/>
  <c r="M22" i="545"/>
  <c r="M20" i="545"/>
  <c r="M19" i="545"/>
  <c r="M18" i="545"/>
  <c r="M17" i="545"/>
  <c r="M16" i="545"/>
  <c r="M15" i="545"/>
  <c r="M14" i="545"/>
  <c r="M13" i="545"/>
  <c r="M12" i="545"/>
  <c r="M11" i="545"/>
  <c r="M10" i="545"/>
  <c r="M9" i="545"/>
  <c r="I8" i="545"/>
  <c r="M3" i="545"/>
  <c r="K3" i="545"/>
  <c r="L2" i="545"/>
  <c r="H2" i="545"/>
  <c r="L28" i="544"/>
  <c r="K28" i="544"/>
  <c r="M26" i="544"/>
  <c r="M25" i="544"/>
  <c r="M24" i="544"/>
  <c r="M23" i="544"/>
  <c r="M22" i="544"/>
  <c r="M20" i="544"/>
  <c r="M19" i="544"/>
  <c r="M18" i="544"/>
  <c r="M17" i="544"/>
  <c r="M16" i="544"/>
  <c r="M15" i="544"/>
  <c r="M14" i="544"/>
  <c r="M13" i="544"/>
  <c r="M12" i="544"/>
  <c r="M11" i="544"/>
  <c r="M10" i="544"/>
  <c r="M9" i="544"/>
  <c r="J8" i="544"/>
  <c r="J33" i="544" s="1"/>
  <c r="H8" i="544"/>
  <c r="M3" i="544"/>
  <c r="K3" i="544"/>
  <c r="L2" i="544"/>
  <c r="H2" i="544"/>
  <c r="F33" i="543"/>
  <c r="L28" i="543"/>
  <c r="K28" i="543"/>
  <c r="M26" i="543"/>
  <c r="M25" i="543"/>
  <c r="M24" i="543"/>
  <c r="M23" i="543"/>
  <c r="M22" i="543"/>
  <c r="M20" i="543"/>
  <c r="M19" i="543"/>
  <c r="M18" i="543"/>
  <c r="M17" i="543"/>
  <c r="M16" i="543"/>
  <c r="M15" i="543"/>
  <c r="M14" i="543"/>
  <c r="M13" i="543"/>
  <c r="M12" i="543"/>
  <c r="M11" i="543"/>
  <c r="M10" i="543"/>
  <c r="M9" i="543"/>
  <c r="I8" i="543"/>
  <c r="I28" i="543" s="1"/>
  <c r="M3" i="543"/>
  <c r="K3" i="543"/>
  <c r="L2" i="543"/>
  <c r="H2" i="543"/>
  <c r="AE23" i="542"/>
  <c r="J8" i="546" s="1"/>
  <c r="AD23" i="542"/>
  <c r="AC23" i="542"/>
  <c r="AB23" i="542"/>
  <c r="AA23" i="542"/>
  <c r="Z23" i="542"/>
  <c r="J8" i="545" s="1"/>
  <c r="J33" i="545" s="1"/>
  <c r="Y23" i="542"/>
  <c r="X23" i="542"/>
  <c r="H8" i="545" s="1"/>
  <c r="H33" i="545" s="1"/>
  <c r="W23" i="542"/>
  <c r="G33" i="546" s="1"/>
  <c r="V23" i="542"/>
  <c r="F8" i="545" s="1"/>
  <c r="F28" i="545" s="1"/>
  <c r="U23" i="542"/>
  <c r="T23" i="542"/>
  <c r="I8" i="544" s="1"/>
  <c r="I33" i="544" s="1"/>
  <c r="S23" i="542"/>
  <c r="R23" i="542"/>
  <c r="G8" i="544" s="1"/>
  <c r="Q23" i="542"/>
  <c r="F8" i="544" s="1"/>
  <c r="F33" i="544" s="1"/>
  <c r="P23" i="542"/>
  <c r="J8" i="543" s="1"/>
  <c r="J28" i="543" s="1"/>
  <c r="J32" i="543" s="1"/>
  <c r="O23" i="542"/>
  <c r="N23" i="542"/>
  <c r="H8" i="543" s="1"/>
  <c r="H28" i="543" s="1"/>
  <c r="H33" i="543" s="1"/>
  <c r="M23" i="542"/>
  <c r="G8" i="543" s="1"/>
  <c r="G28" i="543" s="1"/>
  <c r="L23" i="542"/>
  <c r="F8" i="543" s="1"/>
  <c r="F28" i="543" s="1"/>
  <c r="F32" i="543" s="1"/>
  <c r="AF22" i="542"/>
  <c r="AF21" i="542"/>
  <c r="AF20" i="542"/>
  <c r="AF19" i="542"/>
  <c r="AF18" i="542"/>
  <c r="AF17" i="542"/>
  <c r="AF16" i="542"/>
  <c r="AF15" i="542"/>
  <c r="AF14" i="542"/>
  <c r="AF13" i="542"/>
  <c r="AF12" i="542"/>
  <c r="AF11" i="542"/>
  <c r="AF10" i="542"/>
  <c r="AF9" i="542"/>
  <c r="AF8" i="542"/>
  <c r="AF7" i="542"/>
  <c r="AF6" i="542"/>
  <c r="V3" i="542"/>
  <c r="Q3" i="542"/>
  <c r="L3" i="542"/>
  <c r="L28" i="162"/>
  <c r="K28" i="162"/>
  <c r="M27" i="162"/>
  <c r="M26" i="162"/>
  <c r="M25" i="162"/>
  <c r="M24" i="162"/>
  <c r="M23" i="162"/>
  <c r="M22" i="162"/>
  <c r="M20" i="162"/>
  <c r="M19" i="162"/>
  <c r="M18" i="162"/>
  <c r="M17" i="162"/>
  <c r="M16" i="162"/>
  <c r="M15" i="162"/>
  <c r="M14" i="162"/>
  <c r="M13" i="162"/>
  <c r="M12" i="162"/>
  <c r="M11" i="162"/>
  <c r="M10" i="162"/>
  <c r="M9" i="162"/>
  <c r="H8" i="162"/>
  <c r="H32" i="162" s="1"/>
  <c r="M3" i="162"/>
  <c r="K3" i="162"/>
  <c r="L2" i="162"/>
  <c r="H2" i="162"/>
  <c r="L28" i="161"/>
  <c r="K28" i="161"/>
  <c r="M27" i="161"/>
  <c r="M26" i="161"/>
  <c r="M25" i="161"/>
  <c r="M24" i="161"/>
  <c r="M23" i="161"/>
  <c r="M22" i="161"/>
  <c r="M20" i="161"/>
  <c r="M19" i="161"/>
  <c r="M18" i="161"/>
  <c r="M17" i="161"/>
  <c r="M16" i="161"/>
  <c r="M15" i="161"/>
  <c r="M14" i="161"/>
  <c r="M13" i="161"/>
  <c r="M12" i="161"/>
  <c r="M11" i="161"/>
  <c r="M10" i="161"/>
  <c r="M9" i="161"/>
  <c r="M3" i="161"/>
  <c r="K3" i="161"/>
  <c r="L2" i="161"/>
  <c r="H2" i="161"/>
  <c r="L28" i="160"/>
  <c r="K28" i="160"/>
  <c r="M27" i="160"/>
  <c r="M26" i="160"/>
  <c r="M25" i="160"/>
  <c r="M24" i="160"/>
  <c r="M23" i="160"/>
  <c r="M22" i="160"/>
  <c r="M20" i="160"/>
  <c r="M19" i="160"/>
  <c r="M18" i="160"/>
  <c r="M17" i="160"/>
  <c r="M16" i="160"/>
  <c r="M15" i="160"/>
  <c r="M14" i="160"/>
  <c r="M13" i="160"/>
  <c r="M12" i="160"/>
  <c r="M11" i="160"/>
  <c r="M10" i="160"/>
  <c r="M9" i="160"/>
  <c r="J8" i="160"/>
  <c r="J33" i="160" s="1"/>
  <c r="M3" i="160"/>
  <c r="K3" i="160"/>
  <c r="L2" i="160"/>
  <c r="H2" i="160"/>
  <c r="J32" i="159"/>
  <c r="L28" i="159"/>
  <c r="K28" i="159"/>
  <c r="M26" i="159"/>
  <c r="M25" i="159"/>
  <c r="M24" i="159"/>
  <c r="M23" i="159"/>
  <c r="M22" i="159"/>
  <c r="M20" i="159"/>
  <c r="M19" i="159"/>
  <c r="M18" i="159"/>
  <c r="M17" i="159"/>
  <c r="M16" i="159"/>
  <c r="M15" i="159"/>
  <c r="M14" i="159"/>
  <c r="M13" i="159"/>
  <c r="M12" i="159"/>
  <c r="M11" i="159"/>
  <c r="M10" i="159"/>
  <c r="M9" i="159"/>
  <c r="I8" i="159"/>
  <c r="M3" i="159"/>
  <c r="K3" i="159"/>
  <c r="L2" i="159"/>
  <c r="H2" i="159"/>
  <c r="AE23" i="158"/>
  <c r="AD23" i="158"/>
  <c r="I8" i="162" s="1"/>
  <c r="AC23" i="158"/>
  <c r="AB23" i="158"/>
  <c r="G8" i="162" s="1"/>
  <c r="AA23" i="158"/>
  <c r="F8" i="162" s="1"/>
  <c r="Z23" i="158"/>
  <c r="J8" i="161" s="1"/>
  <c r="J33" i="161" s="1"/>
  <c r="Y23" i="158"/>
  <c r="I8" i="161" s="1"/>
  <c r="I32" i="161" s="1"/>
  <c r="X23" i="158"/>
  <c r="H8" i="161" s="1"/>
  <c r="H33" i="161" s="1"/>
  <c r="W23" i="158"/>
  <c r="G8" i="161" s="1"/>
  <c r="V23" i="158"/>
  <c r="F8" i="161" s="1"/>
  <c r="U23" i="158"/>
  <c r="T23" i="158"/>
  <c r="I8" i="160" s="1"/>
  <c r="S23" i="158"/>
  <c r="H8" i="160" s="1"/>
  <c r="R23" i="158"/>
  <c r="G8" i="160" s="1"/>
  <c r="Q23" i="158"/>
  <c r="F8" i="160" s="1"/>
  <c r="P23" i="158"/>
  <c r="J8" i="159" s="1"/>
  <c r="J33" i="159" s="1"/>
  <c r="O23" i="158"/>
  <c r="N23" i="158"/>
  <c r="H8" i="159" s="1"/>
  <c r="M23" i="158"/>
  <c r="G8" i="159" s="1"/>
  <c r="G33" i="159" s="1"/>
  <c r="L23" i="158"/>
  <c r="F8" i="159" s="1"/>
  <c r="AF22" i="158"/>
  <c r="AF21" i="158"/>
  <c r="AF20" i="158"/>
  <c r="AF19" i="158"/>
  <c r="AF18" i="158"/>
  <c r="AF17" i="158"/>
  <c r="AF16" i="158"/>
  <c r="AF15" i="158"/>
  <c r="AF14" i="158"/>
  <c r="AF13" i="158"/>
  <c r="AF12" i="158"/>
  <c r="AF11" i="158"/>
  <c r="AF10" i="158"/>
  <c r="AF9" i="158"/>
  <c r="AF8" i="158"/>
  <c r="AF7" i="158"/>
  <c r="AF6" i="158"/>
  <c r="V3" i="158"/>
  <c r="Q3" i="158"/>
  <c r="L3" i="158"/>
  <c r="L28" i="157"/>
  <c r="K28" i="157"/>
  <c r="M26" i="157"/>
  <c r="M25" i="157"/>
  <c r="M24" i="157"/>
  <c r="M23" i="157"/>
  <c r="M22" i="157"/>
  <c r="M20" i="157"/>
  <c r="M19" i="157"/>
  <c r="M18" i="157"/>
  <c r="M17" i="157"/>
  <c r="M16" i="157"/>
  <c r="M15" i="157"/>
  <c r="M14" i="157"/>
  <c r="M13" i="157"/>
  <c r="M12" i="157"/>
  <c r="M11" i="157"/>
  <c r="M10" i="157"/>
  <c r="M9" i="157"/>
  <c r="M3" i="157"/>
  <c r="K3" i="157"/>
  <c r="L2" i="157"/>
  <c r="H2" i="157"/>
  <c r="L28" i="156"/>
  <c r="K28" i="156"/>
  <c r="M26" i="156"/>
  <c r="M25" i="156"/>
  <c r="M24" i="156"/>
  <c r="M23" i="156"/>
  <c r="M22" i="156"/>
  <c r="M20" i="156"/>
  <c r="M19" i="156"/>
  <c r="M18" i="156"/>
  <c r="M17" i="156"/>
  <c r="M16" i="156"/>
  <c r="M15" i="156"/>
  <c r="M14" i="156"/>
  <c r="M13" i="156"/>
  <c r="M12" i="156"/>
  <c r="M11" i="156"/>
  <c r="M10" i="156"/>
  <c r="M9" i="156"/>
  <c r="M3" i="156"/>
  <c r="K3" i="156"/>
  <c r="L2" i="156"/>
  <c r="H2" i="156"/>
  <c r="L28" i="155"/>
  <c r="K28" i="155"/>
  <c r="M26" i="155"/>
  <c r="M25" i="155"/>
  <c r="M24" i="155"/>
  <c r="M23" i="155"/>
  <c r="M22" i="155"/>
  <c r="M20" i="155"/>
  <c r="M19" i="155"/>
  <c r="M18" i="155"/>
  <c r="M17" i="155"/>
  <c r="M16" i="155"/>
  <c r="M15" i="155"/>
  <c r="M14" i="155"/>
  <c r="M13" i="155"/>
  <c r="M12" i="155"/>
  <c r="M11" i="155"/>
  <c r="M10" i="155"/>
  <c r="M9" i="155"/>
  <c r="M3" i="155"/>
  <c r="K3" i="155"/>
  <c r="L2" i="155"/>
  <c r="H2" i="155"/>
  <c r="L28" i="154"/>
  <c r="K28" i="154"/>
  <c r="M26" i="154"/>
  <c r="M25" i="154"/>
  <c r="M24" i="154"/>
  <c r="M23" i="154"/>
  <c r="M22" i="154"/>
  <c r="M20" i="154"/>
  <c r="M19" i="154"/>
  <c r="M18" i="154"/>
  <c r="M17" i="154"/>
  <c r="M16" i="154"/>
  <c r="M15" i="154"/>
  <c r="M14" i="154"/>
  <c r="M13" i="154"/>
  <c r="M12" i="154"/>
  <c r="M11" i="154"/>
  <c r="M10" i="154"/>
  <c r="M9" i="154"/>
  <c r="M3" i="154"/>
  <c r="K3" i="154"/>
  <c r="L2" i="154"/>
  <c r="H2" i="154"/>
  <c r="AE28" i="153"/>
  <c r="J8" i="157" s="1"/>
  <c r="AD28" i="153"/>
  <c r="I8" i="157" s="1"/>
  <c r="AC28" i="153"/>
  <c r="H8" i="157" s="1"/>
  <c r="H28" i="157" s="1"/>
  <c r="AB28" i="153"/>
  <c r="G8" i="157" s="1"/>
  <c r="AA28" i="153"/>
  <c r="F8" i="157" s="1"/>
  <c r="Z28" i="153"/>
  <c r="J8" i="156" s="1"/>
  <c r="Y28" i="153"/>
  <c r="I8" i="156" s="1"/>
  <c r="I33" i="156" s="1"/>
  <c r="X28" i="153"/>
  <c r="W28" i="153"/>
  <c r="G8" i="156" s="1"/>
  <c r="G33" i="156" s="1"/>
  <c r="V28" i="153"/>
  <c r="F8" i="156" s="1"/>
  <c r="U28" i="153"/>
  <c r="J8" i="155" s="1"/>
  <c r="J33" i="155" s="1"/>
  <c r="T28" i="153"/>
  <c r="I8" i="155" s="1"/>
  <c r="S28" i="153"/>
  <c r="H8" i="155" s="1"/>
  <c r="R28" i="153"/>
  <c r="G8" i="155" s="1"/>
  <c r="G33" i="155" s="1"/>
  <c r="Q28" i="153"/>
  <c r="F8" i="155" s="1"/>
  <c r="F32" i="155" s="1"/>
  <c r="P28" i="153"/>
  <c r="J8" i="154" s="1"/>
  <c r="J28" i="154" s="1"/>
  <c r="O28" i="153"/>
  <c r="I8" i="154" s="1"/>
  <c r="I28" i="154" s="1"/>
  <c r="N28" i="153"/>
  <c r="H8" i="154" s="1"/>
  <c r="H28" i="154" s="1"/>
  <c r="M28" i="153"/>
  <c r="G8" i="154" s="1"/>
  <c r="G28" i="154" s="1"/>
  <c r="G32" i="154" s="1"/>
  <c r="L28" i="153"/>
  <c r="F8" i="154" s="1"/>
  <c r="AF25" i="153"/>
  <c r="AF24" i="153"/>
  <c r="AF23" i="153"/>
  <c r="AF22" i="153"/>
  <c r="AF21" i="153"/>
  <c r="AF20" i="153"/>
  <c r="AF19" i="153"/>
  <c r="AF18" i="153"/>
  <c r="AF17" i="153"/>
  <c r="AF16" i="153"/>
  <c r="AF15" i="153"/>
  <c r="AF14" i="153"/>
  <c r="AF13" i="153"/>
  <c r="AF12" i="153"/>
  <c r="AF11" i="153"/>
  <c r="AF10" i="153"/>
  <c r="AF9" i="153"/>
  <c r="AF8" i="153"/>
  <c r="AF7" i="153"/>
  <c r="AF6" i="153"/>
  <c r="AA3" i="153"/>
  <c r="V3" i="153"/>
  <c r="Q3" i="153"/>
  <c r="L3" i="153"/>
  <c r="L28" i="152"/>
  <c r="K28" i="152"/>
  <c r="M26" i="152"/>
  <c r="M25" i="152"/>
  <c r="M24" i="152"/>
  <c r="M23" i="152"/>
  <c r="M22" i="152"/>
  <c r="M3" i="152"/>
  <c r="K3" i="152"/>
  <c r="L2" i="152"/>
  <c r="H2" i="152"/>
  <c r="L28" i="151"/>
  <c r="K28" i="151"/>
  <c r="M26" i="151"/>
  <c r="M25" i="151"/>
  <c r="M24" i="151"/>
  <c r="M23" i="151"/>
  <c r="M22" i="151"/>
  <c r="M3" i="151"/>
  <c r="K3" i="151"/>
  <c r="L2" i="151"/>
  <c r="H2" i="151"/>
  <c r="L28" i="150"/>
  <c r="K28" i="150"/>
  <c r="M26" i="150"/>
  <c r="M25" i="150"/>
  <c r="M24" i="150"/>
  <c r="M23" i="150"/>
  <c r="M22" i="150"/>
  <c r="M3" i="150"/>
  <c r="K3" i="150"/>
  <c r="L2" i="150"/>
  <c r="H2" i="150"/>
  <c r="L28" i="149"/>
  <c r="K28" i="149"/>
  <c r="M26" i="149"/>
  <c r="M25" i="149"/>
  <c r="M24" i="149"/>
  <c r="M23" i="149"/>
  <c r="M22" i="149"/>
  <c r="M20" i="149"/>
  <c r="M19" i="149"/>
  <c r="M18" i="149"/>
  <c r="M17" i="149"/>
  <c r="M16" i="149"/>
  <c r="M15" i="149"/>
  <c r="M14" i="149"/>
  <c r="M13" i="149"/>
  <c r="M12" i="149"/>
  <c r="M11" i="149"/>
  <c r="M10" i="149"/>
  <c r="M9" i="149"/>
  <c r="G8" i="149"/>
  <c r="M3" i="149"/>
  <c r="K3" i="149"/>
  <c r="L2" i="149"/>
  <c r="H2" i="149"/>
  <c r="AE35" i="148"/>
  <c r="AD35" i="148"/>
  <c r="AC35" i="148"/>
  <c r="AB35" i="148"/>
  <c r="AA35" i="148"/>
  <c r="Z35" i="148"/>
  <c r="J8" i="152" s="1"/>
  <c r="Y35" i="148"/>
  <c r="I8" i="152" s="1"/>
  <c r="X35" i="148"/>
  <c r="H8" i="152" s="1"/>
  <c r="W35" i="148"/>
  <c r="G8" i="152" s="1"/>
  <c r="G33" i="152" s="1"/>
  <c r="V35" i="148"/>
  <c r="F8" i="152" s="1"/>
  <c r="U35" i="148"/>
  <c r="J8" i="151" s="1"/>
  <c r="J33" i="151" s="1"/>
  <c r="T35" i="148"/>
  <c r="I8" i="150" s="1"/>
  <c r="I33" i="150" s="1"/>
  <c r="S35" i="148"/>
  <c r="H8" i="150" s="1"/>
  <c r="R35" i="148"/>
  <c r="Q35" i="148"/>
  <c r="F8" i="151" s="1"/>
  <c r="F28" i="151" s="1"/>
  <c r="P35" i="148"/>
  <c r="J8" i="149" s="1"/>
  <c r="O35" i="148"/>
  <c r="I8" i="149" s="1"/>
  <c r="I33" i="149" s="1"/>
  <c r="N35" i="148"/>
  <c r="H8" i="149" s="1"/>
  <c r="H33" i="149" s="1"/>
  <c r="M35" i="148"/>
  <c r="L35" i="148"/>
  <c r="F8" i="149" s="1"/>
  <c r="AF34" i="148"/>
  <c r="AF30" i="148"/>
  <c r="AF29" i="148"/>
  <c r="AF28" i="148"/>
  <c r="AF27" i="148"/>
  <c r="AF20" i="148"/>
  <c r="AF19" i="148"/>
  <c r="AF18" i="148"/>
  <c r="AF17" i="148"/>
  <c r="AF16" i="148"/>
  <c r="AF15" i="148"/>
  <c r="AF14" i="148"/>
  <c r="AF13" i="148"/>
  <c r="AF12" i="148"/>
  <c r="AF11" i="148"/>
  <c r="AF10" i="148"/>
  <c r="AF9" i="148"/>
  <c r="AF8" i="148"/>
  <c r="AF7" i="148"/>
  <c r="AF6" i="148"/>
  <c r="AA3" i="148"/>
  <c r="V3" i="148"/>
  <c r="Q3" i="148"/>
  <c r="L3" i="148"/>
  <c r="L28" i="145"/>
  <c r="K28" i="145"/>
  <c r="M22" i="145"/>
  <c r="M28" i="145"/>
  <c r="M3" i="145"/>
  <c r="K3" i="145"/>
  <c r="L2" i="145"/>
  <c r="H2" i="145"/>
  <c r="L28" i="147"/>
  <c r="K28" i="147"/>
  <c r="M22" i="147"/>
  <c r="M3" i="147"/>
  <c r="K3" i="147"/>
  <c r="L2" i="147"/>
  <c r="H2" i="147"/>
  <c r="L28" i="146"/>
  <c r="K28" i="146"/>
  <c r="M22" i="146"/>
  <c r="M3" i="146"/>
  <c r="K3" i="146"/>
  <c r="L2" i="146"/>
  <c r="H2" i="146"/>
  <c r="L28" i="144"/>
  <c r="K28" i="144"/>
  <c r="M22" i="144"/>
  <c r="M3" i="144"/>
  <c r="K3" i="144"/>
  <c r="L2" i="144"/>
  <c r="H2" i="144"/>
  <c r="AE27" i="143"/>
  <c r="J8" i="145" s="1"/>
  <c r="AD27" i="143"/>
  <c r="I8" i="145" s="1"/>
  <c r="I33" i="145" s="1"/>
  <c r="AC27" i="143"/>
  <c r="H8" i="145" s="1"/>
  <c r="AB27" i="143"/>
  <c r="G8" i="145" s="1"/>
  <c r="G33" i="145" s="1"/>
  <c r="AA27" i="143"/>
  <c r="F8" i="145" s="1"/>
  <c r="Z27" i="143"/>
  <c r="J8" i="147" s="1"/>
  <c r="J33" i="147" s="1"/>
  <c r="Y27" i="143"/>
  <c r="I8" i="147" s="1"/>
  <c r="X27" i="143"/>
  <c r="H8" i="147" s="1"/>
  <c r="W27" i="143"/>
  <c r="G8" i="147" s="1"/>
  <c r="G33" i="147" s="1"/>
  <c r="V27" i="143"/>
  <c r="F8" i="147" s="1"/>
  <c r="U27" i="143"/>
  <c r="J8" i="146" s="1"/>
  <c r="T27" i="143"/>
  <c r="I8" i="146" s="1"/>
  <c r="I33" i="146" s="1"/>
  <c r="S27" i="143"/>
  <c r="H8" i="146" s="1"/>
  <c r="R27" i="143"/>
  <c r="G8" i="146" s="1"/>
  <c r="G33" i="146" s="1"/>
  <c r="Q27" i="143"/>
  <c r="F8" i="146" s="1"/>
  <c r="P27" i="143"/>
  <c r="J8" i="144" s="1"/>
  <c r="O27" i="143"/>
  <c r="I8" i="144" s="1"/>
  <c r="I33" i="144" s="1"/>
  <c r="N27" i="143"/>
  <c r="H8" i="144" s="1"/>
  <c r="H33" i="144" s="1"/>
  <c r="M27" i="143"/>
  <c r="G8" i="144" s="1"/>
  <c r="L27" i="143"/>
  <c r="F8" i="144" s="1"/>
  <c r="AF26" i="143"/>
  <c r="AF25" i="143"/>
  <c r="AF24" i="143"/>
  <c r="AF23" i="143"/>
  <c r="AF22" i="143"/>
  <c r="AF21" i="143"/>
  <c r="AF20" i="143"/>
  <c r="AF19" i="143"/>
  <c r="AF18" i="143"/>
  <c r="AF17" i="143"/>
  <c r="AF16" i="143"/>
  <c r="AF15" i="143"/>
  <c r="AF14" i="143"/>
  <c r="AF13" i="143"/>
  <c r="AF12" i="143"/>
  <c r="AF11" i="143"/>
  <c r="AF10" i="143"/>
  <c r="AF9" i="143"/>
  <c r="AF8" i="143"/>
  <c r="AF7" i="143"/>
  <c r="AF6" i="143"/>
  <c r="AA3" i="143"/>
  <c r="V3" i="143"/>
  <c r="Q3" i="143"/>
  <c r="L3" i="143"/>
  <c r="I210" i="423"/>
  <c r="H210" i="423"/>
  <c r="G210" i="423"/>
  <c r="F210" i="423"/>
  <c r="E210" i="423"/>
  <c r="D210" i="423"/>
  <c r="I209" i="423"/>
  <c r="H209" i="423"/>
  <c r="G209" i="423"/>
  <c r="F209" i="423"/>
  <c r="E209" i="423"/>
  <c r="D209" i="423"/>
  <c r="I208" i="423"/>
  <c r="H208" i="423"/>
  <c r="G208" i="423"/>
  <c r="F208" i="423"/>
  <c r="E208" i="423"/>
  <c r="D208" i="423"/>
  <c r="I207" i="423"/>
  <c r="H207" i="423"/>
  <c r="G207" i="423"/>
  <c r="F207" i="423"/>
  <c r="E207" i="423"/>
  <c r="D207" i="423"/>
  <c r="I206" i="423"/>
  <c r="H206" i="423"/>
  <c r="G206" i="423"/>
  <c r="F206" i="423"/>
  <c r="E206" i="423"/>
  <c r="D206" i="423"/>
  <c r="I205" i="423"/>
  <c r="H205" i="423"/>
  <c r="G205" i="423"/>
  <c r="F205" i="423"/>
  <c r="E205" i="423"/>
  <c r="D205" i="423"/>
  <c r="I204" i="423"/>
  <c r="H204" i="423"/>
  <c r="G204" i="423"/>
  <c r="F204" i="423"/>
  <c r="E204" i="423"/>
  <c r="D204" i="423"/>
  <c r="I203" i="423"/>
  <c r="H203" i="423"/>
  <c r="G203" i="423"/>
  <c r="F203" i="423"/>
  <c r="E203" i="423"/>
  <c r="D203" i="423"/>
  <c r="I202" i="423"/>
  <c r="H202" i="423"/>
  <c r="G202" i="423"/>
  <c r="F202" i="423"/>
  <c r="E202" i="423"/>
  <c r="D202" i="423"/>
  <c r="I201" i="423"/>
  <c r="H201" i="423"/>
  <c r="G201" i="423"/>
  <c r="F201" i="423"/>
  <c r="E201" i="423"/>
  <c r="D201" i="423"/>
  <c r="I200" i="423"/>
  <c r="H200" i="423"/>
  <c r="G200" i="423"/>
  <c r="F200" i="423"/>
  <c r="E200" i="423"/>
  <c r="D200" i="423"/>
  <c r="I199" i="423"/>
  <c r="H199" i="423"/>
  <c r="G199" i="423"/>
  <c r="F199" i="423"/>
  <c r="E199" i="423"/>
  <c r="D199" i="423"/>
  <c r="I198" i="423"/>
  <c r="H198" i="423"/>
  <c r="G198" i="423"/>
  <c r="F198" i="423"/>
  <c r="E198" i="423"/>
  <c r="D198" i="423"/>
  <c r="I197" i="423"/>
  <c r="H197" i="423"/>
  <c r="G197" i="423"/>
  <c r="F197" i="423"/>
  <c r="E197" i="423"/>
  <c r="D197" i="423"/>
  <c r="I196" i="423"/>
  <c r="H196" i="423"/>
  <c r="G196" i="423"/>
  <c r="F196" i="423"/>
  <c r="E196" i="423"/>
  <c r="D196" i="423"/>
  <c r="I195" i="423"/>
  <c r="H195" i="423"/>
  <c r="G195" i="423"/>
  <c r="F195" i="423"/>
  <c r="E195" i="423"/>
  <c r="D195" i="423"/>
  <c r="I194" i="423"/>
  <c r="H194" i="423"/>
  <c r="G194" i="423"/>
  <c r="F194" i="423"/>
  <c r="E194" i="423"/>
  <c r="D194" i="423"/>
  <c r="I193" i="423"/>
  <c r="H193" i="423"/>
  <c r="G193" i="423"/>
  <c r="F193" i="423"/>
  <c r="E193" i="423"/>
  <c r="D193" i="423"/>
  <c r="I192" i="423"/>
  <c r="H192" i="423"/>
  <c r="G192" i="423"/>
  <c r="F192" i="423"/>
  <c r="E192" i="423"/>
  <c r="D192" i="423"/>
  <c r="I191" i="423"/>
  <c r="H191" i="423"/>
  <c r="G191" i="423"/>
  <c r="F191" i="423"/>
  <c r="E191" i="423"/>
  <c r="D191" i="423"/>
  <c r="I190" i="423"/>
  <c r="H190" i="423"/>
  <c r="G190" i="423"/>
  <c r="F190" i="423"/>
  <c r="E190" i="423"/>
  <c r="D190" i="423"/>
  <c r="I189" i="423"/>
  <c r="H189" i="423"/>
  <c r="G189" i="423"/>
  <c r="F189" i="423"/>
  <c r="E189" i="423"/>
  <c r="D189" i="423"/>
  <c r="I188" i="423"/>
  <c r="H188" i="423"/>
  <c r="G188" i="423"/>
  <c r="F188" i="423"/>
  <c r="E188" i="423"/>
  <c r="D188" i="423"/>
  <c r="I187" i="423"/>
  <c r="H187" i="423"/>
  <c r="G187" i="423"/>
  <c r="F187" i="423"/>
  <c r="E187" i="423"/>
  <c r="D187" i="423"/>
  <c r="I186" i="423"/>
  <c r="H186" i="423"/>
  <c r="G186" i="423"/>
  <c r="F186" i="423"/>
  <c r="E186" i="423"/>
  <c r="D186" i="423"/>
  <c r="I185" i="423"/>
  <c r="H185" i="423"/>
  <c r="G185" i="423"/>
  <c r="F185" i="423"/>
  <c r="E185" i="423"/>
  <c r="D185" i="423"/>
  <c r="I184" i="423"/>
  <c r="H184" i="423"/>
  <c r="G184" i="423"/>
  <c r="F184" i="423"/>
  <c r="E184" i="423"/>
  <c r="D184" i="423"/>
  <c r="I183" i="423"/>
  <c r="H183" i="423"/>
  <c r="G183" i="423"/>
  <c r="F183" i="423"/>
  <c r="E183" i="423"/>
  <c r="D183" i="423"/>
  <c r="I182" i="423"/>
  <c r="H182" i="423"/>
  <c r="G182" i="423"/>
  <c r="F182" i="423"/>
  <c r="E182" i="423"/>
  <c r="D182" i="423"/>
  <c r="I181" i="423"/>
  <c r="H181" i="423"/>
  <c r="G181" i="423"/>
  <c r="F181" i="423"/>
  <c r="E181" i="423"/>
  <c r="D181" i="423"/>
  <c r="I180" i="423"/>
  <c r="H180" i="423"/>
  <c r="G180" i="423"/>
  <c r="F180" i="423"/>
  <c r="E180" i="423"/>
  <c r="D180" i="423"/>
  <c r="I179" i="423"/>
  <c r="H179" i="423"/>
  <c r="G179" i="423"/>
  <c r="F179" i="423"/>
  <c r="E179" i="423"/>
  <c r="D179" i="423"/>
  <c r="I178" i="423"/>
  <c r="H178" i="423"/>
  <c r="G178" i="423"/>
  <c r="F178" i="423"/>
  <c r="E178" i="423"/>
  <c r="D178" i="423"/>
  <c r="I177" i="423"/>
  <c r="H177" i="423"/>
  <c r="G177" i="423"/>
  <c r="F177" i="423"/>
  <c r="E177" i="423"/>
  <c r="D177" i="423"/>
  <c r="I176" i="423"/>
  <c r="H176" i="423"/>
  <c r="G176" i="423"/>
  <c r="F176" i="423"/>
  <c r="E176" i="423"/>
  <c r="D176" i="423"/>
  <c r="I175" i="423"/>
  <c r="H175" i="423"/>
  <c r="G175" i="423"/>
  <c r="F175" i="423"/>
  <c r="E175" i="423"/>
  <c r="D175" i="423"/>
  <c r="I174" i="423"/>
  <c r="H174" i="423"/>
  <c r="G174" i="423"/>
  <c r="F174" i="423"/>
  <c r="E174" i="423"/>
  <c r="D174" i="423"/>
  <c r="I173" i="423"/>
  <c r="H173" i="423"/>
  <c r="G173" i="423"/>
  <c r="F173" i="423"/>
  <c r="E173" i="423"/>
  <c r="D173" i="423"/>
  <c r="I172" i="423"/>
  <c r="H172" i="423"/>
  <c r="G172" i="423"/>
  <c r="F172" i="423"/>
  <c r="E172" i="423"/>
  <c r="D172" i="423"/>
  <c r="I171" i="423"/>
  <c r="H171" i="423"/>
  <c r="G171" i="423"/>
  <c r="F171" i="423"/>
  <c r="E171" i="423"/>
  <c r="D171" i="423"/>
  <c r="I170" i="423"/>
  <c r="H170" i="423"/>
  <c r="G170" i="423"/>
  <c r="F170" i="423"/>
  <c r="E170" i="423"/>
  <c r="D170" i="423"/>
  <c r="I169" i="423"/>
  <c r="H169" i="423"/>
  <c r="G169" i="423"/>
  <c r="F169" i="423"/>
  <c r="E169" i="423"/>
  <c r="D169" i="423"/>
  <c r="I168" i="423"/>
  <c r="H168" i="423"/>
  <c r="G168" i="423"/>
  <c r="F168" i="423"/>
  <c r="E168" i="423"/>
  <c r="D168" i="423"/>
  <c r="I167" i="423"/>
  <c r="H167" i="423"/>
  <c r="G167" i="423"/>
  <c r="F167" i="423"/>
  <c r="E167" i="423"/>
  <c r="D167" i="423"/>
  <c r="I166" i="423"/>
  <c r="H166" i="423"/>
  <c r="G166" i="423"/>
  <c r="F166" i="423"/>
  <c r="E166" i="423"/>
  <c r="D166" i="423"/>
  <c r="I165" i="423"/>
  <c r="H165" i="423"/>
  <c r="G165" i="423"/>
  <c r="F165" i="423"/>
  <c r="E165" i="423"/>
  <c r="D165" i="423"/>
  <c r="I164" i="423"/>
  <c r="H164" i="423"/>
  <c r="G164" i="423"/>
  <c r="F164" i="423"/>
  <c r="E164" i="423"/>
  <c r="D164" i="423"/>
  <c r="I163" i="423"/>
  <c r="H163" i="423"/>
  <c r="G163" i="423"/>
  <c r="F163" i="423"/>
  <c r="E163" i="423"/>
  <c r="D163" i="423"/>
  <c r="I162" i="423"/>
  <c r="H162" i="423"/>
  <c r="G162" i="423"/>
  <c r="F162" i="423"/>
  <c r="E162" i="423"/>
  <c r="D162" i="423"/>
  <c r="I161" i="423"/>
  <c r="H161" i="423"/>
  <c r="G161" i="423"/>
  <c r="F161" i="423"/>
  <c r="E161" i="423"/>
  <c r="D161" i="423"/>
  <c r="I160" i="423"/>
  <c r="H160" i="423"/>
  <c r="G160" i="423"/>
  <c r="F160" i="423"/>
  <c r="E160" i="423"/>
  <c r="D160" i="423"/>
  <c r="I159" i="423"/>
  <c r="H159" i="423"/>
  <c r="G159" i="423"/>
  <c r="F159" i="423"/>
  <c r="E159" i="423"/>
  <c r="D159" i="423"/>
  <c r="I158" i="423"/>
  <c r="H158" i="423"/>
  <c r="G158" i="423"/>
  <c r="F158" i="423"/>
  <c r="E158" i="423"/>
  <c r="D158" i="423"/>
  <c r="I157" i="423"/>
  <c r="H157" i="423"/>
  <c r="G157" i="423"/>
  <c r="F157" i="423"/>
  <c r="E157" i="423"/>
  <c r="D157" i="423"/>
  <c r="I156" i="423"/>
  <c r="H156" i="423"/>
  <c r="G156" i="423"/>
  <c r="F156" i="423"/>
  <c r="E156" i="423"/>
  <c r="D156" i="423"/>
  <c r="I155" i="423"/>
  <c r="H155" i="423"/>
  <c r="G155" i="423"/>
  <c r="F155" i="423"/>
  <c r="E155" i="423"/>
  <c r="D155" i="423"/>
  <c r="I154" i="423"/>
  <c r="H154" i="423"/>
  <c r="G154" i="423"/>
  <c r="F154" i="423"/>
  <c r="E154" i="423"/>
  <c r="D154" i="423"/>
  <c r="I153" i="423"/>
  <c r="H153" i="423"/>
  <c r="G153" i="423"/>
  <c r="F153" i="423"/>
  <c r="E153" i="423"/>
  <c r="D153" i="423"/>
  <c r="I152" i="423"/>
  <c r="H152" i="423"/>
  <c r="G152" i="423"/>
  <c r="F152" i="423"/>
  <c r="E152" i="423"/>
  <c r="D152" i="423"/>
  <c r="I151" i="423"/>
  <c r="H151" i="423"/>
  <c r="G151" i="423"/>
  <c r="F151" i="423"/>
  <c r="E151" i="423"/>
  <c r="D151" i="423"/>
  <c r="I150" i="423"/>
  <c r="H150" i="423"/>
  <c r="G150" i="423"/>
  <c r="F150" i="423"/>
  <c r="E150" i="423"/>
  <c r="D150" i="423"/>
  <c r="I149" i="423"/>
  <c r="H149" i="423"/>
  <c r="G149" i="423"/>
  <c r="F149" i="423"/>
  <c r="E149" i="423"/>
  <c r="D149" i="423"/>
  <c r="I148" i="423"/>
  <c r="H148" i="423"/>
  <c r="G148" i="423"/>
  <c r="F148" i="423"/>
  <c r="E148" i="423"/>
  <c r="D148" i="423"/>
  <c r="I147" i="423"/>
  <c r="H147" i="423"/>
  <c r="G147" i="423"/>
  <c r="F147" i="423"/>
  <c r="E147" i="423"/>
  <c r="D147" i="423"/>
  <c r="I146" i="423"/>
  <c r="H146" i="423"/>
  <c r="G146" i="423"/>
  <c r="F146" i="423"/>
  <c r="E146" i="423"/>
  <c r="D146" i="423"/>
  <c r="I145" i="423"/>
  <c r="H145" i="423"/>
  <c r="G145" i="423"/>
  <c r="F145" i="423"/>
  <c r="E145" i="423"/>
  <c r="D145" i="423"/>
  <c r="I144" i="423"/>
  <c r="H144" i="423"/>
  <c r="G144" i="423"/>
  <c r="F144" i="423"/>
  <c r="E144" i="423"/>
  <c r="D144" i="423"/>
  <c r="I143" i="423"/>
  <c r="H143" i="423"/>
  <c r="G143" i="423"/>
  <c r="F143" i="423"/>
  <c r="E143" i="423"/>
  <c r="D143" i="423"/>
  <c r="I142" i="423"/>
  <c r="H142" i="423"/>
  <c r="G142" i="423"/>
  <c r="F142" i="423"/>
  <c r="E142" i="423"/>
  <c r="D142" i="423"/>
  <c r="I141" i="423"/>
  <c r="H141" i="423"/>
  <c r="G141" i="423"/>
  <c r="F141" i="423"/>
  <c r="E141" i="423"/>
  <c r="D141" i="423"/>
  <c r="I140" i="423"/>
  <c r="H140" i="423"/>
  <c r="G140" i="423"/>
  <c r="F140" i="423"/>
  <c r="E140" i="423"/>
  <c r="D140" i="423"/>
  <c r="I139" i="423"/>
  <c r="H139" i="423"/>
  <c r="G139" i="423"/>
  <c r="F139" i="423"/>
  <c r="E139" i="423"/>
  <c r="D139" i="423"/>
  <c r="I138" i="423"/>
  <c r="H138" i="423"/>
  <c r="G138" i="423"/>
  <c r="F138" i="423"/>
  <c r="E138" i="423"/>
  <c r="D138" i="423"/>
  <c r="I137" i="423"/>
  <c r="H137" i="423"/>
  <c r="G137" i="423"/>
  <c r="F137" i="423"/>
  <c r="E137" i="423"/>
  <c r="D137" i="423"/>
  <c r="I136" i="423"/>
  <c r="H136" i="423"/>
  <c r="G136" i="423"/>
  <c r="F136" i="423"/>
  <c r="E136" i="423"/>
  <c r="D136" i="423"/>
  <c r="I135" i="423"/>
  <c r="H135" i="423"/>
  <c r="G135" i="423"/>
  <c r="F135" i="423"/>
  <c r="E135" i="423"/>
  <c r="D135" i="423"/>
  <c r="I134" i="423"/>
  <c r="H134" i="423"/>
  <c r="G134" i="423"/>
  <c r="F134" i="423"/>
  <c r="E134" i="423"/>
  <c r="D134" i="423"/>
  <c r="I133" i="423"/>
  <c r="H133" i="423"/>
  <c r="G133" i="423"/>
  <c r="F133" i="423"/>
  <c r="E133" i="423"/>
  <c r="D133" i="423"/>
  <c r="I132" i="423"/>
  <c r="H132" i="423"/>
  <c r="G132" i="423"/>
  <c r="F132" i="423"/>
  <c r="E132" i="423"/>
  <c r="D132" i="423"/>
  <c r="I131" i="423"/>
  <c r="H131" i="423"/>
  <c r="G131" i="423"/>
  <c r="F131" i="423"/>
  <c r="E131" i="423"/>
  <c r="D131" i="423"/>
  <c r="I130" i="423"/>
  <c r="H130" i="423"/>
  <c r="G130" i="423"/>
  <c r="F130" i="423"/>
  <c r="E130" i="423"/>
  <c r="D130" i="423"/>
  <c r="I129" i="423"/>
  <c r="H129" i="423"/>
  <c r="G129" i="423"/>
  <c r="F129" i="423"/>
  <c r="E129" i="423"/>
  <c r="D129" i="423"/>
  <c r="I128" i="423"/>
  <c r="H128" i="423"/>
  <c r="G128" i="423"/>
  <c r="F128" i="423"/>
  <c r="E128" i="423"/>
  <c r="D128" i="423"/>
  <c r="I127" i="423"/>
  <c r="H127" i="423"/>
  <c r="G127" i="423"/>
  <c r="F127" i="423"/>
  <c r="E127" i="423"/>
  <c r="D127" i="423"/>
  <c r="I126" i="423"/>
  <c r="H126" i="423"/>
  <c r="G126" i="423"/>
  <c r="F126" i="423"/>
  <c r="E126" i="423"/>
  <c r="D126" i="423"/>
  <c r="I125" i="423"/>
  <c r="H125" i="423"/>
  <c r="G125" i="423"/>
  <c r="F125" i="423"/>
  <c r="E125" i="423"/>
  <c r="D125" i="423"/>
  <c r="I124" i="423"/>
  <c r="H124" i="423"/>
  <c r="G124" i="423"/>
  <c r="F124" i="423"/>
  <c r="E124" i="423"/>
  <c r="D124" i="423"/>
  <c r="I123" i="423"/>
  <c r="H123" i="423"/>
  <c r="G123" i="423"/>
  <c r="F123" i="423"/>
  <c r="E123" i="423"/>
  <c r="D123" i="423"/>
  <c r="I122" i="423"/>
  <c r="H122" i="423"/>
  <c r="G122" i="423"/>
  <c r="F122" i="423"/>
  <c r="E122" i="423"/>
  <c r="D122" i="423"/>
  <c r="I121" i="423"/>
  <c r="H121" i="423"/>
  <c r="G121" i="423"/>
  <c r="F121" i="423"/>
  <c r="E121" i="423"/>
  <c r="D121" i="423"/>
  <c r="I120" i="423"/>
  <c r="H120" i="423"/>
  <c r="G120" i="423"/>
  <c r="F120" i="423"/>
  <c r="E120" i="423"/>
  <c r="D120" i="423"/>
  <c r="I119" i="423"/>
  <c r="H119" i="423"/>
  <c r="G119" i="423"/>
  <c r="F119" i="423"/>
  <c r="E119" i="423"/>
  <c r="D119" i="423"/>
  <c r="I118" i="423"/>
  <c r="H118" i="423"/>
  <c r="G118" i="423"/>
  <c r="F118" i="423"/>
  <c r="E118" i="423"/>
  <c r="D118" i="423"/>
  <c r="I117" i="423"/>
  <c r="H117" i="423"/>
  <c r="G117" i="423"/>
  <c r="F117" i="423"/>
  <c r="E117" i="423"/>
  <c r="D117" i="423"/>
  <c r="I116" i="423"/>
  <c r="H116" i="423"/>
  <c r="G116" i="423"/>
  <c r="F116" i="423"/>
  <c r="E116" i="423"/>
  <c r="D116" i="423"/>
  <c r="I115" i="423"/>
  <c r="H115" i="423"/>
  <c r="G115" i="423"/>
  <c r="F115" i="423"/>
  <c r="E115" i="423"/>
  <c r="D115" i="423"/>
  <c r="I114" i="423"/>
  <c r="H114" i="423"/>
  <c r="G114" i="423"/>
  <c r="F114" i="423"/>
  <c r="E114" i="423"/>
  <c r="D114" i="423"/>
  <c r="I113" i="423"/>
  <c r="H113" i="423"/>
  <c r="G113" i="423"/>
  <c r="F113" i="423"/>
  <c r="E113" i="423"/>
  <c r="D113" i="423"/>
  <c r="I112" i="423"/>
  <c r="H112" i="423"/>
  <c r="G112" i="423"/>
  <c r="F112" i="423"/>
  <c r="E112" i="423"/>
  <c r="D112" i="423"/>
  <c r="I111" i="423"/>
  <c r="H111" i="423"/>
  <c r="G111" i="423"/>
  <c r="F111" i="423"/>
  <c r="E111" i="423"/>
  <c r="D111" i="423"/>
  <c r="I110" i="423"/>
  <c r="H110" i="423"/>
  <c r="G110" i="423"/>
  <c r="F110" i="423"/>
  <c r="E110" i="423"/>
  <c r="D110" i="423"/>
  <c r="I109" i="423"/>
  <c r="H109" i="423"/>
  <c r="G109" i="423"/>
  <c r="F109" i="423"/>
  <c r="E109" i="423"/>
  <c r="D109" i="423"/>
  <c r="I108" i="423"/>
  <c r="H108" i="423"/>
  <c r="G108" i="423"/>
  <c r="F108" i="423"/>
  <c r="E108" i="423"/>
  <c r="D108" i="423"/>
  <c r="I107" i="423"/>
  <c r="H107" i="423"/>
  <c r="G107" i="423"/>
  <c r="F107" i="423"/>
  <c r="E107" i="423"/>
  <c r="D107" i="423"/>
  <c r="I106" i="423"/>
  <c r="H106" i="423"/>
  <c r="G106" i="423"/>
  <c r="F106" i="423"/>
  <c r="E106" i="423"/>
  <c r="D106" i="423"/>
  <c r="I105" i="423"/>
  <c r="H105" i="423"/>
  <c r="G105" i="423"/>
  <c r="F105" i="423"/>
  <c r="E105" i="423"/>
  <c r="D105" i="423"/>
  <c r="I104" i="423"/>
  <c r="H104" i="423"/>
  <c r="G104" i="423"/>
  <c r="F104" i="423"/>
  <c r="E104" i="423"/>
  <c r="D104" i="423"/>
  <c r="I103" i="423"/>
  <c r="H103" i="423"/>
  <c r="G103" i="423"/>
  <c r="F103" i="423"/>
  <c r="E103" i="423"/>
  <c r="D103" i="423"/>
  <c r="I102" i="423"/>
  <c r="H102" i="423"/>
  <c r="G102" i="423"/>
  <c r="F102" i="423"/>
  <c r="E102" i="423"/>
  <c r="D102" i="423"/>
  <c r="I101" i="423"/>
  <c r="H101" i="423"/>
  <c r="G101" i="423"/>
  <c r="F101" i="423"/>
  <c r="E101" i="423"/>
  <c r="D101" i="423"/>
  <c r="I100" i="423"/>
  <c r="H100" i="423"/>
  <c r="G100" i="423"/>
  <c r="F100" i="423"/>
  <c r="E100" i="423"/>
  <c r="D100" i="423"/>
  <c r="I99" i="423"/>
  <c r="H99" i="423"/>
  <c r="G99" i="423"/>
  <c r="F99" i="423"/>
  <c r="E99" i="423"/>
  <c r="D99" i="423"/>
  <c r="I98" i="423"/>
  <c r="H98" i="423"/>
  <c r="G98" i="423"/>
  <c r="F98" i="423"/>
  <c r="E98" i="423"/>
  <c r="D98" i="423"/>
  <c r="I97" i="423"/>
  <c r="H97" i="423"/>
  <c r="G97" i="423"/>
  <c r="F97" i="423"/>
  <c r="E97" i="423"/>
  <c r="D97" i="423"/>
  <c r="I96" i="423"/>
  <c r="H96" i="423"/>
  <c r="G96" i="423"/>
  <c r="F96" i="423"/>
  <c r="E96" i="423"/>
  <c r="D96" i="423"/>
  <c r="I95" i="423"/>
  <c r="H95" i="423"/>
  <c r="G95" i="423"/>
  <c r="F95" i="423"/>
  <c r="E95" i="423"/>
  <c r="D95" i="423"/>
  <c r="I94" i="423"/>
  <c r="H94" i="423"/>
  <c r="G94" i="423"/>
  <c r="F94" i="423"/>
  <c r="E94" i="423"/>
  <c r="D94" i="423"/>
  <c r="I93" i="423"/>
  <c r="H93" i="423"/>
  <c r="G93" i="423"/>
  <c r="F93" i="423"/>
  <c r="E93" i="423"/>
  <c r="D93" i="423"/>
  <c r="I92" i="423"/>
  <c r="H92" i="423"/>
  <c r="G92" i="423"/>
  <c r="F92" i="423"/>
  <c r="E92" i="423"/>
  <c r="D92" i="423"/>
  <c r="I91" i="423"/>
  <c r="H91" i="423"/>
  <c r="G91" i="423"/>
  <c r="F91" i="423"/>
  <c r="E91" i="423"/>
  <c r="D91" i="423"/>
  <c r="I90" i="423"/>
  <c r="H90" i="423"/>
  <c r="G90" i="423"/>
  <c r="F90" i="423"/>
  <c r="E90" i="423"/>
  <c r="D90" i="423"/>
  <c r="I89" i="423"/>
  <c r="H89" i="423"/>
  <c r="G89" i="423"/>
  <c r="F89" i="423"/>
  <c r="E89" i="423"/>
  <c r="D89" i="423"/>
  <c r="I88" i="423"/>
  <c r="H88" i="423"/>
  <c r="G88" i="423"/>
  <c r="F88" i="423"/>
  <c r="E88" i="423"/>
  <c r="D88" i="423"/>
  <c r="I87" i="423"/>
  <c r="H87" i="423"/>
  <c r="G87" i="423"/>
  <c r="F87" i="423"/>
  <c r="E87" i="423"/>
  <c r="D87" i="423"/>
  <c r="I86" i="423"/>
  <c r="H86" i="423"/>
  <c r="G86" i="423"/>
  <c r="F86" i="423"/>
  <c r="E86" i="423"/>
  <c r="D86" i="423"/>
  <c r="I85" i="423"/>
  <c r="H85" i="423"/>
  <c r="G85" i="423"/>
  <c r="F85" i="423"/>
  <c r="E85" i="423"/>
  <c r="D85" i="423"/>
  <c r="I84" i="423"/>
  <c r="H84" i="423"/>
  <c r="G84" i="423"/>
  <c r="F84" i="423"/>
  <c r="E84" i="423"/>
  <c r="D84" i="423"/>
  <c r="I83" i="423"/>
  <c r="H83" i="423"/>
  <c r="G83" i="423"/>
  <c r="F83" i="423"/>
  <c r="E83" i="423"/>
  <c r="D83" i="423"/>
  <c r="I82" i="423"/>
  <c r="H82" i="423"/>
  <c r="G82" i="423"/>
  <c r="F82" i="423"/>
  <c r="E82" i="423"/>
  <c r="D82" i="423"/>
  <c r="I80" i="423"/>
  <c r="H80" i="423"/>
  <c r="G80" i="423"/>
  <c r="F80" i="423"/>
  <c r="E80" i="423"/>
  <c r="D80" i="423"/>
  <c r="I79" i="423"/>
  <c r="H79" i="423"/>
  <c r="G79" i="423"/>
  <c r="F79" i="423"/>
  <c r="E79" i="423"/>
  <c r="D79" i="423"/>
  <c r="I78" i="423"/>
  <c r="H78" i="423"/>
  <c r="G78" i="423"/>
  <c r="F78" i="423"/>
  <c r="E78" i="423"/>
  <c r="D78" i="423"/>
  <c r="I77" i="423"/>
  <c r="H77" i="423"/>
  <c r="G77" i="423"/>
  <c r="F77" i="423"/>
  <c r="E77" i="423"/>
  <c r="D77" i="423"/>
  <c r="I76" i="423"/>
  <c r="H76" i="423"/>
  <c r="G76" i="423"/>
  <c r="F76" i="423"/>
  <c r="E76" i="423"/>
  <c r="D76" i="423"/>
  <c r="I75" i="423"/>
  <c r="H75" i="423"/>
  <c r="G75" i="423"/>
  <c r="F75" i="423"/>
  <c r="E75" i="423"/>
  <c r="D75" i="423"/>
  <c r="I74" i="423"/>
  <c r="H74" i="423"/>
  <c r="G74" i="423"/>
  <c r="F74" i="423"/>
  <c r="E74" i="423"/>
  <c r="D74" i="423"/>
  <c r="I73" i="423"/>
  <c r="H73" i="423"/>
  <c r="G73" i="423"/>
  <c r="F73" i="423"/>
  <c r="E73" i="423"/>
  <c r="D73" i="423"/>
  <c r="I72" i="423"/>
  <c r="H72" i="423"/>
  <c r="G72" i="423"/>
  <c r="F72" i="423"/>
  <c r="E72" i="423"/>
  <c r="D72" i="423"/>
  <c r="I71" i="423"/>
  <c r="H71" i="423"/>
  <c r="G71" i="423"/>
  <c r="F71" i="423"/>
  <c r="E71" i="423"/>
  <c r="D71" i="423"/>
  <c r="I70" i="423"/>
  <c r="H70" i="423"/>
  <c r="G70" i="423"/>
  <c r="F70" i="423"/>
  <c r="E70" i="423"/>
  <c r="D70" i="423"/>
  <c r="I69" i="423"/>
  <c r="H69" i="423"/>
  <c r="G69" i="423"/>
  <c r="F69" i="423"/>
  <c r="E69" i="423"/>
  <c r="D69" i="423"/>
  <c r="I68" i="423"/>
  <c r="H68" i="423"/>
  <c r="G68" i="423"/>
  <c r="F68" i="423"/>
  <c r="E68" i="423"/>
  <c r="D68" i="423"/>
  <c r="I67" i="423"/>
  <c r="H67" i="423"/>
  <c r="G67" i="423"/>
  <c r="F67" i="423"/>
  <c r="E67" i="423"/>
  <c r="D67" i="423"/>
  <c r="I66" i="423"/>
  <c r="H66" i="423"/>
  <c r="G66" i="423"/>
  <c r="F66" i="423"/>
  <c r="E66" i="423"/>
  <c r="D66" i="423"/>
  <c r="I65" i="423"/>
  <c r="H65" i="423"/>
  <c r="G65" i="423"/>
  <c r="F65" i="423"/>
  <c r="E65" i="423"/>
  <c r="D65" i="423"/>
  <c r="I64" i="423"/>
  <c r="H64" i="423"/>
  <c r="G64" i="423"/>
  <c r="F64" i="423"/>
  <c r="E64" i="423"/>
  <c r="D64" i="423"/>
  <c r="I63" i="423"/>
  <c r="H63" i="423"/>
  <c r="G63" i="423"/>
  <c r="F63" i="423"/>
  <c r="E63" i="423"/>
  <c r="D63" i="423"/>
  <c r="I62" i="423"/>
  <c r="H62" i="423"/>
  <c r="G62" i="423"/>
  <c r="F62" i="423"/>
  <c r="E62" i="423"/>
  <c r="D62" i="423"/>
  <c r="I61" i="423"/>
  <c r="H61" i="423"/>
  <c r="G61" i="423"/>
  <c r="F61" i="423"/>
  <c r="E61" i="423"/>
  <c r="D61" i="423"/>
  <c r="I60" i="423"/>
  <c r="H60" i="423"/>
  <c r="G60" i="423"/>
  <c r="F60" i="423"/>
  <c r="E60" i="423"/>
  <c r="D60" i="423"/>
  <c r="I59" i="423"/>
  <c r="H59" i="423"/>
  <c r="G59" i="423"/>
  <c r="F59" i="423"/>
  <c r="E59" i="423"/>
  <c r="D59" i="423"/>
  <c r="I58" i="423"/>
  <c r="H58" i="423"/>
  <c r="G58" i="423"/>
  <c r="F58" i="423"/>
  <c r="E58" i="423"/>
  <c r="D58" i="423"/>
  <c r="I57" i="423"/>
  <c r="H57" i="423"/>
  <c r="G57" i="423"/>
  <c r="F57" i="423"/>
  <c r="E57" i="423"/>
  <c r="D57" i="423"/>
  <c r="I56" i="423"/>
  <c r="H56" i="423"/>
  <c r="G56" i="423"/>
  <c r="F56" i="423"/>
  <c r="E56" i="423"/>
  <c r="D56" i="423"/>
  <c r="I55" i="423"/>
  <c r="H55" i="423"/>
  <c r="G55" i="423"/>
  <c r="F55" i="423"/>
  <c r="E55" i="423"/>
  <c r="D55" i="423"/>
  <c r="I54" i="423"/>
  <c r="H54" i="423"/>
  <c r="G54" i="423"/>
  <c r="F54" i="423"/>
  <c r="E54" i="423"/>
  <c r="D54" i="423"/>
  <c r="I53" i="423"/>
  <c r="H53" i="423"/>
  <c r="G53" i="423"/>
  <c r="F53" i="423"/>
  <c r="E53" i="423"/>
  <c r="D53" i="423"/>
  <c r="I52" i="423"/>
  <c r="H52" i="423"/>
  <c r="G52" i="423"/>
  <c r="F52" i="423"/>
  <c r="E52" i="423"/>
  <c r="D52" i="423"/>
  <c r="I51" i="423"/>
  <c r="H51" i="423"/>
  <c r="G51" i="423"/>
  <c r="F51" i="423"/>
  <c r="E51" i="423"/>
  <c r="D51" i="423"/>
  <c r="I50" i="423"/>
  <c r="H50" i="423"/>
  <c r="G50" i="423"/>
  <c r="F50" i="423"/>
  <c r="E50" i="423"/>
  <c r="D50" i="423"/>
  <c r="I49" i="423"/>
  <c r="H49" i="423"/>
  <c r="G49" i="423"/>
  <c r="F49" i="423"/>
  <c r="E49" i="423"/>
  <c r="D49" i="423"/>
  <c r="I48" i="423"/>
  <c r="H48" i="423"/>
  <c r="G48" i="423"/>
  <c r="F48" i="423"/>
  <c r="E48" i="423"/>
  <c r="D48" i="423"/>
  <c r="I47" i="423"/>
  <c r="H47" i="423"/>
  <c r="G47" i="423"/>
  <c r="F47" i="423"/>
  <c r="E47" i="423"/>
  <c r="D47" i="423"/>
  <c r="I46" i="423"/>
  <c r="H46" i="423"/>
  <c r="G46" i="423"/>
  <c r="F46" i="423"/>
  <c r="E46" i="423"/>
  <c r="D46" i="423"/>
  <c r="I45" i="423"/>
  <c r="H45" i="423"/>
  <c r="G45" i="423"/>
  <c r="F45" i="423"/>
  <c r="E45" i="423"/>
  <c r="D45" i="423"/>
  <c r="I44" i="423"/>
  <c r="H44" i="423"/>
  <c r="G44" i="423"/>
  <c r="F44" i="423"/>
  <c r="E44" i="423"/>
  <c r="D44" i="423"/>
  <c r="I43" i="423"/>
  <c r="H43" i="423"/>
  <c r="G43" i="423"/>
  <c r="F43" i="423"/>
  <c r="E43" i="423"/>
  <c r="D43" i="423"/>
  <c r="I42" i="423"/>
  <c r="H42" i="423"/>
  <c r="G42" i="423"/>
  <c r="F42" i="423"/>
  <c r="E42" i="423"/>
  <c r="D42" i="423"/>
  <c r="I41" i="423"/>
  <c r="H41" i="423"/>
  <c r="G41" i="423"/>
  <c r="F41" i="423"/>
  <c r="E41" i="423"/>
  <c r="D41" i="423"/>
  <c r="I40" i="423"/>
  <c r="H40" i="423"/>
  <c r="G40" i="423"/>
  <c r="F40" i="423"/>
  <c r="E40" i="423"/>
  <c r="D40" i="423"/>
  <c r="I39" i="423"/>
  <c r="H39" i="423"/>
  <c r="G39" i="423"/>
  <c r="F39" i="423"/>
  <c r="E39" i="423"/>
  <c r="D39" i="423"/>
  <c r="I38" i="423"/>
  <c r="H38" i="423"/>
  <c r="G38" i="423"/>
  <c r="F38" i="423"/>
  <c r="E38" i="423"/>
  <c r="D38" i="423"/>
  <c r="I37" i="423"/>
  <c r="H37" i="423"/>
  <c r="G37" i="423"/>
  <c r="F37" i="423"/>
  <c r="E37" i="423"/>
  <c r="D37" i="423"/>
  <c r="I36" i="423"/>
  <c r="H36" i="423"/>
  <c r="G36" i="423"/>
  <c r="F36" i="423"/>
  <c r="E36" i="423"/>
  <c r="D36" i="423"/>
  <c r="I35" i="423"/>
  <c r="H35" i="423"/>
  <c r="G35" i="423"/>
  <c r="F35" i="423"/>
  <c r="E35" i="423"/>
  <c r="D35" i="423"/>
  <c r="I34" i="423"/>
  <c r="H34" i="423"/>
  <c r="G34" i="423"/>
  <c r="F34" i="423"/>
  <c r="E34" i="423"/>
  <c r="D34" i="423"/>
  <c r="I33" i="423"/>
  <c r="H33" i="423"/>
  <c r="G33" i="423"/>
  <c r="F33" i="423"/>
  <c r="E33" i="423"/>
  <c r="D33" i="423"/>
  <c r="I32" i="423"/>
  <c r="H32" i="423"/>
  <c r="G32" i="423"/>
  <c r="F32" i="423"/>
  <c r="E32" i="423"/>
  <c r="D32" i="423"/>
  <c r="I31" i="423"/>
  <c r="H31" i="423"/>
  <c r="G31" i="423"/>
  <c r="F31" i="423"/>
  <c r="E31" i="423"/>
  <c r="D31" i="423"/>
  <c r="I30" i="423"/>
  <c r="H30" i="423"/>
  <c r="G30" i="423"/>
  <c r="F30" i="423"/>
  <c r="E30" i="423"/>
  <c r="D30" i="423"/>
  <c r="I29" i="423"/>
  <c r="H29" i="423"/>
  <c r="G29" i="423"/>
  <c r="F29" i="423"/>
  <c r="E29" i="423"/>
  <c r="D29" i="423"/>
  <c r="I28" i="423"/>
  <c r="H28" i="423"/>
  <c r="G28" i="423"/>
  <c r="F28" i="423"/>
  <c r="E28" i="423"/>
  <c r="D28" i="423"/>
  <c r="I27" i="423"/>
  <c r="H27" i="423"/>
  <c r="G27" i="423"/>
  <c r="F27" i="423"/>
  <c r="E27" i="423"/>
  <c r="D27" i="423"/>
  <c r="I26" i="423"/>
  <c r="H26" i="423"/>
  <c r="G26" i="423"/>
  <c r="F26" i="423"/>
  <c r="E26" i="423"/>
  <c r="D26" i="423"/>
  <c r="I25" i="423"/>
  <c r="H25" i="423"/>
  <c r="G25" i="423"/>
  <c r="F25" i="423"/>
  <c r="E25" i="423"/>
  <c r="D25" i="423"/>
  <c r="I24" i="423"/>
  <c r="H24" i="423"/>
  <c r="G24" i="423"/>
  <c r="F24" i="423"/>
  <c r="E24" i="423"/>
  <c r="D24" i="423"/>
  <c r="I23" i="423"/>
  <c r="H23" i="423"/>
  <c r="G23" i="423"/>
  <c r="F23" i="423"/>
  <c r="E23" i="423"/>
  <c r="D23" i="423"/>
  <c r="I22" i="423"/>
  <c r="H22" i="423"/>
  <c r="G22" i="423"/>
  <c r="F22" i="423"/>
  <c r="E22" i="423"/>
  <c r="D22" i="423"/>
  <c r="I21" i="423"/>
  <c r="H21" i="423"/>
  <c r="G21" i="423"/>
  <c r="F21" i="423"/>
  <c r="E21" i="423"/>
  <c r="D21" i="423"/>
  <c r="I20" i="423"/>
  <c r="H20" i="423"/>
  <c r="G20" i="423"/>
  <c r="F20" i="423"/>
  <c r="E20" i="423"/>
  <c r="D20" i="423"/>
  <c r="I19" i="423"/>
  <c r="H19" i="423"/>
  <c r="G19" i="423"/>
  <c r="F19" i="423"/>
  <c r="E19" i="423"/>
  <c r="D19" i="423"/>
  <c r="I18" i="423"/>
  <c r="H18" i="423"/>
  <c r="G18" i="423"/>
  <c r="F18" i="423"/>
  <c r="E18" i="423"/>
  <c r="D18" i="423"/>
  <c r="I17" i="423"/>
  <c r="H17" i="423"/>
  <c r="G17" i="423"/>
  <c r="F17" i="423"/>
  <c r="E17" i="423"/>
  <c r="D17" i="423"/>
  <c r="I16" i="423"/>
  <c r="H16" i="423"/>
  <c r="G16" i="423"/>
  <c r="F16" i="423"/>
  <c r="E16" i="423"/>
  <c r="D16" i="423"/>
  <c r="I15" i="423"/>
  <c r="H15" i="423"/>
  <c r="G15" i="423"/>
  <c r="F15" i="423"/>
  <c r="E15" i="423"/>
  <c r="D15" i="423"/>
  <c r="I14" i="423"/>
  <c r="H14" i="423"/>
  <c r="G14" i="423"/>
  <c r="F14" i="423"/>
  <c r="E14" i="423"/>
  <c r="D14" i="423"/>
  <c r="I13" i="423"/>
  <c r="H13" i="423"/>
  <c r="G13" i="423"/>
  <c r="F13" i="423"/>
  <c r="E13" i="423"/>
  <c r="D13" i="423"/>
  <c r="I12" i="423"/>
  <c r="H12" i="423"/>
  <c r="G12" i="423"/>
  <c r="F12" i="423"/>
  <c r="E12" i="423"/>
  <c r="D12" i="423"/>
  <c r="I11" i="423"/>
  <c r="H11" i="423"/>
  <c r="G11" i="423"/>
  <c r="F11" i="423"/>
  <c r="E11" i="423"/>
  <c r="D11" i="423"/>
  <c r="I10" i="423"/>
  <c r="H10" i="423"/>
  <c r="G10" i="423"/>
  <c r="F10" i="423"/>
  <c r="E10" i="423"/>
  <c r="D10" i="423"/>
  <c r="I9" i="423"/>
  <c r="H9" i="423"/>
  <c r="G9" i="423"/>
  <c r="F9" i="423"/>
  <c r="E9" i="423"/>
  <c r="D9" i="423"/>
  <c r="I8" i="423"/>
  <c r="H8" i="423"/>
  <c r="G8" i="423"/>
  <c r="F8" i="423"/>
  <c r="E8" i="423"/>
  <c r="D8" i="423"/>
  <c r="I7" i="423"/>
  <c r="H7" i="423"/>
  <c r="G7" i="423"/>
  <c r="F7" i="423"/>
  <c r="E7" i="423"/>
  <c r="I6" i="423"/>
  <c r="H6" i="423"/>
  <c r="G6" i="423"/>
  <c r="F6" i="423"/>
  <c r="E6" i="423"/>
  <c r="I5" i="423"/>
  <c r="H5" i="423"/>
  <c r="G5" i="423"/>
  <c r="F5" i="423"/>
  <c r="E5" i="423"/>
  <c r="I4" i="423"/>
  <c r="H4" i="423"/>
  <c r="G4" i="423"/>
  <c r="F4" i="423"/>
  <c r="E4" i="423"/>
  <c r="I3" i="423"/>
  <c r="H3" i="423"/>
  <c r="G3" i="423"/>
  <c r="F3" i="423"/>
  <c r="E3" i="423"/>
  <c r="I2" i="423"/>
  <c r="H2" i="423"/>
  <c r="G2" i="423"/>
  <c r="F2" i="423"/>
  <c r="E2" i="423"/>
  <c r="D2" i="423"/>
  <c r="B2" i="423"/>
  <c r="H33" i="186" l="1"/>
  <c r="H28" i="186"/>
  <c r="H32" i="186"/>
  <c r="H28" i="184"/>
  <c r="H33" i="184"/>
  <c r="J33" i="185"/>
  <c r="F28" i="194"/>
  <c r="M28" i="194" s="1"/>
  <c r="G32" i="194"/>
  <c r="G33" i="194"/>
  <c r="J28" i="196"/>
  <c r="J32" i="196"/>
  <c r="J33" i="196"/>
  <c r="I32" i="197"/>
  <c r="I33" i="197"/>
  <c r="I28" i="197"/>
  <c r="G32" i="197"/>
  <c r="J28" i="195"/>
  <c r="J32" i="195" s="1"/>
  <c r="F8" i="196"/>
  <c r="F33" i="196" s="1"/>
  <c r="G33" i="197"/>
  <c r="AF26" i="193"/>
  <c r="F33" i="184"/>
  <c r="F28" i="184"/>
  <c r="AF28" i="183"/>
  <c r="I28" i="186"/>
  <c r="H32" i="181"/>
  <c r="H28" i="181"/>
  <c r="H28" i="179"/>
  <c r="H33" i="179"/>
  <c r="F33" i="179"/>
  <c r="F28" i="179"/>
  <c r="I28" i="181"/>
  <c r="AF28" i="178"/>
  <c r="F32" i="182"/>
  <c r="J28" i="182"/>
  <c r="H8" i="175"/>
  <c r="H33" i="175" s="1"/>
  <c r="G28" i="177"/>
  <c r="J33" i="176"/>
  <c r="F28" i="176"/>
  <c r="F32" i="176"/>
  <c r="AF31" i="173"/>
  <c r="J28" i="176"/>
  <c r="J33" i="170"/>
  <c r="I28" i="171"/>
  <c r="I32" i="171"/>
  <c r="J8" i="169"/>
  <c r="J32" i="169" s="1"/>
  <c r="H8" i="169"/>
  <c r="H33" i="169" s="1"/>
  <c r="I33" i="165"/>
  <c r="H33" i="165"/>
  <c r="AF24" i="163"/>
  <c r="AF23" i="542"/>
  <c r="AF23" i="158"/>
  <c r="AF28" i="153"/>
  <c r="H33" i="157"/>
  <c r="H32" i="170"/>
  <c r="H33" i="170"/>
  <c r="F28" i="167"/>
  <c r="F32" i="167"/>
  <c r="H8" i="164"/>
  <c r="H33" i="167"/>
  <c r="F8" i="164"/>
  <c r="F32" i="164" s="1"/>
  <c r="J8" i="150"/>
  <c r="J33" i="150" s="1"/>
  <c r="H32" i="144"/>
  <c r="J28" i="147"/>
  <c r="J32" i="147"/>
  <c r="F32" i="545"/>
  <c r="J33" i="543"/>
  <c r="I32" i="544"/>
  <c r="I28" i="544"/>
  <c r="G8" i="545"/>
  <c r="G33" i="545" s="1"/>
  <c r="H32" i="160"/>
  <c r="H33" i="160"/>
  <c r="J8" i="162"/>
  <c r="J33" i="162" s="1"/>
  <c r="J28" i="159"/>
  <c r="J32" i="160"/>
  <c r="H33" i="162"/>
  <c r="J28" i="160"/>
  <c r="F28" i="155"/>
  <c r="H8" i="156"/>
  <c r="H33" i="156" s="1"/>
  <c r="AF35" i="148"/>
  <c r="I32" i="150"/>
  <c r="F8" i="150"/>
  <c r="F33" i="150" s="1"/>
  <c r="I28" i="150"/>
  <c r="H8" i="151"/>
  <c r="J28" i="151"/>
  <c r="J32" i="151"/>
  <c r="I8" i="151"/>
  <c r="I28" i="151" s="1"/>
  <c r="G32" i="145"/>
  <c r="F32" i="152"/>
  <c r="F28" i="152"/>
  <c r="F33" i="152"/>
  <c r="M8" i="152"/>
  <c r="M28" i="152" s="1"/>
  <c r="J32" i="152"/>
  <c r="J28" i="152"/>
  <c r="J33" i="152"/>
  <c r="H33" i="194"/>
  <c r="H32" i="194"/>
  <c r="I33" i="154"/>
  <c r="I32" i="154"/>
  <c r="J33" i="166"/>
  <c r="J32" i="166"/>
  <c r="J28" i="166"/>
  <c r="H32" i="171"/>
  <c r="H28" i="171"/>
  <c r="H33" i="171"/>
  <c r="J32" i="157"/>
  <c r="J28" i="157"/>
  <c r="J28" i="161"/>
  <c r="J28" i="162"/>
  <c r="I32" i="546"/>
  <c r="I28" i="546"/>
  <c r="J32" i="546"/>
  <c r="J28" i="546"/>
  <c r="J33" i="546"/>
  <c r="I32" i="166"/>
  <c r="I28" i="166"/>
  <c r="I33" i="166"/>
  <c r="F33" i="166"/>
  <c r="M8" i="166"/>
  <c r="M28" i="166" s="1"/>
  <c r="F32" i="166"/>
  <c r="F33" i="171"/>
  <c r="M8" i="171"/>
  <c r="M28" i="171" s="1"/>
  <c r="F32" i="171"/>
  <c r="F28" i="171"/>
  <c r="F33" i="170"/>
  <c r="F33" i="174"/>
  <c r="M8" i="174"/>
  <c r="M28" i="174" s="1"/>
  <c r="H32" i="177"/>
  <c r="H28" i="177"/>
  <c r="H33" i="177"/>
  <c r="I33" i="182"/>
  <c r="I28" i="182"/>
  <c r="I32" i="182"/>
  <c r="I32" i="179"/>
  <c r="I28" i="179"/>
  <c r="I33" i="179"/>
  <c r="G32" i="181"/>
  <c r="G28" i="181"/>
  <c r="I33" i="185"/>
  <c r="I32" i="185"/>
  <c r="J33" i="197"/>
  <c r="J28" i="197"/>
  <c r="J32" i="197"/>
  <c r="F32" i="144"/>
  <c r="F28" i="144"/>
  <c r="J32" i="144"/>
  <c r="J28" i="144"/>
  <c r="H32" i="147"/>
  <c r="H28" i="147"/>
  <c r="G32" i="144"/>
  <c r="G28" i="144"/>
  <c r="G33" i="144"/>
  <c r="H28" i="144"/>
  <c r="F33" i="144"/>
  <c r="I28" i="146"/>
  <c r="I32" i="146"/>
  <c r="I32" i="147"/>
  <c r="I28" i="147"/>
  <c r="I33" i="147"/>
  <c r="H33" i="147"/>
  <c r="G28" i="145"/>
  <c r="H32" i="149"/>
  <c r="H32" i="150"/>
  <c r="H28" i="150"/>
  <c r="H33" i="150"/>
  <c r="G32" i="152"/>
  <c r="H32" i="155"/>
  <c r="H28" i="155"/>
  <c r="J28" i="155"/>
  <c r="J32" i="155"/>
  <c r="J32" i="156"/>
  <c r="J28" i="156"/>
  <c r="J33" i="156"/>
  <c r="M8" i="157"/>
  <c r="M28" i="157" s="1"/>
  <c r="J33" i="157"/>
  <c r="H32" i="159"/>
  <c r="H28" i="159"/>
  <c r="G33" i="160"/>
  <c r="G32" i="160"/>
  <c r="G28" i="160"/>
  <c r="I32" i="162"/>
  <c r="I28" i="162"/>
  <c r="I33" i="162"/>
  <c r="I32" i="159"/>
  <c r="I28" i="159"/>
  <c r="I33" i="159"/>
  <c r="H33" i="159"/>
  <c r="G32" i="544"/>
  <c r="G28" i="544"/>
  <c r="F33" i="545"/>
  <c r="M8" i="545"/>
  <c r="M28" i="545" s="1"/>
  <c r="I33" i="543"/>
  <c r="I32" i="543"/>
  <c r="J28" i="545"/>
  <c r="J32" i="545"/>
  <c r="G32" i="546"/>
  <c r="M8" i="165"/>
  <c r="M28" i="165" s="1"/>
  <c r="G8" i="164"/>
  <c r="I32" i="167"/>
  <c r="I28" i="167"/>
  <c r="I33" i="167"/>
  <c r="J28" i="167"/>
  <c r="J32" i="167"/>
  <c r="J32" i="165"/>
  <c r="J28" i="165"/>
  <c r="J33" i="165"/>
  <c r="G32" i="171"/>
  <c r="G28" i="171"/>
  <c r="F33" i="172"/>
  <c r="M8" i="172"/>
  <c r="M28" i="172" s="1"/>
  <c r="G33" i="171"/>
  <c r="F28" i="172"/>
  <c r="F32" i="172"/>
  <c r="F28" i="170"/>
  <c r="F32" i="170"/>
  <c r="J28" i="174"/>
  <c r="J32" i="174"/>
  <c r="J28" i="175"/>
  <c r="J33" i="175"/>
  <c r="M8" i="182"/>
  <c r="M28" i="182" s="1"/>
  <c r="G32" i="182"/>
  <c r="G28" i="182"/>
  <c r="G33" i="182"/>
  <c r="I28" i="180"/>
  <c r="F28" i="185"/>
  <c r="F33" i="185"/>
  <c r="F32" i="185"/>
  <c r="M8" i="185"/>
  <c r="M28" i="185" s="1"/>
  <c r="J33" i="194"/>
  <c r="J32" i="194"/>
  <c r="I32" i="195"/>
  <c r="I33" i="195"/>
  <c r="F28" i="196"/>
  <c r="J33" i="154"/>
  <c r="J32" i="154"/>
  <c r="F33" i="157"/>
  <c r="J32" i="161"/>
  <c r="J32" i="162"/>
  <c r="J33" i="171"/>
  <c r="J32" i="171"/>
  <c r="J28" i="171"/>
  <c r="I33" i="176"/>
  <c r="I28" i="176"/>
  <c r="I32" i="176"/>
  <c r="F32" i="174"/>
  <c r="F32" i="181"/>
  <c r="F28" i="181"/>
  <c r="F33" i="181"/>
  <c r="M8" i="181"/>
  <c r="M28" i="181" s="1"/>
  <c r="I33" i="194"/>
  <c r="I32" i="194"/>
  <c r="F33" i="146"/>
  <c r="M8" i="146"/>
  <c r="F32" i="146"/>
  <c r="F28" i="146"/>
  <c r="J33" i="146"/>
  <c r="J32" i="146"/>
  <c r="J28" i="146"/>
  <c r="H33" i="145"/>
  <c r="H32" i="145"/>
  <c r="H28" i="145"/>
  <c r="J33" i="144"/>
  <c r="F32" i="145"/>
  <c r="F28" i="145"/>
  <c r="F33" i="145"/>
  <c r="M8" i="145"/>
  <c r="F32" i="149"/>
  <c r="F28" i="149"/>
  <c r="J32" i="149"/>
  <c r="J28" i="149"/>
  <c r="H33" i="152"/>
  <c r="H32" i="152"/>
  <c r="H28" i="152"/>
  <c r="G32" i="149"/>
  <c r="G28" i="149"/>
  <c r="G33" i="149"/>
  <c r="H28" i="149"/>
  <c r="F33" i="149"/>
  <c r="G28" i="152"/>
  <c r="M8" i="154"/>
  <c r="M28" i="154" s="1"/>
  <c r="I32" i="155"/>
  <c r="I28" i="155"/>
  <c r="I33" i="155"/>
  <c r="H33" i="155"/>
  <c r="G32" i="156"/>
  <c r="G33" i="161"/>
  <c r="G32" i="161"/>
  <c r="G28" i="161"/>
  <c r="AA3" i="158"/>
  <c r="F33" i="160"/>
  <c r="M8" i="160"/>
  <c r="M28" i="160" s="1"/>
  <c r="F33" i="161"/>
  <c r="M8" i="161"/>
  <c r="M28" i="161" s="1"/>
  <c r="F33" i="162"/>
  <c r="M8" i="162"/>
  <c r="M28" i="162" s="1"/>
  <c r="M8" i="543"/>
  <c r="M28" i="543" s="1"/>
  <c r="I32" i="545"/>
  <c r="I28" i="545"/>
  <c r="I33" i="545"/>
  <c r="G28" i="546"/>
  <c r="G33" i="166"/>
  <c r="G32" i="166"/>
  <c r="G28" i="166"/>
  <c r="J28" i="164"/>
  <c r="J32" i="164"/>
  <c r="AF27" i="168"/>
  <c r="I8" i="169"/>
  <c r="G33" i="172"/>
  <c r="G32" i="172"/>
  <c r="G28" i="172"/>
  <c r="J28" i="172"/>
  <c r="J32" i="172"/>
  <c r="J28" i="170"/>
  <c r="J32" i="170"/>
  <c r="H33" i="174"/>
  <c r="H32" i="174"/>
  <c r="H28" i="174"/>
  <c r="G32" i="176"/>
  <c r="G28" i="176"/>
  <c r="M8" i="176"/>
  <c r="M28" i="176" s="1"/>
  <c r="J33" i="177"/>
  <c r="J32" i="177"/>
  <c r="I32" i="175"/>
  <c r="I28" i="175"/>
  <c r="I32" i="174"/>
  <c r="I28" i="174"/>
  <c r="I33" i="174"/>
  <c r="J32" i="175"/>
  <c r="J33" i="180"/>
  <c r="J28" i="180"/>
  <c r="I33" i="180"/>
  <c r="J28" i="184"/>
  <c r="J33" i="184"/>
  <c r="J32" i="184"/>
  <c r="H33" i="187"/>
  <c r="H28" i="187"/>
  <c r="H32" i="187"/>
  <c r="G32" i="185"/>
  <c r="G28" i="185"/>
  <c r="G33" i="185"/>
  <c r="F28" i="195"/>
  <c r="F33" i="195"/>
  <c r="H33" i="195"/>
  <c r="H32" i="195"/>
  <c r="G8" i="150"/>
  <c r="G8" i="151"/>
  <c r="M8" i="149"/>
  <c r="M28" i="149" s="1"/>
  <c r="F32" i="157"/>
  <c r="F28" i="157"/>
  <c r="G32" i="543"/>
  <c r="G33" i="543"/>
  <c r="F28" i="166"/>
  <c r="G32" i="169"/>
  <c r="G28" i="169"/>
  <c r="G33" i="169"/>
  <c r="H28" i="169"/>
  <c r="G33" i="175"/>
  <c r="G32" i="175"/>
  <c r="F28" i="174"/>
  <c r="G33" i="179"/>
  <c r="G32" i="179"/>
  <c r="G28" i="179"/>
  <c r="J32" i="181"/>
  <c r="J28" i="181"/>
  <c r="J33" i="181"/>
  <c r="H32" i="180"/>
  <c r="H28" i="180"/>
  <c r="H33" i="180"/>
  <c r="G33" i="181"/>
  <c r="G28" i="187"/>
  <c r="G33" i="187"/>
  <c r="AF27" i="143"/>
  <c r="J2" i="423"/>
  <c r="K2" i="423" s="1"/>
  <c r="G32" i="146"/>
  <c r="G28" i="146"/>
  <c r="F33" i="147"/>
  <c r="M8" i="147"/>
  <c r="I32" i="145"/>
  <c r="I28" i="145"/>
  <c r="M8" i="144"/>
  <c r="H32" i="146"/>
  <c r="H28" i="146"/>
  <c r="H33" i="146"/>
  <c r="F28" i="147"/>
  <c r="F32" i="147"/>
  <c r="J32" i="145"/>
  <c r="J28" i="145"/>
  <c r="J33" i="145"/>
  <c r="F33" i="151"/>
  <c r="I32" i="152"/>
  <c r="I28" i="152"/>
  <c r="J33" i="149"/>
  <c r="F32" i="151"/>
  <c r="I33" i="152"/>
  <c r="F33" i="155"/>
  <c r="M8" i="155"/>
  <c r="M28" i="155" s="1"/>
  <c r="I32" i="156"/>
  <c r="I28" i="156"/>
  <c r="H32" i="154"/>
  <c r="H33" i="154"/>
  <c r="G33" i="154"/>
  <c r="F32" i="156"/>
  <c r="F28" i="156"/>
  <c r="F33" i="156"/>
  <c r="M8" i="156"/>
  <c r="M28" i="156" s="1"/>
  <c r="G28" i="156"/>
  <c r="H32" i="157"/>
  <c r="F33" i="159"/>
  <c r="M8" i="159"/>
  <c r="M28" i="159" s="1"/>
  <c r="I32" i="160"/>
  <c r="I28" i="160"/>
  <c r="I33" i="160"/>
  <c r="H32" i="161"/>
  <c r="H28" i="161"/>
  <c r="G33" i="162"/>
  <c r="G32" i="162"/>
  <c r="G28" i="162"/>
  <c r="F28" i="159"/>
  <c r="F32" i="159"/>
  <c r="F28" i="160"/>
  <c r="F32" i="160"/>
  <c r="F28" i="161"/>
  <c r="F32" i="161"/>
  <c r="F28" i="162"/>
  <c r="F32" i="162"/>
  <c r="H32" i="545"/>
  <c r="H28" i="545"/>
  <c r="AA3" i="542"/>
  <c r="H32" i="543"/>
  <c r="H32" i="544"/>
  <c r="H28" i="544"/>
  <c r="H33" i="544"/>
  <c r="G33" i="544"/>
  <c r="I33" i="546"/>
  <c r="I32" i="165"/>
  <c r="I28" i="165"/>
  <c r="H32" i="166"/>
  <c r="H28" i="166"/>
  <c r="G33" i="167"/>
  <c r="G32" i="167"/>
  <c r="G28" i="167"/>
  <c r="F33" i="167"/>
  <c r="M8" i="167"/>
  <c r="M28" i="167" s="1"/>
  <c r="F32" i="165"/>
  <c r="F28" i="165"/>
  <c r="F33" i="165"/>
  <c r="H32" i="172"/>
  <c r="H28" i="172"/>
  <c r="H32" i="169"/>
  <c r="I32" i="172"/>
  <c r="I28" i="172"/>
  <c r="I33" i="172"/>
  <c r="H33" i="172"/>
  <c r="F28" i="175"/>
  <c r="F33" i="175"/>
  <c r="F32" i="175"/>
  <c r="M8" i="175"/>
  <c r="M28" i="175" s="1"/>
  <c r="H33" i="176"/>
  <c r="H28" i="176"/>
  <c r="F33" i="177"/>
  <c r="M8" i="177"/>
  <c r="M28" i="177" s="1"/>
  <c r="F28" i="177"/>
  <c r="J28" i="177"/>
  <c r="G28" i="175"/>
  <c r="I33" i="175"/>
  <c r="J28" i="179"/>
  <c r="J33" i="179"/>
  <c r="J32" i="179"/>
  <c r="H33" i="182"/>
  <c r="H28" i="182"/>
  <c r="H32" i="182"/>
  <c r="G33" i="184"/>
  <c r="G32" i="184"/>
  <c r="G28" i="184"/>
  <c r="F32" i="186"/>
  <c r="F28" i="186"/>
  <c r="F33" i="186"/>
  <c r="M8" i="186"/>
  <c r="M28" i="186" s="1"/>
  <c r="J32" i="186"/>
  <c r="J28" i="186"/>
  <c r="J33" i="186"/>
  <c r="I33" i="187"/>
  <c r="I32" i="187"/>
  <c r="H33" i="185"/>
  <c r="H28" i="185"/>
  <c r="H32" i="185"/>
  <c r="I32" i="184"/>
  <c r="I28" i="184"/>
  <c r="I33" i="184"/>
  <c r="G32" i="186"/>
  <c r="G28" i="186"/>
  <c r="G33" i="186"/>
  <c r="I28" i="187"/>
  <c r="I28" i="185"/>
  <c r="J32" i="185"/>
  <c r="G8" i="196"/>
  <c r="F33" i="197"/>
  <c r="F32" i="197"/>
  <c r="M8" i="197"/>
  <c r="F28" i="197"/>
  <c r="I28" i="144"/>
  <c r="I32" i="144"/>
  <c r="G28" i="147"/>
  <c r="G32" i="147"/>
  <c r="I28" i="149"/>
  <c r="I32" i="149"/>
  <c r="J28" i="150"/>
  <c r="J32" i="150"/>
  <c r="F28" i="154"/>
  <c r="G28" i="155"/>
  <c r="G32" i="155"/>
  <c r="G28" i="159"/>
  <c r="G32" i="159"/>
  <c r="I33" i="161"/>
  <c r="F28" i="544"/>
  <c r="J28" i="544"/>
  <c r="F32" i="544"/>
  <c r="J32" i="544"/>
  <c r="G28" i="545"/>
  <c r="G32" i="545"/>
  <c r="M32" i="545" s="1"/>
  <c r="H28" i="165"/>
  <c r="H32" i="165"/>
  <c r="G28" i="174"/>
  <c r="G32" i="174"/>
  <c r="G32" i="177"/>
  <c r="G8" i="180"/>
  <c r="M8" i="180" s="1"/>
  <c r="M28" i="180" s="1"/>
  <c r="AA3" i="178"/>
  <c r="I32" i="181"/>
  <c r="F28" i="182"/>
  <c r="F33" i="180"/>
  <c r="F32" i="180"/>
  <c r="I32" i="186"/>
  <c r="H8" i="196"/>
  <c r="H28" i="160"/>
  <c r="H28" i="162"/>
  <c r="H28" i="167"/>
  <c r="F28" i="169"/>
  <c r="F32" i="169"/>
  <c r="H28" i="170"/>
  <c r="I32" i="177"/>
  <c r="M8" i="179"/>
  <c r="M28" i="179" s="1"/>
  <c r="F32" i="179"/>
  <c r="M8" i="184"/>
  <c r="M28" i="184" s="1"/>
  <c r="F32" i="184"/>
  <c r="H32" i="197"/>
  <c r="H28" i="197"/>
  <c r="M8" i="194"/>
  <c r="I8" i="196"/>
  <c r="I28" i="161"/>
  <c r="M8" i="544"/>
  <c r="M28" i="544" s="1"/>
  <c r="I8" i="164"/>
  <c r="I28" i="177"/>
  <c r="H32" i="175"/>
  <c r="J32" i="182"/>
  <c r="F32" i="187"/>
  <c r="F28" i="187"/>
  <c r="J32" i="187"/>
  <c r="J28" i="187"/>
  <c r="M8" i="187"/>
  <c r="M28" i="187" s="1"/>
  <c r="J33" i="187"/>
  <c r="F32" i="194"/>
  <c r="F32" i="196" l="1"/>
  <c r="M32" i="182"/>
  <c r="M32" i="187"/>
  <c r="M33" i="184"/>
  <c r="M33" i="194"/>
  <c r="J33" i="195"/>
  <c r="M33" i="197"/>
  <c r="M32" i="194"/>
  <c r="M32" i="184"/>
  <c r="M33" i="179"/>
  <c r="H28" i="175"/>
  <c r="M33" i="177"/>
  <c r="M32" i="177"/>
  <c r="M33" i="176"/>
  <c r="M32" i="176"/>
  <c r="J28" i="169"/>
  <c r="J33" i="169"/>
  <c r="M8" i="169"/>
  <c r="M28" i="169" s="1"/>
  <c r="M32" i="167"/>
  <c r="M32" i="543"/>
  <c r="H28" i="156"/>
  <c r="H32" i="156"/>
  <c r="M33" i="155"/>
  <c r="H32" i="164"/>
  <c r="H33" i="164"/>
  <c r="F28" i="164"/>
  <c r="F33" i="164"/>
  <c r="H28" i="164"/>
  <c r="M33" i="166"/>
  <c r="M33" i="156"/>
  <c r="M8" i="150"/>
  <c r="M28" i="150" s="1"/>
  <c r="F32" i="150"/>
  <c r="F28" i="150"/>
  <c r="M8" i="151"/>
  <c r="M28" i="151" s="1"/>
  <c r="I33" i="151"/>
  <c r="I32" i="151"/>
  <c r="M33" i="149"/>
  <c r="M33" i="543"/>
  <c r="M32" i="162"/>
  <c r="M32" i="160"/>
  <c r="M33" i="162"/>
  <c r="M33" i="160"/>
  <c r="M32" i="155"/>
  <c r="H33" i="151"/>
  <c r="H32" i="151"/>
  <c r="H28" i="151"/>
  <c r="I32" i="164"/>
  <c r="I28" i="164"/>
  <c r="I33" i="164"/>
  <c r="G32" i="196"/>
  <c r="G28" i="196"/>
  <c r="G33" i="196"/>
  <c r="M33" i="172"/>
  <c r="M32" i="544"/>
  <c r="M32" i="197"/>
  <c r="M32" i="186"/>
  <c r="M32" i="175"/>
  <c r="M33" i="167"/>
  <c r="M33" i="159"/>
  <c r="M32" i="147"/>
  <c r="G33" i="151"/>
  <c r="M33" i="151" s="1"/>
  <c r="G32" i="151"/>
  <c r="G28" i="151"/>
  <c r="I33" i="169"/>
  <c r="I32" i="169"/>
  <c r="M32" i="169" s="1"/>
  <c r="I28" i="169"/>
  <c r="M33" i="145"/>
  <c r="G33" i="164"/>
  <c r="G32" i="164"/>
  <c r="G28" i="164"/>
  <c r="M33" i="545"/>
  <c r="G32" i="157"/>
  <c r="G28" i="157"/>
  <c r="G33" i="157"/>
  <c r="M33" i="144"/>
  <c r="M33" i="171"/>
  <c r="M8" i="164"/>
  <c r="M28" i="164" s="1"/>
  <c r="M33" i="152"/>
  <c r="M32" i="172"/>
  <c r="M32" i="179"/>
  <c r="I33" i="157"/>
  <c r="I32" i="157"/>
  <c r="I28" i="157"/>
  <c r="H33" i="196"/>
  <c r="H28" i="196"/>
  <c r="H32" i="196"/>
  <c r="G28" i="180"/>
  <c r="G33" i="180"/>
  <c r="M33" i="180" s="1"/>
  <c r="G32" i="180"/>
  <c r="M32" i="180" s="1"/>
  <c r="M33" i="175"/>
  <c r="F32" i="546"/>
  <c r="F28" i="546"/>
  <c r="F33" i="546"/>
  <c r="M8" i="546"/>
  <c r="M28" i="546" s="1"/>
  <c r="M32" i="161"/>
  <c r="M32" i="159"/>
  <c r="M28" i="147"/>
  <c r="M33" i="147"/>
  <c r="M33" i="187"/>
  <c r="G32" i="150"/>
  <c r="M32" i="150" s="1"/>
  <c r="G28" i="150"/>
  <c r="G33" i="150"/>
  <c r="M33" i="150" s="1"/>
  <c r="I32" i="170"/>
  <c r="I28" i="170"/>
  <c r="I33" i="170"/>
  <c r="M33" i="161"/>
  <c r="M33" i="146"/>
  <c r="M32" i="181"/>
  <c r="M32" i="185"/>
  <c r="M33" i="182"/>
  <c r="G33" i="165"/>
  <c r="M33" i="165" s="1"/>
  <c r="G28" i="165"/>
  <c r="G32" i="165"/>
  <c r="M32" i="165" s="1"/>
  <c r="M28" i="144"/>
  <c r="M33" i="174"/>
  <c r="M32" i="166"/>
  <c r="I33" i="196"/>
  <c r="I32" i="196"/>
  <c r="I28" i="196"/>
  <c r="M32" i="146"/>
  <c r="M33" i="181"/>
  <c r="H33" i="546"/>
  <c r="H32" i="546"/>
  <c r="H28" i="546"/>
  <c r="G33" i="170"/>
  <c r="M33" i="170" s="1"/>
  <c r="G32" i="170"/>
  <c r="G28" i="170"/>
  <c r="F33" i="154"/>
  <c r="M33" i="154" s="1"/>
  <c r="F32" i="154"/>
  <c r="M32" i="154" s="1"/>
  <c r="M28" i="197"/>
  <c r="G28" i="195"/>
  <c r="M28" i="195" s="1"/>
  <c r="M8" i="195"/>
  <c r="M33" i="186"/>
  <c r="M33" i="544"/>
  <c r="M32" i="156"/>
  <c r="M32" i="149"/>
  <c r="M32" i="145"/>
  <c r="M28" i="146"/>
  <c r="M32" i="174"/>
  <c r="M8" i="196"/>
  <c r="M33" i="185"/>
  <c r="M32" i="144"/>
  <c r="M8" i="170"/>
  <c r="M28" i="170" s="1"/>
  <c r="M32" i="171"/>
  <c r="M32" i="152"/>
  <c r="M33" i="196" l="1"/>
  <c r="M28" i="196"/>
  <c r="M32" i="196"/>
  <c r="M33" i="169"/>
  <c r="M32" i="164"/>
  <c r="M33" i="164"/>
  <c r="M32" i="157"/>
  <c r="M32" i="170"/>
  <c r="M32" i="151"/>
  <c r="M32" i="546"/>
  <c r="M33" i="157"/>
  <c r="M33" i="546"/>
  <c r="G33" i="195"/>
  <c r="M33" i="195" s="1"/>
  <c r="G32" i="195"/>
  <c r="M32" i="195" s="1"/>
</calcChain>
</file>

<file path=xl/sharedStrings.xml><?xml version="1.0" encoding="utf-8"?>
<sst xmlns="http://schemas.openxmlformats.org/spreadsheetml/2006/main" count="3901" uniqueCount="260">
  <si>
    <t>ENDEL</t>
  </si>
  <si>
    <r>
      <t>Obervations</t>
    </r>
    <r>
      <rPr>
        <sz val="8"/>
        <rFont val="Arial"/>
        <family val="2"/>
      </rPr>
      <t xml:space="preserve"> : le temps passer au bureau de vote je ne le connais pas</t>
    </r>
  </si>
  <si>
    <t>Chaudronnerie</t>
  </si>
  <si>
    <t>Autres</t>
  </si>
  <si>
    <t>OM</t>
  </si>
  <si>
    <t xml:space="preserve">Tuyauterie </t>
  </si>
  <si>
    <t>Semaine</t>
  </si>
  <si>
    <t>Heures totales</t>
  </si>
  <si>
    <t>Opérations</t>
  </si>
  <si>
    <t>Entretien général</t>
  </si>
  <si>
    <t>Investissement</t>
  </si>
  <si>
    <t>Maintenance</t>
  </si>
  <si>
    <t>Reinaldo, MARTINS</t>
  </si>
  <si>
    <t>Opération</t>
  </si>
  <si>
    <t>Détails</t>
  </si>
  <si>
    <t>Activité</t>
  </si>
  <si>
    <t>au</t>
  </si>
  <si>
    <t>lun</t>
  </si>
  <si>
    <t>mar</t>
  </si>
  <si>
    <t>mer</t>
  </si>
  <si>
    <t>jeu</t>
  </si>
  <si>
    <t>ven</t>
  </si>
  <si>
    <t>total/mra</t>
  </si>
  <si>
    <t xml:space="preserve">SOCIETE : </t>
  </si>
  <si>
    <t xml:space="preserve">MATRICULE : </t>
  </si>
  <si>
    <t>POINTAGE HEBDOMADAIRE</t>
  </si>
  <si>
    <t xml:space="preserve">AGENCE : </t>
  </si>
  <si>
    <t xml:space="preserve">NOM, PRENOM : </t>
  </si>
  <si>
    <t xml:space="preserve">CHANTIER : </t>
  </si>
  <si>
    <t>Rhodia Aubervilliers</t>
  </si>
  <si>
    <t xml:space="preserve">AGENCE ENDEL ou INTERIM  </t>
  </si>
  <si>
    <t>DU :</t>
  </si>
  <si>
    <t xml:space="preserve">AU : </t>
  </si>
  <si>
    <t xml:space="preserve">D'APPARTENANCE : </t>
  </si>
  <si>
    <t>HEURES TRAVAILLEES ET ABSENCES</t>
  </si>
  <si>
    <t>NOMBRES D'HEURES</t>
  </si>
  <si>
    <t>NATURE DES HEURES POINTEES</t>
  </si>
  <si>
    <t>LIEU</t>
  </si>
  <si>
    <t>SECTION</t>
  </si>
  <si>
    <t>S/SEC.</t>
  </si>
  <si>
    <t>LUN</t>
  </si>
  <si>
    <t>MAR</t>
  </si>
  <si>
    <t>MER</t>
  </si>
  <si>
    <t>JEU</t>
  </si>
  <si>
    <t>VEN</t>
  </si>
  <si>
    <t>SAM</t>
  </si>
  <si>
    <t>DIM</t>
  </si>
  <si>
    <t>HEURES DE JOUR</t>
  </si>
  <si>
    <t>Aubervilliers</t>
  </si>
  <si>
    <t>ABSENCES</t>
  </si>
  <si>
    <t>CONGES PAYES</t>
  </si>
  <si>
    <t>JRTT</t>
  </si>
  <si>
    <t>MALADIE</t>
  </si>
  <si>
    <t>AT</t>
  </si>
  <si>
    <t xml:space="preserve">AUTRES : </t>
  </si>
  <si>
    <t>TOTAL PAR JOUR</t>
  </si>
  <si>
    <t>INDEMNITES ET PRIMES</t>
  </si>
  <si>
    <t>NOMBES PAR JOUR</t>
  </si>
  <si>
    <t>Réservé</t>
  </si>
  <si>
    <t>NATURE</t>
  </si>
  <si>
    <t>TAUX</t>
  </si>
  <si>
    <t>Panier repas</t>
  </si>
  <si>
    <t>Petit déplacement</t>
  </si>
  <si>
    <t>Selon contrat</t>
  </si>
  <si>
    <t>Arrivée sur le chantier le</t>
  </si>
  <si>
    <t xml:space="preserve">à </t>
  </si>
  <si>
    <t>Départ du chantier le</t>
  </si>
  <si>
    <t>à</t>
  </si>
  <si>
    <t>En provenance de</t>
  </si>
  <si>
    <t>Destination</t>
  </si>
  <si>
    <r>
      <t>Obervations</t>
    </r>
    <r>
      <rPr>
        <sz val="8"/>
        <rFont val="Arial"/>
        <family val="2"/>
      </rPr>
      <t xml:space="preserve"> : </t>
    </r>
  </si>
  <si>
    <t>Responsable ou Chargé d'Affaires</t>
  </si>
  <si>
    <t>Intéressé</t>
  </si>
  <si>
    <t xml:space="preserve">Nom : </t>
  </si>
  <si>
    <t>Visa</t>
  </si>
  <si>
    <t>INTERIM</t>
  </si>
  <si>
    <t xml:space="preserve">Fin de mission le : </t>
  </si>
  <si>
    <t>SERI</t>
  </si>
  <si>
    <t>6SSY</t>
  </si>
  <si>
    <t>AUTRES :</t>
  </si>
  <si>
    <t>X</t>
  </si>
  <si>
    <t>1</t>
  </si>
  <si>
    <t>heure &lt;2H</t>
  </si>
  <si>
    <t>Solvay Aubervilliers</t>
  </si>
  <si>
    <t>GROLLEAU</t>
  </si>
  <si>
    <t>Travaux &lt;= 2 h</t>
  </si>
  <si>
    <t>x</t>
  </si>
  <si>
    <t>TOTAL</t>
  </si>
  <si>
    <r>
      <t>Obervations</t>
    </r>
    <r>
      <rPr>
        <sz val="8"/>
        <rFont val="Arial"/>
        <family val="2"/>
      </rPr>
      <t xml:space="preserve"> :</t>
    </r>
  </si>
  <si>
    <t>grolleau</t>
  </si>
  <si>
    <t>Marches B3</t>
  </si>
  <si>
    <t>Christophe, FLEURY</t>
  </si>
  <si>
    <t xml:space="preserve">AUTRES :  </t>
  </si>
  <si>
    <t>Jean Evens LEMENE</t>
  </si>
  <si>
    <t>Manpower</t>
  </si>
  <si>
    <t>MANPOWER</t>
  </si>
  <si>
    <t>pistolet air comprimé</t>
  </si>
  <si>
    <t>SOPRATEC</t>
  </si>
  <si>
    <t>16049_Projet UCP50</t>
  </si>
  <si>
    <t>SPIDER 25L - APAVE</t>
  </si>
  <si>
    <t>Modification REPTIL 5</t>
  </si>
  <si>
    <t>Fuite d'eau</t>
  </si>
  <si>
    <t>Couvercle filtre plan</t>
  </si>
  <si>
    <t>COATING B13_L07_OM11574411</t>
  </si>
  <si>
    <t>Pascal, PUTIGNY</t>
  </si>
  <si>
    <t>Pompe primaire</t>
  </si>
  <si>
    <t>Microscope Jeol 1400</t>
  </si>
  <si>
    <t>Contrôle préventif</t>
  </si>
  <si>
    <t>Protection - Agitation</t>
  </si>
  <si>
    <t>Support pour rayneri 0300562</t>
  </si>
  <si>
    <t>Jean, LEMENE</t>
  </si>
  <si>
    <t>AUTRES : Férié</t>
  </si>
  <si>
    <t>Futie d'eau B01-L023</t>
  </si>
  <si>
    <t>usinage porte echantillon</t>
  </si>
  <si>
    <t>Pale d'agitation REPTILS</t>
  </si>
  <si>
    <t>Calles</t>
  </si>
  <si>
    <t>reparation de pas de vis</t>
  </si>
  <si>
    <t>révision chariot</t>
  </si>
  <si>
    <t>rangement annuel</t>
  </si>
  <si>
    <t>Installation de protection</t>
  </si>
  <si>
    <t xml:space="preserve">Travaux de maçonnerie </t>
  </si>
  <si>
    <t>urgent fuite d'eau</t>
  </si>
  <si>
    <t>Fuite douche sécurité</t>
  </si>
  <si>
    <t>Fuite eau centrale Eau Dem B32</t>
  </si>
  <si>
    <t>Déplacement dérouleur papier</t>
  </si>
  <si>
    <t>vitrine dans labo</t>
  </si>
  <si>
    <t>9355820-001A</t>
  </si>
  <si>
    <t>APV - sécurité porte</t>
  </si>
  <si>
    <t>APV - volets mobiles Cyclone</t>
  </si>
  <si>
    <t>Depose Deshydrateur -&gt;Destruction 3E</t>
  </si>
  <si>
    <t>Stockage de fluide frigorigène</t>
  </si>
  <si>
    <t>Détecteur d'oxygène</t>
  </si>
  <si>
    <t>Portoir pour gants</t>
  </si>
  <si>
    <t>Fabrication canules inox</t>
  </si>
  <si>
    <t>réparation pompe primaire</t>
  </si>
  <si>
    <t>arbre d'agitation</t>
  </si>
  <si>
    <t>fuite chauffe eau B32-L167</t>
  </si>
  <si>
    <t>Bouchons en téflons</t>
  </si>
  <si>
    <t>Fixation exincteur</t>
  </si>
  <si>
    <t>Remplacement &amp; entretien pompe</t>
  </si>
  <si>
    <t>PY2</t>
  </si>
  <si>
    <t>B01 L225-Gaine 8 utilités AC-N2-EV</t>
  </si>
  <si>
    <t>Sécurité sur Niro Major</t>
  </si>
  <si>
    <t>Mélangeur  vapeur( urgent)</t>
  </si>
  <si>
    <t>support bôites café Nespresso</t>
  </si>
  <si>
    <t>9355821-0001</t>
  </si>
  <si>
    <t>9355821-0002</t>
  </si>
  <si>
    <t>Support bras articule B04</t>
  </si>
  <si>
    <t>Support Vinci / conduite Nacelle</t>
  </si>
  <si>
    <t>Demandes de raccord pour react</t>
  </si>
  <si>
    <t>rehausse leche frite filtre B3</t>
  </si>
  <si>
    <t>Mise en place éléments HSE</t>
  </si>
  <si>
    <t>Urgent Débouchage sortie four</t>
  </si>
  <si>
    <t>réalisation plaque d'alvéoles</t>
  </si>
  <si>
    <t>Pose d'un filtre anti-bruit</t>
  </si>
  <si>
    <t>réparation pompe scie bat 5</t>
  </si>
  <si>
    <t>fixation sur plexiglas</t>
  </si>
  <si>
    <t>Lubrification REMAP</t>
  </si>
  <si>
    <t>APV - adapteur pot prélèvement</t>
  </si>
  <si>
    <t>Chauffe Eau</t>
  </si>
  <si>
    <t>Liaison cuve/pompe Niro Major</t>
  </si>
  <si>
    <t>Création raccord RECIF</t>
  </si>
  <si>
    <t>CTAB</t>
  </si>
  <si>
    <t>Bouchons aluminium</t>
  </si>
  <si>
    <t>Poignée sorbonne décollée</t>
  </si>
  <si>
    <t>boite pour gants</t>
  </si>
  <si>
    <t>Problème de roulement</t>
  </si>
  <si>
    <t>location nacelle 430€ OT: 11639906</t>
  </si>
  <si>
    <t>Chassis de protection</t>
  </si>
  <si>
    <t>Installation refroidisseur</t>
  </si>
  <si>
    <t>déplacement étuve</t>
  </si>
  <si>
    <t>Autoclave débit d'eau et fuite</t>
  </si>
  <si>
    <t>Mise en état appareil Spray</t>
  </si>
  <si>
    <t>faire un securibac en inox</t>
  </si>
  <si>
    <t xml:space="preserve"> contôle APAVE </t>
  </si>
  <si>
    <t>AUTRES : autorisé</t>
  </si>
  <si>
    <t>fabrication support plafond</t>
  </si>
  <si>
    <t>Usinage pâle d'agitation</t>
  </si>
  <si>
    <t>Cerclage - guide electrode pH</t>
  </si>
  <si>
    <t>Fabrication de contre-pâle</t>
  </si>
  <si>
    <t>APV - raccordt Tuyau</t>
  </si>
  <si>
    <t>douche oculaire S14</t>
  </si>
  <si>
    <t>Apid- douche de securite</t>
  </si>
  <si>
    <t>rince œil</t>
  </si>
  <si>
    <t>ranger la commande de tôle</t>
  </si>
  <si>
    <t>NOP 170 L- support canne</t>
  </si>
  <si>
    <t>Presse</t>
  </si>
  <si>
    <t>TESLA - piquage AC</t>
  </si>
  <si>
    <t>Creation pale lightnin</t>
  </si>
  <si>
    <t>Niro Major zone de chauffe</t>
  </si>
  <si>
    <t>Pâle d'agitation</t>
  </si>
  <si>
    <t>APV - mobile d'agitat A320</t>
  </si>
  <si>
    <t>APV - Cuve produit</t>
  </si>
  <si>
    <t>Fixation pendule dans labo</t>
  </si>
  <si>
    <t>Affichages sur Box stockage HFC (Endel)</t>
  </si>
  <si>
    <t>RA 101 réacteur verré APID</t>
  </si>
  <si>
    <t>Apid - douche sécurité</t>
  </si>
  <si>
    <t>Pose support affichage GF Facis B24</t>
  </si>
  <si>
    <t>Réglage rince-oeil</t>
  </si>
  <si>
    <t>Châssis réacteur</t>
  </si>
  <si>
    <t>Modication CTAB aspi canne</t>
  </si>
  <si>
    <t>APV - Sécurité agitation</t>
  </si>
  <si>
    <t>montage Spectro PY2</t>
  </si>
  <si>
    <t>Disconnecteur B3</t>
  </si>
  <si>
    <t>TESLA - commodités</t>
  </si>
  <si>
    <t>B3 - paillasse à retirer + transfert meuble b13</t>
  </si>
  <si>
    <t>Entretien pompe à vide</t>
  </si>
  <si>
    <t>changement tresse etancheité</t>
  </si>
  <si>
    <t>UCP 50 - raccord Aluminate</t>
  </si>
  <si>
    <t>Déplacement appareil de mesure</t>
  </si>
  <si>
    <t>Vanne micrométrique</t>
  </si>
  <si>
    <t>Grille protection Rayneri</t>
  </si>
  <si>
    <t>Fuite d'eau - dalle WC HS</t>
  </si>
  <si>
    <t>AUTRES : absences justifiées</t>
  </si>
  <si>
    <t>Aménagement meuble ss paillass</t>
  </si>
  <si>
    <t>bac de rétention pour réacteur</t>
  </si>
  <si>
    <t>RAYNERI à sécuriser</t>
  </si>
  <si>
    <t>Mise porte fiche L111</t>
  </si>
  <si>
    <t>Demande de joint</t>
  </si>
  <si>
    <t>Vitre hotte</t>
  </si>
  <si>
    <t>Pompe scie mécanique ne démarre pas</t>
  </si>
  <si>
    <t>support échantillons</t>
  </si>
  <si>
    <t>Fuite d'eau au B4.</t>
  </si>
  <si>
    <t>SPIDER essai Cryothermostat</t>
  </si>
  <si>
    <t>Changement tuyau REPTIL 5</t>
  </si>
  <si>
    <t>Raccordement bouteille</t>
  </si>
  <si>
    <t>Reprise sur Kit AS Exacta  (Endel)</t>
  </si>
  <si>
    <t>création aération cadre</t>
  </si>
  <si>
    <t>9355821-0003</t>
  </si>
  <si>
    <t>RAYNERI à securiser</t>
  </si>
  <si>
    <t>percage cellule</t>
  </si>
  <si>
    <t>maintenance pompe primaire</t>
  </si>
  <si>
    <t>mandrin moteur</t>
  </si>
  <si>
    <t>Chauffe eau B01-L304</t>
  </si>
  <si>
    <t>Affichage station AC B07 (Endel)</t>
  </si>
  <si>
    <t>Appareil à déplacer</t>
  </si>
  <si>
    <t>Panneau d'affichage</t>
  </si>
  <si>
    <t>souflette</t>
  </si>
  <si>
    <t>POSTER A COLLER SUR PLANCE</t>
  </si>
  <si>
    <t>Polissage porte échantillons</t>
  </si>
  <si>
    <t>Support réacteur</t>
  </si>
  <si>
    <t>COATING B13_L07</t>
  </si>
  <si>
    <t>Evier eau distillée</t>
  </si>
  <si>
    <t>Circuit re froidisseur</t>
  </si>
  <si>
    <t>AUTRES : absence autorisée</t>
  </si>
  <si>
    <t>insatallation d'une boîte</t>
  </si>
  <si>
    <t>NOP170 - automatisation vanne</t>
  </si>
  <si>
    <t>Embout pour pompe</t>
  </si>
  <si>
    <t xml:space="preserve">APV - carter de protection </t>
  </si>
  <si>
    <t>contre pâles en Téflon</t>
  </si>
  <si>
    <t>modif porte échantillon</t>
  </si>
  <si>
    <t>Création aération cadre</t>
  </si>
  <si>
    <t>Pinces</t>
  </si>
  <si>
    <t>APV- sortie Cyclone</t>
  </si>
  <si>
    <t>Collage cylindre PVC FX</t>
  </si>
  <si>
    <t>Fuite vanne vapeur</t>
  </si>
  <si>
    <t>fuite gaz (Air ?)</t>
  </si>
  <si>
    <t>retard 1</t>
  </si>
  <si>
    <t>Prime de salissure</t>
  </si>
  <si>
    <t>4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</si>
</sst>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€_-;\-* #,##0.00\ _€_-;_-* &quot;-&quot;??\ _€_-;_-@_-"/>
    <numFmt numFmtId="165" formatCode="#,##0.00\ &quot;€&quot;"/>
    <numFmt numFmtId="0" formatCode="[$-40C]mmmm\-yy;@"/>
    <numFmt numFmtId="167" formatCode="0.0"/>
  </numFmts>
  <fonts count="3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sz val="10"/>
      <name val="MS Sans Serif"/>
      <family val="2"/>
    </font>
    <font>
      <b/>
      <sz val="24"/>
      <name val="MS Sans Serif"/>
      <family val="2"/>
    </font>
    <font>
      <i/>
      <sz val="10"/>
      <name val="MS Sans Serif"/>
      <family val="2"/>
    </font>
    <font>
      <b/>
      <i/>
      <sz val="9"/>
      <color indexed="23"/>
      <name val="Arial"/>
      <family val="2"/>
    </font>
    <font>
      <b/>
      <sz val="10"/>
      <name val="MS Sans Serif"/>
      <family val="2"/>
    </font>
    <font>
      <b/>
      <sz val="8"/>
      <name val="Arial"/>
      <family val="2"/>
    </font>
    <font>
      <b/>
      <sz val="8"/>
      <color indexed="49"/>
      <name val="Arial"/>
      <family val="2"/>
    </font>
    <font>
      <sz val="8"/>
      <color indexed="49"/>
      <name val="Arial"/>
      <family val="2"/>
    </font>
    <font>
      <sz val="8"/>
      <name val="Times New Roman"/>
      <family val="1"/>
    </font>
    <font>
      <u/>
      <sz val="8"/>
      <name val="Arial"/>
      <family val="2"/>
    </font>
    <font>
      <b/>
      <u/>
      <sz val="8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2"/>
    </font>
    <font>
      <sz val="10"/>
      <color theme="1"/>
      <name val="Times New Roman"/>
      <family val="2"/>
    </font>
    <font>
      <u/>
      <sz val="10"/>
      <color theme="10"/>
      <name val="Times New Roman"/>
      <family val="2"/>
    </font>
    <font>
      <sz val="8"/>
      <color theme="1"/>
      <name val="Arial"/>
      <family val="2"/>
    </font>
    <font>
      <sz val="10"/>
      <name val="Microsoft Sans Serif"/>
      <family val="2"/>
    </font>
    <font>
      <b/>
      <sz val="9"/>
      <color indexed="23"/>
      <name val="Arial"/>
      <family val="2"/>
    </font>
    <font>
      <sz val="10"/>
      <name val="MS Sans Serif"/>
    </font>
    <font>
      <sz val="10"/>
      <color rgb="FFFF0000"/>
      <name val="MS Sans Serif"/>
      <family val="2"/>
    </font>
    <font>
      <sz val="10"/>
      <name val="Calibri"/>
      <family val="2"/>
      <scheme val="minor"/>
    </font>
    <font>
      <sz val="10"/>
      <name val="Calibri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lightDown">
        <fgColor indexed="50"/>
        <bgColor indexed="49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9">
    <xf numFmtId="0" fontId="0" fillId="0" borderId="0"/>
    <xf numFmtId="0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25" fillId="0" borderId="0"/>
    <xf numFmtId="0" fontId="2" fillId="0" borderId="0"/>
    <xf numFmtId="0" fontId="26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2">
    <xf numFmtId="0" fontId="0" fillId="0" borderId="0" xfId="0"/>
    <xf numFmtId="0" fontId="0" fillId="0" borderId="0" xfId="0" applyBorder="1"/>
    <xf numFmtId="0" fontId="7" fillId="3" borderId="15" xfId="5" applyNumberFormat="1" applyFont="1" applyFill="1" applyBorder="1" applyAlignment="1">
      <alignment horizontal="center" vertical="center" wrapText="1"/>
    </xf>
    <xf numFmtId="0" fontId="7" fillId="4" borderId="29" xfId="5" applyNumberFormat="1" applyFont="1" applyFill="1" applyBorder="1" applyAlignment="1">
      <alignment horizontal="center" vertical="center"/>
    </xf>
    <xf numFmtId="0" fontId="9" fillId="2" borderId="0" xfId="6" applyFont="1" applyFill="1" applyAlignment="1">
      <alignment vertical="center"/>
    </xf>
    <xf numFmtId="2" fontId="8" fillId="2" borderId="0" xfId="6" applyNumberFormat="1" applyFill="1" applyAlignment="1">
      <alignment horizontal="center" vertical="center"/>
    </xf>
    <xf numFmtId="0" fontId="8" fillId="0" borderId="0" xfId="6" applyAlignment="1">
      <alignment horizontal="center" vertical="center"/>
    </xf>
    <xf numFmtId="0" fontId="8" fillId="0" borderId="0" xfId="6" applyFont="1" applyAlignment="1">
      <alignment horizontal="center" vertical="center"/>
    </xf>
    <xf numFmtId="165" fontId="7" fillId="5" borderId="29" xfId="6" applyNumberFormat="1" applyFont="1" applyFill="1" applyBorder="1" applyAlignment="1">
      <alignment horizontal="left" vertical="center"/>
    </xf>
    <xf numFmtId="165" fontId="7" fillId="5" borderId="30" xfId="6" applyNumberFormat="1" applyFont="1" applyFill="1" applyBorder="1" applyAlignment="1">
      <alignment horizontal="left" vertical="center"/>
    </xf>
    <xf numFmtId="165" fontId="7" fillId="5" borderId="30" xfId="6" applyNumberFormat="1" applyFont="1" applyFill="1" applyBorder="1" applyAlignment="1">
      <alignment horizontal="center" vertical="center"/>
    </xf>
    <xf numFmtId="165" fontId="7" fillId="5" borderId="31" xfId="6" applyNumberFormat="1" applyFont="1" applyFill="1" applyBorder="1" applyAlignment="1">
      <alignment horizontal="center" vertical="center"/>
    </xf>
    <xf numFmtId="2" fontId="10" fillId="0" borderId="0" xfId="6" applyNumberFormat="1" applyFont="1" applyFill="1" applyBorder="1" applyAlignment="1">
      <alignment horizontal="center" vertical="center"/>
    </xf>
    <xf numFmtId="0" fontId="11" fillId="0" borderId="32" xfId="6" applyFont="1" applyFill="1" applyBorder="1" applyAlignment="1">
      <alignment horizontal="center" vertical="center"/>
    </xf>
    <xf numFmtId="0" fontId="11" fillId="0" borderId="33" xfId="6" applyFont="1" applyFill="1" applyBorder="1" applyAlignment="1">
      <alignment horizontal="left" vertical="center"/>
    </xf>
    <xf numFmtId="0" fontId="11" fillId="0" borderId="34" xfId="6" applyFont="1" applyFill="1" applyBorder="1" applyAlignment="1">
      <alignment horizontal="center" vertical="center"/>
    </xf>
    <xf numFmtId="2" fontId="8" fillId="0" borderId="23" xfId="6" applyNumberFormat="1" applyFont="1" applyFill="1" applyBorder="1" applyAlignment="1">
      <alignment horizontal="center" vertical="center"/>
    </xf>
    <xf numFmtId="14" fontId="11" fillId="0" borderId="35" xfId="6" applyNumberFormat="1" applyFont="1" applyFill="1" applyBorder="1" applyAlignment="1">
      <alignment horizontal="center" vertical="center"/>
    </xf>
    <xf numFmtId="14" fontId="11" fillId="0" borderId="36" xfId="6" applyNumberFormat="1" applyFont="1" applyFill="1" applyBorder="1" applyAlignment="1">
      <alignment horizontal="center" vertical="center"/>
    </xf>
    <xf numFmtId="14" fontId="11" fillId="0" borderId="37" xfId="6" applyNumberFormat="1" applyFont="1" applyFill="1" applyBorder="1" applyAlignment="1">
      <alignment horizontal="center" vertical="center"/>
    </xf>
    <xf numFmtId="0" fontId="7" fillId="3" borderId="14" xfId="6" applyFont="1" applyFill="1" applyBorder="1" applyAlignment="1">
      <alignment horizontal="center" vertical="center" wrapText="1"/>
    </xf>
    <xf numFmtId="0" fontId="4" fillId="3" borderId="38" xfId="6" applyFont="1" applyFill="1" applyBorder="1" applyAlignment="1">
      <alignment horizontal="center" vertical="center"/>
    </xf>
    <xf numFmtId="0" fontId="4" fillId="3" borderId="5" xfId="6" applyFont="1" applyFill="1" applyBorder="1" applyAlignment="1">
      <alignment horizontal="center" vertical="center"/>
    </xf>
    <xf numFmtId="0" fontId="4" fillId="3" borderId="39" xfId="6" applyFont="1" applyFill="1" applyBorder="1" applyAlignment="1">
      <alignment horizontal="center" vertical="center"/>
    </xf>
    <xf numFmtId="0" fontId="7" fillId="3" borderId="15" xfId="6" applyFont="1" applyFill="1" applyBorder="1" applyAlignment="1">
      <alignment horizontal="center" vertical="center" wrapText="1"/>
    </xf>
    <xf numFmtId="0" fontId="3" fillId="4" borderId="40" xfId="6" applyFont="1" applyFill="1" applyBorder="1" applyAlignment="1">
      <alignment horizontal="center" vertical="center"/>
    </xf>
    <xf numFmtId="0" fontId="3" fillId="4" borderId="6" xfId="6" applyFont="1" applyFill="1" applyBorder="1" applyAlignment="1">
      <alignment horizontal="center" vertical="center"/>
    </xf>
    <xf numFmtId="0" fontId="3" fillId="4" borderId="39" xfId="6" applyFont="1" applyFill="1" applyBorder="1" applyAlignment="1">
      <alignment horizontal="center" vertical="center"/>
    </xf>
    <xf numFmtId="0" fontId="3" fillId="4" borderId="22" xfId="6" applyFont="1" applyFill="1" applyBorder="1" applyAlignment="1">
      <alignment horizontal="center" vertical="center"/>
    </xf>
    <xf numFmtId="0" fontId="3" fillId="4" borderId="41" xfId="6" applyFont="1" applyFill="1" applyBorder="1" applyAlignment="1">
      <alignment horizontal="center" vertical="center"/>
    </xf>
    <xf numFmtId="2" fontId="5" fillId="4" borderId="14" xfId="6" applyNumberFormat="1" applyFont="1" applyFill="1" applyBorder="1" applyAlignment="1">
      <alignment horizontal="center" vertical="center"/>
    </xf>
    <xf numFmtId="0" fontId="8" fillId="0" borderId="24" xfId="6" applyFont="1" applyFill="1" applyBorder="1" applyAlignment="1">
      <alignment horizontal="center" vertical="center" wrapText="1"/>
    </xf>
    <xf numFmtId="0" fontId="8" fillId="0" borderId="13" xfId="6" applyFont="1" applyFill="1" applyBorder="1" applyAlignment="1">
      <alignment horizontal="center" vertical="center" wrapText="1"/>
    </xf>
    <xf numFmtId="0" fontId="8" fillId="0" borderId="23" xfId="6" applyFont="1" applyFill="1" applyBorder="1" applyAlignment="1">
      <alignment horizontal="center" vertical="center" wrapText="1"/>
    </xf>
    <xf numFmtId="0" fontId="8" fillId="0" borderId="43" xfId="6" applyFont="1" applyFill="1" applyBorder="1" applyAlignment="1">
      <alignment horizontal="center" vertical="center"/>
    </xf>
    <xf numFmtId="0" fontId="8" fillId="0" borderId="12" xfId="6" applyFont="1" applyFill="1" applyBorder="1" applyAlignment="1">
      <alignment horizontal="center" vertical="center"/>
    </xf>
    <xf numFmtId="0" fontId="8" fillId="0" borderId="42" xfId="6" applyFont="1" applyFill="1" applyBorder="1" applyAlignment="1">
      <alignment horizontal="center" vertical="center"/>
    </xf>
    <xf numFmtId="0" fontId="8" fillId="0" borderId="44" xfId="6" applyFont="1" applyFill="1" applyBorder="1" applyAlignment="1">
      <alignment horizontal="center" vertical="center"/>
    </xf>
    <xf numFmtId="0" fontId="8" fillId="0" borderId="45" xfId="6" applyFont="1" applyFill="1" applyBorder="1" applyAlignment="1">
      <alignment horizontal="center" vertical="center"/>
    </xf>
    <xf numFmtId="0" fontId="8" fillId="0" borderId="17" xfId="6" applyFont="1" applyFill="1" applyBorder="1" applyAlignment="1">
      <alignment horizontal="center" vertical="center"/>
    </xf>
    <xf numFmtId="2" fontId="12" fillId="0" borderId="10" xfId="6" applyNumberFormat="1" applyFont="1" applyBorder="1" applyAlignment="1">
      <alignment horizontal="center" vertical="center"/>
    </xf>
    <xf numFmtId="0" fontId="8" fillId="0" borderId="45" xfId="6" applyFont="1" applyFill="1" applyBorder="1" applyAlignment="1">
      <alignment horizontal="center" vertical="center" wrapText="1"/>
    </xf>
    <xf numFmtId="0" fontId="8" fillId="0" borderId="10" xfId="6" applyFont="1" applyFill="1" applyBorder="1" applyAlignment="1">
      <alignment horizontal="center" vertical="center" wrapText="1"/>
    </xf>
    <xf numFmtId="0" fontId="8" fillId="0" borderId="44" xfId="6" applyFont="1" applyFill="1" applyBorder="1" applyAlignment="1">
      <alignment horizontal="center" vertical="center" wrapText="1"/>
    </xf>
    <xf numFmtId="0" fontId="8" fillId="0" borderId="46" xfId="6" applyFont="1" applyFill="1" applyBorder="1" applyAlignment="1">
      <alignment horizontal="center" vertical="center" wrapText="1"/>
    </xf>
    <xf numFmtId="0" fontId="8" fillId="0" borderId="47" xfId="6" applyFont="1" applyFill="1" applyBorder="1" applyAlignment="1">
      <alignment horizontal="center" vertical="center" wrapText="1"/>
    </xf>
    <xf numFmtId="0" fontId="8" fillId="0" borderId="48" xfId="6" applyFont="1" applyFill="1" applyBorder="1" applyAlignment="1">
      <alignment horizontal="center" vertical="center" wrapText="1"/>
    </xf>
    <xf numFmtId="0" fontId="8" fillId="0" borderId="49" xfId="6" applyFont="1" applyFill="1" applyBorder="1" applyAlignment="1">
      <alignment horizontal="center" vertical="center" wrapText="1"/>
    </xf>
    <xf numFmtId="0" fontId="8" fillId="0" borderId="50" xfId="6" applyFont="1" applyFill="1" applyBorder="1" applyAlignment="1">
      <alignment horizontal="center" vertical="center" wrapText="1"/>
    </xf>
    <xf numFmtId="0" fontId="8" fillId="0" borderId="51" xfId="6" applyFont="1" applyFill="1" applyBorder="1" applyAlignment="1">
      <alignment horizontal="center" vertical="center" wrapText="1"/>
    </xf>
    <xf numFmtId="0" fontId="8" fillId="0" borderId="11" xfId="6" applyFont="1" applyFill="1" applyBorder="1" applyAlignment="1">
      <alignment horizontal="center" vertical="center" wrapText="1"/>
    </xf>
    <xf numFmtId="0" fontId="8" fillId="0" borderId="52" xfId="6" applyFont="1" applyFill="1" applyBorder="1" applyAlignment="1">
      <alignment horizontal="center" vertical="center" wrapText="1"/>
    </xf>
    <xf numFmtId="0" fontId="8" fillId="0" borderId="27" xfId="6" applyFont="1" applyFill="1" applyBorder="1" applyAlignment="1">
      <alignment horizontal="center" vertical="center"/>
    </xf>
    <xf numFmtId="0" fontId="8" fillId="0" borderId="25" xfId="6" applyFont="1" applyFill="1" applyBorder="1" applyAlignment="1">
      <alignment horizontal="center" vertical="center"/>
    </xf>
    <xf numFmtId="0" fontId="8" fillId="0" borderId="50" xfId="6" applyFont="1" applyFill="1" applyBorder="1" applyAlignment="1">
      <alignment horizontal="center" vertical="center"/>
    </xf>
    <xf numFmtId="0" fontId="8" fillId="0" borderId="52" xfId="6" applyFont="1" applyFill="1" applyBorder="1" applyAlignment="1">
      <alignment horizontal="center" vertical="center"/>
    </xf>
    <xf numFmtId="0" fontId="8" fillId="0" borderId="51" xfId="6" applyFont="1" applyFill="1" applyBorder="1" applyAlignment="1">
      <alignment horizontal="center" vertical="center"/>
    </xf>
    <xf numFmtId="2" fontId="12" fillId="0" borderId="0" xfId="6" applyNumberFormat="1" applyFont="1" applyAlignment="1">
      <alignment horizontal="center" vertical="center"/>
    </xf>
    <xf numFmtId="0" fontId="8" fillId="0" borderId="0" xfId="6" applyFont="1" applyFill="1" applyBorder="1" applyAlignment="1">
      <alignment horizontal="center" vertical="center"/>
    </xf>
    <xf numFmtId="2" fontId="12" fillId="0" borderId="0" xfId="6" applyNumberFormat="1" applyFont="1" applyBorder="1" applyAlignment="1">
      <alignment horizontal="center" vertical="center"/>
    </xf>
    <xf numFmtId="2" fontId="8" fillId="0" borderId="0" xfId="6" applyNumberFormat="1" applyAlignment="1">
      <alignment horizontal="center" vertical="center"/>
    </xf>
    <xf numFmtId="0" fontId="5" fillId="0" borderId="33" xfId="4" applyFont="1" applyBorder="1" applyAlignment="1">
      <alignment horizontal="left" vertical="center"/>
    </xf>
    <xf numFmtId="0" fontId="3" fillId="0" borderId="0" xfId="4" applyAlignment="1">
      <alignment vertical="center"/>
    </xf>
    <xf numFmtId="0" fontId="5" fillId="0" borderId="0" xfId="4" applyFont="1" applyBorder="1" applyAlignment="1">
      <alignment horizontal="left" vertical="center"/>
    </xf>
    <xf numFmtId="0" fontId="5" fillId="0" borderId="1" xfId="4" applyFont="1" applyBorder="1" applyAlignment="1">
      <alignment horizontal="center" vertical="center"/>
    </xf>
    <xf numFmtId="0" fontId="5" fillId="0" borderId="0" xfId="4" applyFont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5" fillId="0" borderId="24" xfId="4" applyFont="1" applyBorder="1" applyAlignment="1">
      <alignment horizontal="center" vertical="center"/>
    </xf>
    <xf numFmtId="0" fontId="5" fillId="0" borderId="0" xfId="4" applyFont="1" applyBorder="1" applyAlignment="1">
      <alignment horizontal="left" vertical="center" wrapText="1"/>
    </xf>
    <xf numFmtId="16" fontId="5" fillId="0" borderId="0" xfId="4" applyNumberFormat="1" applyFont="1" applyBorder="1" applyAlignment="1">
      <alignment horizontal="left" vertical="center"/>
    </xf>
    <xf numFmtId="16" fontId="5" fillId="0" borderId="24" xfId="4" applyNumberFormat="1" applyFont="1" applyBorder="1" applyAlignment="1">
      <alignment horizontal="left" vertical="center"/>
    </xf>
    <xf numFmtId="0" fontId="5" fillId="0" borderId="5" xfId="4" applyFont="1" applyBorder="1" applyAlignment="1">
      <alignment horizontal="left" vertical="center" wrapText="1"/>
    </xf>
    <xf numFmtId="0" fontId="5" fillId="0" borderId="4" xfId="4" applyFont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5" fillId="0" borderId="39" xfId="4" applyFont="1" applyBorder="1" applyAlignment="1">
      <alignment horizontal="center" vertical="center"/>
    </xf>
    <xf numFmtId="0" fontId="13" fillId="0" borderId="19" xfId="4" applyFont="1" applyBorder="1" applyAlignment="1">
      <alignment horizontal="center" vertical="center"/>
    </xf>
    <xf numFmtId="0" fontId="13" fillId="0" borderId="18" xfId="4" applyFont="1" applyFill="1" applyBorder="1" applyAlignment="1">
      <alignment horizontal="center" vertical="center"/>
    </xf>
    <xf numFmtId="0" fontId="13" fillId="0" borderId="19" xfId="4" applyFont="1" applyFill="1" applyBorder="1" applyAlignment="1">
      <alignment horizontal="center" vertical="center"/>
    </xf>
    <xf numFmtId="0" fontId="13" fillId="0" borderId="45" xfId="4" applyFont="1" applyBorder="1" applyAlignment="1">
      <alignment horizontal="center" vertical="center"/>
    </xf>
    <xf numFmtId="0" fontId="5" fillId="6" borderId="12" xfId="4" applyFont="1" applyFill="1" applyBorder="1" applyAlignment="1">
      <alignment horizontal="center" vertical="center"/>
    </xf>
    <xf numFmtId="2" fontId="5" fillId="0" borderId="12" xfId="4" applyNumberFormat="1" applyFont="1" applyBorder="1" applyAlignment="1">
      <alignment horizontal="center" vertical="center"/>
    </xf>
    <xf numFmtId="2" fontId="5" fillId="5" borderId="12" xfId="4" applyNumberFormat="1" applyFont="1" applyFill="1" applyBorder="1" applyAlignment="1">
      <alignment horizontal="center" vertical="center"/>
    </xf>
    <xf numFmtId="2" fontId="5" fillId="0" borderId="42" xfId="4" applyNumberFormat="1" applyFont="1" applyBorder="1" applyAlignment="1">
      <alignment horizontal="center" vertical="center"/>
    </xf>
    <xf numFmtId="0" fontId="5" fillId="6" borderId="25" xfId="4" applyFont="1" applyFill="1" applyBorder="1" applyAlignment="1">
      <alignment horizontal="center" vertical="center"/>
    </xf>
    <xf numFmtId="0" fontId="5" fillId="0" borderId="25" xfId="4" applyFont="1" applyBorder="1" applyAlignment="1">
      <alignment horizontal="center" vertical="center"/>
    </xf>
    <xf numFmtId="2" fontId="5" fillId="0" borderId="25" xfId="4" applyNumberFormat="1" applyFont="1" applyBorder="1" applyAlignment="1">
      <alignment horizontal="center" vertical="center"/>
    </xf>
    <xf numFmtId="2" fontId="5" fillId="0" borderId="50" xfId="4" applyNumberFormat="1" applyFont="1" applyBorder="1" applyAlignment="1">
      <alignment horizontal="center" vertical="center"/>
    </xf>
    <xf numFmtId="2" fontId="5" fillId="0" borderId="22" xfId="4" applyNumberFormat="1" applyFont="1" applyBorder="1" applyAlignment="1">
      <alignment horizontal="center" vertical="center"/>
    </xf>
    <xf numFmtId="2" fontId="13" fillId="0" borderId="41" xfId="4" applyNumberFormat="1" applyFont="1" applyBorder="1" applyAlignment="1">
      <alignment horizontal="center" vertical="center"/>
    </xf>
    <xf numFmtId="0" fontId="5" fillId="0" borderId="43" xfId="4" applyFont="1" applyBorder="1" applyAlignment="1">
      <alignment horizontal="center" vertical="center"/>
    </xf>
    <xf numFmtId="0" fontId="13" fillId="0" borderId="12" xfId="4" applyFont="1" applyBorder="1" applyAlignment="1">
      <alignment horizontal="center" vertical="center"/>
    </xf>
    <xf numFmtId="0" fontId="5" fillId="6" borderId="43" xfId="4" applyFont="1" applyFill="1" applyBorder="1" applyAlignment="1">
      <alignment horizontal="center" vertical="center"/>
    </xf>
    <xf numFmtId="0" fontId="5" fillId="0" borderId="12" xfId="4" applyFont="1" applyBorder="1" applyAlignment="1">
      <alignment horizontal="left" vertical="center"/>
    </xf>
    <xf numFmtId="0" fontId="16" fillId="0" borderId="22" xfId="4" applyFont="1" applyFill="1" applyBorder="1" applyAlignment="1">
      <alignment horizontal="center" vertical="center"/>
    </xf>
    <xf numFmtId="0" fontId="5" fillId="5" borderId="12" xfId="4" applyFont="1" applyFill="1" applyBorder="1" applyAlignment="1">
      <alignment horizontal="center" vertical="center"/>
    </xf>
    <xf numFmtId="0" fontId="13" fillId="0" borderId="42" xfId="4" applyFont="1" applyBorder="1" applyAlignment="1">
      <alignment horizontal="center" vertical="center"/>
    </xf>
    <xf numFmtId="0" fontId="5" fillId="0" borderId="42" xfId="4" applyFont="1" applyBorder="1" applyAlignment="1">
      <alignment horizontal="center" vertical="center"/>
    </xf>
    <xf numFmtId="0" fontId="5" fillId="0" borderId="1" xfId="4" applyFont="1" applyBorder="1" applyAlignment="1">
      <alignment horizontal="left" vertical="center"/>
    </xf>
    <xf numFmtId="0" fontId="5" fillId="0" borderId="7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36" xfId="4" applyFont="1" applyBorder="1" applyAlignment="1">
      <alignment horizontal="left" vertical="center"/>
    </xf>
    <xf numFmtId="0" fontId="5" fillId="0" borderId="53" xfId="4" applyFont="1" applyBorder="1" applyAlignment="1">
      <alignment horizontal="center" vertical="center"/>
    </xf>
    <xf numFmtId="0" fontId="5" fillId="0" borderId="36" xfId="4" applyFont="1" applyBorder="1" applyAlignment="1">
      <alignment horizontal="center" vertical="center"/>
    </xf>
    <xf numFmtId="0" fontId="5" fillId="0" borderId="54" xfId="4" applyFont="1" applyBorder="1" applyAlignment="1">
      <alignment horizontal="center" vertical="center"/>
    </xf>
    <xf numFmtId="0" fontId="5" fillId="0" borderId="37" xfId="4" applyFont="1" applyBorder="1" applyAlignment="1">
      <alignment horizontal="center" vertical="center"/>
    </xf>
    <xf numFmtId="0" fontId="5" fillId="0" borderId="0" xfId="4" applyFont="1" applyAlignment="1">
      <alignment horizontal="center"/>
    </xf>
    <xf numFmtId="0" fontId="3" fillId="0" borderId="0" xfId="4"/>
    <xf numFmtId="0" fontId="8" fillId="0" borderId="2" xfId="6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/>
    </xf>
    <xf numFmtId="0" fontId="8" fillId="0" borderId="20" xfId="6" applyFont="1" applyFill="1" applyBorder="1" applyAlignment="1">
      <alignment horizontal="center" vertical="center"/>
    </xf>
    <xf numFmtId="0" fontId="8" fillId="0" borderId="46" xfId="6" applyFont="1" applyFill="1" applyBorder="1" applyAlignment="1">
      <alignment horizontal="center" vertical="center"/>
    </xf>
    <xf numFmtId="0" fontId="8" fillId="0" borderId="49" xfId="6" applyFont="1" applyFill="1" applyBorder="1" applyAlignment="1">
      <alignment horizontal="center" vertical="center"/>
    </xf>
    <xf numFmtId="0" fontId="8" fillId="0" borderId="47" xfId="6" applyFont="1" applyFill="1" applyBorder="1" applyAlignment="1">
      <alignment horizontal="center" vertical="center"/>
    </xf>
    <xf numFmtId="0" fontId="8" fillId="0" borderId="55" xfId="6" applyFont="1" applyFill="1" applyBorder="1" applyAlignment="1">
      <alignment horizontal="center" vertical="center"/>
    </xf>
    <xf numFmtId="0" fontId="8" fillId="0" borderId="10" xfId="6" applyFont="1" applyBorder="1" applyAlignment="1">
      <alignment horizontal="center" vertical="center"/>
    </xf>
    <xf numFmtId="0" fontId="8" fillId="0" borderId="26" xfId="6" applyFont="1" applyFill="1" applyBorder="1" applyAlignment="1">
      <alignment horizontal="center" vertical="center" wrapText="1"/>
    </xf>
    <xf numFmtId="0" fontId="8" fillId="0" borderId="11" xfId="6" applyFont="1" applyBorder="1" applyAlignment="1">
      <alignment horizontal="center" vertical="center"/>
    </xf>
    <xf numFmtId="0" fontId="8" fillId="0" borderId="56" xfId="6" applyFont="1" applyFill="1" applyBorder="1" applyAlignment="1">
      <alignment horizontal="center" vertical="center"/>
    </xf>
    <xf numFmtId="2" fontId="8" fillId="2" borderId="0" xfId="6" applyNumberFormat="1" applyFont="1" applyFill="1" applyAlignment="1">
      <alignment horizontal="center" vertical="center"/>
    </xf>
    <xf numFmtId="0" fontId="7" fillId="5" borderId="29" xfId="6" applyFont="1" applyFill="1" applyBorder="1" applyAlignment="1">
      <alignment vertical="center"/>
    </xf>
    <xf numFmtId="0" fontId="7" fillId="5" borderId="30" xfId="6" applyFont="1" applyFill="1" applyBorder="1" applyAlignment="1">
      <alignment vertical="center"/>
    </xf>
    <xf numFmtId="0" fontId="7" fillId="5" borderId="31" xfId="6" applyFont="1" applyFill="1" applyBorder="1" applyAlignment="1">
      <alignment vertical="center"/>
    </xf>
    <xf numFmtId="2" fontId="8" fillId="0" borderId="0" xfId="6" applyNumberFormat="1" applyFont="1" applyAlignment="1">
      <alignment horizontal="center" vertical="center"/>
    </xf>
    <xf numFmtId="49" fontId="5" fillId="0" borderId="12" xfId="4" applyNumberFormat="1" applyFont="1" applyBorder="1" applyAlignment="1">
      <alignment horizontal="center" vertical="center"/>
    </xf>
    <xf numFmtId="0" fontId="5" fillId="0" borderId="50" xfId="4" applyFont="1" applyBorder="1" applyAlignment="1">
      <alignment horizontal="center" vertical="center"/>
    </xf>
    <xf numFmtId="0" fontId="5" fillId="0" borderId="22" xfId="4" applyFont="1" applyBorder="1" applyAlignment="1">
      <alignment horizontal="center" vertical="center"/>
    </xf>
    <xf numFmtId="0" fontId="5" fillId="0" borderId="41" xfId="4" applyFont="1" applyBorder="1" applyAlignment="1">
      <alignment horizontal="center" vertical="center"/>
    </xf>
    <xf numFmtId="0" fontId="13" fillId="0" borderId="41" xfId="4" applyFont="1" applyBorder="1" applyAlignment="1">
      <alignment horizontal="center" vertical="center"/>
    </xf>
    <xf numFmtId="0" fontId="8" fillId="0" borderId="0" xfId="6" applyFont="1" applyBorder="1" applyAlignment="1">
      <alignment horizontal="center" vertical="center"/>
    </xf>
    <xf numFmtId="0" fontId="8" fillId="2" borderId="0" xfId="6" applyFill="1" applyAlignment="1">
      <alignment horizontal="center" vertical="center"/>
    </xf>
    <xf numFmtId="0" fontId="10" fillId="0" borderId="0" xfId="6" applyFont="1" applyFill="1" applyBorder="1" applyAlignment="1">
      <alignment horizontal="center" vertical="center"/>
    </xf>
    <xf numFmtId="0" fontId="8" fillId="0" borderId="23" xfId="6" applyFont="1" applyFill="1" applyBorder="1" applyAlignment="1">
      <alignment horizontal="center" vertical="center"/>
    </xf>
    <xf numFmtId="0" fontId="8" fillId="0" borderId="35" xfId="6" applyFont="1" applyFill="1" applyBorder="1" applyAlignment="1">
      <alignment horizontal="center" vertical="center"/>
    </xf>
    <xf numFmtId="0" fontId="5" fillId="4" borderId="14" xfId="6" applyFont="1" applyFill="1" applyBorder="1" applyAlignment="1">
      <alignment horizontal="center" vertical="center"/>
    </xf>
    <xf numFmtId="0" fontId="12" fillId="0" borderId="10" xfId="6" applyFont="1" applyBorder="1" applyAlignment="1">
      <alignment horizontal="center" vertical="center"/>
    </xf>
    <xf numFmtId="0" fontId="12" fillId="0" borderId="0" xfId="6" applyFont="1" applyBorder="1" applyAlignment="1">
      <alignment horizontal="center" vertical="center"/>
    </xf>
    <xf numFmtId="0" fontId="8" fillId="0" borderId="12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/>
    </xf>
    <xf numFmtId="0" fontId="8" fillId="0" borderId="22" xfId="6" applyFont="1" applyFill="1" applyBorder="1" applyAlignment="1">
      <alignment horizontal="center" vertical="center"/>
    </xf>
    <xf numFmtId="0" fontId="8" fillId="0" borderId="41" xfId="6" applyFont="1" applyFill="1" applyBorder="1" applyAlignment="1">
      <alignment horizontal="center" vertical="center"/>
    </xf>
    <xf numFmtId="0" fontId="8" fillId="0" borderId="18" xfId="6" applyFont="1" applyFill="1" applyBorder="1" applyAlignment="1">
      <alignment horizontal="center" vertical="center"/>
    </xf>
    <xf numFmtId="0" fontId="8" fillId="0" borderId="2" xfId="6" applyFont="1" applyFill="1" applyBorder="1" applyAlignment="1">
      <alignment horizontal="center" vertical="center"/>
    </xf>
    <xf numFmtId="2" fontId="12" fillId="0" borderId="43" xfId="6" applyNumberFormat="1" applyFont="1" applyBorder="1" applyAlignment="1">
      <alignment horizontal="center" vertical="center"/>
    </xf>
    <xf numFmtId="2" fontId="12" fillId="0" borderId="12" xfId="6" applyNumberFormat="1" applyFont="1" applyBorder="1" applyAlignment="1">
      <alignment horizontal="center" vertical="center"/>
    </xf>
    <xf numFmtId="0" fontId="8" fillId="0" borderId="26" xfId="6" applyFont="1" applyFill="1" applyBorder="1" applyAlignment="1">
      <alignment horizontal="center" vertical="center"/>
    </xf>
    <xf numFmtId="0" fontId="8" fillId="0" borderId="40" xfId="6" applyFont="1" applyFill="1" applyBorder="1" applyAlignment="1">
      <alignment horizontal="center" vertical="center"/>
    </xf>
    <xf numFmtId="0" fontId="8" fillId="0" borderId="38" xfId="6" applyFont="1" applyFill="1" applyBorder="1" applyAlignment="1">
      <alignment horizontal="center" vertical="center"/>
    </xf>
    <xf numFmtId="0" fontId="8" fillId="0" borderId="39" xfId="6" applyFont="1" applyFill="1" applyBorder="1" applyAlignment="1">
      <alignment horizontal="center" vertical="center"/>
    </xf>
    <xf numFmtId="0" fontId="8" fillId="0" borderId="48" xfId="6" applyFont="1" applyBorder="1" applyAlignment="1">
      <alignment horizontal="center" vertical="center"/>
    </xf>
    <xf numFmtId="0" fontId="8" fillId="0" borderId="33" xfId="6" applyFont="1" applyBorder="1" applyAlignment="1">
      <alignment horizontal="center" vertical="center"/>
    </xf>
    <xf numFmtId="0" fontId="8" fillId="0" borderId="0" xfId="6" applyBorder="1" applyAlignment="1">
      <alignment horizontal="center" vertical="center"/>
    </xf>
    <xf numFmtId="2" fontId="12" fillId="0" borderId="16" xfId="6" applyNumberFormat="1" applyFont="1" applyBorder="1" applyAlignment="1">
      <alignment horizontal="center" vertical="center"/>
    </xf>
    <xf numFmtId="2" fontId="5" fillId="4" borderId="28" xfId="6" applyNumberFormat="1" applyFont="1" applyFill="1" applyBorder="1" applyAlignment="1">
      <alignment horizontal="center" vertical="center"/>
    </xf>
    <xf numFmtId="0" fontId="3" fillId="0" borderId="33" xfId="0" applyNumberFormat="1" applyFont="1" applyBorder="1" applyAlignment="1"/>
    <xf numFmtId="0" fontId="3" fillId="0" borderId="0" xfId="0" applyNumberFormat="1" applyFont="1" applyBorder="1" applyAlignment="1"/>
    <xf numFmtId="0" fontId="3" fillId="0" borderId="0" xfId="0" applyNumberFormat="1" applyFont="1"/>
    <xf numFmtId="2" fontId="3" fillId="0" borderId="0" xfId="0" applyNumberFormat="1" applyFont="1"/>
    <xf numFmtId="0" fontId="0" fillId="0" borderId="0" xfId="0" applyNumberFormat="1"/>
    <xf numFmtId="0" fontId="7" fillId="3" borderId="28" xfId="5" applyNumberFormat="1" applyFont="1" applyFill="1" applyBorder="1" applyAlignment="1">
      <alignment horizontal="center" vertical="center" wrapText="1"/>
    </xf>
    <xf numFmtId="0" fontId="7" fillId="3" borderId="29" xfId="5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9" fillId="2" borderId="0" xfId="6" applyNumberFormat="1" applyFont="1" applyFill="1" applyAlignment="1">
      <alignment vertical="center"/>
    </xf>
    <xf numFmtId="0" fontId="8" fillId="2" borderId="0" xfId="6" applyNumberFormat="1" applyFill="1" applyAlignment="1">
      <alignment horizontal="center" vertical="center"/>
    </xf>
    <xf numFmtId="0" fontId="8" fillId="0" borderId="0" xfId="6" applyNumberFormat="1" applyAlignment="1">
      <alignment horizontal="center" vertical="center"/>
    </xf>
    <xf numFmtId="0" fontId="8" fillId="0" borderId="0" xfId="6" applyNumberFormat="1" applyFont="1" applyAlignment="1">
      <alignment horizontal="center" vertical="center"/>
    </xf>
    <xf numFmtId="0" fontId="7" fillId="5" borderId="29" xfId="6" applyNumberFormat="1" applyFont="1" applyFill="1" applyBorder="1" applyAlignment="1">
      <alignment horizontal="left" vertical="center"/>
    </xf>
    <xf numFmtId="0" fontId="7" fillId="5" borderId="30" xfId="6" applyNumberFormat="1" applyFont="1" applyFill="1" applyBorder="1" applyAlignment="1">
      <alignment horizontal="left" vertical="center"/>
    </xf>
    <xf numFmtId="0" fontId="7" fillId="5" borderId="30" xfId="6" applyNumberFormat="1" applyFont="1" applyFill="1" applyBorder="1" applyAlignment="1">
      <alignment horizontal="center" vertical="center"/>
    </xf>
    <xf numFmtId="0" fontId="7" fillId="5" borderId="31" xfId="6" applyNumberFormat="1" applyFont="1" applyFill="1" applyBorder="1" applyAlignment="1">
      <alignment horizontal="center" vertical="center"/>
    </xf>
    <xf numFmtId="0" fontId="10" fillId="0" borderId="0" xfId="6" applyNumberFormat="1" applyFont="1" applyFill="1" applyBorder="1" applyAlignment="1">
      <alignment horizontal="center" vertical="center"/>
    </xf>
    <xf numFmtId="0" fontId="11" fillId="0" borderId="32" xfId="6" applyNumberFormat="1" applyFont="1" applyFill="1" applyBorder="1" applyAlignment="1">
      <alignment horizontal="center" vertical="center"/>
    </xf>
    <xf numFmtId="0" fontId="11" fillId="0" borderId="33" xfId="6" applyNumberFormat="1" applyFont="1" applyFill="1" applyBorder="1" applyAlignment="1">
      <alignment horizontal="left" vertical="center"/>
    </xf>
    <xf numFmtId="0" fontId="11" fillId="0" borderId="34" xfId="6" applyNumberFormat="1" applyFont="1" applyFill="1" applyBorder="1" applyAlignment="1">
      <alignment horizontal="center" vertical="center"/>
    </xf>
    <xf numFmtId="0" fontId="4" fillId="3" borderId="38" xfId="6" applyNumberFormat="1" applyFont="1" applyFill="1" applyBorder="1" applyAlignment="1">
      <alignment horizontal="center" vertical="center"/>
    </xf>
    <xf numFmtId="0" fontId="4" fillId="3" borderId="5" xfId="6" applyNumberFormat="1" applyFont="1" applyFill="1" applyBorder="1" applyAlignment="1">
      <alignment horizontal="center" vertical="center"/>
    </xf>
    <xf numFmtId="0" fontId="4" fillId="3" borderId="39" xfId="6" applyNumberFormat="1" applyFont="1" applyFill="1" applyBorder="1" applyAlignment="1">
      <alignment horizontal="center" vertical="center"/>
    </xf>
    <xf numFmtId="0" fontId="8" fillId="0" borderId="23" xfId="6" applyNumberFormat="1" applyFont="1" applyFill="1" applyBorder="1" applyAlignment="1">
      <alignment horizontal="center" vertical="center"/>
    </xf>
    <xf numFmtId="0" fontId="11" fillId="0" borderId="36" xfId="6" applyNumberFormat="1" applyFont="1" applyFill="1" applyBorder="1" applyAlignment="1">
      <alignment horizontal="center" vertical="center"/>
    </xf>
    <xf numFmtId="0" fontId="7" fillId="3" borderId="14" xfId="6" applyNumberFormat="1" applyFont="1" applyFill="1" applyBorder="1" applyAlignment="1">
      <alignment horizontal="center" vertical="center" wrapText="1"/>
    </xf>
    <xf numFmtId="0" fontId="3" fillId="4" borderId="40" xfId="6" applyNumberFormat="1" applyFont="1" applyFill="1" applyBorder="1" applyAlignment="1">
      <alignment horizontal="center" vertical="center"/>
    </xf>
    <xf numFmtId="0" fontId="3" fillId="4" borderId="6" xfId="6" applyNumberFormat="1" applyFont="1" applyFill="1" applyBorder="1" applyAlignment="1">
      <alignment horizontal="center" vertical="center"/>
    </xf>
    <xf numFmtId="0" fontId="3" fillId="4" borderId="39" xfId="6" applyNumberFormat="1" applyFont="1" applyFill="1" applyBorder="1" applyAlignment="1">
      <alignment horizontal="center" vertical="center"/>
    </xf>
    <xf numFmtId="0" fontId="3" fillId="4" borderId="22" xfId="6" applyNumberFormat="1" applyFont="1" applyFill="1" applyBorder="1" applyAlignment="1">
      <alignment horizontal="center" vertical="center"/>
    </xf>
    <xf numFmtId="0" fontId="3" fillId="4" borderId="41" xfId="6" applyNumberFormat="1" applyFont="1" applyFill="1" applyBorder="1" applyAlignment="1">
      <alignment horizontal="center" vertical="center"/>
    </xf>
    <xf numFmtId="0" fontId="5" fillId="4" borderId="14" xfId="6" applyNumberFormat="1" applyFont="1" applyFill="1" applyBorder="1" applyAlignment="1">
      <alignment horizontal="center" vertical="center"/>
    </xf>
    <xf numFmtId="0" fontId="8" fillId="0" borderId="17" xfId="5" applyNumberFormat="1" applyFont="1" applyFill="1" applyBorder="1" applyAlignment="1">
      <alignment horizontal="center" vertical="center"/>
    </xf>
    <xf numFmtId="0" fontId="8" fillId="0" borderId="12" xfId="5" applyNumberFormat="1" applyFont="1" applyFill="1" applyBorder="1" applyAlignment="1">
      <alignment horizontal="center" vertical="center"/>
    </xf>
    <xf numFmtId="0" fontId="8" fillId="0" borderId="42" xfId="5" applyNumberFormat="1" applyFont="1" applyFill="1" applyBorder="1" applyAlignment="1">
      <alignment horizontal="center" vertical="center"/>
    </xf>
    <xf numFmtId="0" fontId="8" fillId="0" borderId="44" xfId="5" applyNumberFormat="1" applyFont="1" applyFill="1" applyBorder="1" applyAlignment="1">
      <alignment horizontal="center" vertical="center"/>
    </xf>
    <xf numFmtId="0" fontId="8" fillId="0" borderId="45" xfId="5" applyNumberFormat="1" applyFont="1" applyFill="1" applyBorder="1" applyAlignment="1">
      <alignment horizontal="center" vertical="center"/>
    </xf>
    <xf numFmtId="0" fontId="8" fillId="0" borderId="43" xfId="5" applyNumberFormat="1" applyFont="1" applyFill="1" applyBorder="1" applyAlignment="1">
      <alignment horizontal="center" vertical="center"/>
    </xf>
    <xf numFmtId="0" fontId="8" fillId="0" borderId="20" xfId="5" applyNumberFormat="1" applyFont="1" applyFill="1" applyBorder="1" applyAlignment="1">
      <alignment horizontal="center" vertical="center"/>
    </xf>
    <xf numFmtId="0" fontId="8" fillId="0" borderId="46" xfId="5" applyNumberFormat="1" applyFont="1" applyFill="1" applyBorder="1" applyAlignment="1">
      <alignment horizontal="center" vertical="center"/>
    </xf>
    <xf numFmtId="0" fontId="8" fillId="0" borderId="49" xfId="5" applyNumberFormat="1" applyFont="1" applyFill="1" applyBorder="1" applyAlignment="1">
      <alignment horizontal="center" vertical="center"/>
    </xf>
    <xf numFmtId="0" fontId="8" fillId="0" borderId="47" xfId="5" applyNumberFormat="1" applyFont="1" applyFill="1" applyBorder="1" applyAlignment="1">
      <alignment horizontal="center" vertical="center"/>
    </xf>
    <xf numFmtId="0" fontId="8" fillId="0" borderId="55" xfId="5" applyNumberFormat="1" applyFont="1" applyFill="1" applyBorder="1" applyAlignment="1">
      <alignment horizontal="center" vertical="center"/>
    </xf>
    <xf numFmtId="0" fontId="8" fillId="0" borderId="25" xfId="6" applyNumberFormat="1" applyFont="1" applyFill="1" applyBorder="1" applyAlignment="1">
      <alignment horizontal="center" vertical="center"/>
    </xf>
    <xf numFmtId="0" fontId="8" fillId="0" borderId="50" xfId="6" applyNumberFormat="1" applyFont="1" applyFill="1" applyBorder="1" applyAlignment="1">
      <alignment horizontal="center" vertical="center"/>
    </xf>
    <xf numFmtId="0" fontId="8" fillId="0" borderId="52" xfId="6" applyNumberFormat="1" applyFont="1" applyFill="1" applyBorder="1" applyAlignment="1">
      <alignment horizontal="center" vertical="center"/>
    </xf>
    <xf numFmtId="0" fontId="8" fillId="0" borderId="51" xfId="6" applyNumberFormat="1" applyFont="1" applyFill="1" applyBorder="1" applyAlignment="1">
      <alignment horizontal="center" vertical="center"/>
    </xf>
    <xf numFmtId="0" fontId="8" fillId="0" borderId="27" xfId="6" applyNumberFormat="1" applyFont="1" applyFill="1" applyBorder="1" applyAlignment="1">
      <alignment horizontal="center" vertical="center"/>
    </xf>
    <xf numFmtId="0" fontId="12" fillId="0" borderId="0" xfId="6" applyNumberFormat="1" applyFont="1" applyAlignment="1">
      <alignment horizontal="center" vertical="center"/>
    </xf>
    <xf numFmtId="0" fontId="8" fillId="0" borderId="0" xfId="6" applyNumberFormat="1" applyFont="1" applyFill="1" applyBorder="1" applyAlignment="1">
      <alignment horizontal="center" vertical="center"/>
    </xf>
    <xf numFmtId="0" fontId="8" fillId="0" borderId="27" xfId="5" applyNumberFormat="1" applyFont="1" applyFill="1" applyBorder="1" applyAlignment="1">
      <alignment horizontal="center" vertical="center"/>
    </xf>
    <xf numFmtId="0" fontId="8" fillId="0" borderId="25" xfId="5" applyNumberFormat="1" applyFont="1" applyFill="1" applyBorder="1" applyAlignment="1">
      <alignment horizontal="center" vertical="center"/>
    </xf>
    <xf numFmtId="0" fontId="8" fillId="0" borderId="50" xfId="5" applyNumberFormat="1" applyFont="1" applyFill="1" applyBorder="1" applyAlignment="1">
      <alignment horizontal="center" vertical="center"/>
    </xf>
    <xf numFmtId="0" fontId="8" fillId="0" borderId="52" xfId="5" applyNumberFormat="1" applyFont="1" applyFill="1" applyBorder="1" applyAlignment="1">
      <alignment horizontal="center" vertical="center"/>
    </xf>
    <xf numFmtId="0" fontId="8" fillId="0" borderId="51" xfId="5" applyNumberFormat="1" applyFont="1" applyFill="1" applyBorder="1" applyAlignment="1">
      <alignment horizontal="center" vertical="center"/>
    </xf>
    <xf numFmtId="0" fontId="5" fillId="0" borderId="12" xfId="4" applyNumberFormat="1" applyFont="1" applyBorder="1" applyAlignment="1">
      <alignment horizontal="center" vertical="center"/>
    </xf>
    <xf numFmtId="0" fontId="8" fillId="0" borderId="16" xfId="6" applyFont="1" applyBorder="1" applyAlignment="1">
      <alignment horizontal="center" vertical="center"/>
    </xf>
    <xf numFmtId="0" fontId="8" fillId="0" borderId="5" xfId="6" applyBorder="1" applyAlignment="1">
      <alignment horizontal="center" vertical="center"/>
    </xf>
    <xf numFmtId="2" fontId="12" fillId="0" borderId="11" xfId="6" applyNumberFormat="1" applyFont="1" applyBorder="1" applyAlignment="1">
      <alignment horizontal="center" vertical="center"/>
    </xf>
    <xf numFmtId="0" fontId="3" fillId="0" borderId="0" xfId="4" applyBorder="1" applyAlignment="1">
      <alignment horizontal="center" vertical="center" wrapText="1"/>
    </xf>
    <xf numFmtId="0" fontId="7" fillId="3" borderId="35" xfId="6" applyFont="1" applyFill="1" applyBorder="1" applyAlignment="1">
      <alignment horizontal="center" vertical="center" wrapText="1"/>
    </xf>
    <xf numFmtId="0" fontId="7" fillId="3" borderId="12" xfId="6" applyFont="1" applyFill="1" applyBorder="1" applyAlignment="1">
      <alignment horizontal="center" vertical="center" wrapText="1"/>
    </xf>
    <xf numFmtId="0" fontId="8" fillId="0" borderId="32" xfId="6" applyFont="1" applyFill="1" applyBorder="1" applyAlignment="1">
      <alignment horizontal="center" vertical="center" wrapText="1"/>
    </xf>
    <xf numFmtId="0" fontId="8" fillId="0" borderId="44" xfId="6" applyFont="1" applyBorder="1" applyAlignment="1">
      <alignment horizontal="center" vertical="center"/>
    </xf>
    <xf numFmtId="0" fontId="8" fillId="0" borderId="52" xfId="6" applyFont="1" applyBorder="1" applyAlignment="1">
      <alignment horizontal="center" vertical="center"/>
    </xf>
    <xf numFmtId="2" fontId="12" fillId="0" borderId="58" xfId="6" applyNumberFormat="1" applyFont="1" applyBorder="1" applyAlignment="1">
      <alignment horizontal="center" vertical="center"/>
    </xf>
    <xf numFmtId="2" fontId="12" fillId="0" borderId="59" xfId="6" applyNumberFormat="1" applyFont="1" applyBorder="1" applyAlignment="1">
      <alignment horizontal="center" vertical="center"/>
    </xf>
    <xf numFmtId="0" fontId="7" fillId="3" borderId="23" xfId="5" applyNumberFormat="1" applyFont="1" applyFill="1" applyBorder="1" applyAlignment="1">
      <alignment horizontal="center" vertical="center" wrapText="1"/>
    </xf>
    <xf numFmtId="0" fontId="8" fillId="0" borderId="17" xfId="6" applyFont="1" applyFill="1" applyBorder="1" applyAlignment="1">
      <alignment horizontal="center" vertical="center" wrapText="1"/>
    </xf>
    <xf numFmtId="0" fontId="8" fillId="0" borderId="23" xfId="6" applyBorder="1" applyAlignment="1">
      <alignment horizontal="center" vertical="center"/>
    </xf>
    <xf numFmtId="0" fontId="13" fillId="0" borderId="50" xfId="4" applyFont="1" applyBorder="1" applyAlignment="1">
      <alignment horizontal="center" vertical="center"/>
    </xf>
    <xf numFmtId="0" fontId="8" fillId="0" borderId="12" xfId="6" applyBorder="1" applyAlignment="1">
      <alignment horizontal="center" vertical="center"/>
    </xf>
    <xf numFmtId="2" fontId="20" fillId="0" borderId="12" xfId="4" applyNumberFormat="1" applyFont="1" applyBorder="1" applyAlignment="1">
      <alignment horizontal="center" vertical="center"/>
    </xf>
    <xf numFmtId="0" fontId="8" fillId="0" borderId="10" xfId="5" applyNumberFormat="1" applyFont="1" applyFill="1" applyBorder="1" applyAlignment="1">
      <alignment horizontal="center" vertical="center" wrapText="1"/>
    </xf>
    <xf numFmtId="0" fontId="8" fillId="0" borderId="48" xfId="5" applyNumberFormat="1" applyFont="1" applyFill="1" applyBorder="1" applyAlignment="1">
      <alignment horizontal="center" vertical="center" wrapText="1"/>
    </xf>
    <xf numFmtId="0" fontId="8" fillId="0" borderId="11" xfId="5" applyNumberFormat="1" applyFont="1" applyFill="1" applyBorder="1" applyAlignment="1">
      <alignment horizontal="center" vertical="center" wrapText="1"/>
    </xf>
    <xf numFmtId="0" fontId="8" fillId="0" borderId="11" xfId="6" applyNumberFormat="1" applyFont="1" applyFill="1" applyBorder="1" applyAlignment="1">
      <alignment horizontal="center" vertical="center" wrapText="1"/>
    </xf>
    <xf numFmtId="0" fontId="8" fillId="0" borderId="10" xfId="5" applyNumberFormat="1" applyFont="1" applyBorder="1" applyAlignment="1">
      <alignment horizontal="center" vertical="center"/>
    </xf>
    <xf numFmtId="0" fontId="8" fillId="0" borderId="11" xfId="6" applyNumberFormat="1" applyFont="1" applyBorder="1" applyAlignment="1">
      <alignment horizontal="center" vertical="center"/>
    </xf>
    <xf numFmtId="0" fontId="8" fillId="0" borderId="28" xfId="6" applyFont="1" applyFill="1" applyBorder="1" applyAlignment="1">
      <alignment horizontal="center" vertical="center" wrapText="1"/>
    </xf>
    <xf numFmtId="0" fontId="8" fillId="0" borderId="28" xfId="6" applyFont="1" applyBorder="1" applyAlignment="1">
      <alignment horizontal="center" vertical="center"/>
    </xf>
    <xf numFmtId="0" fontId="7" fillId="3" borderId="20" xfId="6" applyFont="1" applyFill="1" applyBorder="1" applyAlignment="1">
      <alignment horizontal="center" vertical="center" wrapText="1"/>
    </xf>
    <xf numFmtId="0" fontId="3" fillId="4" borderId="61" xfId="6" applyFont="1" applyFill="1" applyBorder="1" applyAlignment="1">
      <alignment horizontal="center" vertical="center"/>
    </xf>
    <xf numFmtId="0" fontId="3" fillId="4" borderId="21" xfId="6" applyFont="1" applyFill="1" applyBorder="1" applyAlignment="1">
      <alignment horizontal="center" vertical="center"/>
    </xf>
    <xf numFmtId="0" fontId="3" fillId="4" borderId="57" xfId="6" applyFont="1" applyFill="1" applyBorder="1" applyAlignment="1">
      <alignment horizontal="center" vertical="center"/>
    </xf>
    <xf numFmtId="0" fontId="4" fillId="3" borderId="38" xfId="6" applyFont="1" applyFill="1" applyBorder="1" applyAlignment="1">
      <alignment horizontal="center" vertical="center"/>
    </xf>
    <xf numFmtId="0" fontId="4" fillId="3" borderId="5" xfId="6" applyFont="1" applyFill="1" applyBorder="1" applyAlignment="1">
      <alignment horizontal="center" vertical="center"/>
    </xf>
    <xf numFmtId="0" fontId="4" fillId="3" borderId="39" xfId="6" applyFont="1" applyFill="1" applyBorder="1" applyAlignment="1">
      <alignment horizontal="center" vertical="center"/>
    </xf>
    <xf numFmtId="0" fontId="5" fillId="0" borderId="0" xfId="4" applyFont="1" applyBorder="1" applyAlignment="1">
      <alignment horizontal="left" vertical="center"/>
    </xf>
    <xf numFmtId="0" fontId="5" fillId="0" borderId="43" xfId="4" applyFont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25" xfId="4" applyFont="1" applyBorder="1" applyAlignment="1">
      <alignment horizontal="center" vertical="center"/>
    </xf>
    <xf numFmtId="0" fontId="5" fillId="0" borderId="12" xfId="4" applyFont="1" applyBorder="1" applyAlignment="1">
      <alignment horizontal="left" vertical="center"/>
    </xf>
    <xf numFmtId="0" fontId="13" fillId="0" borderId="19" xfId="4" applyFont="1" applyBorder="1" applyAlignment="1">
      <alignment horizontal="center" vertical="center"/>
    </xf>
    <xf numFmtId="0" fontId="5" fillId="0" borderId="1" xfId="4" applyFont="1" applyBorder="1" applyAlignment="1">
      <alignment horizontal="left" vertical="center"/>
    </xf>
    <xf numFmtId="0" fontId="5" fillId="0" borderId="0" xfId="4" applyFont="1" applyBorder="1" applyAlignment="1">
      <alignment horizontal="left" vertical="center" wrapText="1"/>
    </xf>
    <xf numFmtId="0" fontId="8" fillId="0" borderId="49" xfId="6" applyFont="1" applyBorder="1" applyAlignment="1">
      <alignment horizontal="center" vertical="center"/>
    </xf>
    <xf numFmtId="0" fontId="5" fillId="0" borderId="17" xfId="4" applyFont="1" applyBorder="1" applyAlignment="1">
      <alignment horizontal="center" vertical="center"/>
    </xf>
    <xf numFmtId="0" fontId="5" fillId="0" borderId="18" xfId="4" applyFont="1" applyBorder="1" applyAlignment="1">
      <alignment horizontal="center" vertical="center"/>
    </xf>
    <xf numFmtId="49" fontId="21" fillId="0" borderId="12" xfId="0" applyNumberFormat="1" applyFont="1" applyFill="1" applyBorder="1" applyAlignment="1">
      <alignment horizontal="center" vertical="center"/>
    </xf>
    <xf numFmtId="49" fontId="22" fillId="0" borderId="12" xfId="0" applyNumberFormat="1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8" fillId="0" borderId="42" xfId="6" quotePrefix="1" applyFont="1" applyFill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8" fillId="0" borderId="31" xfId="6" applyFont="1" applyBorder="1" applyAlignment="1">
      <alignment horizontal="center" vertical="center"/>
    </xf>
    <xf numFmtId="49" fontId="22" fillId="0" borderId="4" xfId="0" applyNumberFormat="1" applyFont="1" applyFill="1" applyBorder="1" applyAlignment="1">
      <alignment horizontal="center" vertical="center"/>
    </xf>
    <xf numFmtId="49" fontId="21" fillId="0" borderId="20" xfId="0" applyNumberFormat="1" applyFont="1" applyFill="1" applyBorder="1"/>
    <xf numFmtId="49" fontId="21" fillId="0" borderId="20" xfId="0" applyNumberFormat="1" applyFont="1" applyFill="1" applyBorder="1" applyAlignment="1">
      <alignment horizontal="center" vertical="center"/>
    </xf>
    <xf numFmtId="0" fontId="21" fillId="0" borderId="17" xfId="0" applyNumberFormat="1" applyFont="1" applyFill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8" fillId="9" borderId="20" xfId="6" applyFont="1" applyFill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1" fontId="13" fillId="0" borderId="42" xfId="4" applyNumberFormat="1" applyFont="1" applyBorder="1" applyAlignment="1">
      <alignment horizontal="center" vertical="center"/>
    </xf>
    <xf numFmtId="1" fontId="13" fillId="0" borderId="41" xfId="4" applyNumberFormat="1" applyFont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27" fillId="0" borderId="12" xfId="0" applyNumberFormat="1" applyFont="1" applyBorder="1" applyAlignment="1">
      <alignment horizontal="center" vertical="center"/>
    </xf>
    <xf numFmtId="1" fontId="13" fillId="0" borderId="50" xfId="4" applyNumberFormat="1" applyFont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49" fontId="21" fillId="0" borderId="10" xfId="0" applyNumberFormat="1" applyFont="1" applyFill="1" applyBorder="1"/>
    <xf numFmtId="0" fontId="24" fillId="0" borderId="12" xfId="7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left"/>
    </xf>
    <xf numFmtId="0" fontId="21" fillId="0" borderId="43" xfId="0" applyNumberFormat="1" applyFont="1" applyFill="1" applyBorder="1" applyAlignment="1">
      <alignment horizontal="center" vertical="center"/>
    </xf>
    <xf numFmtId="1" fontId="5" fillId="0" borderId="50" xfId="4" applyNumberFormat="1" applyFont="1" applyBorder="1" applyAlignment="1">
      <alignment horizontal="center" vertical="center"/>
    </xf>
    <xf numFmtId="1" fontId="5" fillId="0" borderId="41" xfId="4" applyNumberFormat="1" applyFont="1" applyBorder="1" applyAlignment="1">
      <alignment horizontal="center" vertical="center"/>
    </xf>
    <xf numFmtId="14" fontId="29" fillId="0" borderId="35" xfId="6" applyNumberFormat="1" applyFont="1" applyFill="1" applyBorder="1" applyAlignment="1">
      <alignment horizontal="center" vertical="center"/>
    </xf>
    <xf numFmtId="14" fontId="29" fillId="0" borderId="37" xfId="6" applyNumberFormat="1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48" xfId="0" applyFont="1" applyFill="1" applyBorder="1" applyAlignment="1">
      <alignment horizontal="center" vertical="center"/>
    </xf>
    <xf numFmtId="0" fontId="21" fillId="0" borderId="16" xfId="0" applyFont="1" applyFill="1" applyBorder="1"/>
    <xf numFmtId="0" fontId="24" fillId="0" borderId="11" xfId="9" applyFont="1" applyFill="1" applyBorder="1" applyAlignment="1">
      <alignment horizontal="center" vertical="center"/>
    </xf>
    <xf numFmtId="0" fontId="21" fillId="0" borderId="9" xfId="0" applyNumberFormat="1" applyFont="1" applyFill="1" applyBorder="1" applyAlignment="1">
      <alignment horizontal="center" vertical="center"/>
    </xf>
    <xf numFmtId="1" fontId="30" fillId="0" borderId="12" xfId="6" applyNumberFormat="1" applyFont="1" applyBorder="1" applyAlignment="1">
      <alignment horizontal="center" vertical="center"/>
    </xf>
    <xf numFmtId="167" fontId="8" fillId="0" borderId="42" xfId="6" applyNumberFormat="1" applyFont="1" applyBorder="1" applyAlignment="1">
      <alignment horizontal="center" vertical="center"/>
    </xf>
    <xf numFmtId="0" fontId="21" fillId="0" borderId="3" xfId="0" applyNumberFormat="1" applyFont="1" applyFill="1" applyBorder="1" applyAlignment="1">
      <alignment horizontal="center" vertical="center"/>
    </xf>
    <xf numFmtId="0" fontId="21" fillId="8" borderId="43" xfId="0" applyNumberFormat="1" applyFont="1" applyFill="1" applyBorder="1" applyAlignment="1">
      <alignment horizontal="center" vertical="center"/>
    </xf>
    <xf numFmtId="0" fontId="0" fillId="0" borderId="69" xfId="0" applyFont="1" applyBorder="1" applyAlignment="1">
      <alignment horizontal="center" vertical="center"/>
    </xf>
    <xf numFmtId="0" fontId="0" fillId="0" borderId="69" xfId="0" applyBorder="1" applyAlignment="1">
      <alignment horizontal="left" vertical="top"/>
    </xf>
    <xf numFmtId="0" fontId="31" fillId="0" borderId="0" xfId="6" applyFont="1" applyAlignment="1">
      <alignment horizontal="center" vertical="center"/>
    </xf>
    <xf numFmtId="49" fontId="33" fillId="0" borderId="20" xfId="0" applyNumberFormat="1" applyFont="1" applyFill="1" applyBorder="1" applyAlignment="1">
      <alignment horizontal="center" vertical="center"/>
    </xf>
    <xf numFmtId="0" fontId="32" fillId="0" borderId="43" xfId="0" applyNumberFormat="1" applyFont="1" applyFill="1" applyBorder="1" applyAlignment="1">
      <alignment horizontal="center" vertical="center"/>
    </xf>
    <xf numFmtId="0" fontId="0" fillId="0" borderId="10" xfId="0" applyBorder="1"/>
    <xf numFmtId="0" fontId="0" fillId="0" borderId="48" xfId="0" applyBorder="1"/>
    <xf numFmtId="0" fontId="8" fillId="0" borderId="48" xfId="5" applyNumberFormat="1" applyFont="1" applyBorder="1" applyAlignment="1">
      <alignment horizontal="center" vertical="center"/>
    </xf>
    <xf numFmtId="0" fontId="8" fillId="0" borderId="8" xfId="5" applyNumberFormat="1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/>
    </xf>
    <xf numFmtId="0" fontId="3" fillId="4" borderId="7" xfId="6" applyFont="1" applyFill="1" applyBorder="1" applyAlignment="1">
      <alignment horizontal="center" vertical="center"/>
    </xf>
    <xf numFmtId="0" fontId="3" fillId="4" borderId="24" xfId="6" applyFont="1" applyFill="1" applyBorder="1" applyAlignment="1">
      <alignment horizontal="center" vertical="center"/>
    </xf>
    <xf numFmtId="0" fontId="8" fillId="0" borderId="15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  <xf numFmtId="0" fontId="8" fillId="0" borderId="13" xfId="6" applyFont="1" applyBorder="1" applyAlignment="1">
      <alignment horizontal="center" vertical="center"/>
    </xf>
    <xf numFmtId="0" fontId="8" fillId="0" borderId="68" xfId="6" applyBorder="1" applyAlignment="1">
      <alignment horizontal="center" vertical="center"/>
    </xf>
    <xf numFmtId="0" fontId="8" fillId="0" borderId="70" xfId="6" applyBorder="1" applyAlignment="1">
      <alignment horizontal="center" vertical="center"/>
    </xf>
    <xf numFmtId="0" fontId="8" fillId="0" borderId="63" xfId="6" applyBorder="1" applyAlignment="1">
      <alignment horizontal="center" vertical="center"/>
    </xf>
    <xf numFmtId="0" fontId="8" fillId="0" borderId="71" xfId="6" applyBorder="1" applyAlignment="1">
      <alignment horizontal="center" vertical="center"/>
    </xf>
    <xf numFmtId="0" fontId="8" fillId="0" borderId="60" xfId="6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34" fillId="0" borderId="10" xfId="0" applyFont="1" applyBorder="1"/>
    <xf numFmtId="0" fontId="8" fillId="0" borderId="42" xfId="6" applyBorder="1" applyAlignment="1">
      <alignment horizontal="center" vertical="center"/>
    </xf>
    <xf numFmtId="0" fontId="8" fillId="0" borderId="18" xfId="6" applyFont="1" applyBorder="1" applyAlignment="1">
      <alignment horizontal="center" vertical="center"/>
    </xf>
    <xf numFmtId="0" fontId="8" fillId="0" borderId="17" xfId="6" applyBorder="1" applyAlignment="1">
      <alignment horizontal="center" vertical="center"/>
    </xf>
    <xf numFmtId="0" fontId="8" fillId="0" borderId="43" xfId="6" applyBorder="1" applyAlignment="1">
      <alignment horizontal="center" vertical="center"/>
    </xf>
    <xf numFmtId="0" fontId="8" fillId="0" borderId="18" xfId="6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8" fillId="5" borderId="49" xfId="6" applyFont="1" applyFill="1" applyBorder="1" applyAlignment="1">
      <alignment horizontal="center" vertical="center"/>
    </xf>
    <xf numFmtId="0" fontId="8" fillId="5" borderId="3" xfId="6" applyFont="1" applyFill="1" applyBorder="1" applyAlignment="1">
      <alignment horizontal="center" vertical="center"/>
    </xf>
    <xf numFmtId="0" fontId="8" fillId="5" borderId="44" xfId="6" applyFont="1" applyFill="1" applyBorder="1" applyAlignment="1">
      <alignment horizontal="center" vertical="center"/>
    </xf>
    <xf numFmtId="0" fontId="8" fillId="5" borderId="19" xfId="6" applyFont="1" applyFill="1" applyBorder="1" applyAlignment="1">
      <alignment horizontal="center" vertical="center"/>
    </xf>
    <xf numFmtId="0" fontId="7" fillId="3" borderId="13" xfId="6" applyFont="1" applyFill="1" applyBorder="1" applyAlignment="1">
      <alignment horizontal="center" vertical="center" wrapText="1"/>
    </xf>
    <xf numFmtId="0" fontId="7" fillId="3" borderId="14" xfId="6" applyFont="1" applyFill="1" applyBorder="1" applyAlignment="1">
      <alignment horizontal="center" vertical="center" wrapText="1"/>
    </xf>
    <xf numFmtId="0" fontId="7" fillId="3" borderId="15" xfId="6" quotePrefix="1" applyFont="1" applyFill="1" applyBorder="1" applyAlignment="1">
      <alignment horizontal="center" vertical="center" wrapText="1"/>
    </xf>
    <xf numFmtId="0" fontId="7" fillId="3" borderId="32" xfId="6" applyFont="1" applyFill="1" applyBorder="1" applyAlignment="1">
      <alignment horizontal="center" vertical="center" wrapText="1"/>
    </xf>
    <xf numFmtId="0" fontId="3" fillId="0" borderId="33" xfId="4" applyBorder="1" applyAlignment="1">
      <alignment horizontal="center" vertical="center" wrapText="1"/>
    </xf>
    <xf numFmtId="0" fontId="3" fillId="0" borderId="34" xfId="4" applyBorder="1" applyAlignment="1">
      <alignment horizontal="center" vertical="center" wrapText="1"/>
    </xf>
    <xf numFmtId="0" fontId="3" fillId="0" borderId="35" xfId="4" applyBorder="1" applyAlignment="1">
      <alignment horizontal="center" vertical="center" wrapText="1"/>
    </xf>
    <xf numFmtId="0" fontId="3" fillId="0" borderId="36" xfId="4" applyBorder="1" applyAlignment="1">
      <alignment horizontal="center" vertical="center" wrapText="1"/>
    </xf>
    <xf numFmtId="0" fontId="3" fillId="0" borderId="37" xfId="4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4" fillId="3" borderId="38" xfId="6" applyFont="1" applyFill="1" applyBorder="1" applyAlignment="1">
      <alignment horizontal="center" vertical="center"/>
    </xf>
    <xf numFmtId="0" fontId="4" fillId="3" borderId="5" xfId="6" applyFont="1" applyFill="1" applyBorder="1" applyAlignment="1">
      <alignment horizontal="center" vertical="center"/>
    </xf>
    <xf numFmtId="0" fontId="4" fillId="3" borderId="39" xfId="6" applyFont="1" applyFill="1" applyBorder="1" applyAlignment="1">
      <alignment horizontal="center" vertical="center"/>
    </xf>
    <xf numFmtId="0" fontId="7" fillId="4" borderId="29" xfId="6" applyFont="1" applyFill="1" applyBorder="1" applyAlignment="1">
      <alignment horizontal="center" vertical="center"/>
    </xf>
    <xf numFmtId="0" fontId="7" fillId="4" borderId="30" xfId="6" applyFont="1" applyFill="1" applyBorder="1" applyAlignment="1">
      <alignment horizontal="center" vertical="center"/>
    </xf>
    <xf numFmtId="0" fontId="3" fillId="0" borderId="31" xfId="4" applyBorder="1" applyAlignment="1">
      <alignment horizontal="center" vertical="center"/>
    </xf>
    <xf numFmtId="0" fontId="8" fillId="5" borderId="64" xfId="6" applyFont="1" applyFill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8" fillId="5" borderId="52" xfId="6" applyFont="1" applyFill="1" applyBorder="1" applyAlignment="1">
      <alignment horizontal="center" vertical="center"/>
    </xf>
    <xf numFmtId="0" fontId="8" fillId="5" borderId="62" xfId="6" applyFont="1" applyFill="1" applyBorder="1" applyAlignment="1">
      <alignment horizontal="center" vertical="center"/>
    </xf>
    <xf numFmtId="0" fontId="8" fillId="7" borderId="44" xfId="6" applyFont="1" applyFill="1" applyBorder="1" applyAlignment="1">
      <alignment horizontal="center" vertical="center"/>
    </xf>
    <xf numFmtId="0" fontId="8" fillId="7" borderId="19" xfId="6" applyFont="1" applyFill="1" applyBorder="1" applyAlignment="1">
      <alignment horizontal="center" vertical="center"/>
    </xf>
    <xf numFmtId="0" fontId="14" fillId="0" borderId="33" xfId="4" applyFont="1" applyBorder="1" applyAlignment="1">
      <alignment horizontal="left" vertical="center" wrapText="1"/>
    </xf>
    <xf numFmtId="0" fontId="14" fillId="0" borderId="60" xfId="4" applyFont="1" applyBorder="1" applyAlignment="1">
      <alignment horizontal="left" vertical="center" wrapText="1"/>
    </xf>
    <xf numFmtId="0" fontId="5" fillId="0" borderId="1" xfId="4" applyFont="1" applyBorder="1" applyAlignment="1">
      <alignment horizontal="left" vertical="center"/>
    </xf>
    <xf numFmtId="0" fontId="3" fillId="0" borderId="0" xfId="4" applyFont="1" applyBorder="1" applyAlignment="1">
      <alignment vertical="center"/>
    </xf>
    <xf numFmtId="0" fontId="5" fillId="0" borderId="32" xfId="4" applyFont="1" applyBorder="1" applyAlignment="1">
      <alignment horizontal="center" vertical="center"/>
    </xf>
    <xf numFmtId="0" fontId="3" fillId="0" borderId="33" xfId="4" applyBorder="1" applyAlignment="1">
      <alignment vertical="center"/>
    </xf>
    <xf numFmtId="0" fontId="3" fillId="0" borderId="23" xfId="4" applyBorder="1" applyAlignment="1">
      <alignment horizontal="center" vertical="center"/>
    </xf>
    <xf numFmtId="0" fontId="3" fillId="0" borderId="0" xfId="4" applyBorder="1" applyAlignment="1">
      <alignment vertical="center"/>
    </xf>
    <xf numFmtId="0" fontId="3" fillId="0" borderId="38" xfId="4" applyBorder="1" applyAlignment="1">
      <alignment vertical="center"/>
    </xf>
    <xf numFmtId="0" fontId="3" fillId="0" borderId="5" xfId="4" applyBorder="1" applyAlignment="1">
      <alignment vertical="center"/>
    </xf>
    <xf numFmtId="0" fontId="5" fillId="0" borderId="63" xfId="4" applyFont="1" applyBorder="1" applyAlignment="1">
      <alignment horizontal="center" vertical="center"/>
    </xf>
    <xf numFmtId="0" fontId="3" fillId="0" borderId="33" xfId="4" applyBorder="1" applyAlignment="1">
      <alignment horizontal="center" vertical="center"/>
    </xf>
    <xf numFmtId="0" fontId="3" fillId="0" borderId="34" xfId="4" applyBorder="1" applyAlignment="1">
      <alignment horizontal="center" vertical="center"/>
    </xf>
    <xf numFmtId="0" fontId="13" fillId="0" borderId="63" xfId="4" applyFont="1" applyBorder="1" applyAlignment="1">
      <alignment horizontal="left" vertical="center"/>
    </xf>
    <xf numFmtId="0" fontId="4" fillId="0" borderId="33" xfId="4" applyFont="1" applyBorder="1" applyAlignment="1">
      <alignment vertical="center"/>
    </xf>
    <xf numFmtId="0" fontId="5" fillId="0" borderId="4" xfId="4" applyFont="1" applyBorder="1" applyAlignment="1">
      <alignment horizontal="left" vertical="center"/>
    </xf>
    <xf numFmtId="0" fontId="3" fillId="0" borderId="5" xfId="4" applyFont="1" applyBorder="1" applyAlignment="1">
      <alignment vertical="center"/>
    </xf>
    <xf numFmtId="0" fontId="5" fillId="0" borderId="0" xfId="4" applyFont="1" applyBorder="1" applyAlignment="1">
      <alignment horizontal="left" vertical="center" wrapText="1"/>
    </xf>
    <xf numFmtId="0" fontId="3" fillId="0" borderId="5" xfId="4" applyFont="1" applyBorder="1" applyAlignment="1">
      <alignment horizontal="left" vertical="center" wrapText="1"/>
    </xf>
    <xf numFmtId="0" fontId="14" fillId="0" borderId="0" xfId="4" applyFont="1" applyBorder="1" applyAlignment="1">
      <alignment horizontal="left" vertical="center" wrapText="1"/>
    </xf>
    <xf numFmtId="0" fontId="14" fillId="0" borderId="7" xfId="4" applyFont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/>
    </xf>
    <xf numFmtId="0" fontId="4" fillId="0" borderId="0" xfId="4" applyFont="1" applyBorder="1" applyAlignment="1">
      <alignment vertical="center"/>
    </xf>
    <xf numFmtId="0" fontId="15" fillId="0" borderId="0" xfId="4" applyFont="1" applyBorder="1" applyAlignment="1">
      <alignment horizontal="left" vertical="center" wrapText="1"/>
    </xf>
    <xf numFmtId="0" fontId="15" fillId="0" borderId="7" xfId="4" applyFont="1" applyBorder="1" applyAlignment="1">
      <alignment horizontal="left" vertical="center" wrapText="1"/>
    </xf>
    <xf numFmtId="0" fontId="15" fillId="0" borderId="5" xfId="4" applyFont="1" applyBorder="1" applyAlignment="1">
      <alignment horizontal="left" vertical="center" wrapText="1"/>
    </xf>
    <xf numFmtId="0" fontId="15" fillId="0" borderId="6" xfId="4" applyFont="1" applyBorder="1" applyAlignment="1">
      <alignment horizontal="left" vertical="center" wrapText="1"/>
    </xf>
    <xf numFmtId="0" fontId="5" fillId="0" borderId="43" xfId="4" applyFont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13" fillId="0" borderId="18" xfId="4" applyFont="1" applyBorder="1" applyAlignment="1">
      <alignment horizontal="center" vertical="center"/>
    </xf>
    <xf numFmtId="0" fontId="4" fillId="0" borderId="19" xfId="4" applyFont="1" applyBorder="1" applyAlignment="1">
      <alignment horizontal="center" vertical="center"/>
    </xf>
    <xf numFmtId="0" fontId="4" fillId="0" borderId="45" xfId="4" applyFont="1" applyBorder="1" applyAlignment="1">
      <alignment horizontal="center" vertical="center"/>
    </xf>
    <xf numFmtId="0" fontId="13" fillId="0" borderId="44" xfId="4" applyFont="1" applyBorder="1" applyAlignment="1">
      <alignment horizontal="center" vertical="center"/>
    </xf>
    <xf numFmtId="0" fontId="4" fillId="0" borderId="17" xfId="4" applyFont="1" applyBorder="1" applyAlignment="1">
      <alignment horizontal="center" vertical="center"/>
    </xf>
    <xf numFmtId="0" fontId="5" fillId="6" borderId="44" xfId="4" applyFont="1" applyFill="1" applyBorder="1" applyAlignment="1">
      <alignment horizontal="center" vertical="center"/>
    </xf>
    <xf numFmtId="0" fontId="3" fillId="6" borderId="19" xfId="4" applyFill="1" applyBorder="1" applyAlignment="1">
      <alignment horizontal="center" vertical="center"/>
    </xf>
    <xf numFmtId="0" fontId="3" fillId="6" borderId="5" xfId="4" applyFill="1" applyBorder="1" applyAlignment="1">
      <alignment horizontal="center" vertical="center"/>
    </xf>
    <xf numFmtId="0" fontId="3" fillId="6" borderId="39" xfId="4" applyFill="1" applyBorder="1" applyAlignment="1">
      <alignment horizontal="center" vertical="center"/>
    </xf>
    <xf numFmtId="0" fontId="5" fillId="0" borderId="43" xfId="4" applyFont="1" applyBorder="1" applyAlignment="1">
      <alignment horizontal="left" vertical="center"/>
    </xf>
    <xf numFmtId="0" fontId="5" fillId="0" borderId="12" xfId="4" applyFont="1" applyBorder="1" applyAlignment="1">
      <alignment horizontal="left" vertical="center"/>
    </xf>
    <xf numFmtId="0" fontId="13" fillId="0" borderId="19" xfId="4" applyFont="1" applyBorder="1" applyAlignment="1">
      <alignment horizontal="center" vertical="center"/>
    </xf>
    <xf numFmtId="0" fontId="5" fillId="0" borderId="61" xfId="4" applyFont="1" applyBorder="1" applyAlignment="1">
      <alignment horizontal="center" vertical="center" textRotation="90"/>
    </xf>
    <xf numFmtId="0" fontId="5" fillId="0" borderId="40" xfId="4" applyFont="1" applyBorder="1" applyAlignment="1">
      <alignment horizontal="center" vertical="center" textRotation="90"/>
    </xf>
    <xf numFmtId="0" fontId="5" fillId="0" borderId="5" xfId="4" applyFont="1" applyBorder="1" applyAlignment="1">
      <alignment horizontal="left" vertical="center"/>
    </xf>
    <xf numFmtId="0" fontId="5" fillId="0" borderId="6" xfId="4" applyFont="1" applyBorder="1" applyAlignment="1">
      <alignment horizontal="left" vertical="center"/>
    </xf>
    <xf numFmtId="0" fontId="5" fillId="0" borderId="18" xfId="4" applyFont="1" applyBorder="1" applyAlignment="1">
      <alignment horizontal="left" vertical="center"/>
    </xf>
    <xf numFmtId="0" fontId="5" fillId="0" borderId="19" xfId="4" applyFont="1" applyBorder="1" applyAlignment="1">
      <alignment horizontal="left" vertical="center"/>
    </xf>
    <xf numFmtId="0" fontId="5" fillId="0" borderId="17" xfId="4" applyFont="1" applyBorder="1" applyAlignment="1">
      <alignment horizontal="left" vertical="center"/>
    </xf>
    <xf numFmtId="0" fontId="5" fillId="0" borderId="4" xfId="4" applyFont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25" xfId="4" applyFont="1" applyBorder="1" applyAlignment="1">
      <alignment horizontal="center" vertical="center"/>
    </xf>
    <xf numFmtId="0" fontId="5" fillId="0" borderId="23" xfId="4" applyFont="1" applyBorder="1" applyAlignment="1">
      <alignment horizontal="left" vertical="center"/>
    </xf>
    <xf numFmtId="0" fontId="5" fillId="0" borderId="0" xfId="4" applyFont="1" applyBorder="1" applyAlignment="1">
      <alignment horizontal="left" vertical="center"/>
    </xf>
    <xf numFmtId="0" fontId="13" fillId="0" borderId="38" xfId="4" applyFont="1" applyBorder="1" applyAlignment="1">
      <alignment horizontal="right" vertical="center"/>
    </xf>
    <xf numFmtId="0" fontId="4" fillId="0" borderId="5" xfId="4" applyFont="1" applyBorder="1" applyAlignment="1">
      <alignment horizontal="right" vertical="center"/>
    </xf>
    <xf numFmtId="0" fontId="4" fillId="0" borderId="6" xfId="4" applyFont="1" applyBorder="1" applyAlignment="1">
      <alignment horizontal="right" vertical="center"/>
    </xf>
    <xf numFmtId="0" fontId="3" fillId="6" borderId="45" xfId="4" applyFill="1" applyBorder="1" applyAlignment="1">
      <alignment horizontal="center" vertical="center"/>
    </xf>
    <xf numFmtId="0" fontId="13" fillId="0" borderId="23" xfId="4" applyFont="1" applyBorder="1" applyAlignment="1">
      <alignment horizontal="center" vertical="center"/>
    </xf>
    <xf numFmtId="0" fontId="4" fillId="0" borderId="0" xfId="4" applyFont="1" applyBorder="1" applyAlignment="1">
      <alignment horizontal="center" vertical="center"/>
    </xf>
    <xf numFmtId="0" fontId="13" fillId="0" borderId="0" xfId="4" applyFont="1" applyBorder="1" applyAlignment="1">
      <alignment horizontal="center" vertical="center"/>
    </xf>
    <xf numFmtId="0" fontId="4" fillId="0" borderId="24" xfId="4" applyFont="1" applyBorder="1" applyAlignment="1">
      <alignment horizontal="center" vertical="center"/>
    </xf>
    <xf numFmtId="0" fontId="3" fillId="0" borderId="0" xfId="4" applyBorder="1" applyAlignment="1">
      <alignment horizontal="left" vertical="center"/>
    </xf>
    <xf numFmtId="0" fontId="3" fillId="0" borderId="24" xfId="4" applyBorder="1" applyAlignment="1">
      <alignment horizontal="left" vertical="center"/>
    </xf>
    <xf numFmtId="0" fontId="5" fillId="0" borderId="62" xfId="4" applyFont="1" applyBorder="1" applyAlignment="1">
      <alignment horizontal="center" vertical="center"/>
    </xf>
    <xf numFmtId="0" fontId="5" fillId="0" borderId="56" xfId="4" applyFont="1" applyBorder="1" applyAlignment="1">
      <alignment horizontal="center" vertical="center"/>
    </xf>
    <xf numFmtId="0" fontId="17" fillId="0" borderId="23" xfId="4" applyFont="1" applyBorder="1" applyAlignment="1">
      <alignment horizontal="left" vertical="top"/>
    </xf>
    <xf numFmtId="0" fontId="3" fillId="0" borderId="0" xfId="4" applyBorder="1" applyAlignment="1">
      <alignment horizontal="left" vertical="top"/>
    </xf>
    <xf numFmtId="0" fontId="3" fillId="0" borderId="23" xfId="4" applyBorder="1" applyAlignment="1">
      <alignment horizontal="left" vertical="top"/>
    </xf>
    <xf numFmtId="0" fontId="3" fillId="0" borderId="38" xfId="4" applyBorder="1" applyAlignment="1">
      <alignment horizontal="left" vertical="top"/>
    </xf>
    <xf numFmtId="0" fontId="3" fillId="0" borderId="5" xfId="4" applyBorder="1" applyAlignment="1">
      <alignment horizontal="left" vertical="top"/>
    </xf>
    <xf numFmtId="0" fontId="18" fillId="0" borderId="1" xfId="4" applyFont="1" applyBorder="1" applyAlignment="1">
      <alignment horizontal="center" vertical="center"/>
    </xf>
    <xf numFmtId="0" fontId="6" fillId="0" borderId="0" xfId="4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6" fillId="0" borderId="24" xfId="4" applyFont="1" applyBorder="1" applyAlignment="1">
      <alignment horizontal="center" vertical="center"/>
    </xf>
    <xf numFmtId="0" fontId="13" fillId="0" borderId="0" xfId="4" applyFont="1" applyBorder="1" applyAlignment="1">
      <alignment horizontal="left" vertical="center"/>
    </xf>
    <xf numFmtId="0" fontId="3" fillId="0" borderId="7" xfId="4" applyBorder="1" applyAlignment="1">
      <alignment horizontal="left" vertical="center"/>
    </xf>
    <xf numFmtId="0" fontId="8" fillId="5" borderId="17" xfId="6" applyFont="1" applyFill="1" applyBorder="1" applyAlignment="1">
      <alignment horizontal="center" vertical="center"/>
    </xf>
    <xf numFmtId="0" fontId="3" fillId="0" borderId="19" xfId="3" applyBorder="1" applyAlignment="1">
      <alignment horizontal="center" vertical="center"/>
    </xf>
    <xf numFmtId="0" fontId="3" fillId="0" borderId="17" xfId="3" applyBorder="1" applyAlignment="1">
      <alignment horizontal="center" vertical="center"/>
    </xf>
    <xf numFmtId="0" fontId="8" fillId="5" borderId="65" xfId="6" applyFont="1" applyFill="1" applyBorder="1" applyAlignment="1">
      <alignment horizontal="center" vertical="center"/>
    </xf>
    <xf numFmtId="0" fontId="8" fillId="5" borderId="66" xfId="6" applyFont="1" applyFill="1" applyBorder="1" applyAlignment="1">
      <alignment horizontal="center" vertical="center"/>
    </xf>
    <xf numFmtId="0" fontId="8" fillId="8" borderId="44" xfId="6" applyFont="1" applyFill="1" applyBorder="1" applyAlignment="1">
      <alignment horizontal="center" vertical="center"/>
    </xf>
    <xf numFmtId="0" fontId="8" fillId="8" borderId="19" xfId="6" applyFont="1" applyFill="1" applyBorder="1" applyAlignment="1">
      <alignment horizontal="center" vertical="center"/>
    </xf>
    <xf numFmtId="0" fontId="8" fillId="8" borderId="17" xfId="6" applyFont="1" applyFill="1" applyBorder="1" applyAlignment="1">
      <alignment horizontal="center" vertical="center"/>
    </xf>
    <xf numFmtId="0" fontId="8" fillId="8" borderId="49" xfId="6" applyFont="1" applyFill="1" applyBorder="1" applyAlignment="1">
      <alignment horizontal="center" vertical="center"/>
    </xf>
    <xf numFmtId="0" fontId="8" fillId="8" borderId="3" xfId="6" applyFont="1" applyFill="1" applyBorder="1" applyAlignment="1">
      <alignment horizontal="center" vertical="center"/>
    </xf>
    <xf numFmtId="0" fontId="8" fillId="8" borderId="8" xfId="6" applyFont="1" applyFill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62" xfId="0" applyNumberFormat="1" applyBorder="1" applyAlignment="1">
      <alignment horizontal="center" vertical="center"/>
    </xf>
    <xf numFmtId="0" fontId="0" fillId="0" borderId="56" xfId="0" applyNumberFormat="1" applyBorder="1" applyAlignment="1">
      <alignment horizontal="center" vertical="center"/>
    </xf>
    <xf numFmtId="0" fontId="15" fillId="0" borderId="5" xfId="4" applyFont="1" applyBorder="1" applyAlignment="1">
      <alignment horizontal="center" vertical="center" wrapText="1"/>
    </xf>
    <xf numFmtId="0" fontId="15" fillId="0" borderId="6" xfId="4" applyFont="1" applyBorder="1" applyAlignment="1">
      <alignment horizontal="center" vertical="center" wrapText="1"/>
    </xf>
    <xf numFmtId="0" fontId="8" fillId="5" borderId="67" xfId="6" applyFont="1" applyFill="1" applyBorder="1" applyAlignment="1">
      <alignment horizontal="center" vertical="center"/>
    </xf>
    <xf numFmtId="0" fontId="8" fillId="5" borderId="8" xfId="6" applyFont="1" applyFill="1" applyBorder="1" applyAlignment="1">
      <alignment horizontal="center" vertical="center"/>
    </xf>
    <xf numFmtId="0" fontId="8" fillId="5" borderId="56" xfId="6" applyFont="1" applyFill="1" applyBorder="1" applyAlignment="1">
      <alignment horizontal="center" vertical="center"/>
    </xf>
    <xf numFmtId="0" fontId="8" fillId="5" borderId="45" xfId="6" applyFont="1" applyFill="1" applyBorder="1" applyAlignment="1">
      <alignment horizontal="center" vertical="center"/>
    </xf>
    <xf numFmtId="0" fontId="8" fillId="5" borderId="38" xfId="6" applyFont="1" applyFill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3" fillId="0" borderId="19" xfId="4" applyBorder="1" applyAlignment="1">
      <alignment horizontal="center" vertical="center"/>
    </xf>
    <xf numFmtId="0" fontId="3" fillId="0" borderId="17" xfId="4" applyBorder="1" applyAlignment="1">
      <alignment horizontal="center" vertical="center"/>
    </xf>
    <xf numFmtId="0" fontId="3" fillId="0" borderId="62" xfId="4" applyBorder="1" applyAlignment="1">
      <alignment horizontal="center" vertical="center"/>
    </xf>
    <xf numFmtId="0" fontId="3" fillId="0" borderId="56" xfId="4" applyBorder="1" applyAlignment="1">
      <alignment horizontal="center" vertical="center"/>
    </xf>
    <xf numFmtId="0" fontId="8" fillId="5" borderId="44" xfId="5" applyNumberFormat="1" applyFont="1" applyFill="1" applyBorder="1" applyAlignment="1">
      <alignment horizontal="center" vertical="center"/>
    </xf>
    <xf numFmtId="0" fontId="8" fillId="5" borderId="19" xfId="5" applyNumberFormat="1" applyFont="1" applyFill="1" applyBorder="1" applyAlignment="1">
      <alignment horizontal="center" vertical="center"/>
    </xf>
    <xf numFmtId="0" fontId="8" fillId="5" borderId="17" xfId="5" applyNumberFormat="1" applyFont="1" applyFill="1" applyBorder="1" applyAlignment="1">
      <alignment horizontal="center" vertical="center"/>
    </xf>
    <xf numFmtId="0" fontId="8" fillId="5" borderId="52" xfId="6" applyNumberFormat="1" applyFont="1" applyFill="1" applyBorder="1" applyAlignment="1">
      <alignment horizontal="center" vertical="center"/>
    </xf>
    <xf numFmtId="0" fontId="8" fillId="5" borderId="62" xfId="6" applyNumberFormat="1" applyFont="1" applyFill="1" applyBorder="1" applyAlignment="1">
      <alignment horizontal="center" vertical="center"/>
    </xf>
    <xf numFmtId="0" fontId="8" fillId="5" borderId="51" xfId="6" applyNumberFormat="1" applyFont="1" applyFill="1" applyBorder="1" applyAlignment="1">
      <alignment horizontal="center" vertical="center"/>
    </xf>
    <xf numFmtId="0" fontId="8" fillId="5" borderId="45" xfId="5" applyNumberFormat="1" applyFont="1" applyFill="1" applyBorder="1" applyAlignment="1">
      <alignment horizontal="center" vertical="center"/>
    </xf>
    <xf numFmtId="0" fontId="4" fillId="3" borderId="38" xfId="6" applyNumberFormat="1" applyFont="1" applyFill="1" applyBorder="1" applyAlignment="1">
      <alignment horizontal="center" vertical="center"/>
    </xf>
    <xf numFmtId="0" fontId="4" fillId="3" borderId="5" xfId="6" applyNumberFormat="1" applyFont="1" applyFill="1" applyBorder="1" applyAlignment="1">
      <alignment horizontal="center" vertical="center"/>
    </xf>
    <xf numFmtId="0" fontId="4" fillId="3" borderId="39" xfId="6" applyNumberFormat="1" applyFont="1" applyFill="1" applyBorder="1" applyAlignment="1">
      <alignment horizontal="center" vertical="center"/>
    </xf>
    <xf numFmtId="0" fontId="7" fillId="4" borderId="29" xfId="6" applyNumberFormat="1" applyFont="1" applyFill="1" applyBorder="1" applyAlignment="1">
      <alignment horizontal="center" vertical="center"/>
    </xf>
    <xf numFmtId="0" fontId="7" fillId="4" borderId="30" xfId="6" applyNumberFormat="1" applyFont="1" applyFill="1" applyBorder="1" applyAlignment="1">
      <alignment horizontal="center" vertical="center"/>
    </xf>
    <xf numFmtId="0" fontId="3" fillId="0" borderId="31" xfId="4" applyNumberFormat="1" applyBorder="1" applyAlignment="1">
      <alignment horizontal="center" vertical="center"/>
    </xf>
    <xf numFmtId="0" fontId="7" fillId="3" borderId="13" xfId="6" applyNumberFormat="1" applyFont="1" applyFill="1" applyBorder="1" applyAlignment="1">
      <alignment horizontal="center" vertical="center" wrapText="1"/>
    </xf>
    <xf numFmtId="0" fontId="7" fillId="3" borderId="14" xfId="6" applyNumberFormat="1" applyFont="1" applyFill="1" applyBorder="1" applyAlignment="1">
      <alignment horizontal="center" vertical="center" wrapText="1"/>
    </xf>
    <xf numFmtId="0" fontId="7" fillId="3" borderId="15" xfId="6" quotePrefix="1" applyNumberFormat="1" applyFont="1" applyFill="1" applyBorder="1" applyAlignment="1">
      <alignment horizontal="center" vertical="center" wrapText="1"/>
    </xf>
    <xf numFmtId="0" fontId="7" fillId="3" borderId="32" xfId="6" applyNumberFormat="1" applyFont="1" applyFill="1" applyBorder="1" applyAlignment="1">
      <alignment horizontal="center" vertical="center" wrapText="1"/>
    </xf>
    <xf numFmtId="0" fontId="3" fillId="0" borderId="33" xfId="4" applyNumberFormat="1" applyBorder="1" applyAlignment="1">
      <alignment horizontal="center" vertical="center" wrapText="1"/>
    </xf>
    <xf numFmtId="0" fontId="3" fillId="0" borderId="34" xfId="4" applyNumberFormat="1" applyBorder="1" applyAlignment="1">
      <alignment horizontal="center" vertical="center" wrapText="1"/>
    </xf>
    <xf numFmtId="0" fontId="3" fillId="0" borderId="35" xfId="4" applyNumberFormat="1" applyBorder="1" applyAlignment="1">
      <alignment horizontal="center" vertical="center" wrapText="1"/>
    </xf>
    <xf numFmtId="0" fontId="3" fillId="0" borderId="36" xfId="4" applyNumberFormat="1" applyBorder="1" applyAlignment="1">
      <alignment horizontal="center" vertical="center" wrapText="1"/>
    </xf>
    <xf numFmtId="0" fontId="3" fillId="0" borderId="37" xfId="4" applyNumberFormat="1" applyBorder="1" applyAlignment="1">
      <alignment horizontal="center" vertical="center" wrapText="1"/>
    </xf>
    <xf numFmtId="0" fontId="8" fillId="5" borderId="64" xfId="5" applyNumberFormat="1" applyFont="1" applyFill="1" applyBorder="1" applyAlignment="1">
      <alignment horizontal="center" vertical="center"/>
    </xf>
    <xf numFmtId="0" fontId="8" fillId="5" borderId="65" xfId="5" applyNumberFormat="1" applyFont="1" applyFill="1" applyBorder="1" applyAlignment="1">
      <alignment horizontal="center" vertical="center"/>
    </xf>
    <xf numFmtId="0" fontId="8" fillId="5" borderId="52" xfId="5" applyNumberFormat="1" applyFont="1" applyFill="1" applyBorder="1" applyAlignment="1">
      <alignment horizontal="center" vertical="center"/>
    </xf>
    <xf numFmtId="0" fontId="28" fillId="5" borderId="64" xfId="5" applyNumberFormat="1" applyFont="1" applyFill="1" applyBorder="1" applyAlignment="1">
      <alignment horizontal="center" vertical="center"/>
    </xf>
    <xf numFmtId="0" fontId="28" fillId="5" borderId="65" xfId="5" applyNumberFormat="1" applyFont="1" applyFill="1" applyBorder="1" applyAlignment="1">
      <alignment horizontal="center" vertical="center"/>
    </xf>
    <xf numFmtId="0" fontId="28" fillId="5" borderId="66" xfId="5" applyNumberFormat="1" applyFont="1" applyFill="1" applyBorder="1" applyAlignment="1">
      <alignment horizontal="center" vertical="center"/>
    </xf>
    <xf numFmtId="0" fontId="8" fillId="5" borderId="44" xfId="6" applyNumberFormat="1" applyFont="1" applyFill="1" applyBorder="1" applyAlignment="1">
      <alignment horizontal="center" vertical="center"/>
    </xf>
    <xf numFmtId="0" fontId="8" fillId="5" borderId="19" xfId="6" applyNumberFormat="1" applyFont="1" applyFill="1" applyBorder="1" applyAlignment="1">
      <alignment horizontal="center" vertical="center"/>
    </xf>
    <xf numFmtId="0" fontId="7" fillId="4" borderId="32" xfId="6" applyFont="1" applyFill="1" applyBorder="1" applyAlignment="1">
      <alignment horizontal="center" vertical="center"/>
    </xf>
    <xf numFmtId="0" fontId="7" fillId="4" borderId="33" xfId="6" applyFont="1" applyFill="1" applyBorder="1" applyAlignment="1">
      <alignment horizontal="center" vertical="center"/>
    </xf>
    <xf numFmtId="0" fontId="7" fillId="3" borderId="14" xfId="6" quotePrefix="1" applyFont="1" applyFill="1" applyBorder="1" applyAlignment="1">
      <alignment horizontal="center" vertical="center" wrapText="1"/>
    </xf>
    <xf numFmtId="0" fontId="3" fillId="0" borderId="5" xfId="4" applyBorder="1" applyAlignment="1">
      <alignment horizontal="center" vertical="center"/>
    </xf>
    <xf numFmtId="0" fontId="3" fillId="0" borderId="6" xfId="4" applyBorder="1" applyAlignment="1">
      <alignment horizontal="center" vertical="center"/>
    </xf>
    <xf numFmtId="0" fontId="28" fillId="5" borderId="44" xfId="6" applyFont="1" applyFill="1" applyBorder="1" applyAlignment="1">
      <alignment horizontal="center" vertical="center"/>
    </xf>
    <xf numFmtId="0" fontId="28" fillId="5" borderId="19" xfId="6" applyFont="1" applyFill="1" applyBorder="1" applyAlignment="1">
      <alignment horizontal="center" vertical="center"/>
    </xf>
    <xf numFmtId="0" fontId="28" fillId="5" borderId="17" xfId="6" applyFont="1" applyFill="1" applyBorder="1" applyAlignment="1">
      <alignment horizontal="center" vertical="center"/>
    </xf>
    <xf numFmtId="0" fontId="28" fillId="5" borderId="52" xfId="6" applyFont="1" applyFill="1" applyBorder="1" applyAlignment="1">
      <alignment horizontal="center" vertical="center"/>
    </xf>
    <xf numFmtId="0" fontId="28" fillId="5" borderId="62" xfId="6" applyFont="1" applyFill="1" applyBorder="1" applyAlignment="1">
      <alignment horizontal="center" vertical="center"/>
    </xf>
    <xf numFmtId="0" fontId="28" fillId="5" borderId="56" xfId="6" applyFont="1" applyFill="1" applyBorder="1" applyAlignment="1">
      <alignment horizontal="center" vertical="center"/>
    </xf>
    <xf numFmtId="0" fontId="28" fillId="7" borderId="18" xfId="9" applyFont="1" applyFill="1" applyBorder="1" applyAlignment="1">
      <alignment horizontal="center" vertical="center"/>
    </xf>
    <xf numFmtId="0" fontId="28" fillId="7" borderId="19" xfId="9" applyFont="1" applyFill="1" applyBorder="1" applyAlignment="1">
      <alignment horizontal="center" vertical="center"/>
    </xf>
    <xf numFmtId="0" fontId="28" fillId="7" borderId="17" xfId="9" applyFont="1" applyFill="1" applyBorder="1" applyAlignment="1">
      <alignment horizontal="center" vertical="center"/>
    </xf>
    <xf numFmtId="0" fontId="28" fillId="7" borderId="18" xfId="9" applyFont="1" applyFill="1" applyBorder="1" applyAlignment="1">
      <alignment horizontal="center"/>
    </xf>
    <xf numFmtId="0" fontId="28" fillId="7" borderId="19" xfId="9" applyFont="1" applyFill="1" applyBorder="1" applyAlignment="1">
      <alignment horizontal="center"/>
    </xf>
    <xf numFmtId="0" fontId="28" fillId="7" borderId="17" xfId="9" applyFont="1" applyFill="1" applyBorder="1" applyAlignment="1">
      <alignment horizontal="center"/>
    </xf>
    <xf numFmtId="0" fontId="28" fillId="5" borderId="44" xfId="4" applyFont="1" applyFill="1" applyBorder="1" applyAlignment="1">
      <alignment horizontal="center" vertical="center"/>
    </xf>
    <xf numFmtId="0" fontId="28" fillId="5" borderId="19" xfId="4" applyFont="1" applyFill="1" applyBorder="1" applyAlignment="1">
      <alignment horizontal="center" vertical="center"/>
    </xf>
    <xf numFmtId="0" fontId="28" fillId="5" borderId="17" xfId="4" applyFont="1" applyFill="1" applyBorder="1" applyAlignment="1">
      <alignment horizontal="center" vertical="center"/>
    </xf>
    <xf numFmtId="0" fontId="4" fillId="3" borderId="64" xfId="6" applyFont="1" applyFill="1" applyBorder="1" applyAlignment="1">
      <alignment horizontal="center" vertical="center"/>
    </xf>
    <xf numFmtId="0" fontId="4" fillId="3" borderId="65" xfId="6" applyFont="1" applyFill="1" applyBorder="1" applyAlignment="1">
      <alignment horizontal="center" vertical="center"/>
    </xf>
    <xf numFmtId="0" fontId="4" fillId="3" borderId="67" xfId="6" applyFont="1" applyFill="1" applyBorder="1" applyAlignment="1">
      <alignment horizontal="center" vertical="center"/>
    </xf>
    <xf numFmtId="0" fontId="28" fillId="5" borderId="44" xfId="5" applyNumberFormat="1" applyFont="1" applyFill="1" applyBorder="1" applyAlignment="1">
      <alignment horizontal="center" vertical="center"/>
    </xf>
    <xf numFmtId="0" fontId="28" fillId="5" borderId="19" xfId="5" applyNumberFormat="1" applyFont="1" applyFill="1" applyBorder="1" applyAlignment="1">
      <alignment horizontal="center" vertical="center"/>
    </xf>
    <xf numFmtId="0" fontId="28" fillId="5" borderId="17" xfId="5" applyNumberFormat="1" applyFont="1" applyFill="1" applyBorder="1" applyAlignment="1">
      <alignment horizontal="center" vertical="center"/>
    </xf>
    <xf numFmtId="0" fontId="7" fillId="3" borderId="0" xfId="5" applyNumberFormat="1" applyFont="1" applyFill="1" applyBorder="1" applyAlignment="1">
      <alignment horizontal="center" vertical="center" wrapText="1"/>
    </xf>
    <xf numFmtId="1" fontId="7" fillId="3" borderId="23" xfId="5" applyNumberFormat="1" applyFont="1" applyFill="1" applyBorder="1" applyAlignment="1">
      <alignment horizontal="center" vertical="center" wrapText="1"/>
    </xf>
    <xf numFmtId="1" fontId="0" fillId="0" borderId="0" xfId="0" applyNumberFormat="1"/>
    <xf numFmtId="2" fontId="7" fillId="3" borderId="0" xfId="5" applyNumberFormat="1" applyFont="1" applyFill="1" applyBorder="1" applyAlignment="1">
      <alignment horizontal="center" vertical="center" wrapText="1"/>
    </xf>
  </cellXfs>
  <cellStyles count="29">
    <cellStyle name="Euro" xfId="1"/>
    <cellStyle name="Lien hypertexte" xfId="9" builtinId="8"/>
    <cellStyle name="Milliers 2" xfId="19"/>
    <cellStyle name="Normal" xfId="0" builtinId="0"/>
    <cellStyle name="Normal 2" xfId="2"/>
    <cellStyle name="Normal 2 2" xfId="3"/>
    <cellStyle name="Normal 2 2 2" xfId="15"/>
    <cellStyle name="Normal 2 2 2 2" xfId="26"/>
    <cellStyle name="Normal 2 2 3" xfId="11"/>
    <cellStyle name="Normal 2 2 4" xfId="21"/>
    <cellStyle name="Normal 2 3" xfId="8"/>
    <cellStyle name="Normal 2 3 2" xfId="16"/>
    <cellStyle name="Normal 2 3 2 2" xfId="27"/>
    <cellStyle name="Normal 2 3 3" xfId="12"/>
    <cellStyle name="Normal 2 3 4" xfId="23"/>
    <cellStyle name="Normal 2 4" xfId="13"/>
    <cellStyle name="Normal 2 4 2" xfId="17"/>
    <cellStyle name="Normal 2 4 2 2" xfId="28"/>
    <cellStyle name="Normal 2 4 3" xfId="24"/>
    <cellStyle name="Normal 2 5" xfId="14"/>
    <cellStyle name="Normal 2 5 2" xfId="25"/>
    <cellStyle name="Normal 2 6" xfId="10"/>
    <cellStyle name="Normal 2 7" xfId="20"/>
    <cellStyle name="Normal 3" xfId="4"/>
    <cellStyle name="Normal 4" xfId="7"/>
    <cellStyle name="Normal 5" xfId="18"/>
    <cellStyle name="Normal_Copie de pointage 08" xfId="5"/>
    <cellStyle name="Normal_Copie de pointage 08 2" xfId="6"/>
    <cellStyle name="Pourcentage 2" xfId="22"/>
  </cellStyles>
  <dxfs count="83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 patternType="solid">
          <bgColor theme="0" tint="-0.24994659260841701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7"/>
        </patternFill>
      </fill>
    </dxf>
    <dxf>
      <fill>
        <patternFill>
          <bgColor rgb="FFCCFF66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 patternType="solid">
          <bgColor theme="0" tint="-0.1499374370555742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173397"/>
      <rgbColor rgb="0099CC00"/>
      <rgbColor rgb="00FFCC66"/>
      <rgbColor rgb="00CCFFFF"/>
      <rgbColor rgb="00660066"/>
      <rgbColor rgb="00FF8080"/>
      <rgbColor rgb="000066CC"/>
      <rgbColor rgb="00CCCCFF"/>
      <rgbColor rgb="0017338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2BDD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2281918</xdr:colOff>
          <xdr:row>0</xdr:row>
          <xdr:rowOff>81643</xdr:rowOff>
        </xdr:from>
        <xdr:to>
          <xdr:col>2</xdr:col>
          <xdr:colOff>2500993</xdr:colOff>
          <xdr:row>0</xdr:row>
          <xdr:rowOff>272143</xdr:rowOff>
        </xdr:to>
        <xdr:sp macro="" textlink="">
          <xdr:nvSpPr>
            <xdr:cNvPr id="305155" name="cmdGO" hidden="1">
              <a:extLst>
                <a:ext uri="{63B3BB69-23CF-44E3-9099-C40C66FF867C}">
                  <a14:compatExt spid="_x0000_s305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3</xdr:col>
      <xdr:colOff>20731</xdr:colOff>
      <xdr:row>1</xdr:row>
      <xdr:rowOff>123825</xdr:rowOff>
    </xdr:to>
    <xdr:pic>
      <xdr:nvPicPr>
        <xdr:cNvPr id="27854" name="Image 2">
          <a:extLst>
            <a:ext uri="{FF2B5EF4-FFF2-40B4-BE49-F238E27FC236}">
              <a16:creationId xmlns:a16="http://schemas.microsoft.com/office/drawing/2014/main" xmlns="" id="{00000000-0008-0000-1800-0000CE6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47625"/>
          <a:ext cx="182880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152400</xdr:rowOff>
    </xdr:from>
    <xdr:to>
      <xdr:col>1</xdr:col>
      <xdr:colOff>857250</xdr:colOff>
      <xdr:row>3</xdr:row>
      <xdr:rowOff>0</xdr:rowOff>
    </xdr:to>
    <xdr:pic>
      <xdr:nvPicPr>
        <xdr:cNvPr id="28878" name="Image 2">
          <a:extLst>
            <a:ext uri="{FF2B5EF4-FFF2-40B4-BE49-F238E27FC236}">
              <a16:creationId xmlns:a16="http://schemas.microsoft.com/office/drawing/2014/main" xmlns="" id="{00000000-0008-0000-1900-0000CE7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5240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161925</xdr:rowOff>
    </xdr:from>
    <xdr:to>
      <xdr:col>1</xdr:col>
      <xdr:colOff>904875</xdr:colOff>
      <xdr:row>3</xdr:row>
      <xdr:rowOff>9525</xdr:rowOff>
    </xdr:to>
    <xdr:pic>
      <xdr:nvPicPr>
        <xdr:cNvPr id="30926" name="Image 2">
          <a:extLst>
            <a:ext uri="{FF2B5EF4-FFF2-40B4-BE49-F238E27FC236}">
              <a16:creationId xmlns:a16="http://schemas.microsoft.com/office/drawing/2014/main" xmlns="" id="{00000000-0008-0000-1A00-0000CE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619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95250</xdr:rowOff>
    </xdr:from>
    <xdr:to>
      <xdr:col>2</xdr:col>
      <xdr:colOff>0</xdr:colOff>
      <xdr:row>2</xdr:row>
      <xdr:rowOff>190500</xdr:rowOff>
    </xdr:to>
    <xdr:pic>
      <xdr:nvPicPr>
        <xdr:cNvPr id="31950" name="Image 2">
          <a:extLst>
            <a:ext uri="{FF2B5EF4-FFF2-40B4-BE49-F238E27FC236}">
              <a16:creationId xmlns:a16="http://schemas.microsoft.com/office/drawing/2014/main" xmlns="" id="{00000000-0008-0000-1B00-0000CE7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9525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133350</xdr:rowOff>
    </xdr:from>
    <xdr:to>
      <xdr:col>1</xdr:col>
      <xdr:colOff>904875</xdr:colOff>
      <xdr:row>2</xdr:row>
      <xdr:rowOff>228600</xdr:rowOff>
    </xdr:to>
    <xdr:pic>
      <xdr:nvPicPr>
        <xdr:cNvPr id="29902" name="Image 2">
          <a:extLst>
            <a:ext uri="{FF2B5EF4-FFF2-40B4-BE49-F238E27FC236}">
              <a16:creationId xmlns:a16="http://schemas.microsoft.com/office/drawing/2014/main" xmlns="" id="{00000000-0008-0000-1C00-0000CE7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3335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95250</xdr:rowOff>
    </xdr:from>
    <xdr:to>
      <xdr:col>2</xdr:col>
      <xdr:colOff>446554</xdr:colOff>
      <xdr:row>0</xdr:row>
      <xdr:rowOff>685800</xdr:rowOff>
    </xdr:to>
    <xdr:pic>
      <xdr:nvPicPr>
        <xdr:cNvPr id="32974" name="Image 2">
          <a:extLst>
            <a:ext uri="{FF2B5EF4-FFF2-40B4-BE49-F238E27FC236}">
              <a16:creationId xmlns:a16="http://schemas.microsoft.com/office/drawing/2014/main" xmlns="" id="{00000000-0008-0000-1D00-0000CE8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95250"/>
          <a:ext cx="14668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142875</xdr:rowOff>
    </xdr:from>
    <xdr:to>
      <xdr:col>2</xdr:col>
      <xdr:colOff>0</xdr:colOff>
      <xdr:row>2</xdr:row>
      <xdr:rowOff>238125</xdr:rowOff>
    </xdr:to>
    <xdr:pic>
      <xdr:nvPicPr>
        <xdr:cNvPr id="33998" name="Image 2">
          <a:extLst>
            <a:ext uri="{FF2B5EF4-FFF2-40B4-BE49-F238E27FC236}">
              <a16:creationId xmlns:a16="http://schemas.microsoft.com/office/drawing/2014/main" xmlns="" id="{00000000-0008-0000-1E00-0000CE8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4287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180975</xdr:rowOff>
    </xdr:from>
    <xdr:to>
      <xdr:col>2</xdr:col>
      <xdr:colOff>38100</xdr:colOff>
      <xdr:row>3</xdr:row>
      <xdr:rowOff>28575</xdr:rowOff>
    </xdr:to>
    <xdr:pic>
      <xdr:nvPicPr>
        <xdr:cNvPr id="35022" name="Image 2">
          <a:extLst>
            <a:ext uri="{FF2B5EF4-FFF2-40B4-BE49-F238E27FC236}">
              <a16:creationId xmlns:a16="http://schemas.microsoft.com/office/drawing/2014/main" xmlns="" id="{00000000-0008-0000-1F00-0000CE8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8097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161925</xdr:rowOff>
    </xdr:from>
    <xdr:to>
      <xdr:col>2</xdr:col>
      <xdr:colOff>19050</xdr:colOff>
      <xdr:row>3</xdr:row>
      <xdr:rowOff>9525</xdr:rowOff>
    </xdr:to>
    <xdr:pic>
      <xdr:nvPicPr>
        <xdr:cNvPr id="36046" name="Image 2">
          <a:extLst>
            <a:ext uri="{FF2B5EF4-FFF2-40B4-BE49-F238E27FC236}">
              <a16:creationId xmlns:a16="http://schemas.microsoft.com/office/drawing/2014/main" xmlns="" id="{00000000-0008-0000-2000-0000CE8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619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133350</xdr:rowOff>
    </xdr:from>
    <xdr:to>
      <xdr:col>1</xdr:col>
      <xdr:colOff>895350</xdr:colOff>
      <xdr:row>2</xdr:row>
      <xdr:rowOff>228600</xdr:rowOff>
    </xdr:to>
    <xdr:pic>
      <xdr:nvPicPr>
        <xdr:cNvPr id="37070" name="Image 2">
          <a:extLst>
            <a:ext uri="{FF2B5EF4-FFF2-40B4-BE49-F238E27FC236}">
              <a16:creationId xmlns:a16="http://schemas.microsoft.com/office/drawing/2014/main" xmlns="" id="{00000000-0008-0000-2100-0000CE9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3335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95250</xdr:rowOff>
    </xdr:from>
    <xdr:to>
      <xdr:col>2</xdr:col>
      <xdr:colOff>422462</xdr:colOff>
      <xdr:row>0</xdr:row>
      <xdr:rowOff>685800</xdr:rowOff>
    </xdr:to>
    <xdr:pic>
      <xdr:nvPicPr>
        <xdr:cNvPr id="38094" name="Image 2">
          <a:extLst>
            <a:ext uri="{FF2B5EF4-FFF2-40B4-BE49-F238E27FC236}">
              <a16:creationId xmlns:a16="http://schemas.microsoft.com/office/drawing/2014/main" xmlns="" id="{00000000-0008-0000-2200-0000CE9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95250"/>
          <a:ext cx="14668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95250</xdr:rowOff>
    </xdr:from>
    <xdr:to>
      <xdr:col>1</xdr:col>
      <xdr:colOff>838200</xdr:colOff>
      <xdr:row>2</xdr:row>
      <xdr:rowOff>190500</xdr:rowOff>
    </xdr:to>
    <xdr:pic>
      <xdr:nvPicPr>
        <xdr:cNvPr id="39118" name="Image 2">
          <a:extLst>
            <a:ext uri="{FF2B5EF4-FFF2-40B4-BE49-F238E27FC236}">
              <a16:creationId xmlns:a16="http://schemas.microsoft.com/office/drawing/2014/main" xmlns="" id="{00000000-0008-0000-2300-0000CE9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525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161925</xdr:rowOff>
    </xdr:from>
    <xdr:to>
      <xdr:col>1</xdr:col>
      <xdr:colOff>819150</xdr:colOff>
      <xdr:row>3</xdr:row>
      <xdr:rowOff>9525</xdr:rowOff>
    </xdr:to>
    <xdr:pic>
      <xdr:nvPicPr>
        <xdr:cNvPr id="40142" name="Image 2">
          <a:extLst>
            <a:ext uri="{FF2B5EF4-FFF2-40B4-BE49-F238E27FC236}">
              <a16:creationId xmlns:a16="http://schemas.microsoft.com/office/drawing/2014/main" xmlns="" id="{00000000-0008-0000-2400-0000CE9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19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123825</xdr:rowOff>
    </xdr:from>
    <xdr:to>
      <xdr:col>1</xdr:col>
      <xdr:colOff>866775</xdr:colOff>
      <xdr:row>2</xdr:row>
      <xdr:rowOff>219075</xdr:rowOff>
    </xdr:to>
    <xdr:pic>
      <xdr:nvPicPr>
        <xdr:cNvPr id="41166" name="Image 2">
          <a:extLst>
            <a:ext uri="{FF2B5EF4-FFF2-40B4-BE49-F238E27FC236}">
              <a16:creationId xmlns:a16="http://schemas.microsoft.com/office/drawing/2014/main" xmlns="" id="{00000000-0008-0000-2500-0000CEA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8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123825</xdr:rowOff>
    </xdr:from>
    <xdr:to>
      <xdr:col>1</xdr:col>
      <xdr:colOff>866775</xdr:colOff>
      <xdr:row>2</xdr:row>
      <xdr:rowOff>219075</xdr:rowOff>
    </xdr:to>
    <xdr:pic>
      <xdr:nvPicPr>
        <xdr:cNvPr id="42190" name="Image 2">
          <a:extLst>
            <a:ext uri="{FF2B5EF4-FFF2-40B4-BE49-F238E27FC236}">
              <a16:creationId xmlns:a16="http://schemas.microsoft.com/office/drawing/2014/main" xmlns="" id="{00000000-0008-0000-2600-0000CEA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238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57150</xdr:rowOff>
    </xdr:from>
    <xdr:to>
      <xdr:col>2</xdr:col>
      <xdr:colOff>428625</xdr:colOff>
      <xdr:row>0</xdr:row>
      <xdr:rowOff>647700</xdr:rowOff>
    </xdr:to>
    <xdr:pic>
      <xdr:nvPicPr>
        <xdr:cNvPr id="43214" name="Image 2">
          <a:extLst>
            <a:ext uri="{FF2B5EF4-FFF2-40B4-BE49-F238E27FC236}">
              <a16:creationId xmlns:a16="http://schemas.microsoft.com/office/drawing/2014/main" xmlns="" id="{00000000-0008-0000-2700-0000CEA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7150"/>
          <a:ext cx="14668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171450</xdr:rowOff>
    </xdr:from>
    <xdr:to>
      <xdr:col>2</xdr:col>
      <xdr:colOff>19050</xdr:colOff>
      <xdr:row>3</xdr:row>
      <xdr:rowOff>19050</xdr:rowOff>
    </xdr:to>
    <xdr:pic>
      <xdr:nvPicPr>
        <xdr:cNvPr id="44238" name="Image 2">
          <a:extLst>
            <a:ext uri="{FF2B5EF4-FFF2-40B4-BE49-F238E27FC236}">
              <a16:creationId xmlns:a16="http://schemas.microsoft.com/office/drawing/2014/main" xmlns="" id="{00000000-0008-0000-2800-0000CEA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7145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142875</xdr:rowOff>
    </xdr:from>
    <xdr:to>
      <xdr:col>1</xdr:col>
      <xdr:colOff>857250</xdr:colOff>
      <xdr:row>2</xdr:row>
      <xdr:rowOff>238125</xdr:rowOff>
    </xdr:to>
    <xdr:pic>
      <xdr:nvPicPr>
        <xdr:cNvPr id="45262" name="Image 2">
          <a:extLst>
            <a:ext uri="{FF2B5EF4-FFF2-40B4-BE49-F238E27FC236}">
              <a16:creationId xmlns:a16="http://schemas.microsoft.com/office/drawing/2014/main" xmlns="" id="{00000000-0008-0000-2900-0000CEB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4287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152400</xdr:rowOff>
    </xdr:from>
    <xdr:to>
      <xdr:col>1</xdr:col>
      <xdr:colOff>847725</xdr:colOff>
      <xdr:row>3</xdr:row>
      <xdr:rowOff>0</xdr:rowOff>
    </xdr:to>
    <xdr:pic>
      <xdr:nvPicPr>
        <xdr:cNvPr id="46286" name="Image 2">
          <a:extLst>
            <a:ext uri="{FF2B5EF4-FFF2-40B4-BE49-F238E27FC236}">
              <a16:creationId xmlns:a16="http://schemas.microsoft.com/office/drawing/2014/main" xmlns="" id="{00000000-0008-0000-2A00-0000CEB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5240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142875</xdr:rowOff>
    </xdr:from>
    <xdr:to>
      <xdr:col>1</xdr:col>
      <xdr:colOff>838200</xdr:colOff>
      <xdr:row>2</xdr:row>
      <xdr:rowOff>238125</xdr:rowOff>
    </xdr:to>
    <xdr:pic>
      <xdr:nvPicPr>
        <xdr:cNvPr id="47310" name="Image 2">
          <a:extLst>
            <a:ext uri="{FF2B5EF4-FFF2-40B4-BE49-F238E27FC236}">
              <a16:creationId xmlns:a16="http://schemas.microsoft.com/office/drawing/2014/main" xmlns="" id="{00000000-0008-0000-2B00-0000CEB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4287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57150</xdr:rowOff>
    </xdr:from>
    <xdr:to>
      <xdr:col>2</xdr:col>
      <xdr:colOff>428625</xdr:colOff>
      <xdr:row>0</xdr:row>
      <xdr:rowOff>647700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xmlns="" id="{00000000-0008-0000-2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57150"/>
          <a:ext cx="14668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171450</xdr:rowOff>
    </xdr:from>
    <xdr:to>
      <xdr:col>2</xdr:col>
      <xdr:colOff>19050</xdr:colOff>
      <xdr:row>3</xdr:row>
      <xdr:rowOff>19050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xmlns="" id="{00000000-0008-0000-2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7145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142875</xdr:rowOff>
    </xdr:from>
    <xdr:to>
      <xdr:col>1</xdr:col>
      <xdr:colOff>857250</xdr:colOff>
      <xdr:row>2</xdr:row>
      <xdr:rowOff>238125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xmlns="" id="{00000000-0008-0000-2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4287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152400</xdr:rowOff>
    </xdr:from>
    <xdr:to>
      <xdr:col>1</xdr:col>
      <xdr:colOff>847725</xdr:colOff>
      <xdr:row>3</xdr:row>
      <xdr:rowOff>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xmlns="" id="{00000000-0008-0000-2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5240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142875</xdr:rowOff>
    </xdr:from>
    <xdr:to>
      <xdr:col>1</xdr:col>
      <xdr:colOff>838200</xdr:colOff>
      <xdr:row>2</xdr:row>
      <xdr:rowOff>238125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xmlns="" id="{00000000-0008-0000-3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4287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66675</xdr:rowOff>
    </xdr:from>
    <xdr:to>
      <xdr:col>2</xdr:col>
      <xdr:colOff>449356</xdr:colOff>
      <xdr:row>0</xdr:row>
      <xdr:rowOff>657225</xdr:rowOff>
    </xdr:to>
    <xdr:pic>
      <xdr:nvPicPr>
        <xdr:cNvPr id="48334" name="Image 2">
          <a:extLst>
            <a:ext uri="{FF2B5EF4-FFF2-40B4-BE49-F238E27FC236}">
              <a16:creationId xmlns:a16="http://schemas.microsoft.com/office/drawing/2014/main" xmlns="" id="{00000000-0008-0000-3100-0000CEB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6667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133350</xdr:rowOff>
    </xdr:from>
    <xdr:to>
      <xdr:col>1</xdr:col>
      <xdr:colOff>857250</xdr:colOff>
      <xdr:row>2</xdr:row>
      <xdr:rowOff>228600</xdr:rowOff>
    </xdr:to>
    <xdr:pic>
      <xdr:nvPicPr>
        <xdr:cNvPr id="49358" name="Image 2">
          <a:extLst>
            <a:ext uri="{FF2B5EF4-FFF2-40B4-BE49-F238E27FC236}">
              <a16:creationId xmlns:a16="http://schemas.microsoft.com/office/drawing/2014/main" xmlns="" id="{00000000-0008-0000-3200-0000CEC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3335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133350</xdr:rowOff>
    </xdr:from>
    <xdr:to>
      <xdr:col>2</xdr:col>
      <xdr:colOff>0</xdr:colOff>
      <xdr:row>2</xdr:row>
      <xdr:rowOff>228600</xdr:rowOff>
    </xdr:to>
    <xdr:pic>
      <xdr:nvPicPr>
        <xdr:cNvPr id="51406" name="Image 2">
          <a:extLst>
            <a:ext uri="{FF2B5EF4-FFF2-40B4-BE49-F238E27FC236}">
              <a16:creationId xmlns:a16="http://schemas.microsoft.com/office/drawing/2014/main" xmlns="" id="{00000000-0008-0000-3300-0000CEC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3335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152400</xdr:rowOff>
    </xdr:from>
    <xdr:to>
      <xdr:col>1</xdr:col>
      <xdr:colOff>876300</xdr:colOff>
      <xdr:row>3</xdr:row>
      <xdr:rowOff>0</xdr:rowOff>
    </xdr:to>
    <xdr:pic>
      <xdr:nvPicPr>
        <xdr:cNvPr id="52430" name="Image 2">
          <a:extLst>
            <a:ext uri="{FF2B5EF4-FFF2-40B4-BE49-F238E27FC236}">
              <a16:creationId xmlns:a16="http://schemas.microsoft.com/office/drawing/2014/main" xmlns="" id="{00000000-0008-0000-3400-0000CEC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15240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152400</xdr:rowOff>
    </xdr:from>
    <xdr:to>
      <xdr:col>2</xdr:col>
      <xdr:colOff>0</xdr:colOff>
      <xdr:row>3</xdr:row>
      <xdr:rowOff>0</xdr:rowOff>
    </xdr:to>
    <xdr:pic>
      <xdr:nvPicPr>
        <xdr:cNvPr id="50382" name="Image 2">
          <a:extLst>
            <a:ext uri="{FF2B5EF4-FFF2-40B4-BE49-F238E27FC236}">
              <a16:creationId xmlns:a16="http://schemas.microsoft.com/office/drawing/2014/main" xmlns="" id="{00000000-0008-0000-3500-0000CEC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5240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114300</xdr:rowOff>
    </xdr:from>
    <xdr:to>
      <xdr:col>2</xdr:col>
      <xdr:colOff>439831</xdr:colOff>
      <xdr:row>1</xdr:row>
      <xdr:rowOff>9525</xdr:rowOff>
    </xdr:to>
    <xdr:pic>
      <xdr:nvPicPr>
        <xdr:cNvPr id="53454" name="Image 2">
          <a:extLst>
            <a:ext uri="{FF2B5EF4-FFF2-40B4-BE49-F238E27FC236}">
              <a16:creationId xmlns:a16="http://schemas.microsoft.com/office/drawing/2014/main" xmlns="" id="{00000000-0008-0000-3600-0000CED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1430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123825</xdr:rowOff>
    </xdr:from>
    <xdr:to>
      <xdr:col>2</xdr:col>
      <xdr:colOff>9525</xdr:colOff>
      <xdr:row>2</xdr:row>
      <xdr:rowOff>219075</xdr:rowOff>
    </xdr:to>
    <xdr:pic>
      <xdr:nvPicPr>
        <xdr:cNvPr id="54478" name="Image 2">
          <a:extLst>
            <a:ext uri="{FF2B5EF4-FFF2-40B4-BE49-F238E27FC236}">
              <a16:creationId xmlns:a16="http://schemas.microsoft.com/office/drawing/2014/main" xmlns="" id="{00000000-0008-0000-3700-0000CED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238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171450</xdr:rowOff>
    </xdr:from>
    <xdr:to>
      <xdr:col>2</xdr:col>
      <xdr:colOff>9525</xdr:colOff>
      <xdr:row>3</xdr:row>
      <xdr:rowOff>19050</xdr:rowOff>
    </xdr:to>
    <xdr:pic>
      <xdr:nvPicPr>
        <xdr:cNvPr id="56526" name="Image 2">
          <a:extLst>
            <a:ext uri="{FF2B5EF4-FFF2-40B4-BE49-F238E27FC236}">
              <a16:creationId xmlns:a16="http://schemas.microsoft.com/office/drawing/2014/main" xmlns="" id="{00000000-0008-0000-3800-0000CED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7145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123825</xdr:rowOff>
    </xdr:from>
    <xdr:to>
      <xdr:col>1</xdr:col>
      <xdr:colOff>885825</xdr:colOff>
      <xdr:row>2</xdr:row>
      <xdr:rowOff>219075</xdr:rowOff>
    </xdr:to>
    <xdr:pic>
      <xdr:nvPicPr>
        <xdr:cNvPr id="57550" name="Image 2">
          <a:extLst>
            <a:ext uri="{FF2B5EF4-FFF2-40B4-BE49-F238E27FC236}">
              <a16:creationId xmlns:a16="http://schemas.microsoft.com/office/drawing/2014/main" xmlns="" id="{00000000-0008-0000-3900-0000CEE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238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123825</xdr:rowOff>
    </xdr:from>
    <xdr:to>
      <xdr:col>1</xdr:col>
      <xdr:colOff>857250</xdr:colOff>
      <xdr:row>2</xdr:row>
      <xdr:rowOff>219075</xdr:rowOff>
    </xdr:to>
    <xdr:pic>
      <xdr:nvPicPr>
        <xdr:cNvPr id="55502" name="Image 2">
          <a:extLst>
            <a:ext uri="{FF2B5EF4-FFF2-40B4-BE49-F238E27FC236}">
              <a16:creationId xmlns:a16="http://schemas.microsoft.com/office/drawing/2014/main" xmlns="" id="{00000000-0008-0000-3A00-0000CED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238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66675</xdr:rowOff>
    </xdr:from>
    <xdr:to>
      <xdr:col>2</xdr:col>
      <xdr:colOff>429185</xdr:colOff>
      <xdr:row>0</xdr:row>
      <xdr:rowOff>657225</xdr:rowOff>
    </xdr:to>
    <xdr:pic>
      <xdr:nvPicPr>
        <xdr:cNvPr id="58574" name="Image 2">
          <a:extLst>
            <a:ext uri="{FF2B5EF4-FFF2-40B4-BE49-F238E27FC236}">
              <a16:creationId xmlns:a16="http://schemas.microsoft.com/office/drawing/2014/main" xmlns="" id="{00000000-0008-0000-3B00-0000CEE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6667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114300</xdr:rowOff>
    </xdr:from>
    <xdr:to>
      <xdr:col>1</xdr:col>
      <xdr:colOff>866775</xdr:colOff>
      <xdr:row>2</xdr:row>
      <xdr:rowOff>209550</xdr:rowOff>
    </xdr:to>
    <xdr:pic>
      <xdr:nvPicPr>
        <xdr:cNvPr id="59598" name="Image 2">
          <a:extLst>
            <a:ext uri="{FF2B5EF4-FFF2-40B4-BE49-F238E27FC236}">
              <a16:creationId xmlns:a16="http://schemas.microsoft.com/office/drawing/2014/main" xmlns="" id="{00000000-0008-0000-3C00-0000CEE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430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114300</xdr:rowOff>
    </xdr:from>
    <xdr:to>
      <xdr:col>1</xdr:col>
      <xdr:colOff>876300</xdr:colOff>
      <xdr:row>2</xdr:row>
      <xdr:rowOff>209550</xdr:rowOff>
    </xdr:to>
    <xdr:pic>
      <xdr:nvPicPr>
        <xdr:cNvPr id="61646" name="Image 2">
          <a:extLst>
            <a:ext uri="{FF2B5EF4-FFF2-40B4-BE49-F238E27FC236}">
              <a16:creationId xmlns:a16="http://schemas.microsoft.com/office/drawing/2014/main" xmlns="" id="{00000000-0008-0000-3D00-0000CEF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11430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142875</xdr:rowOff>
    </xdr:from>
    <xdr:to>
      <xdr:col>1</xdr:col>
      <xdr:colOff>876300</xdr:colOff>
      <xdr:row>2</xdr:row>
      <xdr:rowOff>238125</xdr:rowOff>
    </xdr:to>
    <xdr:pic>
      <xdr:nvPicPr>
        <xdr:cNvPr id="62670" name="Image 2">
          <a:extLst>
            <a:ext uri="{FF2B5EF4-FFF2-40B4-BE49-F238E27FC236}">
              <a16:creationId xmlns:a16="http://schemas.microsoft.com/office/drawing/2014/main" xmlns="" id="{00000000-0008-0000-3E00-0000CEF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14287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142875</xdr:rowOff>
    </xdr:from>
    <xdr:to>
      <xdr:col>2</xdr:col>
      <xdr:colOff>19050</xdr:colOff>
      <xdr:row>2</xdr:row>
      <xdr:rowOff>238125</xdr:rowOff>
    </xdr:to>
    <xdr:pic>
      <xdr:nvPicPr>
        <xdr:cNvPr id="60622" name="Image 2">
          <a:extLst>
            <a:ext uri="{FF2B5EF4-FFF2-40B4-BE49-F238E27FC236}">
              <a16:creationId xmlns:a16="http://schemas.microsoft.com/office/drawing/2014/main" xmlns="" id="{00000000-0008-0000-3F00-0000CEE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4287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76200</xdr:rowOff>
    </xdr:from>
    <xdr:to>
      <xdr:col>2</xdr:col>
      <xdr:colOff>363631</xdr:colOff>
      <xdr:row>0</xdr:row>
      <xdr:rowOff>666750</xdr:rowOff>
    </xdr:to>
    <xdr:pic>
      <xdr:nvPicPr>
        <xdr:cNvPr id="63694" name="Image 2">
          <a:extLst>
            <a:ext uri="{FF2B5EF4-FFF2-40B4-BE49-F238E27FC236}">
              <a16:creationId xmlns:a16="http://schemas.microsoft.com/office/drawing/2014/main" xmlns="" id="{00000000-0008-0000-4000-0000CEF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7620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142875</xdr:rowOff>
    </xdr:from>
    <xdr:to>
      <xdr:col>1</xdr:col>
      <xdr:colOff>857250</xdr:colOff>
      <xdr:row>2</xdr:row>
      <xdr:rowOff>238125</xdr:rowOff>
    </xdr:to>
    <xdr:pic>
      <xdr:nvPicPr>
        <xdr:cNvPr id="64718" name="Image 2">
          <a:extLst>
            <a:ext uri="{FF2B5EF4-FFF2-40B4-BE49-F238E27FC236}">
              <a16:creationId xmlns:a16="http://schemas.microsoft.com/office/drawing/2014/main" xmlns="" id="{00000000-0008-0000-4100-0000CEF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4287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161925</xdr:rowOff>
    </xdr:from>
    <xdr:to>
      <xdr:col>2</xdr:col>
      <xdr:colOff>0</xdr:colOff>
      <xdr:row>3</xdr:row>
      <xdr:rowOff>9525</xdr:rowOff>
    </xdr:to>
    <xdr:pic>
      <xdr:nvPicPr>
        <xdr:cNvPr id="66766" name="Image 2">
          <a:extLst>
            <a:ext uri="{FF2B5EF4-FFF2-40B4-BE49-F238E27FC236}">
              <a16:creationId xmlns:a16="http://schemas.microsoft.com/office/drawing/2014/main" xmlns="" id="{00000000-0008-0000-4200-0000CE0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619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161925</xdr:rowOff>
    </xdr:from>
    <xdr:to>
      <xdr:col>1</xdr:col>
      <xdr:colOff>866775</xdr:colOff>
      <xdr:row>3</xdr:row>
      <xdr:rowOff>9525</xdr:rowOff>
    </xdr:to>
    <xdr:pic>
      <xdr:nvPicPr>
        <xdr:cNvPr id="67790" name="Image 2">
          <a:extLst>
            <a:ext uri="{FF2B5EF4-FFF2-40B4-BE49-F238E27FC236}">
              <a16:creationId xmlns:a16="http://schemas.microsoft.com/office/drawing/2014/main" xmlns="" id="{00000000-0008-0000-4300-0000CE0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619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133350</xdr:rowOff>
    </xdr:from>
    <xdr:to>
      <xdr:col>1</xdr:col>
      <xdr:colOff>895350</xdr:colOff>
      <xdr:row>2</xdr:row>
      <xdr:rowOff>228600</xdr:rowOff>
    </xdr:to>
    <xdr:pic>
      <xdr:nvPicPr>
        <xdr:cNvPr id="65742" name="Image 2">
          <a:extLst>
            <a:ext uri="{FF2B5EF4-FFF2-40B4-BE49-F238E27FC236}">
              <a16:creationId xmlns:a16="http://schemas.microsoft.com/office/drawing/2014/main" xmlns="" id="{00000000-0008-0000-4400-0000CE0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3335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114300</xdr:rowOff>
    </xdr:from>
    <xdr:to>
      <xdr:col>2</xdr:col>
      <xdr:colOff>412937</xdr:colOff>
      <xdr:row>1</xdr:row>
      <xdr:rowOff>9525</xdr:rowOff>
    </xdr:to>
    <xdr:pic>
      <xdr:nvPicPr>
        <xdr:cNvPr id="68814" name="Image 2">
          <a:extLst>
            <a:ext uri="{FF2B5EF4-FFF2-40B4-BE49-F238E27FC236}">
              <a16:creationId xmlns:a16="http://schemas.microsoft.com/office/drawing/2014/main" xmlns="" id="{00000000-0008-0000-4500-0000CE0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1430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123825</xdr:rowOff>
    </xdr:from>
    <xdr:to>
      <xdr:col>2</xdr:col>
      <xdr:colOff>9525</xdr:colOff>
      <xdr:row>2</xdr:row>
      <xdr:rowOff>219075</xdr:rowOff>
    </xdr:to>
    <xdr:pic>
      <xdr:nvPicPr>
        <xdr:cNvPr id="69838" name="Image 2">
          <a:extLst>
            <a:ext uri="{FF2B5EF4-FFF2-40B4-BE49-F238E27FC236}">
              <a16:creationId xmlns:a16="http://schemas.microsoft.com/office/drawing/2014/main" xmlns="" id="{00000000-0008-0000-4600-0000CE1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238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161925</xdr:rowOff>
    </xdr:from>
    <xdr:to>
      <xdr:col>1</xdr:col>
      <xdr:colOff>942975</xdr:colOff>
      <xdr:row>3</xdr:row>
      <xdr:rowOff>9525</xdr:rowOff>
    </xdr:to>
    <xdr:pic>
      <xdr:nvPicPr>
        <xdr:cNvPr id="71886" name="Image 2">
          <a:extLst>
            <a:ext uri="{FF2B5EF4-FFF2-40B4-BE49-F238E27FC236}">
              <a16:creationId xmlns:a16="http://schemas.microsoft.com/office/drawing/2014/main" xmlns="" id="{00000000-0008-0000-4700-0000CE1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619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171450</xdr:rowOff>
    </xdr:from>
    <xdr:to>
      <xdr:col>2</xdr:col>
      <xdr:colOff>95250</xdr:colOff>
      <xdr:row>3</xdr:row>
      <xdr:rowOff>19050</xdr:rowOff>
    </xdr:to>
    <xdr:pic>
      <xdr:nvPicPr>
        <xdr:cNvPr id="72910" name="Image 2">
          <a:extLst>
            <a:ext uri="{FF2B5EF4-FFF2-40B4-BE49-F238E27FC236}">
              <a16:creationId xmlns:a16="http://schemas.microsoft.com/office/drawing/2014/main" xmlns="" id="{00000000-0008-0000-4800-0000CE1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7145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152400</xdr:rowOff>
    </xdr:from>
    <xdr:to>
      <xdr:col>1</xdr:col>
      <xdr:colOff>866775</xdr:colOff>
      <xdr:row>3</xdr:row>
      <xdr:rowOff>0</xdr:rowOff>
    </xdr:to>
    <xdr:pic>
      <xdr:nvPicPr>
        <xdr:cNvPr id="70862" name="Image 2">
          <a:extLst>
            <a:ext uri="{FF2B5EF4-FFF2-40B4-BE49-F238E27FC236}">
              <a16:creationId xmlns:a16="http://schemas.microsoft.com/office/drawing/2014/main" xmlns="" id="{00000000-0008-0000-4900-0000CE1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5240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123825</xdr:rowOff>
    </xdr:from>
    <xdr:to>
      <xdr:col>2</xdr:col>
      <xdr:colOff>446554</xdr:colOff>
      <xdr:row>1</xdr:row>
      <xdr:rowOff>19050</xdr:rowOff>
    </xdr:to>
    <xdr:pic>
      <xdr:nvPicPr>
        <xdr:cNvPr id="79054" name="Image 2">
          <a:extLst>
            <a:ext uri="{FF2B5EF4-FFF2-40B4-BE49-F238E27FC236}">
              <a16:creationId xmlns:a16="http://schemas.microsoft.com/office/drawing/2014/main" xmlns="" id="{00000000-0008-0000-4A00-0000CE3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238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133350</xdr:rowOff>
    </xdr:from>
    <xdr:to>
      <xdr:col>1</xdr:col>
      <xdr:colOff>885825</xdr:colOff>
      <xdr:row>2</xdr:row>
      <xdr:rowOff>228600</xdr:rowOff>
    </xdr:to>
    <xdr:pic>
      <xdr:nvPicPr>
        <xdr:cNvPr id="80078" name="Image 2">
          <a:extLst>
            <a:ext uri="{FF2B5EF4-FFF2-40B4-BE49-F238E27FC236}">
              <a16:creationId xmlns:a16="http://schemas.microsoft.com/office/drawing/2014/main" xmlns="" id="{00000000-0008-0000-4B00-0000CE3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33350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123825</xdr:rowOff>
    </xdr:from>
    <xdr:to>
      <xdr:col>1</xdr:col>
      <xdr:colOff>914400</xdr:colOff>
      <xdr:row>2</xdr:row>
      <xdr:rowOff>219075</xdr:rowOff>
    </xdr:to>
    <xdr:pic>
      <xdr:nvPicPr>
        <xdr:cNvPr id="82126" name="Image 2">
          <a:extLst>
            <a:ext uri="{FF2B5EF4-FFF2-40B4-BE49-F238E27FC236}">
              <a16:creationId xmlns:a16="http://schemas.microsoft.com/office/drawing/2014/main" xmlns="" id="{00000000-0008-0000-4C00-0000CE40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238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123825</xdr:rowOff>
    </xdr:from>
    <xdr:to>
      <xdr:col>1</xdr:col>
      <xdr:colOff>857250</xdr:colOff>
      <xdr:row>2</xdr:row>
      <xdr:rowOff>219075</xdr:rowOff>
    </xdr:to>
    <xdr:pic>
      <xdr:nvPicPr>
        <xdr:cNvPr id="83150" name="Image 2">
          <a:extLst>
            <a:ext uri="{FF2B5EF4-FFF2-40B4-BE49-F238E27FC236}">
              <a16:creationId xmlns:a16="http://schemas.microsoft.com/office/drawing/2014/main" xmlns="" id="{00000000-0008-0000-4D00-0000CE4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1238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161925</xdr:rowOff>
    </xdr:from>
    <xdr:to>
      <xdr:col>1</xdr:col>
      <xdr:colOff>923925</xdr:colOff>
      <xdr:row>3</xdr:row>
      <xdr:rowOff>9525</xdr:rowOff>
    </xdr:to>
    <xdr:pic>
      <xdr:nvPicPr>
        <xdr:cNvPr id="81102" name="Image 2">
          <a:extLst>
            <a:ext uri="{FF2B5EF4-FFF2-40B4-BE49-F238E27FC236}">
              <a16:creationId xmlns:a16="http://schemas.microsoft.com/office/drawing/2014/main" xmlns="" id="{00000000-0008-0000-4E00-0000CE3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61925"/>
          <a:ext cx="14763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6.xml"/><Relationship Id="rId1" Type="http://schemas.openxmlformats.org/officeDocument/2006/relationships/printerSettings" Target="../printerSettings/printerSettings5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 filterMode="1">
    <tabColor rgb="FFFF0000"/>
  </sheetPr>
  <dimension ref="A1:O287"/>
  <sheetViews>
    <sheetView tabSelected="1" zoomScale="70" zoomScaleNormal="70" workbookViewId="0">
      <selection activeCell="R19" sqref="R19"/>
    </sheetView>
  </sheetViews>
  <sheetFormatPr baseColWidth="10" defaultRowHeight="12.75" x14ac:dyDescent="0.2"/>
  <cols>
    <col min="1" max="1" width="11.42578125" style="326"/>
    <col min="2" max="2" width="19.42578125" style="157" customWidth="1"/>
    <col min="3" max="3" width="48.85546875" style="157" bestFit="1" customWidth="1"/>
    <col min="4" max="9" width="0" style="157" hidden="1" customWidth="1"/>
    <col min="10" max="10" width="14.5703125" style="157" customWidth="1"/>
    <col min="12" max="12" width="28.42578125" style="520" customWidth="1"/>
    <col min="13" max="13" width="12.5703125" style="157" bestFit="1" customWidth="1"/>
    <col min="14" max="14" width="39" bestFit="1" customWidth="1"/>
    <col min="15" max="15" width="11.42578125" style="160"/>
  </cols>
  <sheetData>
    <row r="1" spans="1:15" ht="26.25" thickBot="1" x14ac:dyDescent="0.25">
      <c r="A1" s="2" t="s">
        <v>6</v>
      </c>
      <c r="B1" s="3" t="s">
        <v>4</v>
      </c>
      <c r="C1" s="2" t="s">
        <v>8</v>
      </c>
      <c r="D1" s="2" t="s">
        <v>5</v>
      </c>
      <c r="E1" s="2" t="s">
        <v>2</v>
      </c>
      <c r="F1" s="2" t="s">
        <v>3</v>
      </c>
      <c r="G1" s="158" t="s">
        <v>9</v>
      </c>
      <c r="H1" s="158" t="s">
        <v>10</v>
      </c>
      <c r="I1" s="158" t="s">
        <v>11</v>
      </c>
      <c r="J1" s="159" t="s">
        <v>7</v>
      </c>
      <c r="K1" s="220" t="s">
        <v>82</v>
      </c>
      <c r="L1" s="519" t="s">
        <v>6</v>
      </c>
      <c r="M1" s="518" t="s">
        <v>4</v>
      </c>
      <c r="N1" s="518" t="s">
        <v>8</v>
      </c>
      <c r="O1" s="521" t="s">
        <v>7</v>
      </c>
    </row>
    <row r="2" spans="1:15" x14ac:dyDescent="0.2">
      <c r="A2" s="324" t="s">
        <v>81</v>
      </c>
      <c r="B2" s="153">
        <f>'Opérations 01'!A6</f>
        <v>11639917</v>
      </c>
      <c r="C2" s="157" t="str">
        <f>'Opérations 01'!D6</f>
        <v>Futie d'eau B01-L023</v>
      </c>
      <c r="D2" s="157">
        <f>'Opérations 01'!E6</f>
        <v>0</v>
      </c>
      <c r="E2" s="157">
        <f>'Opérations 01'!F6</f>
        <v>0</v>
      </c>
      <c r="F2" s="157">
        <f>'Opérations 01'!G6</f>
        <v>0</v>
      </c>
      <c r="G2" s="157">
        <f>'Opérations 01'!H6</f>
        <v>0</v>
      </c>
      <c r="H2" s="157">
        <f>'Opérations 01'!I6</f>
        <v>0</v>
      </c>
      <c r="I2" s="157">
        <f>'Opérations 01'!J6</f>
        <v>0</v>
      </c>
      <c r="J2" s="155">
        <f>'Opérations 01'!AF6</f>
        <v>3</v>
      </c>
      <c r="K2" s="42" t="str">
        <f>IF(SUM(J2)&lt;=2,"X"," ")</f>
        <v xml:space="preserve"> </v>
      </c>
    </row>
    <row r="3" spans="1:15" x14ac:dyDescent="0.2">
      <c r="A3" s="324" t="s">
        <v>81</v>
      </c>
      <c r="B3" s="154">
        <f>'Opérations 01'!A7</f>
        <v>11639903</v>
      </c>
      <c r="C3" s="157" t="str">
        <f>'Opérations 01'!D7</f>
        <v>Contrôle préventif</v>
      </c>
      <c r="D3" s="157">
        <f>'Opérations 01'!E7</f>
        <v>0</v>
      </c>
      <c r="E3" s="157">
        <f>'Opérations 01'!F7</f>
        <v>0</v>
      </c>
      <c r="F3" s="157">
        <f>'Opérations 01'!G7</f>
        <v>0</v>
      </c>
      <c r="G3" s="157">
        <f>'Opérations 01'!H7</f>
        <v>0</v>
      </c>
      <c r="H3" s="157">
        <f>'Opérations 01'!I7</f>
        <v>0</v>
      </c>
      <c r="I3" s="157">
        <f>'Opérations 01'!J7</f>
        <v>0</v>
      </c>
      <c r="J3" s="155">
        <f>'Opérations 01'!AF7</f>
        <v>13</v>
      </c>
      <c r="K3" s="42" t="str">
        <f t="shared" ref="K3:K66" si="0">IF(SUM(J3)&lt;=2,"X"," ")</f>
        <v xml:space="preserve"> </v>
      </c>
    </row>
    <row r="4" spans="1:15" x14ac:dyDescent="0.2">
      <c r="A4" s="324" t="s">
        <v>81</v>
      </c>
      <c r="B4" s="154">
        <f>'Opérations 01'!A8</f>
        <v>11639917</v>
      </c>
      <c r="C4" s="157" t="str">
        <f>'Opérations 01'!D8</f>
        <v>rangement annuel</v>
      </c>
      <c r="D4" s="157">
        <f>'Opérations 01'!E8</f>
        <v>0</v>
      </c>
      <c r="E4" s="157">
        <f>'Opérations 01'!F8</f>
        <v>0</v>
      </c>
      <c r="F4" s="157">
        <f>'Opérations 01'!G8</f>
        <v>0</v>
      </c>
      <c r="G4" s="157">
        <f>'Opérations 01'!H8</f>
        <v>0</v>
      </c>
      <c r="H4" s="157">
        <f>'Opérations 01'!I8</f>
        <v>0</v>
      </c>
      <c r="I4" s="157">
        <f>'Opérations 01'!J8</f>
        <v>0</v>
      </c>
      <c r="J4" s="155">
        <f>'Opérations 01'!AF8</f>
        <v>8</v>
      </c>
      <c r="K4" s="42" t="str">
        <f t="shared" si="0"/>
        <v xml:space="preserve"> </v>
      </c>
    </row>
    <row r="5" spans="1:15" x14ac:dyDescent="0.2">
      <c r="A5" s="324" t="s">
        <v>81</v>
      </c>
      <c r="B5" s="154">
        <f>'Opérations 01'!A9</f>
        <v>3279278</v>
      </c>
      <c r="C5" s="157" t="str">
        <f>'Opérations 01'!D9</f>
        <v>usinage porte echantillon</v>
      </c>
      <c r="D5" s="157">
        <f>'Opérations 01'!E9</f>
        <v>0</v>
      </c>
      <c r="E5" s="157">
        <f>'Opérations 01'!F9</f>
        <v>0</v>
      </c>
      <c r="F5" s="157">
        <f>'Opérations 01'!G9</f>
        <v>0</v>
      </c>
      <c r="G5" s="157">
        <f>'Opérations 01'!H9</f>
        <v>0</v>
      </c>
      <c r="H5" s="157">
        <f>'Opérations 01'!I9</f>
        <v>0</v>
      </c>
      <c r="I5" s="157">
        <f>'Opérations 01'!J9</f>
        <v>0</v>
      </c>
      <c r="J5" s="155">
        <f>'Opérations 01'!AF9</f>
        <v>2</v>
      </c>
      <c r="K5" s="42" t="str">
        <f t="shared" si="0"/>
        <v>X</v>
      </c>
    </row>
    <row r="6" spans="1:15" x14ac:dyDescent="0.2">
      <c r="A6" s="324" t="s">
        <v>81</v>
      </c>
      <c r="B6" s="154">
        <f>'Opérations 01'!A10</f>
        <v>3282180</v>
      </c>
      <c r="C6" s="157" t="str">
        <f>'Opérations 01'!D10</f>
        <v>Pale d'agitation REPTILS</v>
      </c>
      <c r="D6" s="157">
        <f>'Opérations 01'!E10</f>
        <v>0</v>
      </c>
      <c r="E6" s="157">
        <f>'Opérations 01'!F10</f>
        <v>0</v>
      </c>
      <c r="F6" s="157">
        <f>'Opérations 01'!G10</f>
        <v>0</v>
      </c>
      <c r="G6" s="157">
        <f>'Opérations 01'!H10</f>
        <v>0</v>
      </c>
      <c r="H6" s="157">
        <f>'Opérations 01'!I10</f>
        <v>0</v>
      </c>
      <c r="I6" s="157">
        <f>'Opérations 01'!J10</f>
        <v>0</v>
      </c>
      <c r="J6" s="155">
        <f>'Opérations 01'!AF10</f>
        <v>4</v>
      </c>
      <c r="K6" s="42" t="str">
        <f t="shared" si="0"/>
        <v xml:space="preserve"> </v>
      </c>
    </row>
    <row r="7" spans="1:15" x14ac:dyDescent="0.2">
      <c r="A7" s="324" t="s">
        <v>81</v>
      </c>
      <c r="B7" s="154">
        <f>'Opérations 01'!A11</f>
        <v>3292088</v>
      </c>
      <c r="C7" s="157" t="str">
        <f>'Opérations 01'!D11</f>
        <v>Calles</v>
      </c>
      <c r="D7" s="157">
        <f>'Opérations 01'!E11</f>
        <v>0</v>
      </c>
      <c r="E7" s="157">
        <f>'Opérations 01'!F11</f>
        <v>0</v>
      </c>
      <c r="F7" s="157">
        <f>'Opérations 01'!G11</f>
        <v>0</v>
      </c>
      <c r="G7" s="157">
        <f>'Opérations 01'!H11</f>
        <v>0</v>
      </c>
      <c r="H7" s="157">
        <f>'Opérations 01'!I11</f>
        <v>0</v>
      </c>
      <c r="I7" s="157">
        <f>'Opérations 01'!J11</f>
        <v>0</v>
      </c>
      <c r="J7" s="155">
        <f>'Opérations 01'!AF11</f>
        <v>3</v>
      </c>
      <c r="K7" s="42" t="str">
        <f t="shared" si="0"/>
        <v xml:space="preserve"> </v>
      </c>
    </row>
    <row r="8" spans="1:15" x14ac:dyDescent="0.2">
      <c r="A8" s="324" t="s">
        <v>81</v>
      </c>
      <c r="B8" s="154">
        <f>'Opérations 01'!A12</f>
        <v>11548304</v>
      </c>
      <c r="C8" s="157" t="str">
        <f>'Opérations 01'!D12</f>
        <v>reparation de pas de vis</v>
      </c>
      <c r="D8" s="157">
        <f>'Opérations 01'!E12</f>
        <v>0</v>
      </c>
      <c r="E8" s="157">
        <f>'Opérations 01'!F12</f>
        <v>0</v>
      </c>
      <c r="F8" s="157">
        <f>'Opérations 01'!G12</f>
        <v>0</v>
      </c>
      <c r="G8" s="157">
        <f>'Opérations 01'!H12</f>
        <v>0</v>
      </c>
      <c r="H8" s="157">
        <f>'Opérations 01'!I12</f>
        <v>0</v>
      </c>
      <c r="I8" s="157">
        <f>'Opérations 01'!J12</f>
        <v>0</v>
      </c>
      <c r="J8" s="155">
        <f>'Opérations 01'!AF12</f>
        <v>1.75</v>
      </c>
      <c r="K8" s="42" t="str">
        <f t="shared" si="0"/>
        <v>X</v>
      </c>
    </row>
    <row r="9" spans="1:15" x14ac:dyDescent="0.2">
      <c r="A9" s="324" t="s">
        <v>81</v>
      </c>
      <c r="B9" s="154">
        <f>'Opérations 01'!A13</f>
        <v>11639917</v>
      </c>
      <c r="C9" s="157" t="str">
        <f>'Opérations 01'!D13</f>
        <v>révision chariot</v>
      </c>
      <c r="D9" s="157">
        <f>'Opérations 01'!E13</f>
        <v>0</v>
      </c>
      <c r="E9" s="157">
        <f>'Opérations 01'!F13</f>
        <v>0</v>
      </c>
      <c r="F9" s="157">
        <f>'Opérations 01'!G13</f>
        <v>0</v>
      </c>
      <c r="G9" s="157">
        <f>'Opérations 01'!H13</f>
        <v>0</v>
      </c>
      <c r="H9" s="157">
        <f>'Opérations 01'!I13</f>
        <v>0</v>
      </c>
      <c r="I9" s="157">
        <f>'Opérations 01'!J13</f>
        <v>0</v>
      </c>
      <c r="J9" s="155">
        <f>'Opérations 01'!AF13</f>
        <v>2.5</v>
      </c>
      <c r="K9" s="42" t="str">
        <f t="shared" si="0"/>
        <v xml:space="preserve"> </v>
      </c>
    </row>
    <row r="10" spans="1:15" x14ac:dyDescent="0.2">
      <c r="A10" s="324" t="s">
        <v>81</v>
      </c>
      <c r="B10" s="154">
        <f>'Opérations 01'!A14</f>
        <v>11639917</v>
      </c>
      <c r="C10" s="157" t="str">
        <f>'Opérations 01'!D14</f>
        <v>Installation de protection</v>
      </c>
      <c r="D10" s="157">
        <f>'Opérations 01'!E14</f>
        <v>0</v>
      </c>
      <c r="E10" s="157">
        <f>'Opérations 01'!F14</f>
        <v>0</v>
      </c>
      <c r="F10" s="157">
        <f>'Opérations 01'!G14</f>
        <v>0</v>
      </c>
      <c r="G10" s="157">
        <f>'Opérations 01'!H14</f>
        <v>0</v>
      </c>
      <c r="H10" s="157">
        <f>'Opérations 01'!I14</f>
        <v>0</v>
      </c>
      <c r="I10" s="157">
        <f>'Opérations 01'!J14</f>
        <v>0</v>
      </c>
      <c r="J10" s="155">
        <f>'Opérations 01'!AF14</f>
        <v>13</v>
      </c>
      <c r="K10" s="42" t="str">
        <f t="shared" si="0"/>
        <v xml:space="preserve"> </v>
      </c>
    </row>
    <row r="11" spans="1:15" x14ac:dyDescent="0.2">
      <c r="A11" s="324" t="s">
        <v>81</v>
      </c>
      <c r="B11" s="154">
        <f>'Opérations 01'!A15</f>
        <v>11598031</v>
      </c>
      <c r="C11" s="157" t="str">
        <f>'Opérations 01'!D15</f>
        <v>Microscope Jeol 1400</v>
      </c>
      <c r="D11" s="157">
        <f>'Opérations 01'!E15</f>
        <v>0</v>
      </c>
      <c r="E11" s="157">
        <f>'Opérations 01'!F15</f>
        <v>0</v>
      </c>
      <c r="F11" s="157">
        <f>'Opérations 01'!G15</f>
        <v>0</v>
      </c>
      <c r="G11" s="157">
        <f>'Opérations 01'!H15</f>
        <v>0</v>
      </c>
      <c r="H11" s="157">
        <f>'Opérations 01'!I15</f>
        <v>0</v>
      </c>
      <c r="I11" s="157">
        <f>'Opérations 01'!J15</f>
        <v>0</v>
      </c>
      <c r="J11" s="155">
        <f>'Opérations 01'!AF15</f>
        <v>3</v>
      </c>
      <c r="K11" s="42" t="str">
        <f t="shared" si="0"/>
        <v xml:space="preserve"> </v>
      </c>
    </row>
    <row r="12" spans="1:15" x14ac:dyDescent="0.2">
      <c r="A12" s="324" t="s">
        <v>81</v>
      </c>
      <c r="B12" s="154">
        <f>'Opérations 01'!A16</f>
        <v>11325665</v>
      </c>
      <c r="C12" s="157" t="str">
        <f>'Opérations 01'!D16</f>
        <v xml:space="preserve">Travaux de maçonnerie </v>
      </c>
      <c r="D12" s="157">
        <f>'Opérations 01'!E16</f>
        <v>0</v>
      </c>
      <c r="E12" s="157">
        <f>'Opérations 01'!F16</f>
        <v>0</v>
      </c>
      <c r="F12" s="157">
        <f>'Opérations 01'!G16</f>
        <v>0</v>
      </c>
      <c r="G12" s="157">
        <f>'Opérations 01'!H16</f>
        <v>0</v>
      </c>
      <c r="H12" s="157">
        <f>'Opérations 01'!I16</f>
        <v>0</v>
      </c>
      <c r="I12" s="157">
        <f>'Opérations 01'!J16</f>
        <v>0</v>
      </c>
      <c r="J12" s="155">
        <f>'Opérations 01'!AF16</f>
        <v>9</v>
      </c>
      <c r="K12" s="42" t="str">
        <f t="shared" si="0"/>
        <v xml:space="preserve"> </v>
      </c>
    </row>
    <row r="13" spans="1:15" x14ac:dyDescent="0.2">
      <c r="A13" s="324" t="s">
        <v>81</v>
      </c>
      <c r="B13" s="154">
        <f>'Opérations 01'!A17</f>
        <v>11639917</v>
      </c>
      <c r="C13" s="157" t="str">
        <f>'Opérations 01'!D17</f>
        <v>urgent fuite d'eau</v>
      </c>
      <c r="D13" s="157">
        <f>'Opérations 01'!$E26</f>
        <v>0</v>
      </c>
      <c r="E13" s="157">
        <f>'Opérations 01'!$F26</f>
        <v>0</v>
      </c>
      <c r="F13" s="157">
        <f>'Opérations 01'!$G26</f>
        <v>0</v>
      </c>
      <c r="G13" s="157">
        <f>'Opérations 01'!$H26</f>
        <v>0</v>
      </c>
      <c r="H13" s="157">
        <f>'Opérations 01'!$I26</f>
        <v>0</v>
      </c>
      <c r="I13" s="157">
        <f>'Opérations 01'!$J26</f>
        <v>0</v>
      </c>
      <c r="J13" s="155">
        <f>'Opérations 01'!AF17</f>
        <v>1</v>
      </c>
      <c r="K13" s="42" t="str">
        <f t="shared" si="0"/>
        <v>X</v>
      </c>
    </row>
    <row r="14" spans="1:15" x14ac:dyDescent="0.2">
      <c r="A14" s="324" t="s">
        <v>81</v>
      </c>
      <c r="B14" s="154">
        <f>'Opérations 01'!A18</f>
        <v>11639917</v>
      </c>
      <c r="C14" s="157" t="str">
        <f>'Opérations 01'!D18</f>
        <v>Fuite douche sécurité</v>
      </c>
      <c r="D14" s="157">
        <f>'Opérations 01'!$E27</f>
        <v>0</v>
      </c>
      <c r="E14" s="157">
        <f>'Opérations 01'!$F27</f>
        <v>0</v>
      </c>
      <c r="F14" s="157">
        <f>'Opérations 01'!$G27</f>
        <v>0</v>
      </c>
      <c r="G14" s="157">
        <f>'Opérations 01'!$H27</f>
        <v>0</v>
      </c>
      <c r="H14" s="157">
        <f>'Opérations 01'!$I27</f>
        <v>0</v>
      </c>
      <c r="I14" s="157">
        <f>'Opérations 01'!$J27</f>
        <v>0</v>
      </c>
      <c r="J14" s="155">
        <f>'Opérations 01'!AF18</f>
        <v>1</v>
      </c>
      <c r="K14" s="42" t="str">
        <f t="shared" si="0"/>
        <v>X</v>
      </c>
    </row>
    <row r="15" spans="1:15" x14ac:dyDescent="0.2">
      <c r="A15" s="324" t="s">
        <v>81</v>
      </c>
      <c r="B15" s="154">
        <f>'Opérations 01'!A19</f>
        <v>11639917</v>
      </c>
      <c r="C15" s="157" t="str">
        <f>'Opérations 01'!D19</f>
        <v>Fuite eau centrale Eau Dem B32</v>
      </c>
      <c r="D15" s="157">
        <f>'Opérations 01'!$E28</f>
        <v>0</v>
      </c>
      <c r="E15" s="157">
        <f>'Opérations 01'!$F28</f>
        <v>0</v>
      </c>
      <c r="F15" s="157">
        <f>'Opérations 01'!$G28</f>
        <v>0</v>
      </c>
      <c r="G15" s="157">
        <f>'Opérations 01'!$H28</f>
        <v>0</v>
      </c>
      <c r="H15" s="157">
        <f>'Opérations 01'!$I28</f>
        <v>0</v>
      </c>
      <c r="I15" s="157">
        <f>'Opérations 01'!$J28</f>
        <v>0</v>
      </c>
      <c r="J15" s="155">
        <f>'Opérations 01'!AF19</f>
        <v>3.5</v>
      </c>
      <c r="K15" s="42" t="str">
        <f t="shared" si="0"/>
        <v xml:space="preserve"> </v>
      </c>
    </row>
    <row r="16" spans="1:15" x14ac:dyDescent="0.2">
      <c r="A16" s="324" t="s">
        <v>81</v>
      </c>
      <c r="B16" s="154">
        <f>'Opérations 01'!A20</f>
        <v>11605607</v>
      </c>
      <c r="C16" s="157" t="str">
        <f>'Opérations 01'!D20</f>
        <v>Support pour rayneri 0300562</v>
      </c>
      <c r="D16" s="157">
        <f>'Opérations 01'!$E29</f>
        <v>0</v>
      </c>
      <c r="E16" s="157">
        <f>'Opérations 01'!$F29</f>
        <v>0</v>
      </c>
      <c r="F16" s="157">
        <f>'Opérations 01'!$G29</f>
        <v>0</v>
      </c>
      <c r="G16" s="157">
        <f>'Opérations 01'!$H29</f>
        <v>0</v>
      </c>
      <c r="H16" s="157">
        <f>'Opérations 01'!$I29</f>
        <v>0</v>
      </c>
      <c r="I16" s="157">
        <f>'Opérations 01'!$J29</f>
        <v>0</v>
      </c>
      <c r="J16" s="155">
        <f>'Opérations 01'!AF20</f>
        <v>10</v>
      </c>
      <c r="K16" s="42" t="str">
        <f t="shared" si="0"/>
        <v xml:space="preserve"> </v>
      </c>
    </row>
    <row r="17" spans="1:11" x14ac:dyDescent="0.2">
      <c r="A17" s="324" t="s">
        <v>81</v>
      </c>
      <c r="B17" s="154">
        <f>'Opérations 01'!A21</f>
        <v>11639917</v>
      </c>
      <c r="C17" s="157" t="str">
        <f>'Opérations 01'!D21</f>
        <v>Déplacement dérouleur papier</v>
      </c>
      <c r="D17" s="157">
        <f>'Opérations 01'!$E30</f>
        <v>0</v>
      </c>
      <c r="E17" s="157">
        <f>'Opérations 01'!$F30</f>
        <v>0</v>
      </c>
      <c r="F17" s="157">
        <f>'Opérations 01'!$G30</f>
        <v>0</v>
      </c>
      <c r="G17" s="157">
        <f>'Opérations 01'!$H30</f>
        <v>0</v>
      </c>
      <c r="H17" s="157">
        <f>'Opérations 01'!$I30</f>
        <v>0</v>
      </c>
      <c r="I17" s="157">
        <f>'Opérations 01'!$J30</f>
        <v>0</v>
      </c>
      <c r="J17" s="155">
        <f>'Opérations 01'!AF21</f>
        <v>1</v>
      </c>
      <c r="K17" s="42" t="str">
        <f t="shared" si="0"/>
        <v>X</v>
      </c>
    </row>
    <row r="18" spans="1:11" x14ac:dyDescent="0.2">
      <c r="A18" s="324" t="s">
        <v>81</v>
      </c>
      <c r="B18" s="154">
        <f>'Opérations 01'!A22</f>
        <v>11639917</v>
      </c>
      <c r="C18" s="157" t="str">
        <f>'Opérations 01'!D22</f>
        <v>vitrine dans labo</v>
      </c>
      <c r="D18" s="157">
        <f>'Opérations 01'!$E31</f>
        <v>0</v>
      </c>
      <c r="E18" s="157">
        <f>'Opérations 01'!$F31</f>
        <v>0</v>
      </c>
      <c r="F18" s="157">
        <f>'Opérations 01'!$G31</f>
        <v>0</v>
      </c>
      <c r="G18" s="157">
        <f>'Opérations 01'!$H31</f>
        <v>0</v>
      </c>
      <c r="H18" s="157">
        <f>'Opérations 01'!$I31</f>
        <v>0</v>
      </c>
      <c r="I18" s="157">
        <f>'Opérations 01'!$J31</f>
        <v>0</v>
      </c>
      <c r="J18" s="155">
        <f>'Opérations 01'!AF22</f>
        <v>1.75</v>
      </c>
      <c r="K18" s="42" t="str">
        <f t="shared" si="0"/>
        <v>X</v>
      </c>
    </row>
    <row r="19" spans="1:11" x14ac:dyDescent="0.2">
      <c r="A19" s="325">
        <v>2</v>
      </c>
      <c r="B19" s="154">
        <f>'Opérations 02'!A6</f>
        <v>11656882</v>
      </c>
      <c r="C19" s="157" t="str">
        <f>'Opérations 02'!D6</f>
        <v xml:space="preserve">Travaux de maçonnerie </v>
      </c>
      <c r="D19" s="157">
        <f>'Opérations 01'!$E32</f>
        <v>0</v>
      </c>
      <c r="E19" s="157">
        <f>'Opérations 01'!$F32</f>
        <v>0</v>
      </c>
      <c r="F19" s="157">
        <f>'Opérations 01'!$G32</f>
        <v>0</v>
      </c>
      <c r="G19" s="157">
        <f>'Opérations 01'!$H32</f>
        <v>0</v>
      </c>
      <c r="H19" s="157">
        <f>'Opérations 01'!$I32</f>
        <v>0</v>
      </c>
      <c r="I19" s="157">
        <f>'Opérations 01'!$J32</f>
        <v>0</v>
      </c>
      <c r="J19" s="156">
        <f>'Opérations 02'!AF6</f>
        <v>5.5</v>
      </c>
      <c r="K19" s="42" t="str">
        <f t="shared" si="0"/>
        <v xml:space="preserve"> </v>
      </c>
    </row>
    <row r="20" spans="1:11" x14ac:dyDescent="0.2">
      <c r="A20" s="325">
        <v>2</v>
      </c>
      <c r="B20" s="154">
        <f>'Opérations 02'!A7</f>
        <v>11656626</v>
      </c>
      <c r="C20" s="157" t="str">
        <f>'Opérations 02'!D7</f>
        <v>APV - sécurité porte</v>
      </c>
      <c r="D20" s="157">
        <f>'Opérations 01'!$E33</f>
        <v>0</v>
      </c>
      <c r="E20" s="157">
        <f>'Opérations 01'!$F33</f>
        <v>0</v>
      </c>
      <c r="F20" s="157">
        <f>'Opérations 01'!$G33</f>
        <v>0</v>
      </c>
      <c r="G20" s="157">
        <f>'Opérations 01'!$H33</f>
        <v>0</v>
      </c>
      <c r="H20" s="157">
        <f>'Opérations 01'!$I33</f>
        <v>0</v>
      </c>
      <c r="I20" s="157">
        <f>'Opérations 01'!$J33</f>
        <v>0</v>
      </c>
      <c r="J20" s="156">
        <f>'Opérations 02'!AF7</f>
        <v>8</v>
      </c>
      <c r="K20" s="42" t="str">
        <f t="shared" si="0"/>
        <v xml:space="preserve"> </v>
      </c>
    </row>
    <row r="21" spans="1:11" x14ac:dyDescent="0.2">
      <c r="A21" s="325">
        <v>2</v>
      </c>
      <c r="B21" s="154">
        <f>'Opérations 02'!A8</f>
        <v>11656833</v>
      </c>
      <c r="C21" s="157" t="str">
        <f>'Opérations 02'!D8</f>
        <v>APV - volets mobiles Cyclone</v>
      </c>
      <c r="D21" s="157">
        <f>'Opérations 01'!$E34</f>
        <v>0</v>
      </c>
      <c r="E21" s="157">
        <f>'Opérations 01'!$F34</f>
        <v>0</v>
      </c>
      <c r="F21" s="157">
        <f>'Opérations 01'!$G34</f>
        <v>0</v>
      </c>
      <c r="G21" s="157">
        <f>'Opérations 01'!$H34</f>
        <v>0</v>
      </c>
      <c r="H21" s="157">
        <f>'Opérations 01'!$I34</f>
        <v>0</v>
      </c>
      <c r="I21" s="157">
        <f>'Opérations 01'!$J34</f>
        <v>0</v>
      </c>
      <c r="J21" s="156">
        <f>'Opérations 02'!AF8</f>
        <v>6</v>
      </c>
      <c r="K21" s="42" t="str">
        <f t="shared" si="0"/>
        <v xml:space="preserve"> </v>
      </c>
    </row>
    <row r="22" spans="1:11" x14ac:dyDescent="0.2">
      <c r="A22" s="325">
        <v>2</v>
      </c>
      <c r="B22" s="154">
        <f>'Opérations 02'!A9</f>
        <v>11594168</v>
      </c>
      <c r="C22" s="157" t="str">
        <f>'Opérations 02'!D9</f>
        <v>pistolet air comprimé</v>
      </c>
      <c r="D22" s="157">
        <f>'Opérations 01'!$E35</f>
        <v>0</v>
      </c>
      <c r="E22" s="157">
        <f>'Opérations 01'!$F35</f>
        <v>0</v>
      </c>
      <c r="F22" s="157">
        <f>'Opérations 01'!$G35</f>
        <v>0</v>
      </c>
      <c r="G22" s="157">
        <f>'Opérations 01'!$H35</f>
        <v>0</v>
      </c>
      <c r="H22" s="157">
        <f>'Opérations 01'!$I35</f>
        <v>0</v>
      </c>
      <c r="I22" s="157">
        <f>'Opérations 01'!$J35</f>
        <v>0</v>
      </c>
      <c r="J22" s="156">
        <f>'Opérations 02'!AF9</f>
        <v>4.5</v>
      </c>
      <c r="K22" s="42" t="str">
        <f t="shared" si="0"/>
        <v xml:space="preserve"> </v>
      </c>
    </row>
    <row r="23" spans="1:11" x14ac:dyDescent="0.2">
      <c r="A23" s="325">
        <v>2</v>
      </c>
      <c r="B23" s="154">
        <f>'Opérations 02'!A10</f>
        <v>11639905</v>
      </c>
      <c r="C23" s="157" t="str">
        <f>'Opérations 02'!D10</f>
        <v>Depose Deshydrateur -&gt;Destruction 3E</v>
      </c>
      <c r="D23" s="157">
        <f>'Opérations 01'!$E36</f>
        <v>0</v>
      </c>
      <c r="E23" s="157">
        <f>'Opérations 01'!$F36</f>
        <v>0</v>
      </c>
      <c r="F23" s="157">
        <f>'Opérations 01'!$G36</f>
        <v>0</v>
      </c>
      <c r="G23" s="157">
        <f>'Opérations 01'!$H36</f>
        <v>0</v>
      </c>
      <c r="H23" s="157">
        <f>'Opérations 01'!$I36</f>
        <v>0</v>
      </c>
      <c r="I23" s="157">
        <f>'Opérations 01'!$J36</f>
        <v>0</v>
      </c>
      <c r="J23" s="156">
        <f>'Opérations 02'!AF10</f>
        <v>2.5</v>
      </c>
      <c r="K23" s="42" t="str">
        <f t="shared" si="0"/>
        <v xml:space="preserve"> </v>
      </c>
    </row>
    <row r="24" spans="1:11" x14ac:dyDescent="0.2">
      <c r="A24" s="325">
        <v>2</v>
      </c>
      <c r="B24" s="154">
        <f>'Opérations 02'!A11</f>
        <v>11639906</v>
      </c>
      <c r="C24" s="157" t="str">
        <f>'Opérations 02'!D11</f>
        <v>Stockage de fluide frigorigène</v>
      </c>
      <c r="D24" s="157">
        <f>'Opérations 01'!$E37</f>
        <v>0</v>
      </c>
      <c r="E24" s="157">
        <f>'Opérations 01'!$F37</f>
        <v>0</v>
      </c>
      <c r="F24" s="157">
        <f>'Opérations 01'!$G37</f>
        <v>0</v>
      </c>
      <c r="G24" s="157">
        <f>'Opérations 01'!$H37</f>
        <v>0</v>
      </c>
      <c r="H24" s="157">
        <f>'Opérations 01'!$I37</f>
        <v>0</v>
      </c>
      <c r="I24" s="157">
        <f>'Opérations 01'!$J37</f>
        <v>0</v>
      </c>
      <c r="J24" s="156">
        <f>'Opérations 02'!AF11</f>
        <v>19</v>
      </c>
      <c r="K24" s="42" t="str">
        <f t="shared" si="0"/>
        <v xml:space="preserve"> </v>
      </c>
    </row>
    <row r="25" spans="1:11" x14ac:dyDescent="0.2">
      <c r="A25" s="325">
        <v>2</v>
      </c>
      <c r="B25" s="154">
        <f>'Opérations 02'!A12</f>
        <v>3299222</v>
      </c>
      <c r="C25" s="157" t="str">
        <f>'Opérations 02'!D12</f>
        <v>Détecteur d'oxygène</v>
      </c>
      <c r="D25" s="157">
        <f>'Opérations 02'!E6</f>
        <v>0</v>
      </c>
      <c r="E25" s="157">
        <f>'Opérations 02'!F6</f>
        <v>0</v>
      </c>
      <c r="F25" s="157">
        <f>'Opérations 02'!G6</f>
        <v>0</v>
      </c>
      <c r="G25" s="157">
        <f>'Opérations 02'!H6</f>
        <v>0</v>
      </c>
      <c r="H25" s="157">
        <f>'Opérations 02'!I6</f>
        <v>0</v>
      </c>
      <c r="I25" s="157">
        <f>'Opérations 02'!J6</f>
        <v>0</v>
      </c>
      <c r="J25" s="156">
        <f>'Opérations 02'!AF12</f>
        <v>2.5</v>
      </c>
      <c r="K25" s="42" t="str">
        <f t="shared" si="0"/>
        <v xml:space="preserve"> </v>
      </c>
    </row>
    <row r="26" spans="1:11" x14ac:dyDescent="0.2">
      <c r="A26" s="325">
        <v>2</v>
      </c>
      <c r="B26" s="154">
        <f>'Opérations 02'!A13</f>
        <v>11639917</v>
      </c>
      <c r="C26" s="157" t="str">
        <f>'Opérations 02'!D13</f>
        <v>usinage porte echantillon</v>
      </c>
      <c r="D26" s="157">
        <f>'Opérations 02'!E7</f>
        <v>0</v>
      </c>
      <c r="E26" s="157">
        <f>'Opérations 02'!F7</f>
        <v>0</v>
      </c>
      <c r="F26" s="157">
        <f>'Opérations 02'!G7</f>
        <v>0</v>
      </c>
      <c r="G26" s="157">
        <f>'Opérations 02'!H7</f>
        <v>0</v>
      </c>
      <c r="H26" s="157">
        <f>'Opérations 02'!I7</f>
        <v>0</v>
      </c>
      <c r="I26" s="157">
        <f>'Opérations 02'!J7</f>
        <v>0</v>
      </c>
      <c r="J26" s="156">
        <f>'Opérations 02'!AF13</f>
        <v>7</v>
      </c>
      <c r="K26" s="42" t="str">
        <f t="shared" si="0"/>
        <v xml:space="preserve"> </v>
      </c>
    </row>
    <row r="27" spans="1:11" x14ac:dyDescent="0.2">
      <c r="A27" s="325">
        <v>2</v>
      </c>
      <c r="B27" s="154">
        <f>'Opérations 02'!A14</f>
        <v>11639917</v>
      </c>
      <c r="C27" s="157" t="str">
        <f>'Opérations 02'!D14</f>
        <v>Portoir pour gants</v>
      </c>
      <c r="D27" s="157">
        <f>'Opérations 02'!E8</f>
        <v>0</v>
      </c>
      <c r="E27" s="157">
        <f>'Opérations 02'!F8</f>
        <v>0</v>
      </c>
      <c r="F27" s="157">
        <f>'Opérations 02'!G8</f>
        <v>0</v>
      </c>
      <c r="G27" s="157">
        <f>'Opérations 02'!H8</f>
        <v>0</v>
      </c>
      <c r="H27" s="157">
        <f>'Opérations 02'!I8</f>
        <v>0</v>
      </c>
      <c r="I27" s="157">
        <f>'Opérations 02'!J8</f>
        <v>0</v>
      </c>
      <c r="J27" s="156">
        <f>'Opérations 02'!AF14</f>
        <v>2.25</v>
      </c>
      <c r="K27" s="42" t="str">
        <f t="shared" si="0"/>
        <v xml:space="preserve"> </v>
      </c>
    </row>
    <row r="28" spans="1:11" x14ac:dyDescent="0.2">
      <c r="A28" s="325">
        <v>2</v>
      </c>
      <c r="B28" s="154">
        <f>'Opérations 02'!A15</f>
        <v>11655323</v>
      </c>
      <c r="C28" s="157" t="str">
        <f>'Opérations 02'!D15</f>
        <v>Fabrication canules inox</v>
      </c>
      <c r="D28" s="157">
        <f>'Opérations 02'!E9</f>
        <v>0</v>
      </c>
      <c r="E28" s="157">
        <f>'Opérations 02'!F9</f>
        <v>0</v>
      </c>
      <c r="F28" s="157">
        <f>'Opérations 02'!G9</f>
        <v>0</v>
      </c>
      <c r="G28" s="157">
        <f>'Opérations 02'!H9</f>
        <v>0</v>
      </c>
      <c r="H28" s="157">
        <f>'Opérations 02'!I9</f>
        <v>0</v>
      </c>
      <c r="I28" s="157">
        <f>'Opérations 02'!J9</f>
        <v>0</v>
      </c>
      <c r="J28" s="156">
        <f>'Opérations 02'!AF15</f>
        <v>4.5</v>
      </c>
      <c r="K28" s="42" t="str">
        <f t="shared" si="0"/>
        <v xml:space="preserve"> </v>
      </c>
    </row>
    <row r="29" spans="1:11" x14ac:dyDescent="0.2">
      <c r="A29" s="325">
        <v>2</v>
      </c>
      <c r="B29" s="154">
        <f>'Opérations 02'!A16</f>
        <v>11656570</v>
      </c>
      <c r="C29" s="157" t="str">
        <f>'Opérations 02'!D16</f>
        <v>Pompe primaire</v>
      </c>
      <c r="D29" s="157">
        <f>'Opérations 02'!E10</f>
        <v>0</v>
      </c>
      <c r="E29" s="157">
        <f>'Opérations 02'!F10</f>
        <v>0</v>
      </c>
      <c r="F29" s="157">
        <f>'Opérations 02'!G10</f>
        <v>0</v>
      </c>
      <c r="G29" s="157">
        <f>'Opérations 02'!H10</f>
        <v>0</v>
      </c>
      <c r="H29" s="157">
        <f>'Opérations 02'!I10</f>
        <v>0</v>
      </c>
      <c r="I29" s="157">
        <f>'Opérations 02'!J10</f>
        <v>0</v>
      </c>
      <c r="J29" s="156">
        <f>'Opérations 02'!AF16</f>
        <v>6.25</v>
      </c>
      <c r="K29" s="42" t="str">
        <f t="shared" si="0"/>
        <v xml:space="preserve"> </v>
      </c>
    </row>
    <row r="30" spans="1:11" x14ac:dyDescent="0.2">
      <c r="A30" s="325">
        <v>2</v>
      </c>
      <c r="B30" s="154">
        <f>'Opérations 02'!A17</f>
        <v>11657536</v>
      </c>
      <c r="C30" s="157" t="str">
        <f>'Opérations 02'!D17</f>
        <v>réparation pompe primaire</v>
      </c>
      <c r="D30" s="157">
        <f>'Opérations 02'!E11</f>
        <v>0</v>
      </c>
      <c r="E30" s="157">
        <f>'Opérations 02'!F11</f>
        <v>0</v>
      </c>
      <c r="F30" s="157">
        <f>'Opérations 02'!G11</f>
        <v>0</v>
      </c>
      <c r="G30" s="157">
        <f>'Opérations 02'!H11</f>
        <v>0</v>
      </c>
      <c r="H30" s="157">
        <f>'Opérations 02'!I11</f>
        <v>0</v>
      </c>
      <c r="I30" s="157">
        <f>'Opérations 02'!J11</f>
        <v>0</v>
      </c>
      <c r="J30" s="156">
        <f>'Opérations 02'!AF17</f>
        <v>1.5</v>
      </c>
      <c r="K30" s="42" t="str">
        <f t="shared" si="0"/>
        <v>X</v>
      </c>
    </row>
    <row r="31" spans="1:11" x14ac:dyDescent="0.2">
      <c r="A31" s="325">
        <v>2</v>
      </c>
      <c r="B31" s="154">
        <f>'Opérations 02'!A18</f>
        <v>11656731</v>
      </c>
      <c r="C31" s="157" t="str">
        <f>'Opérations 02'!D18</f>
        <v>arbre d'agitation</v>
      </c>
      <c r="D31" s="157">
        <f>'Opérations 02'!E12</f>
        <v>0</v>
      </c>
      <c r="E31" s="157">
        <f>'Opérations 02'!F12</f>
        <v>0</v>
      </c>
      <c r="F31" s="157">
        <f>'Opérations 02'!G12</f>
        <v>0</v>
      </c>
      <c r="G31" s="157">
        <f>'Opérations 02'!H12</f>
        <v>0</v>
      </c>
      <c r="H31" s="157">
        <f>'Opérations 02'!I12</f>
        <v>0</v>
      </c>
      <c r="I31" s="157">
        <f>'Opérations 02'!J12</f>
        <v>0</v>
      </c>
      <c r="J31" s="156">
        <f>'Opérations 02'!AF18</f>
        <v>3.5</v>
      </c>
      <c r="K31" s="42" t="str">
        <f t="shared" si="0"/>
        <v xml:space="preserve"> </v>
      </c>
    </row>
    <row r="32" spans="1:11" x14ac:dyDescent="0.2">
      <c r="A32" s="325">
        <v>2</v>
      </c>
      <c r="B32" s="154">
        <f>'Opérations 02'!A19</f>
        <v>11639903</v>
      </c>
      <c r="C32" s="157" t="str">
        <f>'Opérations 02'!D19</f>
        <v>Contrôle préventif</v>
      </c>
      <c r="D32" s="157">
        <f>'Opérations 02'!E13</f>
        <v>0</v>
      </c>
      <c r="E32" s="157">
        <f>'Opérations 02'!F13</f>
        <v>0</v>
      </c>
      <c r="F32" s="157">
        <f>'Opérations 02'!G13</f>
        <v>0</v>
      </c>
      <c r="G32" s="157">
        <f>'Opérations 02'!H13</f>
        <v>0</v>
      </c>
      <c r="H32" s="157">
        <f>'Opérations 02'!I13</f>
        <v>0</v>
      </c>
      <c r="I32" s="157">
        <f>'Opérations 02'!J13</f>
        <v>0</v>
      </c>
      <c r="J32" s="156">
        <f>'Opérations 02'!AF19</f>
        <v>1.75</v>
      </c>
      <c r="K32" s="42" t="str">
        <f t="shared" si="0"/>
        <v>X</v>
      </c>
    </row>
    <row r="33" spans="1:11" x14ac:dyDescent="0.2">
      <c r="A33" s="325">
        <v>2</v>
      </c>
      <c r="B33" s="154">
        <f>'Opérations 02'!A20</f>
        <v>11657769</v>
      </c>
      <c r="C33" s="157" t="str">
        <f>'Opérations 02'!D20</f>
        <v>fuite chauffe eau B32-L167</v>
      </c>
      <c r="D33" s="157">
        <f>'Opérations 02'!E14</f>
        <v>0</v>
      </c>
      <c r="E33" s="157">
        <f>'Opérations 02'!F14</f>
        <v>0</v>
      </c>
      <c r="F33" s="157">
        <f>'Opérations 02'!G14</f>
        <v>0</v>
      </c>
      <c r="G33" s="157">
        <f>'Opérations 02'!H14</f>
        <v>0</v>
      </c>
      <c r="H33" s="157">
        <f>'Opérations 02'!I14</f>
        <v>0</v>
      </c>
      <c r="I33" s="157">
        <f>'Opérations 02'!J14</f>
        <v>0</v>
      </c>
      <c r="J33" s="156">
        <f>'Opérations 02'!AF20</f>
        <v>1.25</v>
      </c>
      <c r="K33" s="42" t="str">
        <f t="shared" si="0"/>
        <v>X</v>
      </c>
    </row>
    <row r="34" spans="1:11" x14ac:dyDescent="0.2">
      <c r="A34" s="325">
        <v>2</v>
      </c>
      <c r="B34" s="154">
        <f>'Opérations 02'!A21</f>
        <v>11657567</v>
      </c>
      <c r="C34" s="157" t="str">
        <f>'Opérations 02'!D21</f>
        <v>Bouchons en téflons</v>
      </c>
      <c r="D34" s="157">
        <f>'Opérations 02'!E15</f>
        <v>0</v>
      </c>
      <c r="E34" s="157">
        <f>'Opérations 02'!F15</f>
        <v>0</v>
      </c>
      <c r="F34" s="157">
        <f>'Opérations 02'!G15</f>
        <v>0</v>
      </c>
      <c r="G34" s="157">
        <f>'Opérations 02'!H15</f>
        <v>0</v>
      </c>
      <c r="H34" s="157">
        <f>'Opérations 02'!I15</f>
        <v>0</v>
      </c>
      <c r="I34" s="157">
        <f>'Opérations 02'!J15</f>
        <v>0</v>
      </c>
      <c r="J34" s="156">
        <f>'Opérations 02'!AF21</f>
        <v>4.5</v>
      </c>
      <c r="K34" s="42" t="str">
        <f t="shared" si="0"/>
        <v xml:space="preserve"> </v>
      </c>
    </row>
    <row r="35" spans="1:11" x14ac:dyDescent="0.2">
      <c r="A35" s="325">
        <v>2</v>
      </c>
      <c r="B35" s="154">
        <f>'Opérations 02'!A22</f>
        <v>11639904</v>
      </c>
      <c r="C35" s="157" t="str">
        <f>'Opérations 02'!D22</f>
        <v>Fixation exincteur</v>
      </c>
      <c r="D35" s="157">
        <f>'Opérations 02'!E16</f>
        <v>0</v>
      </c>
      <c r="E35" s="157">
        <f>'Opérations 02'!F16</f>
        <v>0</v>
      </c>
      <c r="F35" s="157">
        <f>'Opérations 02'!G16</f>
        <v>0</v>
      </c>
      <c r="G35" s="157">
        <f>'Opérations 02'!H16</f>
        <v>0</v>
      </c>
      <c r="H35" s="157">
        <f>'Opérations 02'!I16</f>
        <v>0</v>
      </c>
      <c r="I35" s="157">
        <f>'Opérations 02'!J16</f>
        <v>0</v>
      </c>
      <c r="J35" s="156">
        <f>'Opérations 02'!AF22</f>
        <v>1.5</v>
      </c>
      <c r="K35" s="42" t="str">
        <f t="shared" si="0"/>
        <v>X</v>
      </c>
    </row>
    <row r="36" spans="1:11" x14ac:dyDescent="0.2">
      <c r="A36" s="325">
        <v>2</v>
      </c>
      <c r="B36" s="154">
        <f>'Opérations 02'!A23</f>
        <v>11639917</v>
      </c>
      <c r="C36" s="157" t="str">
        <f>'Opérations 02'!D23</f>
        <v>Déplacement dérouleur papier</v>
      </c>
      <c r="D36" s="157">
        <f>'Opérations 02'!E17</f>
        <v>0</v>
      </c>
      <c r="E36" s="157">
        <f>'Opérations 02'!F17</f>
        <v>0</v>
      </c>
      <c r="F36" s="157">
        <f>'Opérations 02'!G17</f>
        <v>0</v>
      </c>
      <c r="G36" s="157">
        <f>'Opérations 02'!H17</f>
        <v>0</v>
      </c>
      <c r="H36" s="157">
        <f>'Opérations 02'!I17</f>
        <v>0</v>
      </c>
      <c r="I36" s="157">
        <f>'Opérations 02'!J17</f>
        <v>0</v>
      </c>
      <c r="J36" s="156">
        <f>'Opérations 02'!AF23</f>
        <v>0.5</v>
      </c>
      <c r="K36" s="42" t="str">
        <f t="shared" si="0"/>
        <v>X</v>
      </c>
    </row>
    <row r="37" spans="1:11" x14ac:dyDescent="0.2">
      <c r="A37" s="325">
        <v>2</v>
      </c>
      <c r="B37" s="154">
        <f>'Opérations 02'!A24</f>
        <v>11658665</v>
      </c>
      <c r="C37" s="157" t="str">
        <f>'Opérations 02'!D24</f>
        <v>Remplacement &amp; entretien pompe</v>
      </c>
      <c r="D37" s="157">
        <f>'Opérations 02'!E18</f>
        <v>0</v>
      </c>
      <c r="E37" s="157">
        <f>'Opérations 02'!F18</f>
        <v>0</v>
      </c>
      <c r="F37" s="157">
        <f>'Opérations 02'!G18</f>
        <v>0</v>
      </c>
      <c r="G37" s="157">
        <f>'Opérations 02'!H18</f>
        <v>0</v>
      </c>
      <c r="H37" s="157">
        <f>'Opérations 02'!I18</f>
        <v>0</v>
      </c>
      <c r="I37" s="157">
        <f>'Opérations 02'!J18</f>
        <v>0</v>
      </c>
      <c r="J37" s="156">
        <f>'Opérations 02'!AF24</f>
        <v>4.5</v>
      </c>
      <c r="K37" s="42" t="str">
        <f t="shared" si="0"/>
        <v xml:space="preserve"> </v>
      </c>
    </row>
    <row r="38" spans="1:11" x14ac:dyDescent="0.2">
      <c r="A38" s="325">
        <v>2</v>
      </c>
      <c r="B38" s="154">
        <f>'Opérations 02'!A25</f>
        <v>11605607</v>
      </c>
      <c r="C38" s="157" t="str">
        <f>'Opérations 02'!D25</f>
        <v>Support pour rayneri 0300562</v>
      </c>
      <c r="D38" s="157">
        <f>'Opérations 02'!E19</f>
        <v>0</v>
      </c>
      <c r="E38" s="157">
        <f>'Opérations 02'!F19</f>
        <v>0</v>
      </c>
      <c r="F38" s="157">
        <f>'Opérations 02'!G19</f>
        <v>0</v>
      </c>
      <c r="G38" s="157">
        <f>'Opérations 02'!H19</f>
        <v>0</v>
      </c>
      <c r="H38" s="157">
        <f>'Opérations 02'!I19</f>
        <v>0</v>
      </c>
      <c r="I38" s="157">
        <f>'Opérations 02'!J19</f>
        <v>0</v>
      </c>
      <c r="J38" s="156">
        <f>'Opérations 02'!AF25</f>
        <v>7.5</v>
      </c>
      <c r="K38" s="42" t="str">
        <f t="shared" si="0"/>
        <v xml:space="preserve"> </v>
      </c>
    </row>
    <row r="39" spans="1:11" x14ac:dyDescent="0.2">
      <c r="A39" s="325">
        <v>2</v>
      </c>
      <c r="B39" s="154">
        <f>'Opérations 02'!A26</f>
        <v>11476710</v>
      </c>
      <c r="C39" s="157" t="str">
        <f>'Opérations 02'!D26</f>
        <v>PY2</v>
      </c>
      <c r="D39" s="157">
        <f>'Opérations 02'!E20</f>
        <v>0</v>
      </c>
      <c r="E39" s="157">
        <f>'Opérations 02'!F20</f>
        <v>0</v>
      </c>
      <c r="F39" s="157">
        <f>'Opérations 02'!G20</f>
        <v>0</v>
      </c>
      <c r="G39" s="157">
        <f>'Opérations 02'!H20</f>
        <v>0</v>
      </c>
      <c r="H39" s="157">
        <f>'Opérations 02'!I20</f>
        <v>0</v>
      </c>
      <c r="I39" s="157">
        <f>'Opérations 02'!J20</f>
        <v>0</v>
      </c>
      <c r="J39" s="156">
        <f>'Opérations 02'!AF26</f>
        <v>3</v>
      </c>
      <c r="K39" s="42" t="str">
        <f t="shared" si="0"/>
        <v xml:space="preserve"> </v>
      </c>
    </row>
    <row r="40" spans="1:11" x14ac:dyDescent="0.2">
      <c r="A40" s="325">
        <v>2</v>
      </c>
      <c r="B40" s="154">
        <f>'Opérations 02'!A27</f>
        <v>11639905</v>
      </c>
      <c r="C40" s="157" t="str">
        <f>'Opérations 02'!D27</f>
        <v>B01 L225-Gaine 8 utilités AC-N2-EV</v>
      </c>
      <c r="D40" s="157">
        <f>'Opérations 02'!$E34</f>
        <v>0</v>
      </c>
      <c r="E40" s="157">
        <f>'Opérations 02'!$F34</f>
        <v>0</v>
      </c>
      <c r="F40" s="157">
        <f>'Opérations 02'!$G34</f>
        <v>0</v>
      </c>
      <c r="G40" s="157">
        <f>'Opérations 02'!$H34</f>
        <v>0</v>
      </c>
      <c r="H40" s="157">
        <f>'Opérations 02'!$I34</f>
        <v>0</v>
      </c>
      <c r="I40" s="157">
        <f>'Opérations 02'!$J34</f>
        <v>0</v>
      </c>
      <c r="J40" s="156">
        <f>'Opérations 02'!AF27</f>
        <v>6</v>
      </c>
      <c r="K40" s="42" t="str">
        <f t="shared" si="0"/>
        <v xml:space="preserve"> </v>
      </c>
    </row>
    <row r="41" spans="1:11" x14ac:dyDescent="0.2">
      <c r="A41" s="325">
        <v>2</v>
      </c>
      <c r="B41" s="154">
        <f>'Opérations 02'!A28</f>
        <v>11618175</v>
      </c>
      <c r="C41" s="157" t="str">
        <f>'Opérations 02'!D28</f>
        <v>Sécurité sur Niro Major</v>
      </c>
      <c r="D41" s="157">
        <f>'Opérations 02'!$E35</f>
        <v>0</v>
      </c>
      <c r="E41" s="157">
        <f>'Opérations 02'!$F35</f>
        <v>0</v>
      </c>
      <c r="F41" s="157">
        <f>'Opérations 02'!$G35</f>
        <v>0</v>
      </c>
      <c r="G41" s="157">
        <f>'Opérations 02'!$H35</f>
        <v>0</v>
      </c>
      <c r="H41" s="157">
        <f>'Opérations 02'!$I35</f>
        <v>0</v>
      </c>
      <c r="I41" s="157">
        <f>'Opérations 02'!$J35</f>
        <v>0</v>
      </c>
      <c r="J41" s="156">
        <f>'Opérations 02'!AF28</f>
        <v>22.5</v>
      </c>
      <c r="K41" s="42" t="str">
        <f t="shared" si="0"/>
        <v xml:space="preserve"> </v>
      </c>
    </row>
    <row r="42" spans="1:11" x14ac:dyDescent="0.2">
      <c r="A42" s="325">
        <v>2</v>
      </c>
      <c r="B42" s="154">
        <f>'Opérations 02'!A29</f>
        <v>11656628</v>
      </c>
      <c r="C42" s="157" t="str">
        <f>'Opérations 02'!D29</f>
        <v>Pale d'agitation REPTILS</v>
      </c>
      <c r="D42" s="157">
        <f>'Opérations 02'!$E36</f>
        <v>0</v>
      </c>
      <c r="E42" s="157">
        <f>'Opérations 02'!$F36</f>
        <v>0</v>
      </c>
      <c r="F42" s="157">
        <f>'Opérations 02'!$G36</f>
        <v>0</v>
      </c>
      <c r="G42" s="157">
        <f>'Opérations 02'!$H36</f>
        <v>0</v>
      </c>
      <c r="H42" s="157">
        <f>'Opérations 02'!$I36</f>
        <v>0</v>
      </c>
      <c r="I42" s="157">
        <f>'Opérations 02'!$J36</f>
        <v>0</v>
      </c>
      <c r="J42" s="156">
        <f>'Opérations 02'!AF29</f>
        <v>4</v>
      </c>
      <c r="K42" s="42" t="str">
        <f t="shared" si="0"/>
        <v xml:space="preserve"> </v>
      </c>
    </row>
    <row r="43" spans="1:11" x14ac:dyDescent="0.2">
      <c r="A43" s="325">
        <v>2</v>
      </c>
      <c r="B43" s="154">
        <f>'Opérations 02'!A30</f>
        <v>11656889</v>
      </c>
      <c r="C43" s="157" t="str">
        <f>'Opérations 02'!D30</f>
        <v>Mélangeur  vapeur( urgent)</v>
      </c>
      <c r="D43" s="157">
        <f>'Opérations 02'!$E37</f>
        <v>0</v>
      </c>
      <c r="E43" s="157">
        <f>'Opérations 02'!$F37</f>
        <v>0</v>
      </c>
      <c r="F43" s="157">
        <f>'Opérations 02'!$G37</f>
        <v>0</v>
      </c>
      <c r="G43" s="157">
        <f>'Opérations 02'!$H37</f>
        <v>0</v>
      </c>
      <c r="H43" s="157">
        <f>'Opérations 02'!$I37</f>
        <v>0</v>
      </c>
      <c r="I43" s="157">
        <f>'Opérations 02'!$J37</f>
        <v>0</v>
      </c>
      <c r="J43" s="156">
        <f>'Opérations 02'!AF30</f>
        <v>2</v>
      </c>
      <c r="K43" s="42" t="str">
        <f t="shared" si="0"/>
        <v>X</v>
      </c>
    </row>
    <row r="44" spans="1:11" x14ac:dyDescent="0.2">
      <c r="A44" s="325">
        <v>2</v>
      </c>
      <c r="B44" s="154">
        <f>'Opérations 02'!A31</f>
        <v>11656835</v>
      </c>
      <c r="C44" s="157" t="str">
        <f>'Opérations 02'!D31</f>
        <v>support bôites café Nespresso</v>
      </c>
      <c r="D44" s="157">
        <f>'Opérations 02'!$E38</f>
        <v>0</v>
      </c>
      <c r="E44" s="157">
        <f>'Opérations 02'!$F38</f>
        <v>0</v>
      </c>
      <c r="F44" s="157">
        <f>'Opérations 02'!$G38</f>
        <v>0</v>
      </c>
      <c r="G44" s="157">
        <f>'Opérations 02'!$H38</f>
        <v>0</v>
      </c>
      <c r="H44" s="157">
        <f>'Opérations 02'!$I38</f>
        <v>0</v>
      </c>
      <c r="I44" s="157">
        <f>'Opérations 02'!$J38</f>
        <v>0</v>
      </c>
      <c r="J44" s="156">
        <f>'Opérations 02'!AF31</f>
        <v>4</v>
      </c>
      <c r="K44" s="42" t="str">
        <f t="shared" si="0"/>
        <v xml:space="preserve"> </v>
      </c>
    </row>
    <row r="45" spans="1:11" x14ac:dyDescent="0.2">
      <c r="A45" s="325">
        <v>3</v>
      </c>
      <c r="B45" s="154">
        <f>'Opérations 03'!A6</f>
        <v>11639906</v>
      </c>
      <c r="C45" s="157" t="str">
        <f>'Opérations 03'!D6</f>
        <v>Support bras articule B04</v>
      </c>
      <c r="D45" s="157">
        <f>'Opérations 02'!$E39</f>
        <v>0</v>
      </c>
      <c r="E45" s="157">
        <f>'Opérations 02'!$F39</f>
        <v>0</v>
      </c>
      <c r="F45" s="157">
        <f>'Opérations 02'!$G39</f>
        <v>0</v>
      </c>
      <c r="G45" s="157">
        <f>'Opérations 02'!$H39</f>
        <v>0</v>
      </c>
      <c r="H45" s="157">
        <f>'Opérations 02'!$I39</f>
        <v>0</v>
      </c>
      <c r="I45" s="157">
        <f>'Opérations 02'!$J39</f>
        <v>0</v>
      </c>
      <c r="J45" s="160">
        <f>'Opérations 03'!$AF6</f>
        <v>35.25</v>
      </c>
      <c r="K45" s="42" t="str">
        <f t="shared" si="0"/>
        <v xml:space="preserve"> </v>
      </c>
    </row>
    <row r="46" spans="1:11" x14ac:dyDescent="0.2">
      <c r="A46" s="325">
        <v>3</v>
      </c>
      <c r="B46" s="154">
        <f>'Opérations 03'!A7</f>
        <v>11639906</v>
      </c>
      <c r="C46" s="157" t="str">
        <f>'Opérations 03'!D7</f>
        <v>Support Vinci / conduite Nacelle</v>
      </c>
      <c r="D46" s="157">
        <f>'Opérations 02'!$E40</f>
        <v>0</v>
      </c>
      <c r="E46" s="157">
        <f>'Opérations 02'!$F40</f>
        <v>0</v>
      </c>
      <c r="F46" s="157">
        <f>'Opérations 02'!$G40</f>
        <v>0</v>
      </c>
      <c r="G46" s="157">
        <f>'Opérations 02'!$H40</f>
        <v>0</v>
      </c>
      <c r="H46" s="157">
        <f>'Opérations 02'!$I40</f>
        <v>0</v>
      </c>
      <c r="I46" s="157">
        <f>'Opérations 02'!$J40</f>
        <v>0</v>
      </c>
      <c r="J46" s="160">
        <f>'Opérations 03'!$AF7</f>
        <v>4</v>
      </c>
      <c r="K46" s="42" t="str">
        <f t="shared" si="0"/>
        <v xml:space="preserve"> </v>
      </c>
    </row>
    <row r="47" spans="1:11" x14ac:dyDescent="0.2">
      <c r="A47" s="325">
        <v>3</v>
      </c>
      <c r="B47" s="154">
        <f>'Opérations 03'!A8</f>
        <v>11612830</v>
      </c>
      <c r="C47" s="157" t="str">
        <f>'Opérations 03'!D8</f>
        <v>Demandes de raccord pour react</v>
      </c>
      <c r="D47" s="157">
        <f>'Opérations 02'!$E41</f>
        <v>0</v>
      </c>
      <c r="E47" s="157">
        <f>'Opérations 02'!$F41</f>
        <v>0</v>
      </c>
      <c r="F47" s="157">
        <f>'Opérations 02'!$G41</f>
        <v>0</v>
      </c>
      <c r="G47" s="157">
        <f>'Opérations 02'!$H41</f>
        <v>0</v>
      </c>
      <c r="H47" s="157">
        <f>'Opérations 02'!$I41</f>
        <v>0</v>
      </c>
      <c r="I47" s="157">
        <f>'Opérations 02'!$J41</f>
        <v>0</v>
      </c>
      <c r="J47" s="160">
        <f>'Opérations 03'!$AF8</f>
        <v>6.5</v>
      </c>
      <c r="K47" s="42" t="str">
        <f t="shared" si="0"/>
        <v xml:space="preserve"> </v>
      </c>
    </row>
    <row r="48" spans="1:11" x14ac:dyDescent="0.2">
      <c r="A48" s="325">
        <v>3</v>
      </c>
      <c r="B48" s="154">
        <f>'Opérations 03'!A9</f>
        <v>11639906</v>
      </c>
      <c r="C48" s="157" t="str">
        <f>'Opérations 03'!D9</f>
        <v>Stockage de fluide frigorigène</v>
      </c>
      <c r="D48" s="157">
        <f>'Opérations 02'!$E42</f>
        <v>0</v>
      </c>
      <c r="E48" s="157">
        <f>'Opérations 02'!$F42</f>
        <v>0</v>
      </c>
      <c r="F48" s="157">
        <f>'Opérations 02'!$G42</f>
        <v>0</v>
      </c>
      <c r="G48" s="157">
        <f>'Opérations 02'!$H42</f>
        <v>0</v>
      </c>
      <c r="H48" s="157">
        <f>'Opérations 02'!$I42</f>
        <v>0</v>
      </c>
      <c r="I48" s="157">
        <f>'Opérations 02'!$J42</f>
        <v>0</v>
      </c>
      <c r="J48" s="160">
        <f>'Opérations 03'!$AF9</f>
        <v>3</v>
      </c>
      <c r="K48" s="42" t="str">
        <f t="shared" si="0"/>
        <v xml:space="preserve"> </v>
      </c>
    </row>
    <row r="49" spans="1:11" x14ac:dyDescent="0.2">
      <c r="A49" s="325">
        <v>3</v>
      </c>
      <c r="B49" s="154">
        <f>'Opérations 03'!A10</f>
        <v>11597844</v>
      </c>
      <c r="C49" s="157" t="str">
        <f>'Opérations 03'!D10</f>
        <v>rehausse leche frite filtre B3</v>
      </c>
      <c r="D49" s="157">
        <f>'Opérations 02'!$E43</f>
        <v>0</v>
      </c>
      <c r="E49" s="157">
        <f>'Opérations 02'!$F43</f>
        <v>0</v>
      </c>
      <c r="F49" s="157">
        <f>'Opérations 02'!$G43</f>
        <v>0</v>
      </c>
      <c r="G49" s="157">
        <f>'Opérations 02'!$H43</f>
        <v>0</v>
      </c>
      <c r="H49" s="157">
        <f>'Opérations 02'!$I43</f>
        <v>0</v>
      </c>
      <c r="I49" s="157">
        <f>'Opérations 02'!$J43</f>
        <v>0</v>
      </c>
      <c r="J49" s="160">
        <f>'Opérations 03'!$AF10</f>
        <v>8.75</v>
      </c>
      <c r="K49" s="42" t="str">
        <f t="shared" si="0"/>
        <v xml:space="preserve"> </v>
      </c>
    </row>
    <row r="50" spans="1:11" x14ac:dyDescent="0.2">
      <c r="A50" s="325">
        <v>3</v>
      </c>
      <c r="B50" s="154">
        <f>'Opérations 03'!A11</f>
        <v>11658826</v>
      </c>
      <c r="C50" s="157" t="str">
        <f>'Opérations 03'!D11</f>
        <v>Mise en place éléments HSE</v>
      </c>
      <c r="D50" s="157">
        <f>'Opérations 02'!$E44</f>
        <v>0</v>
      </c>
      <c r="E50" s="157">
        <f>'Opérations 02'!$F44</f>
        <v>0</v>
      </c>
      <c r="F50" s="157">
        <f>'Opérations 02'!$G44</f>
        <v>0</v>
      </c>
      <c r="G50" s="157">
        <f>'Opérations 02'!$H44</f>
        <v>0</v>
      </c>
      <c r="H50" s="157">
        <f>'Opérations 02'!$I44</f>
        <v>0</v>
      </c>
      <c r="I50" s="157">
        <f>'Opérations 02'!$J44</f>
        <v>0</v>
      </c>
      <c r="J50" s="160">
        <f>'Opérations 03'!$AF11</f>
        <v>4.5</v>
      </c>
      <c r="K50" s="42" t="str">
        <f t="shared" si="0"/>
        <v xml:space="preserve"> </v>
      </c>
    </row>
    <row r="51" spans="1:11" x14ac:dyDescent="0.2">
      <c r="A51" s="325">
        <v>3</v>
      </c>
      <c r="B51" s="154">
        <f>'Opérations 03'!A12</f>
        <v>11639917</v>
      </c>
      <c r="C51" s="157" t="str">
        <f>'Opérations 03'!D12</f>
        <v>Déplacement dérouleur papier</v>
      </c>
      <c r="D51" s="157">
        <f>'Opérations 02'!$E45</f>
        <v>0</v>
      </c>
      <c r="E51" s="157">
        <f>'Opérations 02'!$F45</f>
        <v>0</v>
      </c>
      <c r="F51" s="157">
        <f>'Opérations 02'!$G45</f>
        <v>0</v>
      </c>
      <c r="G51" s="157">
        <f>'Opérations 02'!$H45</f>
        <v>0</v>
      </c>
      <c r="H51" s="157">
        <f>'Opérations 02'!$I45</f>
        <v>0</v>
      </c>
      <c r="I51" s="157">
        <f>'Opérations 02'!$J45</f>
        <v>0</v>
      </c>
      <c r="J51" s="160">
        <f>'Opérations 03'!$AF12</f>
        <v>1.5</v>
      </c>
      <c r="K51" s="42" t="str">
        <f t="shared" si="0"/>
        <v>X</v>
      </c>
    </row>
    <row r="52" spans="1:11" x14ac:dyDescent="0.2">
      <c r="A52" s="325">
        <v>3</v>
      </c>
      <c r="B52" s="154">
        <f>'Opérations 03'!A13</f>
        <v>11639917</v>
      </c>
      <c r="C52" s="157" t="str">
        <f>'Opérations 03'!D13</f>
        <v xml:space="preserve"> contôle APAVE </v>
      </c>
      <c r="D52" s="157">
        <f>'Opérations 02'!$E46</f>
        <v>0</v>
      </c>
      <c r="E52" s="157">
        <f>'Opérations 02'!$F46</f>
        <v>0</v>
      </c>
      <c r="F52" s="157">
        <f>'Opérations 02'!$G46</f>
        <v>0</v>
      </c>
      <c r="G52" s="157">
        <f>'Opérations 02'!$H46</f>
        <v>0</v>
      </c>
      <c r="H52" s="157">
        <f>'Opérations 02'!$I46</f>
        <v>0</v>
      </c>
      <c r="I52" s="157">
        <f>'Opérations 02'!$J46</f>
        <v>0</v>
      </c>
      <c r="J52" s="160">
        <f>'Opérations 03'!$AF13</f>
        <v>1.75</v>
      </c>
      <c r="K52" s="42" t="str">
        <f t="shared" si="0"/>
        <v>X</v>
      </c>
    </row>
    <row r="53" spans="1:11" x14ac:dyDescent="0.2">
      <c r="A53" s="325">
        <v>3</v>
      </c>
      <c r="B53" s="154">
        <f>'Opérations 03'!A14</f>
        <v>11657769</v>
      </c>
      <c r="C53" s="157" t="str">
        <f>'Opérations 03'!D14</f>
        <v>fuite chauffe eau B32-L167</v>
      </c>
      <c r="D53" s="157">
        <f>'Opérations 02'!$E47</f>
        <v>0</v>
      </c>
      <c r="E53" s="157">
        <f>'Opérations 02'!$F47</f>
        <v>0</v>
      </c>
      <c r="F53" s="157">
        <f>'Opérations 02'!$G47</f>
        <v>0</v>
      </c>
      <c r="G53" s="157">
        <f>'Opérations 02'!$H47</f>
        <v>0</v>
      </c>
      <c r="H53" s="157">
        <f>'Opérations 02'!$I47</f>
        <v>0</v>
      </c>
      <c r="I53" s="157">
        <f>'Opérations 02'!$J47</f>
        <v>0</v>
      </c>
      <c r="J53" s="160">
        <f>'Opérations 03'!$AF14</f>
        <v>5.75</v>
      </c>
      <c r="K53" s="42" t="str">
        <f t="shared" si="0"/>
        <v xml:space="preserve"> </v>
      </c>
    </row>
    <row r="54" spans="1:11" x14ac:dyDescent="0.2">
      <c r="A54" s="325">
        <v>3</v>
      </c>
      <c r="B54" s="154">
        <f>'Opérations 03'!A15</f>
        <v>11658665</v>
      </c>
      <c r="C54" s="157" t="str">
        <f>'Opérations 03'!D15</f>
        <v>Remplacement &amp; entretien pompe</v>
      </c>
      <c r="D54" s="157">
        <f>'Opérations 02'!$E48</f>
        <v>0</v>
      </c>
      <c r="E54" s="157">
        <f>'Opérations 02'!$F48</f>
        <v>0</v>
      </c>
      <c r="F54" s="157">
        <f>'Opérations 02'!$G48</f>
        <v>0</v>
      </c>
      <c r="G54" s="157">
        <f>'Opérations 02'!$H48</f>
        <v>0</v>
      </c>
      <c r="H54" s="157">
        <f>'Opérations 02'!$I48</f>
        <v>0</v>
      </c>
      <c r="I54" s="157">
        <f>'Opérations 02'!$J48</f>
        <v>0</v>
      </c>
      <c r="J54" s="160">
        <f>'Opérations 03'!$AF15</f>
        <v>2</v>
      </c>
      <c r="K54" s="42" t="str">
        <f t="shared" si="0"/>
        <v>X</v>
      </c>
    </row>
    <row r="55" spans="1:11" x14ac:dyDescent="0.2">
      <c r="A55" s="325">
        <v>3</v>
      </c>
      <c r="B55" s="154">
        <f>'Opérations 03'!A16</f>
        <v>11639917</v>
      </c>
      <c r="C55" s="157" t="str">
        <f>'Opérations 03'!D16</f>
        <v>Urgent Débouchage sortie four</v>
      </c>
      <c r="D55" s="157">
        <f>'Opérations 02'!$E49</f>
        <v>0</v>
      </c>
      <c r="E55" s="157">
        <f>'Opérations 02'!$F49</f>
        <v>0</v>
      </c>
      <c r="F55" s="157">
        <f>'Opérations 02'!$G49</f>
        <v>0</v>
      </c>
      <c r="G55" s="157">
        <f>'Opérations 02'!$H49</f>
        <v>0</v>
      </c>
      <c r="H55" s="157">
        <f>'Opérations 02'!$I49</f>
        <v>0</v>
      </c>
      <c r="I55" s="157">
        <f>'Opérations 02'!$J49</f>
        <v>0</v>
      </c>
      <c r="J55" s="160">
        <f>'Opérations 03'!$AF16</f>
        <v>5.25</v>
      </c>
      <c r="K55" s="42" t="str">
        <f t="shared" si="0"/>
        <v xml:space="preserve"> </v>
      </c>
    </row>
    <row r="56" spans="1:11" x14ac:dyDescent="0.2">
      <c r="A56" s="325">
        <v>3</v>
      </c>
      <c r="B56" s="154">
        <f>'Opérations 03'!A17</f>
        <v>11660126</v>
      </c>
      <c r="C56" s="157" t="str">
        <f>'Opérations 03'!D17</f>
        <v>réalisation plaque d'alvéoles</v>
      </c>
      <c r="D56" s="157">
        <f>'Opérations 02'!$E50</f>
        <v>0</v>
      </c>
      <c r="E56" s="157">
        <f>'Opérations 02'!$F50</f>
        <v>0</v>
      </c>
      <c r="F56" s="157">
        <f>'Opérations 02'!$G50</f>
        <v>0</v>
      </c>
      <c r="G56" s="157">
        <f>'Opérations 02'!$H50</f>
        <v>0</v>
      </c>
      <c r="H56" s="157">
        <f>'Opérations 02'!$I50</f>
        <v>0</v>
      </c>
      <c r="I56" s="157">
        <f>'Opérations 02'!$J50</f>
        <v>0</v>
      </c>
      <c r="J56" s="160">
        <f>'Opérations 03'!$AF17</f>
        <v>5</v>
      </c>
      <c r="K56" s="42" t="str">
        <f t="shared" si="0"/>
        <v xml:space="preserve"> </v>
      </c>
    </row>
    <row r="57" spans="1:11" x14ac:dyDescent="0.2">
      <c r="A57" s="325">
        <v>3</v>
      </c>
      <c r="B57" s="154">
        <f>'Opérations 03'!A18</f>
        <v>11639903</v>
      </c>
      <c r="C57" s="157" t="str">
        <f>'Opérations 03'!D18</f>
        <v>Contrôle préventif</v>
      </c>
      <c r="D57" s="157">
        <f>'Opérations 02'!$E51</f>
        <v>0</v>
      </c>
      <c r="E57" s="157">
        <f>'Opérations 02'!$F51</f>
        <v>0</v>
      </c>
      <c r="F57" s="157">
        <f>'Opérations 02'!$G51</f>
        <v>0</v>
      </c>
      <c r="G57" s="157">
        <f>'Opérations 02'!$H51</f>
        <v>0</v>
      </c>
      <c r="H57" s="157">
        <f>'Opérations 02'!$I51</f>
        <v>0</v>
      </c>
      <c r="I57" s="157">
        <f>'Opérations 02'!$J51</f>
        <v>0</v>
      </c>
      <c r="J57" s="160">
        <f>'Opérations 03'!$AF18</f>
        <v>1.75</v>
      </c>
      <c r="K57" s="42" t="str">
        <f t="shared" si="0"/>
        <v>X</v>
      </c>
    </row>
    <row r="58" spans="1:11" x14ac:dyDescent="0.2">
      <c r="A58" s="325">
        <v>3</v>
      </c>
      <c r="B58" s="154">
        <f>'Opérations 03'!A19</f>
        <v>11662530</v>
      </c>
      <c r="C58" s="157" t="str">
        <f>'Opérations 03'!D19</f>
        <v>Pose d'un filtre anti-bruit</v>
      </c>
      <c r="D58" s="157">
        <f>'Opérations 02'!$E52</f>
        <v>0</v>
      </c>
      <c r="E58" s="157">
        <f>'Opérations 02'!$F52</f>
        <v>0</v>
      </c>
      <c r="F58" s="157">
        <f>'Opérations 02'!$G52</f>
        <v>0</v>
      </c>
      <c r="G58" s="157">
        <f>'Opérations 02'!$H52</f>
        <v>0</v>
      </c>
      <c r="H58" s="157">
        <f>'Opérations 02'!$I52</f>
        <v>0</v>
      </c>
      <c r="I58" s="157">
        <f>'Opérations 02'!$J52</f>
        <v>0</v>
      </c>
      <c r="J58" s="160">
        <f>'Opérations 03'!$AF19</f>
        <v>3.75</v>
      </c>
      <c r="K58" s="42" t="str">
        <f t="shared" si="0"/>
        <v xml:space="preserve"> </v>
      </c>
    </row>
    <row r="59" spans="1:11" x14ac:dyDescent="0.2">
      <c r="A59" s="325">
        <v>3</v>
      </c>
      <c r="B59" s="154">
        <f>'Opérations 03'!A20</f>
        <v>11639904</v>
      </c>
      <c r="C59" s="157" t="str">
        <f>'Opérations 03'!D20</f>
        <v>réparation pompe scie bat 5</v>
      </c>
      <c r="D59" s="157">
        <f>'Opérations 02'!$E53</f>
        <v>0</v>
      </c>
      <c r="E59" s="157">
        <f>'Opérations 02'!$F53</f>
        <v>0</v>
      </c>
      <c r="F59" s="157">
        <f>'Opérations 02'!$G53</f>
        <v>0</v>
      </c>
      <c r="G59" s="157">
        <f>'Opérations 02'!$H53</f>
        <v>0</v>
      </c>
      <c r="H59" s="157">
        <f>'Opérations 02'!$I53</f>
        <v>0</v>
      </c>
      <c r="I59" s="157">
        <f>'Opérations 02'!$J53</f>
        <v>0</v>
      </c>
      <c r="J59" s="160">
        <f>'Opérations 03'!$AF20</f>
        <v>3.5</v>
      </c>
      <c r="K59" s="42" t="str">
        <f t="shared" si="0"/>
        <v xml:space="preserve"> </v>
      </c>
    </row>
    <row r="60" spans="1:11" x14ac:dyDescent="0.2">
      <c r="A60" s="325">
        <v>3</v>
      </c>
      <c r="B60" s="154">
        <f>'Opérations 03'!A21</f>
        <v>11664725</v>
      </c>
      <c r="C60" s="157" t="str">
        <f>'Opérations 03'!D21</f>
        <v>fixation sur plexiglas</v>
      </c>
      <c r="D60" s="157">
        <f>'Opérations 02'!$E54</f>
        <v>0</v>
      </c>
      <c r="E60" s="157">
        <f>'Opérations 02'!$F54</f>
        <v>0</v>
      </c>
      <c r="F60" s="157">
        <f>'Opérations 02'!$G54</f>
        <v>0</v>
      </c>
      <c r="G60" s="157">
        <f>'Opérations 02'!$H54</f>
        <v>0</v>
      </c>
      <c r="H60" s="157">
        <f>'Opérations 02'!$I54</f>
        <v>0</v>
      </c>
      <c r="I60" s="157">
        <f>'Opérations 02'!$J54</f>
        <v>0</v>
      </c>
      <c r="J60" s="160">
        <f>'Opérations 03'!$AF21</f>
        <v>1.5</v>
      </c>
      <c r="K60" s="42" t="str">
        <f t="shared" si="0"/>
        <v>X</v>
      </c>
    </row>
    <row r="61" spans="1:11" x14ac:dyDescent="0.2">
      <c r="A61" s="325">
        <v>3</v>
      </c>
      <c r="B61" s="154">
        <f>'Opérations 03'!A22</f>
        <v>11639917</v>
      </c>
      <c r="C61" s="157" t="str">
        <f>'Opérations 03'!D22</f>
        <v>Lubrification REMAP</v>
      </c>
      <c r="D61" s="157">
        <f>'Opérations 02'!$E55</f>
        <v>0</v>
      </c>
      <c r="E61" s="157">
        <f>'Opérations 02'!$F55</f>
        <v>0</v>
      </c>
      <c r="F61" s="157">
        <f>'Opérations 02'!$G55</f>
        <v>0</v>
      </c>
      <c r="G61" s="157">
        <f>'Opérations 02'!$H55</f>
        <v>0</v>
      </c>
      <c r="H61" s="157">
        <f>'Opérations 02'!$I55</f>
        <v>0</v>
      </c>
      <c r="I61" s="157">
        <f>'Opérations 02'!$J55</f>
        <v>0</v>
      </c>
      <c r="J61" s="160">
        <f>'Opérations 03'!$AF22</f>
        <v>3.5</v>
      </c>
      <c r="K61" s="42" t="str">
        <f t="shared" si="0"/>
        <v xml:space="preserve"> </v>
      </c>
    </row>
    <row r="62" spans="1:11" x14ac:dyDescent="0.2">
      <c r="A62" s="325">
        <v>3</v>
      </c>
      <c r="B62" s="154">
        <f>'Opérations 03'!A23</f>
        <v>11600062</v>
      </c>
      <c r="C62" s="157" t="str">
        <f>'Opérations 03'!D23</f>
        <v>APV - adapteur pot prélèvement</v>
      </c>
      <c r="D62" s="157">
        <f>'Opérations 02'!$E56</f>
        <v>0</v>
      </c>
      <c r="E62" s="157">
        <f>'Opérations 02'!$F56</f>
        <v>0</v>
      </c>
      <c r="F62" s="157">
        <f>'Opérations 02'!$G56</f>
        <v>0</v>
      </c>
      <c r="G62" s="157">
        <f>'Opérations 02'!$H56</f>
        <v>0</v>
      </c>
      <c r="H62" s="157">
        <f>'Opérations 02'!$I56</f>
        <v>0</v>
      </c>
      <c r="I62" s="157">
        <f>'Opérations 02'!$J56</f>
        <v>0</v>
      </c>
      <c r="J62" s="160">
        <f>'Opérations 03'!$AF23</f>
        <v>3.75</v>
      </c>
      <c r="K62" s="42" t="str">
        <f t="shared" si="0"/>
        <v xml:space="preserve"> </v>
      </c>
    </row>
    <row r="63" spans="1:11" x14ac:dyDescent="0.2">
      <c r="A63" s="325">
        <v>3</v>
      </c>
      <c r="B63" s="154">
        <f>'Opérations 03'!A24</f>
        <v>11574411</v>
      </c>
      <c r="C63" s="157" t="str">
        <f>'Opérations 03'!D24</f>
        <v>COATING B13_L07_OM11574411</v>
      </c>
      <c r="D63" s="157">
        <f>'Opérations 03'!E6</f>
        <v>0</v>
      </c>
      <c r="E63" s="157">
        <f>'Opérations 03'!F6</f>
        <v>0</v>
      </c>
      <c r="F63" s="157">
        <f>'Opérations 03'!G6</f>
        <v>0</v>
      </c>
      <c r="G63" s="157">
        <f>'Opérations 03'!H6</f>
        <v>0</v>
      </c>
      <c r="H63" s="157">
        <f>'Opérations 03'!I6</f>
        <v>0</v>
      </c>
      <c r="I63" s="157">
        <f>'Opérations 03'!J6</f>
        <v>0</v>
      </c>
      <c r="J63" s="160">
        <f>'Opérations 03'!$AF24</f>
        <v>17.25</v>
      </c>
      <c r="K63" s="42" t="str">
        <f t="shared" si="0"/>
        <v xml:space="preserve"> </v>
      </c>
    </row>
    <row r="64" spans="1:11" x14ac:dyDescent="0.2">
      <c r="A64" s="325">
        <v>3</v>
      </c>
      <c r="B64" s="154">
        <f>'Opérations 03'!A25</f>
        <v>11657770</v>
      </c>
      <c r="C64" s="157" t="str">
        <f>'Opérations 03'!D25</f>
        <v>Chauffe Eau</v>
      </c>
      <c r="D64" s="157">
        <f>'Opérations 03'!E7</f>
        <v>0</v>
      </c>
      <c r="E64" s="157">
        <f>'Opérations 03'!F7</f>
        <v>0</v>
      </c>
      <c r="F64" s="157">
        <f>'Opérations 03'!G7</f>
        <v>0</v>
      </c>
      <c r="G64" s="157">
        <f>'Opérations 03'!H7</f>
        <v>0</v>
      </c>
      <c r="H64" s="157">
        <f>'Opérations 03'!I7</f>
        <v>0</v>
      </c>
      <c r="I64" s="157">
        <f>'Opérations 03'!J7</f>
        <v>0</v>
      </c>
      <c r="J64" s="160">
        <f>'Opérations 03'!$AF25</f>
        <v>1.5</v>
      </c>
      <c r="K64" s="42" t="str">
        <f t="shared" si="0"/>
        <v>X</v>
      </c>
    </row>
    <row r="65" spans="1:11" x14ac:dyDescent="0.2">
      <c r="A65" s="325">
        <v>3</v>
      </c>
      <c r="B65" s="154">
        <f>'Opérations 03'!A26</f>
        <v>11656628</v>
      </c>
      <c r="C65" s="157" t="str">
        <f>'Opérations 03'!D26</f>
        <v>Pale d'agitation REPTILS</v>
      </c>
      <c r="D65" s="157">
        <f>'Opérations 03'!E8</f>
        <v>0</v>
      </c>
      <c r="E65" s="157">
        <f>'Opérations 03'!F8</f>
        <v>0</v>
      </c>
      <c r="F65" s="157">
        <f>'Opérations 03'!G8</f>
        <v>0</v>
      </c>
      <c r="G65" s="157">
        <f>'Opérations 03'!H8</f>
        <v>0</v>
      </c>
      <c r="H65" s="157">
        <f>'Opérations 03'!I8</f>
        <v>0</v>
      </c>
      <c r="I65" s="157">
        <f>'Opérations 03'!J8</f>
        <v>0</v>
      </c>
      <c r="J65" s="160">
        <f>'Opérations 03'!$AF26</f>
        <v>14.5</v>
      </c>
      <c r="K65" s="42" t="str">
        <f t="shared" si="0"/>
        <v xml:space="preserve"> </v>
      </c>
    </row>
    <row r="66" spans="1:11" x14ac:dyDescent="0.2">
      <c r="A66" s="325">
        <v>3</v>
      </c>
      <c r="B66" s="154">
        <f>'Opérations 03'!A27</f>
        <v>11656424</v>
      </c>
      <c r="C66" s="157" t="str">
        <f>'Opérations 03'!D27</f>
        <v>Liaison cuve/pompe Niro Major</v>
      </c>
      <c r="D66" s="157">
        <f>'Opérations 03'!E9</f>
        <v>0</v>
      </c>
      <c r="E66" s="157">
        <f>'Opérations 03'!F9</f>
        <v>0</v>
      </c>
      <c r="F66" s="157">
        <f>'Opérations 03'!G9</f>
        <v>0</v>
      </c>
      <c r="G66" s="157">
        <f>'Opérations 03'!H9</f>
        <v>0</v>
      </c>
      <c r="H66" s="157">
        <f>'Opérations 03'!I9</f>
        <v>0</v>
      </c>
      <c r="I66" s="157">
        <f>'Opérations 03'!J9</f>
        <v>0</v>
      </c>
      <c r="J66" s="160">
        <f>'Opérations 03'!$AF27</f>
        <v>4.75</v>
      </c>
      <c r="K66" s="42" t="str">
        <f t="shared" si="0"/>
        <v xml:space="preserve"> </v>
      </c>
    </row>
    <row r="67" spans="1:11" x14ac:dyDescent="0.2">
      <c r="A67" s="325">
        <v>4</v>
      </c>
      <c r="B67" s="154">
        <f>'Opérations 04'!A6</f>
        <v>11639917</v>
      </c>
      <c r="C67" s="157" t="str">
        <f>'Opérations 04'!D6</f>
        <v>Lubrification REMAP</v>
      </c>
      <c r="D67" s="157">
        <f>'Opérations 03'!E10</f>
        <v>0</v>
      </c>
      <c r="E67" s="157">
        <f>'Opérations 03'!F10</f>
        <v>0</v>
      </c>
      <c r="F67" s="157">
        <f>'Opérations 03'!G10</f>
        <v>0</v>
      </c>
      <c r="G67" s="157">
        <f>'Opérations 03'!H10</f>
        <v>0</v>
      </c>
      <c r="H67" s="157">
        <f>'Opérations 03'!I10</f>
        <v>0</v>
      </c>
      <c r="I67" s="157">
        <f>'Opérations 03'!J10</f>
        <v>0</v>
      </c>
      <c r="J67" s="160">
        <f>'Opérations 04'!$AF6</f>
        <v>1</v>
      </c>
      <c r="K67" s="42" t="str">
        <f t="shared" ref="K67:K130" si="1">IF(SUM(J67)&lt;=2,"X"," ")</f>
        <v>X</v>
      </c>
    </row>
    <row r="68" spans="1:11" x14ac:dyDescent="0.2">
      <c r="A68" s="325">
        <v>4</v>
      </c>
      <c r="B68" s="154">
        <f>'Opérations 04'!A7</f>
        <v>11664728</v>
      </c>
      <c r="C68" s="157" t="str">
        <f>'Opérations 04'!D7</f>
        <v>Création raccord RECIF</v>
      </c>
      <c r="D68" s="157">
        <f>'Opérations 03'!E11</f>
        <v>0</v>
      </c>
      <c r="E68" s="157">
        <f>'Opérations 03'!F11</f>
        <v>0</v>
      </c>
      <c r="F68" s="157">
        <f>'Opérations 03'!G11</f>
        <v>0</v>
      </c>
      <c r="G68" s="157">
        <f>'Opérations 03'!H11</f>
        <v>0</v>
      </c>
      <c r="H68" s="157">
        <f>'Opérations 03'!I11</f>
        <v>0</v>
      </c>
      <c r="I68" s="157">
        <f>'Opérations 03'!J11</f>
        <v>0</v>
      </c>
      <c r="J68" s="160">
        <f>'Opérations 04'!$AF7</f>
        <v>2.5</v>
      </c>
      <c r="K68" s="42" t="str">
        <f t="shared" si="1"/>
        <v xml:space="preserve"> </v>
      </c>
    </row>
    <row r="69" spans="1:11" x14ac:dyDescent="0.2">
      <c r="A69" s="325">
        <v>4</v>
      </c>
      <c r="B69" s="154">
        <f>'Opérations 04'!A8</f>
        <v>11601444</v>
      </c>
      <c r="C69" s="157" t="str">
        <f>'Opérations 04'!D8</f>
        <v>CTAB</v>
      </c>
      <c r="D69" s="157">
        <f>'Opérations 03'!E12</f>
        <v>0</v>
      </c>
      <c r="E69" s="157">
        <f>'Opérations 03'!F12</f>
        <v>0</v>
      </c>
      <c r="F69" s="157">
        <f>'Opérations 03'!G12</f>
        <v>0</v>
      </c>
      <c r="G69" s="157">
        <f>'Opérations 03'!H12</f>
        <v>0</v>
      </c>
      <c r="H69" s="157">
        <f>'Opérations 03'!I12</f>
        <v>0</v>
      </c>
      <c r="I69" s="157">
        <f>'Opérations 03'!J12</f>
        <v>0</v>
      </c>
      <c r="J69" s="160">
        <f>'Opérations 04'!$AF8</f>
        <v>3.5</v>
      </c>
      <c r="K69" s="42" t="str">
        <f t="shared" si="1"/>
        <v xml:space="preserve"> </v>
      </c>
    </row>
    <row r="70" spans="1:11" x14ac:dyDescent="0.2">
      <c r="A70" s="325">
        <v>4</v>
      </c>
      <c r="B70" s="154">
        <f>'Opérations 04'!A9</f>
        <v>11600062</v>
      </c>
      <c r="C70" s="157" t="str">
        <f>'Opérations 04'!D9</f>
        <v>APV - adapteur pot prélèvement</v>
      </c>
      <c r="D70" s="157">
        <f>'Opérations 03'!E13</f>
        <v>0</v>
      </c>
      <c r="E70" s="157">
        <f>'Opérations 03'!F13</f>
        <v>0</v>
      </c>
      <c r="F70" s="157">
        <f>'Opérations 03'!G13</f>
        <v>0</v>
      </c>
      <c r="G70" s="157">
        <f>'Opérations 03'!H13</f>
        <v>0</v>
      </c>
      <c r="H70" s="157">
        <f>'Opérations 03'!I13</f>
        <v>0</v>
      </c>
      <c r="I70" s="157">
        <f>'Opérations 03'!J13</f>
        <v>0</v>
      </c>
      <c r="J70" s="160">
        <f>'Opérations 04'!$AF9</f>
        <v>16</v>
      </c>
      <c r="K70" s="42" t="str">
        <f t="shared" si="1"/>
        <v xml:space="preserve"> </v>
      </c>
    </row>
    <row r="71" spans="1:11" x14ac:dyDescent="0.2">
      <c r="A71" s="325">
        <v>4</v>
      </c>
      <c r="B71" s="154">
        <f>'Opérations 04'!A10</f>
        <v>11668447</v>
      </c>
      <c r="C71" s="157" t="str">
        <f>'Opérations 04'!D10</f>
        <v>Bouchons aluminium</v>
      </c>
      <c r="D71" s="157">
        <f>'Opérations 03'!E14</f>
        <v>0</v>
      </c>
      <c r="E71" s="157">
        <f>'Opérations 03'!F14</f>
        <v>0</v>
      </c>
      <c r="F71" s="157">
        <f>'Opérations 03'!G14</f>
        <v>0</v>
      </c>
      <c r="G71" s="157">
        <f>'Opérations 03'!H14</f>
        <v>0</v>
      </c>
      <c r="H71" s="157">
        <f>'Opérations 03'!I14</f>
        <v>0</v>
      </c>
      <c r="I71" s="157">
        <f>'Opérations 03'!J14</f>
        <v>0</v>
      </c>
      <c r="J71" s="160">
        <f>'Opérations 04'!$AF10</f>
        <v>10.75</v>
      </c>
      <c r="K71" s="42" t="str">
        <f t="shared" si="1"/>
        <v xml:space="preserve"> </v>
      </c>
    </row>
    <row r="72" spans="1:11" x14ac:dyDescent="0.2">
      <c r="A72" s="325">
        <v>4</v>
      </c>
      <c r="B72" s="154">
        <f>'Opérations 04'!A11</f>
        <v>11639917</v>
      </c>
      <c r="C72" s="157" t="str">
        <f>'Opérations 04'!D11</f>
        <v>Poignée sorbonne décollée</v>
      </c>
      <c r="D72" s="157">
        <f>'Opérations 03'!E15</f>
        <v>0</v>
      </c>
      <c r="E72" s="157">
        <f>'Opérations 03'!F15</f>
        <v>0</v>
      </c>
      <c r="F72" s="157">
        <f>'Opérations 03'!G15</f>
        <v>0</v>
      </c>
      <c r="G72" s="157">
        <f>'Opérations 03'!H15</f>
        <v>0</v>
      </c>
      <c r="H72" s="157">
        <f>'Opérations 03'!I15</f>
        <v>0</v>
      </c>
      <c r="I72" s="157">
        <f>'Opérations 03'!J15</f>
        <v>0</v>
      </c>
      <c r="J72" s="160">
        <f>'Opérations 04'!$AF11</f>
        <v>1.25</v>
      </c>
      <c r="K72" s="42" t="str">
        <f t="shared" si="1"/>
        <v>X</v>
      </c>
    </row>
    <row r="73" spans="1:11" x14ac:dyDescent="0.2">
      <c r="A73" s="325">
        <v>4</v>
      </c>
      <c r="B73" s="154">
        <f>'Opérations 04'!A12</f>
        <v>11664866</v>
      </c>
      <c r="C73" s="157" t="str">
        <f>'Opérations 04'!D12</f>
        <v>boite pour gants</v>
      </c>
      <c r="D73" s="157">
        <f>'Opérations 03'!E16</f>
        <v>0</v>
      </c>
      <c r="E73" s="157">
        <f>'Opérations 03'!F16</f>
        <v>0</v>
      </c>
      <c r="F73" s="157">
        <f>'Opérations 03'!G16</f>
        <v>0</v>
      </c>
      <c r="G73" s="157">
        <f>'Opérations 03'!H16</f>
        <v>0</v>
      </c>
      <c r="H73" s="157">
        <f>'Opérations 03'!I16</f>
        <v>0</v>
      </c>
      <c r="I73" s="157">
        <f>'Opérations 03'!J16</f>
        <v>0</v>
      </c>
      <c r="J73" s="160">
        <f>'Opérations 04'!$AF12</f>
        <v>2.5</v>
      </c>
      <c r="K73" s="42" t="str">
        <f t="shared" si="1"/>
        <v xml:space="preserve"> </v>
      </c>
    </row>
    <row r="74" spans="1:11" x14ac:dyDescent="0.2">
      <c r="A74" s="325">
        <v>4</v>
      </c>
      <c r="B74" s="154">
        <f>'Opérations 04'!A13</f>
        <v>11664725</v>
      </c>
      <c r="C74" s="157" t="str">
        <f>'Opérations 04'!D13</f>
        <v>fixation sur plexiglas</v>
      </c>
      <c r="D74" s="157">
        <f>'Opérations 03'!E17</f>
        <v>0</v>
      </c>
      <c r="E74" s="157">
        <f>'Opérations 03'!F17</f>
        <v>0</v>
      </c>
      <c r="F74" s="157">
        <f>'Opérations 03'!G17</f>
        <v>0</v>
      </c>
      <c r="G74" s="157">
        <f>'Opérations 03'!H17</f>
        <v>0</v>
      </c>
      <c r="H74" s="157">
        <f>'Opérations 03'!I17</f>
        <v>0</v>
      </c>
      <c r="I74" s="157">
        <f>'Opérations 03'!J17</f>
        <v>0</v>
      </c>
      <c r="J74" s="160">
        <f>'Opérations 04'!$AF13</f>
        <v>0.5</v>
      </c>
      <c r="K74" s="42" t="str">
        <f t="shared" si="1"/>
        <v>X</v>
      </c>
    </row>
    <row r="75" spans="1:11" x14ac:dyDescent="0.2">
      <c r="A75" s="325">
        <v>4</v>
      </c>
      <c r="B75" s="154">
        <f>'Opérations 04'!A14</f>
        <v>11670245</v>
      </c>
      <c r="C75" s="157" t="str">
        <f>'Opérations 04'!D14</f>
        <v>Problème de roulement</v>
      </c>
      <c r="D75" s="157">
        <f>'Opérations 03'!E18</f>
        <v>0</v>
      </c>
      <c r="E75" s="157">
        <f>'Opérations 03'!F18</f>
        <v>0</v>
      </c>
      <c r="F75" s="157">
        <f>'Opérations 03'!G18</f>
        <v>0</v>
      </c>
      <c r="G75" s="157">
        <f>'Opérations 03'!H18</f>
        <v>0</v>
      </c>
      <c r="H75" s="157">
        <f>'Opérations 03'!I18</f>
        <v>0</v>
      </c>
      <c r="I75" s="157">
        <f>'Opérations 03'!J18</f>
        <v>0</v>
      </c>
      <c r="J75" s="160">
        <f>'Opérations 04'!$AF14</f>
        <v>0.5</v>
      </c>
      <c r="K75" s="42" t="str">
        <f t="shared" si="1"/>
        <v>X</v>
      </c>
    </row>
    <row r="76" spans="1:11" x14ac:dyDescent="0.2">
      <c r="A76" s="325">
        <v>4</v>
      </c>
      <c r="B76" s="154">
        <f>'Opérations 04'!A15</f>
        <v>11597844</v>
      </c>
      <c r="C76" s="157" t="str">
        <f>'Opérations 04'!D15</f>
        <v>rehausse leche frite filtre B3</v>
      </c>
      <c r="D76" s="157">
        <f>'Opérations 03'!E19</f>
        <v>0</v>
      </c>
      <c r="E76" s="157">
        <f>'Opérations 03'!F19</f>
        <v>0</v>
      </c>
      <c r="F76" s="157">
        <f>'Opérations 03'!G19</f>
        <v>0</v>
      </c>
      <c r="G76" s="157">
        <f>'Opérations 03'!H19</f>
        <v>0</v>
      </c>
      <c r="H76" s="157">
        <f>'Opérations 03'!I19</f>
        <v>0</v>
      </c>
      <c r="I76" s="157">
        <f>'Opérations 03'!J19</f>
        <v>0</v>
      </c>
      <c r="J76" s="160">
        <f>'Opérations 04'!$AF15</f>
        <v>8.5</v>
      </c>
      <c r="K76" s="42" t="str">
        <f t="shared" si="1"/>
        <v xml:space="preserve"> </v>
      </c>
    </row>
    <row r="77" spans="1:11" x14ac:dyDescent="0.2">
      <c r="A77" s="325">
        <v>4</v>
      </c>
      <c r="B77" s="154">
        <f>'Opérations 04'!A16</f>
        <v>11639906</v>
      </c>
      <c r="C77" s="157" t="str">
        <f>'Opérations 04'!D16</f>
        <v>Stockage de fluide frigorigène</v>
      </c>
      <c r="D77" s="157">
        <f>'Opérations 03'!E20</f>
        <v>0</v>
      </c>
      <c r="E77" s="157">
        <f>'Opérations 03'!F20</f>
        <v>0</v>
      </c>
      <c r="F77" s="157">
        <f>'Opérations 03'!G20</f>
        <v>0</v>
      </c>
      <c r="G77" s="157">
        <f>'Opérations 03'!H20</f>
        <v>0</v>
      </c>
      <c r="H77" s="157">
        <f>'Opérations 03'!I20</f>
        <v>0</v>
      </c>
      <c r="I77" s="157">
        <f>'Opérations 03'!J20</f>
        <v>0</v>
      </c>
      <c r="J77" s="160">
        <f>'Opérations 04'!$AF16</f>
        <v>13</v>
      </c>
      <c r="K77" s="42" t="str">
        <f t="shared" si="1"/>
        <v xml:space="preserve"> </v>
      </c>
    </row>
    <row r="78" spans="1:11" x14ac:dyDescent="0.2">
      <c r="A78" s="325">
        <v>4</v>
      </c>
      <c r="B78" s="154">
        <f>'Opérations 04'!A17</f>
        <v>11639904</v>
      </c>
      <c r="C78" s="157" t="str">
        <f>'Opérations 04'!D17</f>
        <v>Chassis de protection</v>
      </c>
      <c r="D78" s="157">
        <f>'Opérations 03'!E21</f>
        <v>0</v>
      </c>
      <c r="E78" s="157">
        <f>'Opérations 03'!F21</f>
        <v>0</v>
      </c>
      <c r="F78" s="157">
        <f>'Opérations 03'!G21</f>
        <v>0</v>
      </c>
      <c r="G78" s="157">
        <f>'Opérations 03'!H21</f>
        <v>0</v>
      </c>
      <c r="H78" s="157">
        <f>'Opérations 03'!I21</f>
        <v>0</v>
      </c>
      <c r="I78" s="157">
        <f>'Opérations 03'!J21</f>
        <v>0</v>
      </c>
      <c r="J78" s="160">
        <f>'Opérations 04'!$AF17</f>
        <v>10.5</v>
      </c>
      <c r="K78" s="42" t="str">
        <f t="shared" si="1"/>
        <v xml:space="preserve"> </v>
      </c>
    </row>
    <row r="79" spans="1:11" x14ac:dyDescent="0.2">
      <c r="A79" s="325">
        <v>4</v>
      </c>
      <c r="B79" s="154">
        <f>'Opérations 04'!A18</f>
        <v>11664939</v>
      </c>
      <c r="C79" s="157" t="str">
        <f>'Opérations 04'!D18</f>
        <v>Installation refroidisseur</v>
      </c>
      <c r="D79" s="157">
        <f>'Opérations 03'!E22</f>
        <v>0</v>
      </c>
      <c r="E79" s="157">
        <f>'Opérations 03'!F22</f>
        <v>0</v>
      </c>
      <c r="F79" s="157">
        <f>'Opérations 03'!G22</f>
        <v>0</v>
      </c>
      <c r="G79" s="157">
        <f>'Opérations 03'!H22</f>
        <v>0</v>
      </c>
      <c r="H79" s="157">
        <f>'Opérations 03'!I22</f>
        <v>0</v>
      </c>
      <c r="I79" s="157">
        <f>'Opérations 03'!J22</f>
        <v>0</v>
      </c>
      <c r="J79" s="160">
        <f>'Opérations 04'!$AF18</f>
        <v>4.5</v>
      </c>
      <c r="K79" s="42" t="str">
        <f t="shared" si="1"/>
        <v xml:space="preserve"> </v>
      </c>
    </row>
    <row r="80" spans="1:11" x14ac:dyDescent="0.2">
      <c r="A80" s="325">
        <v>4</v>
      </c>
      <c r="B80" s="154">
        <f>'Opérations 04'!A19</f>
        <v>11669266</v>
      </c>
      <c r="C80" s="157" t="str">
        <f>'Opérations 04'!D19</f>
        <v>déplacement étuve</v>
      </c>
      <c r="D80" s="157">
        <f>'Opérations 03'!E25</f>
        <v>0</v>
      </c>
      <c r="E80" s="157">
        <f>'Opérations 03'!F25</f>
        <v>0</v>
      </c>
      <c r="F80" s="157">
        <f>'Opérations 03'!G25</f>
        <v>0</v>
      </c>
      <c r="G80" s="157">
        <f>'Opérations 03'!H25</f>
        <v>0</v>
      </c>
      <c r="H80" s="157">
        <f>'Opérations 03'!I25</f>
        <v>0</v>
      </c>
      <c r="I80" s="157">
        <f>'Opérations 03'!J25</f>
        <v>0</v>
      </c>
      <c r="J80" s="160">
        <f>'Opérations 04'!$AF19</f>
        <v>4</v>
      </c>
      <c r="K80" s="42" t="str">
        <f t="shared" si="1"/>
        <v xml:space="preserve"> </v>
      </c>
    </row>
    <row r="81" spans="1:11" x14ac:dyDescent="0.2">
      <c r="A81" s="325">
        <v>4</v>
      </c>
      <c r="B81" s="154">
        <f>'Opérations 04'!A20</f>
        <v>11551118</v>
      </c>
      <c r="C81" s="157" t="str">
        <f>'Opérations 04'!D20</f>
        <v>SPIDER 25L - APAVE</v>
      </c>
      <c r="D81" s="157">
        <f>'Opérations 03'!E26</f>
        <v>0</v>
      </c>
      <c r="E81" s="157">
        <f>'Opérations 03'!F26</f>
        <v>0</v>
      </c>
      <c r="F81" s="157">
        <f>'Opérations 03'!G26</f>
        <v>0</v>
      </c>
      <c r="G81" s="157">
        <f>'Opérations 03'!H26</f>
        <v>0</v>
      </c>
      <c r="H81" s="157">
        <f>'Opérations 03'!I26</f>
        <v>0</v>
      </c>
      <c r="I81" s="157">
        <f>'Opérations 03'!J26</f>
        <v>0</v>
      </c>
      <c r="J81" s="160">
        <f>'Opérations 04'!$AF20</f>
        <v>6.5</v>
      </c>
      <c r="K81" s="42" t="str">
        <f t="shared" si="1"/>
        <v xml:space="preserve"> </v>
      </c>
    </row>
    <row r="82" spans="1:11" x14ac:dyDescent="0.2">
      <c r="A82" s="325">
        <v>4</v>
      </c>
      <c r="B82" s="154">
        <f>'Opérations 04'!A21</f>
        <v>11574411</v>
      </c>
      <c r="C82" s="157" t="str">
        <f>'Opérations 04'!D21</f>
        <v>COATING B13_L07_OM11574411</v>
      </c>
      <c r="D82" s="157">
        <f>'Opérations 03'!$E28</f>
        <v>0</v>
      </c>
      <c r="E82" s="157">
        <f>'Opérations 03'!$F28</f>
        <v>0</v>
      </c>
      <c r="F82" s="157">
        <f>'Opérations 03'!$G28</f>
        <v>0</v>
      </c>
      <c r="G82" s="157">
        <f>'Opérations 03'!$H28</f>
        <v>0</v>
      </c>
      <c r="H82" s="157">
        <f>'Opérations 03'!$I28</f>
        <v>0</v>
      </c>
      <c r="I82" s="157">
        <f>'Opérations 03'!$J28</f>
        <v>0</v>
      </c>
      <c r="J82" s="160">
        <f>'Opérations 04'!$AF21</f>
        <v>7.5</v>
      </c>
      <c r="K82" s="42" t="str">
        <f t="shared" si="1"/>
        <v xml:space="preserve"> </v>
      </c>
    </row>
    <row r="83" spans="1:11" x14ac:dyDescent="0.2">
      <c r="A83" s="325">
        <v>4</v>
      </c>
      <c r="B83" s="154">
        <f>'Opérations 04'!A22</f>
        <v>11656628</v>
      </c>
      <c r="C83" s="157" t="str">
        <f>'Opérations 04'!D22</f>
        <v>Pale d'agitation REPTILS</v>
      </c>
      <c r="D83" s="157">
        <f>'Opérations 03'!$E29</f>
        <v>0</v>
      </c>
      <c r="E83" s="157">
        <f>'Opérations 03'!$F29</f>
        <v>0</v>
      </c>
      <c r="F83" s="157">
        <f>'Opérations 03'!$G29</f>
        <v>0</v>
      </c>
      <c r="G83" s="157">
        <f>'Opérations 03'!$H29</f>
        <v>0</v>
      </c>
      <c r="H83" s="157">
        <f>'Opérations 03'!$I29</f>
        <v>0</v>
      </c>
      <c r="I83" s="157">
        <f>'Opérations 03'!$J29</f>
        <v>0</v>
      </c>
      <c r="J83" s="160">
        <f>'Opérations 04'!$AF22</f>
        <v>6</v>
      </c>
      <c r="K83" s="42" t="str">
        <f t="shared" si="1"/>
        <v xml:space="preserve"> </v>
      </c>
    </row>
    <row r="84" spans="1:11" x14ac:dyDescent="0.2">
      <c r="A84" s="155" t="s">
        <v>259</v>
      </c>
      <c r="B84" s="154">
        <f>'Opérations 04_2'!A6</f>
        <v>11664939</v>
      </c>
      <c r="C84" s="154" t="str">
        <f>'Opérations 04_2'!D6</f>
        <v>Installation refroidisseur</v>
      </c>
      <c r="D84" s="157">
        <f>'Opérations 03'!$E30</f>
        <v>0</v>
      </c>
      <c r="E84" s="157">
        <f>'Opérations 03'!$F30</f>
        <v>0</v>
      </c>
      <c r="F84" s="157">
        <f>'Opérations 03'!$G30</f>
        <v>0</v>
      </c>
      <c r="G84" s="157">
        <f>'Opérations 03'!$H30</f>
        <v>0</v>
      </c>
      <c r="H84" s="157">
        <f>'Opérations 03'!$I30</f>
        <v>0</v>
      </c>
      <c r="I84" s="157">
        <f>'Opérations 03'!$J30</f>
        <v>0</v>
      </c>
      <c r="J84" s="160">
        <f>'Opérations 04_2'!AF6</f>
        <v>2.5</v>
      </c>
      <c r="K84" s="42" t="str">
        <f t="shared" si="1"/>
        <v xml:space="preserve"> </v>
      </c>
    </row>
    <row r="85" spans="1:11" x14ac:dyDescent="0.2">
      <c r="A85" s="155" t="s">
        <v>259</v>
      </c>
      <c r="B85" s="154">
        <f>'Opérations 04_2'!A7</f>
        <v>11668453</v>
      </c>
      <c r="C85" s="154" t="str">
        <f>'Opérations 04_2'!D7</f>
        <v>Autoclave débit d'eau et fuite</v>
      </c>
      <c r="D85" s="157">
        <f>'Opérations 03'!$E31</f>
        <v>0</v>
      </c>
      <c r="E85" s="157">
        <f>'Opérations 03'!$F31</f>
        <v>0</v>
      </c>
      <c r="F85" s="157">
        <f>'Opérations 03'!$G31</f>
        <v>0</v>
      </c>
      <c r="G85" s="157">
        <f>'Opérations 03'!$H31</f>
        <v>0</v>
      </c>
      <c r="H85" s="157">
        <f>'Opérations 03'!$I31</f>
        <v>0</v>
      </c>
      <c r="I85" s="157">
        <f>'Opérations 03'!$J31</f>
        <v>0</v>
      </c>
      <c r="J85" s="160">
        <f>'Opérations 04_2'!AF7</f>
        <v>2.75</v>
      </c>
      <c r="K85" s="42" t="str">
        <f t="shared" si="1"/>
        <v xml:space="preserve"> </v>
      </c>
    </row>
    <row r="86" spans="1:11" x14ac:dyDescent="0.2">
      <c r="A86" s="155" t="s">
        <v>259</v>
      </c>
      <c r="B86" s="154">
        <f>'Opérations 04_2'!A8</f>
        <v>11670402</v>
      </c>
      <c r="C86" s="154" t="str">
        <f>'Opérations 04_2'!D8</f>
        <v>Mise en état appareil Spray</v>
      </c>
      <c r="D86" s="157">
        <f>'Opérations 03'!$E32</f>
        <v>0</v>
      </c>
      <c r="E86" s="157">
        <f>'Opérations 03'!$F32</f>
        <v>0</v>
      </c>
      <c r="F86" s="157">
        <f>'Opérations 03'!$G32</f>
        <v>0</v>
      </c>
      <c r="G86" s="157">
        <f>'Opérations 03'!$H32</f>
        <v>0</v>
      </c>
      <c r="H86" s="157">
        <f>'Opérations 03'!$I32</f>
        <v>0</v>
      </c>
      <c r="I86" s="157">
        <f>'Opérations 03'!$J32</f>
        <v>0</v>
      </c>
      <c r="J86" s="160">
        <f>'Opérations 04_2'!AF8</f>
        <v>0.75</v>
      </c>
      <c r="K86" s="42" t="str">
        <f t="shared" si="1"/>
        <v>X</v>
      </c>
    </row>
    <row r="87" spans="1:11" x14ac:dyDescent="0.2">
      <c r="A87" s="155" t="s">
        <v>259</v>
      </c>
      <c r="B87" s="154">
        <f>'Opérations 04_2'!A9</f>
        <v>11670303</v>
      </c>
      <c r="C87" s="154" t="str">
        <f>'Opérations 04_2'!D9</f>
        <v>faire un securibac en inox</v>
      </c>
      <c r="D87" s="157">
        <f>'Opérations 03'!$E33</f>
        <v>0</v>
      </c>
      <c r="E87" s="157">
        <f>'Opérations 03'!$F33</f>
        <v>0</v>
      </c>
      <c r="F87" s="157">
        <f>'Opérations 03'!$G33</f>
        <v>0</v>
      </c>
      <c r="G87" s="157">
        <f>'Opérations 03'!$H33</f>
        <v>0</v>
      </c>
      <c r="H87" s="157">
        <f>'Opérations 03'!$I33</f>
        <v>0</v>
      </c>
      <c r="I87" s="157">
        <f>'Opérations 03'!$J33</f>
        <v>0</v>
      </c>
      <c r="J87" s="160">
        <f>'Opérations 04_2'!AF9</f>
        <v>0.5</v>
      </c>
      <c r="K87" s="42" t="str">
        <f t="shared" si="1"/>
        <v>X</v>
      </c>
    </row>
    <row r="88" spans="1:11" x14ac:dyDescent="0.2">
      <c r="A88" s="155" t="s">
        <v>259</v>
      </c>
      <c r="B88" s="154">
        <f>'Opérations 04_2'!A10</f>
        <v>11670245</v>
      </c>
      <c r="C88" s="154" t="str">
        <f>'Opérations 04_2'!D10</f>
        <v>Problème de roulement</v>
      </c>
      <c r="D88" s="157">
        <f>'Opérations 03'!$E34</f>
        <v>0</v>
      </c>
      <c r="E88" s="157">
        <f>'Opérations 03'!$F34</f>
        <v>0</v>
      </c>
      <c r="F88" s="157">
        <f>'Opérations 03'!$G34</f>
        <v>0</v>
      </c>
      <c r="G88" s="157">
        <f>'Opérations 03'!$H34</f>
        <v>0</v>
      </c>
      <c r="H88" s="157">
        <f>'Opérations 03'!$I34</f>
        <v>0</v>
      </c>
      <c r="I88" s="157">
        <f>'Opérations 03'!$J34</f>
        <v>0</v>
      </c>
      <c r="J88" s="160">
        <f>'Opérations 04_2'!AF10</f>
        <v>0.5</v>
      </c>
      <c r="K88" s="42" t="str">
        <f t="shared" si="1"/>
        <v>X</v>
      </c>
    </row>
    <row r="89" spans="1:11" x14ac:dyDescent="0.2">
      <c r="A89" s="155" t="s">
        <v>259</v>
      </c>
      <c r="B89" s="154">
        <f>'Opérations 04_2'!A11</f>
        <v>11656628</v>
      </c>
      <c r="C89" s="154" t="str">
        <f>'Opérations 04_2'!D11</f>
        <v>Pale d'agitation REPTILS</v>
      </c>
      <c r="D89" s="157">
        <f>'Opérations 03'!$E35</f>
        <v>0</v>
      </c>
      <c r="E89" s="157">
        <f>'Opérations 03'!$F35</f>
        <v>0</v>
      </c>
      <c r="F89" s="157">
        <f>'Opérations 03'!$G35</f>
        <v>0</v>
      </c>
      <c r="G89" s="157">
        <f>'Opérations 03'!$H35</f>
        <v>0</v>
      </c>
      <c r="H89" s="157">
        <f>'Opérations 03'!$I35</f>
        <v>0</v>
      </c>
      <c r="I89" s="157">
        <f>'Opérations 03'!$J35</f>
        <v>0</v>
      </c>
      <c r="J89" s="160">
        <f>'Opérations 04_2'!AF11</f>
        <v>2.5</v>
      </c>
      <c r="K89" s="42" t="str">
        <f t="shared" si="1"/>
        <v xml:space="preserve"> </v>
      </c>
    </row>
    <row r="90" spans="1:11" x14ac:dyDescent="0.2">
      <c r="A90" s="324">
        <v>5</v>
      </c>
      <c r="B90" s="154">
        <f>'Opérations 05'!$A6</f>
        <v>11600062</v>
      </c>
      <c r="C90" s="154" t="str">
        <f>'Opérations 05'!D6</f>
        <v>APV - adapteur pot prélèvement</v>
      </c>
      <c r="D90" s="157">
        <f>'Opérations 03'!$E36</f>
        <v>0</v>
      </c>
      <c r="E90" s="157">
        <f>'Opérations 03'!$F36</f>
        <v>0</v>
      </c>
      <c r="F90" s="157">
        <f>'Opérations 03'!$G36</f>
        <v>0</v>
      </c>
      <c r="G90" s="157">
        <f>'Opérations 03'!$H36</f>
        <v>0</v>
      </c>
      <c r="H90" s="157">
        <f>'Opérations 03'!$I36</f>
        <v>0</v>
      </c>
      <c r="I90" s="157">
        <f>'Opérations 03'!$J36</f>
        <v>0</v>
      </c>
      <c r="J90" s="160">
        <f>'Opérations 05'!AF6</f>
        <v>2</v>
      </c>
      <c r="K90" s="42" t="str">
        <f t="shared" si="1"/>
        <v>X</v>
      </c>
    </row>
    <row r="91" spans="1:11" x14ac:dyDescent="0.2">
      <c r="A91" s="324">
        <v>5</v>
      </c>
      <c r="B91" s="154">
        <f>'Opérations 05'!$A7</f>
        <v>11668453</v>
      </c>
      <c r="C91" s="154" t="str">
        <f>'Opérations 05'!D7</f>
        <v>Autoclave débit d'eau et fuite</v>
      </c>
      <c r="D91" s="157">
        <f>'Opérations 03'!$E37</f>
        <v>0</v>
      </c>
      <c r="E91" s="157">
        <f>'Opérations 03'!$F37</f>
        <v>0</v>
      </c>
      <c r="F91" s="157">
        <f>'Opérations 03'!$G37</f>
        <v>0</v>
      </c>
      <c r="G91" s="157">
        <f>'Opérations 03'!$H37</f>
        <v>0</v>
      </c>
      <c r="H91" s="157">
        <f>'Opérations 03'!$I37</f>
        <v>0</v>
      </c>
      <c r="I91" s="157">
        <f>'Opérations 03'!$J37</f>
        <v>0</v>
      </c>
      <c r="J91" s="160">
        <f>'Opérations 05'!AF7</f>
        <v>6.5</v>
      </c>
      <c r="K91" s="42" t="str">
        <f t="shared" si="1"/>
        <v xml:space="preserve"> </v>
      </c>
    </row>
    <row r="92" spans="1:11" x14ac:dyDescent="0.2">
      <c r="A92" s="324">
        <v>5</v>
      </c>
      <c r="B92" s="154">
        <f>'Opérations 05'!$A8</f>
        <v>11663466</v>
      </c>
      <c r="C92" s="154" t="str">
        <f>'Opérations 05'!D8</f>
        <v>fabrication support plafond</v>
      </c>
      <c r="D92" s="157">
        <f>'Opérations 03'!$E38</f>
        <v>0</v>
      </c>
      <c r="E92" s="157">
        <f>'Opérations 03'!$F38</f>
        <v>0</v>
      </c>
      <c r="F92" s="157">
        <f>'Opérations 03'!$G38</f>
        <v>0</v>
      </c>
      <c r="G92" s="157">
        <f>'Opérations 03'!$H38</f>
        <v>0</v>
      </c>
      <c r="H92" s="157">
        <f>'Opérations 03'!$I38</f>
        <v>0</v>
      </c>
      <c r="I92" s="157">
        <f>'Opérations 03'!$J38</f>
        <v>0</v>
      </c>
      <c r="J92" s="160">
        <f>'Opérations 05'!AF8</f>
        <v>2.25</v>
      </c>
      <c r="K92" s="42" t="str">
        <f t="shared" si="1"/>
        <v xml:space="preserve"> </v>
      </c>
    </row>
    <row r="93" spans="1:11" x14ac:dyDescent="0.2">
      <c r="A93" s="324">
        <v>5</v>
      </c>
      <c r="B93" s="154">
        <f>'Opérations 05'!$A9</f>
        <v>11664872</v>
      </c>
      <c r="C93" s="154" t="str">
        <f>'Opérations 05'!D9</f>
        <v>Usinage pâle d'agitation</v>
      </c>
      <c r="D93" s="157">
        <f>'Opérations 03'!$E39</f>
        <v>0</v>
      </c>
      <c r="E93" s="157">
        <f>'Opérations 03'!$F39</f>
        <v>0</v>
      </c>
      <c r="F93" s="157">
        <f>'Opérations 03'!$G39</f>
        <v>0</v>
      </c>
      <c r="G93" s="157">
        <f>'Opérations 03'!$H39</f>
        <v>0</v>
      </c>
      <c r="H93" s="157">
        <f>'Opérations 03'!$I39</f>
        <v>0</v>
      </c>
      <c r="I93" s="157">
        <f>'Opérations 03'!$J39</f>
        <v>0</v>
      </c>
      <c r="J93" s="160">
        <f>'Opérations 05'!AF9</f>
        <v>10.75</v>
      </c>
      <c r="K93" s="42" t="str">
        <f t="shared" si="1"/>
        <v xml:space="preserve"> </v>
      </c>
    </row>
    <row r="94" spans="1:11" x14ac:dyDescent="0.2">
      <c r="A94" s="324">
        <v>5</v>
      </c>
      <c r="B94" s="154">
        <f>'Opérations 05'!$A10</f>
        <v>11655333</v>
      </c>
      <c r="C94" s="154" t="str">
        <f>'Opérations 05'!D10</f>
        <v>Cerclage - guide electrode pH</v>
      </c>
      <c r="D94" s="157">
        <f>'Opérations 03'!$E40</f>
        <v>0</v>
      </c>
      <c r="E94" s="157">
        <f>'Opérations 03'!$F40</f>
        <v>0</v>
      </c>
      <c r="F94" s="157">
        <f>'Opérations 03'!$G40</f>
        <v>0</v>
      </c>
      <c r="G94" s="157">
        <f>'Opérations 03'!$H40</f>
        <v>0</v>
      </c>
      <c r="H94" s="157">
        <f>'Opérations 03'!$I40</f>
        <v>0</v>
      </c>
      <c r="I94" s="157">
        <f>'Opérations 03'!$J40</f>
        <v>0</v>
      </c>
      <c r="J94" s="160">
        <f>'Opérations 05'!AF10</f>
        <v>8.5</v>
      </c>
      <c r="K94" s="42" t="str">
        <f t="shared" si="1"/>
        <v xml:space="preserve"> </v>
      </c>
    </row>
    <row r="95" spans="1:11" x14ac:dyDescent="0.2">
      <c r="A95" s="324">
        <v>5</v>
      </c>
      <c r="B95" s="154">
        <f>'Opérations 05'!$A11</f>
        <v>11664939</v>
      </c>
      <c r="C95" s="154" t="str">
        <f>'Opérations 05'!D11</f>
        <v>Installation refroidisseur</v>
      </c>
      <c r="D95" s="157">
        <f>'Opérations 03'!$E41</f>
        <v>0</v>
      </c>
      <c r="E95" s="157">
        <f>'Opérations 03'!$F41</f>
        <v>0</v>
      </c>
      <c r="F95" s="157">
        <f>'Opérations 03'!$G41</f>
        <v>0</v>
      </c>
      <c r="G95" s="157">
        <f>'Opérations 03'!$H41</f>
        <v>0</v>
      </c>
      <c r="H95" s="157">
        <f>'Opérations 03'!$I41</f>
        <v>0</v>
      </c>
      <c r="I95" s="157">
        <f>'Opérations 03'!$J41</f>
        <v>0</v>
      </c>
      <c r="J95" s="160">
        <f>'Opérations 05'!AF11</f>
        <v>9.5</v>
      </c>
      <c r="K95" s="42" t="str">
        <f t="shared" si="1"/>
        <v xml:space="preserve"> </v>
      </c>
    </row>
    <row r="96" spans="1:11" x14ac:dyDescent="0.2">
      <c r="A96" s="324">
        <v>5</v>
      </c>
      <c r="B96" s="154">
        <f>'Opérations 05'!$A12</f>
        <v>11663465</v>
      </c>
      <c r="C96" s="154" t="str">
        <f>'Opérations 05'!D12</f>
        <v>Fabrication de contre-pâle</v>
      </c>
      <c r="D96" s="157">
        <f>'Opérations 03'!$E42</f>
        <v>0</v>
      </c>
      <c r="E96" s="157">
        <f>'Opérations 03'!$F42</f>
        <v>0</v>
      </c>
      <c r="F96" s="157">
        <f>'Opérations 03'!$G42</f>
        <v>0</v>
      </c>
      <c r="G96" s="157">
        <f>'Opérations 03'!$H42</f>
        <v>0</v>
      </c>
      <c r="H96" s="157">
        <f>'Opérations 03'!$I42</f>
        <v>0</v>
      </c>
      <c r="I96" s="157">
        <f>'Opérations 03'!$J42</f>
        <v>0</v>
      </c>
      <c r="J96" s="160">
        <f>'Opérations 05'!AF12</f>
        <v>5.75</v>
      </c>
      <c r="K96" s="42" t="str">
        <f t="shared" si="1"/>
        <v xml:space="preserve"> </v>
      </c>
    </row>
    <row r="97" spans="1:11" x14ac:dyDescent="0.2">
      <c r="A97" s="324">
        <v>5</v>
      </c>
      <c r="B97" s="154">
        <f>'Opérations 05'!$A13</f>
        <v>11668451</v>
      </c>
      <c r="C97" s="154" t="str">
        <f>'Opérations 05'!D13</f>
        <v>APV - raccordt Tuyau</v>
      </c>
      <c r="D97" s="157">
        <f>'Opérations 03'!$E43</f>
        <v>0</v>
      </c>
      <c r="E97" s="157">
        <f>'Opérations 03'!$F43</f>
        <v>0</v>
      </c>
      <c r="F97" s="157">
        <f>'Opérations 03'!$G43</f>
        <v>0</v>
      </c>
      <c r="G97" s="157">
        <f>'Opérations 03'!$H43</f>
        <v>0</v>
      </c>
      <c r="H97" s="157">
        <f>'Opérations 03'!$I43</f>
        <v>0</v>
      </c>
      <c r="I97" s="157">
        <f>'Opérations 03'!$J43</f>
        <v>0</v>
      </c>
      <c r="J97" s="160">
        <f>'Opérations 05'!AF13</f>
        <v>6</v>
      </c>
      <c r="K97" s="42" t="str">
        <f t="shared" si="1"/>
        <v xml:space="preserve"> </v>
      </c>
    </row>
    <row r="98" spans="1:11" x14ac:dyDescent="0.2">
      <c r="A98" s="324">
        <v>5</v>
      </c>
      <c r="B98" s="154">
        <f>'Opérations 05'!$A14</f>
        <v>11639917</v>
      </c>
      <c r="C98" s="154" t="str">
        <f>'Opérations 05'!D14</f>
        <v>douche oculaire S14</v>
      </c>
      <c r="D98" s="157">
        <f>'Opérations 03'!$E44</f>
        <v>0</v>
      </c>
      <c r="E98" s="157">
        <f>'Opérations 03'!$F44</f>
        <v>0</v>
      </c>
      <c r="F98" s="157">
        <f>'Opérations 03'!$G44</f>
        <v>0</v>
      </c>
      <c r="G98" s="157">
        <f>'Opérations 03'!$H44</f>
        <v>0</v>
      </c>
      <c r="H98" s="157">
        <f>'Opérations 03'!$I44</f>
        <v>0</v>
      </c>
      <c r="I98" s="157">
        <f>'Opérations 03'!$J44</f>
        <v>0</v>
      </c>
      <c r="J98" s="160">
        <f>'Opérations 05'!AF14</f>
        <v>3.75</v>
      </c>
      <c r="K98" s="42" t="str">
        <f t="shared" si="1"/>
        <v xml:space="preserve"> </v>
      </c>
    </row>
    <row r="99" spans="1:11" x14ac:dyDescent="0.2">
      <c r="A99" s="324">
        <v>5</v>
      </c>
      <c r="B99" s="154">
        <f>'Opérations 05'!$A15</f>
        <v>11678757</v>
      </c>
      <c r="C99" s="154" t="str">
        <f>'Opérations 05'!D15</f>
        <v>Apid- douche de securite</v>
      </c>
      <c r="D99" s="157">
        <f>'Opérations 03'!$E45</f>
        <v>0</v>
      </c>
      <c r="E99" s="157">
        <f>'Opérations 03'!$F45</f>
        <v>0</v>
      </c>
      <c r="F99" s="157">
        <f>'Opérations 03'!$G45</f>
        <v>0</v>
      </c>
      <c r="G99" s="157">
        <f>'Opérations 03'!$H45</f>
        <v>0</v>
      </c>
      <c r="H99" s="157">
        <f>'Opérations 03'!$I45</f>
        <v>0</v>
      </c>
      <c r="I99" s="157">
        <f>'Opérations 03'!$J45</f>
        <v>0</v>
      </c>
      <c r="J99" s="160">
        <f>'Opérations 05'!AF15</f>
        <v>5</v>
      </c>
      <c r="K99" s="42" t="str">
        <f t="shared" si="1"/>
        <v xml:space="preserve"> </v>
      </c>
    </row>
    <row r="100" spans="1:11" x14ac:dyDescent="0.2">
      <c r="A100" s="324">
        <v>5</v>
      </c>
      <c r="B100" s="154">
        <f>'Opérations 05'!$A16</f>
        <v>11639917</v>
      </c>
      <c r="C100" s="154" t="str">
        <f>'Opérations 05'!D16</f>
        <v>rince œil</v>
      </c>
      <c r="D100" s="157">
        <f>'Opérations 03'!$E46</f>
        <v>0</v>
      </c>
      <c r="E100" s="157">
        <f>'Opérations 03'!$F46</f>
        <v>0</v>
      </c>
      <c r="F100" s="157">
        <f>'Opérations 03'!$G46</f>
        <v>0</v>
      </c>
      <c r="G100" s="157">
        <f>'Opérations 03'!$H46</f>
        <v>0</v>
      </c>
      <c r="H100" s="157">
        <f>'Opérations 03'!$I46</f>
        <v>0</v>
      </c>
      <c r="I100" s="157">
        <f>'Opérations 03'!$J46</f>
        <v>0</v>
      </c>
      <c r="J100" s="160">
        <f>'Opérations 05'!AF16</f>
        <v>1.75</v>
      </c>
      <c r="K100" s="42" t="str">
        <f t="shared" si="1"/>
        <v>X</v>
      </c>
    </row>
    <row r="101" spans="1:11" x14ac:dyDescent="0.2">
      <c r="A101" s="324">
        <v>5</v>
      </c>
      <c r="B101" s="154">
        <f>'Opérations 05'!$A17</f>
        <v>11639916</v>
      </c>
      <c r="C101" s="154" t="str">
        <f>'Opérations 05'!D17</f>
        <v>ranger la commande de tôle</v>
      </c>
      <c r="D101" s="157">
        <f>'Opérations 03'!$E47</f>
        <v>0</v>
      </c>
      <c r="E101" s="157">
        <f>'Opérations 03'!$F47</f>
        <v>0</v>
      </c>
      <c r="F101" s="157">
        <f>'Opérations 03'!$G47</f>
        <v>0</v>
      </c>
      <c r="G101" s="157">
        <f>'Opérations 03'!$H47</f>
        <v>0</v>
      </c>
      <c r="H101" s="157">
        <f>'Opérations 03'!$I47</f>
        <v>0</v>
      </c>
      <c r="I101" s="157">
        <f>'Opérations 03'!$J47</f>
        <v>0</v>
      </c>
      <c r="J101" s="160">
        <f>'Opérations 05'!AF17</f>
        <v>2</v>
      </c>
      <c r="K101" s="42" t="str">
        <f t="shared" si="1"/>
        <v>X</v>
      </c>
    </row>
    <row r="102" spans="1:11" x14ac:dyDescent="0.2">
      <c r="A102" s="324">
        <v>5</v>
      </c>
      <c r="B102" s="154">
        <f>'Opérations 05'!$A18</f>
        <v>11670401</v>
      </c>
      <c r="C102" s="154" t="str">
        <f>'Opérations 05'!D18</f>
        <v>NOP 170 L- support canne</v>
      </c>
      <c r="D102" s="157">
        <f>'Opérations 03'!$E48</f>
        <v>0</v>
      </c>
      <c r="E102" s="157">
        <f>'Opérations 03'!$F48</f>
        <v>0</v>
      </c>
      <c r="F102" s="157">
        <f>'Opérations 03'!$G48</f>
        <v>0</v>
      </c>
      <c r="G102" s="157">
        <f>'Opérations 03'!$H48</f>
        <v>0</v>
      </c>
      <c r="H102" s="157">
        <f>'Opérations 03'!$I48</f>
        <v>0</v>
      </c>
      <c r="I102" s="157">
        <f>'Opérations 03'!$J48</f>
        <v>0</v>
      </c>
      <c r="J102" s="160">
        <f>'Opérations 05'!AF18</f>
        <v>8.5</v>
      </c>
      <c r="K102" s="42" t="str">
        <f t="shared" si="1"/>
        <v xml:space="preserve"> </v>
      </c>
    </row>
    <row r="103" spans="1:11" x14ac:dyDescent="0.2">
      <c r="A103" s="324">
        <v>5</v>
      </c>
      <c r="B103" s="154">
        <f>'Opérations 05'!$A19</f>
        <v>11664789</v>
      </c>
      <c r="C103" s="154" t="str">
        <f>'Opérations 05'!D19</f>
        <v>Presse</v>
      </c>
      <c r="D103" s="154">
        <f>'Opérations 04'!E6</f>
        <v>0</v>
      </c>
      <c r="E103" s="154">
        <f>'Opérations 04'!F6</f>
        <v>0</v>
      </c>
      <c r="F103" s="154">
        <f>'Opérations 04'!G6</f>
        <v>0</v>
      </c>
      <c r="G103" s="154">
        <f>'Opérations 04'!H6</f>
        <v>0</v>
      </c>
      <c r="H103" s="154">
        <f>'Opérations 04'!I6</f>
        <v>0</v>
      </c>
      <c r="I103" s="154">
        <f>'Opérations 04'!J6</f>
        <v>0</v>
      </c>
      <c r="J103" s="160">
        <f>'Opérations 05'!AF19</f>
        <v>4.5</v>
      </c>
      <c r="K103" s="42" t="str">
        <f t="shared" si="1"/>
        <v xml:space="preserve"> </v>
      </c>
    </row>
    <row r="104" spans="1:11" ht="12" customHeight="1" x14ac:dyDescent="0.2">
      <c r="A104" s="324">
        <v>5</v>
      </c>
      <c r="B104" s="154">
        <f>'Opérations 05'!$A20</f>
        <v>11574411</v>
      </c>
      <c r="C104" s="154" t="str">
        <f>'Opérations 05'!D20</f>
        <v>COATING B13_L07_OM11574411</v>
      </c>
      <c r="D104" s="154">
        <f>'Opérations 04'!E7</f>
        <v>0</v>
      </c>
      <c r="E104" s="154">
        <f>'Opérations 04'!F7</f>
        <v>0</v>
      </c>
      <c r="F104" s="154">
        <f>'Opérations 04'!G7</f>
        <v>0</v>
      </c>
      <c r="G104" s="154">
        <f>'Opérations 04'!H7</f>
        <v>0</v>
      </c>
      <c r="H104" s="154">
        <f>'Opérations 04'!I7</f>
        <v>0</v>
      </c>
      <c r="I104" s="154">
        <f>'Opérations 04'!J7</f>
        <v>0</v>
      </c>
      <c r="J104" s="160">
        <f>'Opérations 05'!AF20</f>
        <v>10</v>
      </c>
      <c r="K104" s="42" t="str">
        <f t="shared" si="1"/>
        <v xml:space="preserve"> </v>
      </c>
    </row>
    <row r="105" spans="1:11" x14ac:dyDescent="0.2">
      <c r="A105" s="324">
        <v>5</v>
      </c>
      <c r="B105" s="154">
        <f>'Opérations 05'!$A21</f>
        <v>11670303</v>
      </c>
      <c r="C105" s="154" t="str">
        <f>'Opérations 05'!D21</f>
        <v>faire un securibac en inox</v>
      </c>
      <c r="D105" s="154">
        <f>'Opérations 04'!E8</f>
        <v>0</v>
      </c>
      <c r="E105" s="154">
        <f>'Opérations 04'!F8</f>
        <v>0</v>
      </c>
      <c r="F105" s="154">
        <f>'Opérations 04'!G8</f>
        <v>0</v>
      </c>
      <c r="G105" s="154">
        <f>'Opérations 04'!H8</f>
        <v>0</v>
      </c>
      <c r="H105" s="154">
        <f>'Opérations 04'!I8</f>
        <v>0</v>
      </c>
      <c r="I105" s="154">
        <f>'Opérations 04'!J8</f>
        <v>0</v>
      </c>
      <c r="J105" s="160">
        <f>'Opérations 05'!AF21</f>
        <v>2</v>
      </c>
      <c r="K105" s="42" t="str">
        <f t="shared" si="1"/>
        <v>X</v>
      </c>
    </row>
    <row r="106" spans="1:11" x14ac:dyDescent="0.2">
      <c r="A106" s="325">
        <v>6</v>
      </c>
      <c r="B106" s="154">
        <f>'Opérations 06'!A6</f>
        <v>11489831</v>
      </c>
      <c r="C106" s="154" t="str">
        <f>'Opérations 06'!D6</f>
        <v>16049_Projet UCP50</v>
      </c>
      <c r="D106" s="154">
        <f>'Opérations 04'!E9</f>
        <v>0</v>
      </c>
      <c r="E106" s="154">
        <f>'Opérations 04'!F9</f>
        <v>0</v>
      </c>
      <c r="F106" s="154">
        <f>'Opérations 04'!G9</f>
        <v>0</v>
      </c>
      <c r="G106" s="154">
        <f>'Opérations 04'!H9</f>
        <v>0</v>
      </c>
      <c r="H106" s="154">
        <f>'Opérations 04'!I9</f>
        <v>0</v>
      </c>
      <c r="I106" s="154">
        <f>'Opérations 04'!J9</f>
        <v>0</v>
      </c>
      <c r="J106" s="156">
        <f>'Opérations 06'!AF6</f>
        <v>29.5</v>
      </c>
      <c r="K106" s="42" t="str">
        <f t="shared" si="1"/>
        <v xml:space="preserve"> </v>
      </c>
    </row>
    <row r="107" spans="1:11" x14ac:dyDescent="0.2">
      <c r="A107" s="325">
        <v>6</v>
      </c>
      <c r="B107" s="154">
        <f>'Opérations 06'!A7</f>
        <v>11656574</v>
      </c>
      <c r="C107" s="154" t="str">
        <f>'Opérations 06'!D7</f>
        <v>Marches B3</v>
      </c>
      <c r="D107" s="154">
        <f>'Opérations 04'!E10</f>
        <v>0</v>
      </c>
      <c r="E107" s="154">
        <f>'Opérations 04'!F10</f>
        <v>0</v>
      </c>
      <c r="F107" s="154">
        <f>'Opérations 04'!G10</f>
        <v>0</v>
      </c>
      <c r="G107" s="154">
        <f>'Opérations 04'!H10</f>
        <v>0</v>
      </c>
      <c r="H107" s="154">
        <f>'Opérations 04'!I10</f>
        <v>0</v>
      </c>
      <c r="I107" s="154">
        <f>'Opérations 04'!J10</f>
        <v>0</v>
      </c>
      <c r="J107" s="156">
        <f>'Opérations 06'!AF7</f>
        <v>1</v>
      </c>
      <c r="K107" s="42" t="str">
        <f t="shared" si="1"/>
        <v>X</v>
      </c>
    </row>
    <row r="108" spans="1:11" x14ac:dyDescent="0.2">
      <c r="A108" s="325">
        <v>6</v>
      </c>
      <c r="B108" s="154">
        <f>'Opérations 06'!A8</f>
        <v>11575391</v>
      </c>
      <c r="C108" s="154" t="str">
        <f>'Opérations 06'!D8</f>
        <v>Couvercle filtre plan</v>
      </c>
      <c r="D108" s="154">
        <f>'Opérations 04'!E11</f>
        <v>0</v>
      </c>
      <c r="E108" s="154">
        <f>'Opérations 04'!F11</f>
        <v>0</v>
      </c>
      <c r="F108" s="154">
        <f>'Opérations 04'!G11</f>
        <v>0</v>
      </c>
      <c r="G108" s="154">
        <f>'Opérations 04'!H11</f>
        <v>0</v>
      </c>
      <c r="H108" s="154">
        <f>'Opérations 04'!I11</f>
        <v>0</v>
      </c>
      <c r="I108" s="154">
        <f>'Opérations 04'!J11</f>
        <v>0</v>
      </c>
      <c r="J108" s="156">
        <f>'Opérations 06'!AF8</f>
        <v>1</v>
      </c>
      <c r="K108" s="42" t="str">
        <f t="shared" si="1"/>
        <v>X</v>
      </c>
    </row>
    <row r="109" spans="1:11" x14ac:dyDescent="0.2">
      <c r="A109" s="325">
        <v>6</v>
      </c>
      <c r="B109" s="154">
        <f>'Opérations 06'!A9</f>
        <v>11639905</v>
      </c>
      <c r="C109" s="154" t="str">
        <f>'Opérations 06'!D9</f>
        <v>Fuite douche sécurité</v>
      </c>
      <c r="D109" s="154">
        <f>'Opérations 04'!E12</f>
        <v>0</v>
      </c>
      <c r="E109" s="154">
        <f>'Opérations 04'!F12</f>
        <v>0</v>
      </c>
      <c r="F109" s="154">
        <f>'Opérations 04'!G12</f>
        <v>0</v>
      </c>
      <c r="G109" s="154">
        <f>'Opérations 04'!H12</f>
        <v>0</v>
      </c>
      <c r="H109" s="154">
        <f>'Opérations 04'!I12</f>
        <v>0</v>
      </c>
      <c r="I109" s="154">
        <f>'Opérations 04'!J12</f>
        <v>0</v>
      </c>
      <c r="J109" s="156">
        <f>'Opérations 06'!AF9</f>
        <v>4</v>
      </c>
      <c r="K109" s="42" t="str">
        <f t="shared" si="1"/>
        <v xml:space="preserve"> </v>
      </c>
    </row>
    <row r="110" spans="1:11" x14ac:dyDescent="0.2">
      <c r="A110" s="325">
        <v>6</v>
      </c>
      <c r="B110" s="154">
        <f>'Opérations 06'!A10</f>
        <v>11656339</v>
      </c>
      <c r="C110" s="154" t="str">
        <f>'Opérations 06'!D10</f>
        <v>TESLA - piquage AC</v>
      </c>
      <c r="D110" s="154">
        <f>'Opérations 04'!E13</f>
        <v>0</v>
      </c>
      <c r="E110" s="154">
        <f>'Opérations 04'!F13</f>
        <v>0</v>
      </c>
      <c r="F110" s="154">
        <f>'Opérations 04'!G13</f>
        <v>0</v>
      </c>
      <c r="G110" s="154">
        <f>'Opérations 04'!H13</f>
        <v>0</v>
      </c>
      <c r="H110" s="154">
        <f>'Opérations 04'!I13</f>
        <v>0</v>
      </c>
      <c r="I110" s="154">
        <f>'Opérations 04'!J13</f>
        <v>0</v>
      </c>
      <c r="J110" s="156">
        <f>'Opérations 06'!AF10</f>
        <v>5</v>
      </c>
      <c r="K110" s="42" t="str">
        <f t="shared" si="1"/>
        <v xml:space="preserve"> </v>
      </c>
    </row>
    <row r="111" spans="1:11" x14ac:dyDescent="0.2">
      <c r="A111" s="325">
        <v>6</v>
      </c>
      <c r="B111" s="154">
        <f>'Opérations 06'!A11</f>
        <v>11663465</v>
      </c>
      <c r="C111" s="154" t="str">
        <f>'Opérations 06'!D11</f>
        <v>Fabrication de contre-pâle</v>
      </c>
      <c r="D111" s="154">
        <f>'Opérations 04'!E14</f>
        <v>0</v>
      </c>
      <c r="E111" s="154">
        <f>'Opérations 04'!F14</f>
        <v>0</v>
      </c>
      <c r="F111" s="154">
        <f>'Opérations 04'!G14</f>
        <v>0</v>
      </c>
      <c r="G111" s="154">
        <f>'Opérations 04'!H14</f>
        <v>0</v>
      </c>
      <c r="H111" s="154">
        <f>'Opérations 04'!I14</f>
        <v>0</v>
      </c>
      <c r="I111" s="154">
        <f>'Opérations 04'!J14</f>
        <v>0</v>
      </c>
      <c r="J111" s="156">
        <f>'Opérations 06'!AF11</f>
        <v>3</v>
      </c>
      <c r="K111" s="42" t="str">
        <f t="shared" si="1"/>
        <v xml:space="preserve"> </v>
      </c>
    </row>
    <row r="112" spans="1:11" x14ac:dyDescent="0.2">
      <c r="A112" s="325">
        <v>6</v>
      </c>
      <c r="B112" s="154">
        <f>'Opérations 06'!A12</f>
        <v>11664725</v>
      </c>
      <c r="C112" s="154" t="str">
        <f>'Opérations 06'!D12</f>
        <v>fixation sur plexiglas</v>
      </c>
      <c r="D112" s="154">
        <f>'Opérations 04'!E15</f>
        <v>0</v>
      </c>
      <c r="E112" s="154">
        <f>'Opérations 04'!F15</f>
        <v>0</v>
      </c>
      <c r="F112" s="154">
        <f>'Opérations 04'!G15</f>
        <v>0</v>
      </c>
      <c r="G112" s="154">
        <f>'Opérations 04'!H15</f>
        <v>0</v>
      </c>
      <c r="H112" s="154">
        <f>'Opérations 04'!I15</f>
        <v>0</v>
      </c>
      <c r="I112" s="154">
        <f>'Opérations 04'!J15</f>
        <v>0</v>
      </c>
      <c r="J112" s="156">
        <f>'Opérations 06'!AF12</f>
        <v>19.5</v>
      </c>
      <c r="K112" s="42" t="str">
        <f t="shared" si="1"/>
        <v xml:space="preserve"> </v>
      </c>
    </row>
    <row r="113" spans="1:11" x14ac:dyDescent="0.2">
      <c r="A113" s="325">
        <v>6</v>
      </c>
      <c r="B113" s="154">
        <f>'Opérations 06'!A13</f>
        <v>11666949</v>
      </c>
      <c r="C113" s="154" t="str">
        <f>'Opérations 06'!D13</f>
        <v>Creation pale lightnin</v>
      </c>
      <c r="D113" s="154">
        <f>'Opérations 04'!E16</f>
        <v>0</v>
      </c>
      <c r="E113" s="154">
        <f>'Opérations 04'!F16</f>
        <v>0</v>
      </c>
      <c r="F113" s="154">
        <f>'Opérations 04'!G16</f>
        <v>0</v>
      </c>
      <c r="G113" s="154">
        <f>'Opérations 04'!H16</f>
        <v>0</v>
      </c>
      <c r="H113" s="154">
        <f>'Opérations 04'!I16</f>
        <v>0</v>
      </c>
      <c r="I113" s="154">
        <f>'Opérations 04'!J16</f>
        <v>0</v>
      </c>
      <c r="J113" s="156">
        <f>'Opérations 06'!AF13</f>
        <v>2.75</v>
      </c>
      <c r="K113" s="42" t="str">
        <f t="shared" si="1"/>
        <v xml:space="preserve"> </v>
      </c>
    </row>
    <row r="114" spans="1:11" x14ac:dyDescent="0.2">
      <c r="A114" s="325">
        <v>6</v>
      </c>
      <c r="B114" s="154">
        <f>'Opérations 06'!A14</f>
        <v>11670303</v>
      </c>
      <c r="C114" s="154" t="str">
        <f>'Opérations 06'!D14</f>
        <v>faire un securibac en inox</v>
      </c>
      <c r="D114" s="154">
        <f>'Opérations 04'!$E17</f>
        <v>0</v>
      </c>
      <c r="E114" s="154">
        <f>'Opérations 04'!$F17</f>
        <v>0</v>
      </c>
      <c r="F114" s="154">
        <f>'Opérations 04'!$G17</f>
        <v>0</v>
      </c>
      <c r="G114" s="154">
        <f>'Opérations 04'!$H17</f>
        <v>0</v>
      </c>
      <c r="H114" s="154">
        <f>'Opérations 04'!$I17</f>
        <v>0</v>
      </c>
      <c r="I114" s="154">
        <f>'Opérations 04'!$J17</f>
        <v>0</v>
      </c>
      <c r="J114" s="156">
        <f>'Opérations 06'!AF14</f>
        <v>5.25</v>
      </c>
      <c r="K114" s="42" t="str">
        <f t="shared" si="1"/>
        <v xml:space="preserve"> </v>
      </c>
    </row>
    <row r="115" spans="1:11" x14ac:dyDescent="0.2">
      <c r="A115" s="325">
        <v>6</v>
      </c>
      <c r="B115" s="154">
        <f>'Opérations 06'!A15</f>
        <v>11668448</v>
      </c>
      <c r="C115" s="154" t="str">
        <f>'Opérations 06'!D15</f>
        <v>Niro Major zone de chauffe</v>
      </c>
      <c r="D115" s="154">
        <f>'Opérations 04'!$E21</f>
        <v>0</v>
      </c>
      <c r="E115" s="154">
        <f>'Opérations 04'!$F21</f>
        <v>0</v>
      </c>
      <c r="F115" s="154">
        <f>'Opérations 04'!$G21</f>
        <v>0</v>
      </c>
      <c r="G115" s="154">
        <f>'Opérations 04'!$H21</f>
        <v>0</v>
      </c>
      <c r="H115" s="154">
        <f>'Opérations 04'!$I21</f>
        <v>0</v>
      </c>
      <c r="I115" s="154">
        <f>'Opérations 04'!$J21</f>
        <v>0</v>
      </c>
      <c r="J115" s="156">
        <f>'Opérations 06'!AF15</f>
        <v>15.5</v>
      </c>
      <c r="K115" s="42" t="str">
        <f t="shared" si="1"/>
        <v xml:space="preserve"> </v>
      </c>
    </row>
    <row r="116" spans="1:11" x14ac:dyDescent="0.2">
      <c r="A116" s="325">
        <v>6</v>
      </c>
      <c r="B116" s="154">
        <f>'Opérations 06'!A16</f>
        <v>11668446</v>
      </c>
      <c r="C116" s="154" t="str">
        <f>'Opérations 06'!D16</f>
        <v>Pâle d'agitation</v>
      </c>
      <c r="D116" s="154">
        <f>'Opérations 04'!$E22</f>
        <v>0</v>
      </c>
      <c r="E116" s="154">
        <f>'Opérations 04'!$F22</f>
        <v>0</v>
      </c>
      <c r="F116" s="154">
        <f>'Opérations 04'!$G22</f>
        <v>0</v>
      </c>
      <c r="G116" s="154">
        <f>'Opérations 04'!$H22</f>
        <v>0</v>
      </c>
      <c r="H116" s="154">
        <f>'Opérations 04'!$I22</f>
        <v>0</v>
      </c>
      <c r="I116" s="154">
        <f>'Opérations 04'!$J22</f>
        <v>0</v>
      </c>
      <c r="J116" s="156">
        <f>'Opérations 06'!AF16</f>
        <v>3</v>
      </c>
      <c r="K116" s="42" t="str">
        <f t="shared" si="1"/>
        <v xml:space="preserve"> </v>
      </c>
    </row>
    <row r="117" spans="1:11" x14ac:dyDescent="0.2">
      <c r="A117" s="325">
        <v>6</v>
      </c>
      <c r="B117" s="154">
        <f>'Opérations 06'!A17</f>
        <v>11669238</v>
      </c>
      <c r="C117" s="154" t="str">
        <f>'Opérations 06'!D17</f>
        <v>APV - mobile d'agitat A320</v>
      </c>
      <c r="D117" s="154">
        <f>'Opérations 04'!$E23</f>
        <v>0</v>
      </c>
      <c r="E117" s="154">
        <f>'Opérations 04'!$F23</f>
        <v>0</v>
      </c>
      <c r="F117" s="154">
        <f>'Opérations 04'!$G23</f>
        <v>0</v>
      </c>
      <c r="G117" s="154">
        <f>'Opérations 04'!$H23</f>
        <v>0</v>
      </c>
      <c r="H117" s="154">
        <f>'Opérations 04'!$I23</f>
        <v>0</v>
      </c>
      <c r="I117" s="154">
        <f>'Opérations 04'!$J23</f>
        <v>0</v>
      </c>
      <c r="J117" s="156">
        <f>'Opérations 06'!AF17</f>
        <v>6.75</v>
      </c>
      <c r="K117" s="42" t="str">
        <f t="shared" si="1"/>
        <v xml:space="preserve"> </v>
      </c>
    </row>
    <row r="118" spans="1:11" x14ac:dyDescent="0.2">
      <c r="A118" s="325">
        <v>6</v>
      </c>
      <c r="B118" s="154">
        <f>'Opérations 06'!A18</f>
        <v>11669239</v>
      </c>
      <c r="C118" s="154" t="str">
        <f>'Opérations 06'!D18</f>
        <v>APV - Cuve produit</v>
      </c>
      <c r="D118" s="154">
        <f>'Opérations 04'!$E24</f>
        <v>0</v>
      </c>
      <c r="E118" s="154">
        <f>'Opérations 04'!$F24</f>
        <v>0</v>
      </c>
      <c r="F118" s="154">
        <f>'Opérations 04'!$G24</f>
        <v>0</v>
      </c>
      <c r="G118" s="154">
        <f>'Opérations 04'!$H24</f>
        <v>0</v>
      </c>
      <c r="H118" s="154">
        <f>'Opérations 04'!$I24</f>
        <v>0</v>
      </c>
      <c r="I118" s="154">
        <f>'Opérations 04'!$J24</f>
        <v>0</v>
      </c>
      <c r="J118" s="156">
        <f>'Opérations 06'!AF18</f>
        <v>11</v>
      </c>
      <c r="K118" s="42" t="str">
        <f t="shared" si="1"/>
        <v xml:space="preserve"> </v>
      </c>
    </row>
    <row r="119" spans="1:11" x14ac:dyDescent="0.2">
      <c r="A119" s="325">
        <v>6</v>
      </c>
      <c r="B119" s="154">
        <f>'Opérations 06'!A19</f>
        <v>11639917</v>
      </c>
      <c r="C119" s="154" t="str">
        <f>'Opérations 06'!D19</f>
        <v>Fixation pendule dans labo</v>
      </c>
      <c r="D119" s="154">
        <f>'Opérations 04'!$E25</f>
        <v>0</v>
      </c>
      <c r="E119" s="154">
        <f>'Opérations 04'!$F25</f>
        <v>0</v>
      </c>
      <c r="F119" s="154">
        <f>'Opérations 04'!$G25</f>
        <v>0</v>
      </c>
      <c r="G119" s="154">
        <f>'Opérations 04'!$H25</f>
        <v>0</v>
      </c>
      <c r="H119" s="154">
        <f>'Opérations 04'!$I25</f>
        <v>0</v>
      </c>
      <c r="I119" s="154">
        <f>'Opérations 04'!$J25</f>
        <v>0</v>
      </c>
      <c r="J119" s="156">
        <f>'Opérations 06'!AF19</f>
        <v>0.5</v>
      </c>
      <c r="K119" s="42" t="str">
        <f t="shared" si="1"/>
        <v>X</v>
      </c>
    </row>
    <row r="120" spans="1:11" x14ac:dyDescent="0.2">
      <c r="A120" s="325">
        <v>6</v>
      </c>
      <c r="B120" s="154">
        <f>'Opérations 06'!A20</f>
        <v>11639906</v>
      </c>
      <c r="C120" s="154" t="str">
        <f>'Opérations 06'!D20</f>
        <v>Affichages sur Box stockage HFC (Endel)</v>
      </c>
      <c r="D120" s="154">
        <f>'Opérations 04'!$E26</f>
        <v>0</v>
      </c>
      <c r="E120" s="154">
        <f>'Opérations 04'!$F26</f>
        <v>0</v>
      </c>
      <c r="F120" s="154">
        <f>'Opérations 04'!$G26</f>
        <v>0</v>
      </c>
      <c r="G120" s="154">
        <f>'Opérations 04'!$H26</f>
        <v>0</v>
      </c>
      <c r="H120" s="154">
        <f>'Opérations 04'!$I26</f>
        <v>0</v>
      </c>
      <c r="I120" s="154">
        <f>'Opérations 04'!$J26</f>
        <v>0</v>
      </c>
      <c r="J120" s="156">
        <f>'Opérations 06'!AF20</f>
        <v>2.5</v>
      </c>
      <c r="K120" s="42" t="str">
        <f t="shared" si="1"/>
        <v xml:space="preserve"> </v>
      </c>
    </row>
    <row r="121" spans="1:11" x14ac:dyDescent="0.2">
      <c r="A121" s="325">
        <v>6</v>
      </c>
      <c r="B121" s="154">
        <f>'Opérations 06'!A21</f>
        <v>11677462</v>
      </c>
      <c r="C121" s="154" t="str">
        <f>'Opérations 06'!D21</f>
        <v>RA 101 réacteur verré APID</v>
      </c>
      <c r="D121" s="154">
        <f>'Opérations 04'!$E27</f>
        <v>0</v>
      </c>
      <c r="E121" s="154">
        <f>'Opérations 04'!$F27</f>
        <v>0</v>
      </c>
      <c r="F121" s="154">
        <f>'Opérations 04'!$G27</f>
        <v>0</v>
      </c>
      <c r="G121" s="154">
        <f>'Opérations 04'!$H27</f>
        <v>0</v>
      </c>
      <c r="H121" s="154">
        <f>'Opérations 04'!$I27</f>
        <v>0</v>
      </c>
      <c r="I121" s="154">
        <f>'Opérations 04'!$J27</f>
        <v>0</v>
      </c>
      <c r="J121" s="156">
        <f>'Opérations 06'!AF21</f>
        <v>4.5</v>
      </c>
      <c r="K121" s="42" t="str">
        <f t="shared" si="1"/>
        <v xml:space="preserve"> </v>
      </c>
    </row>
    <row r="122" spans="1:11" x14ac:dyDescent="0.2">
      <c r="A122" s="325">
        <v>6</v>
      </c>
      <c r="B122" s="154">
        <f>'Opérations 06'!A22</f>
        <v>11678757</v>
      </c>
      <c r="C122" s="154" t="str">
        <f>'Opérations 06'!D22</f>
        <v>Apid - douche sécurité</v>
      </c>
      <c r="D122" s="154">
        <f>'Opérations 04'!$E28</f>
        <v>0</v>
      </c>
      <c r="E122" s="154">
        <f>'Opérations 04'!$F28</f>
        <v>0</v>
      </c>
      <c r="F122" s="154">
        <f>'Opérations 04'!$G28</f>
        <v>0</v>
      </c>
      <c r="G122" s="154">
        <f>'Opérations 04'!$H28</f>
        <v>0</v>
      </c>
      <c r="H122" s="154">
        <f>'Opérations 04'!$I28</f>
        <v>0</v>
      </c>
      <c r="I122" s="154">
        <f>'Opérations 04'!$J28</f>
        <v>0</v>
      </c>
      <c r="J122" s="156">
        <f>'Opérations 06'!AF22</f>
        <v>5</v>
      </c>
      <c r="K122" s="42" t="str">
        <f t="shared" si="1"/>
        <v xml:space="preserve"> </v>
      </c>
    </row>
    <row r="123" spans="1:11" x14ac:dyDescent="0.2">
      <c r="A123" s="325">
        <v>6</v>
      </c>
      <c r="B123" s="154">
        <f>'Opérations 06'!A23</f>
        <v>11639906</v>
      </c>
      <c r="C123" s="154" t="str">
        <f>'Opérations 06'!D23</f>
        <v>Pose support affichage GF Facis B24</v>
      </c>
      <c r="D123" s="154">
        <f>'Opérations 04'!$E29</f>
        <v>0</v>
      </c>
      <c r="E123" s="154">
        <f>'Opérations 04'!$F29</f>
        <v>0</v>
      </c>
      <c r="F123" s="154">
        <f>'Opérations 04'!$G29</f>
        <v>0</v>
      </c>
      <c r="G123" s="154">
        <f>'Opérations 04'!$H29</f>
        <v>0</v>
      </c>
      <c r="H123" s="154">
        <f>'Opérations 04'!$I29</f>
        <v>0</v>
      </c>
      <c r="I123" s="154">
        <f>'Opérations 04'!$J29</f>
        <v>0</v>
      </c>
      <c r="J123" s="156">
        <f>'Opérations 06'!AF23</f>
        <v>1.75</v>
      </c>
      <c r="K123" s="42" t="str">
        <f t="shared" si="1"/>
        <v>X</v>
      </c>
    </row>
    <row r="124" spans="1:11" x14ac:dyDescent="0.2">
      <c r="A124" s="325">
        <v>6</v>
      </c>
      <c r="B124" s="154">
        <f>'Opérations 06'!A24</f>
        <v>11683082</v>
      </c>
      <c r="C124" s="154" t="str">
        <f>'Opérations 06'!D24</f>
        <v>Réglage rince-oeil</v>
      </c>
      <c r="D124" s="154">
        <f>'Opérations 04'!$E30</f>
        <v>0</v>
      </c>
      <c r="E124" s="154">
        <f>'Opérations 04'!$F30</f>
        <v>0</v>
      </c>
      <c r="F124" s="154">
        <f>'Opérations 04'!$G30</f>
        <v>0</v>
      </c>
      <c r="G124" s="154">
        <f>'Opérations 04'!$H30</f>
        <v>0</v>
      </c>
      <c r="H124" s="154">
        <f>'Opérations 04'!$I30</f>
        <v>0</v>
      </c>
      <c r="I124" s="154">
        <f>'Opérations 04'!$J30</f>
        <v>0</v>
      </c>
      <c r="J124" s="156">
        <f>'Opérations 06'!AF24</f>
        <v>1</v>
      </c>
      <c r="K124" s="42" t="str">
        <f t="shared" si="1"/>
        <v>X</v>
      </c>
    </row>
    <row r="125" spans="1:11" x14ac:dyDescent="0.2">
      <c r="A125" s="325">
        <v>7</v>
      </c>
      <c r="B125" s="154">
        <f>'Opérations 07'!A6</f>
        <v>11639905</v>
      </c>
      <c r="C125" s="154" t="str">
        <f>'Opérations 07'!D6</f>
        <v>Fuite douche sécurité</v>
      </c>
      <c r="D125" s="154">
        <f>'Opérations 04'!$E31</f>
        <v>0</v>
      </c>
      <c r="E125" s="154">
        <f>'Opérations 04'!$F31</f>
        <v>0</v>
      </c>
      <c r="F125" s="154">
        <f>'Opérations 04'!$G31</f>
        <v>0</v>
      </c>
      <c r="G125" s="154">
        <f>'Opérations 04'!$H31</f>
        <v>0</v>
      </c>
      <c r="H125" s="154">
        <f>'Opérations 04'!$I31</f>
        <v>0</v>
      </c>
      <c r="I125" s="154">
        <f>'Opérations 04'!$J31</f>
        <v>0</v>
      </c>
      <c r="J125" s="156">
        <f>'Opérations 07'!$AF6</f>
        <v>11.5</v>
      </c>
      <c r="K125" s="42" t="str">
        <f t="shared" si="1"/>
        <v xml:space="preserve"> </v>
      </c>
    </row>
    <row r="126" spans="1:11" x14ac:dyDescent="0.2">
      <c r="A126" s="325">
        <v>7</v>
      </c>
      <c r="B126" s="154">
        <f>'Opérations 07'!A7</f>
        <v>11664939</v>
      </c>
      <c r="C126" s="154" t="str">
        <f>'Opérations 07'!D7</f>
        <v>Installation refroidisseur</v>
      </c>
      <c r="D126" s="154">
        <f>'Opérations 04'!$E32</f>
        <v>0</v>
      </c>
      <c r="E126" s="154">
        <f>'Opérations 04'!$F32</f>
        <v>0</v>
      </c>
      <c r="F126" s="154">
        <f>'Opérations 04'!$G32</f>
        <v>0</v>
      </c>
      <c r="G126" s="154">
        <f>'Opérations 04'!$H32</f>
        <v>0</v>
      </c>
      <c r="H126" s="154">
        <f>'Opérations 04'!$I32</f>
        <v>0</v>
      </c>
      <c r="I126" s="154">
        <f>'Opérations 04'!$J32</f>
        <v>0</v>
      </c>
      <c r="J126" s="156">
        <f>'Opérations 07'!$AF7</f>
        <v>5</v>
      </c>
      <c r="K126" s="42" t="str">
        <f t="shared" si="1"/>
        <v xml:space="preserve"> </v>
      </c>
    </row>
    <row r="127" spans="1:11" x14ac:dyDescent="0.2">
      <c r="A127" s="325">
        <v>7</v>
      </c>
      <c r="B127" s="154">
        <f>'Opérations 07'!A8</f>
        <v>11686358</v>
      </c>
      <c r="C127" s="154" t="str">
        <f>'Opérations 07'!D8</f>
        <v>Châssis réacteur</v>
      </c>
      <c r="D127" s="154">
        <f>'Opérations 04'!$E33</f>
        <v>0</v>
      </c>
      <c r="E127" s="154">
        <f>'Opérations 04'!$F33</f>
        <v>0</v>
      </c>
      <c r="F127" s="154">
        <f>'Opérations 04'!$G33</f>
        <v>0</v>
      </c>
      <c r="G127" s="154">
        <f>'Opérations 04'!$H33</f>
        <v>0</v>
      </c>
      <c r="H127" s="154">
        <f>'Opérations 04'!$I33</f>
        <v>0</v>
      </c>
      <c r="I127" s="154">
        <f>'Opérations 04'!$J33</f>
        <v>0</v>
      </c>
      <c r="J127" s="156">
        <f>'Opérations 07'!$AF8</f>
        <v>9</v>
      </c>
      <c r="K127" s="42" t="str">
        <f t="shared" si="1"/>
        <v xml:space="preserve"> </v>
      </c>
    </row>
    <row r="128" spans="1:11" x14ac:dyDescent="0.2">
      <c r="A128" s="325">
        <v>7</v>
      </c>
      <c r="B128" s="154">
        <f>'Opérations 07'!A9</f>
        <v>11680873</v>
      </c>
      <c r="C128" s="154" t="str">
        <f>'Opérations 07'!D9</f>
        <v>Modication CTAB aspi canne</v>
      </c>
      <c r="D128" s="154">
        <f>'Opérations 04'!$E34</f>
        <v>0</v>
      </c>
      <c r="E128" s="154">
        <f>'Opérations 04'!$F34</f>
        <v>0</v>
      </c>
      <c r="F128" s="154">
        <f>'Opérations 04'!$G34</f>
        <v>0</v>
      </c>
      <c r="G128" s="154">
        <f>'Opérations 04'!$H34</f>
        <v>0</v>
      </c>
      <c r="H128" s="154">
        <f>'Opérations 04'!$I34</f>
        <v>0</v>
      </c>
      <c r="I128" s="154">
        <f>'Opérations 04'!$J34</f>
        <v>0</v>
      </c>
      <c r="J128" s="156">
        <f>'Opérations 07'!$AF9</f>
        <v>7.75</v>
      </c>
      <c r="K128" s="42" t="str">
        <f t="shared" si="1"/>
        <v xml:space="preserve"> </v>
      </c>
    </row>
    <row r="129" spans="1:11" x14ac:dyDescent="0.2">
      <c r="A129" s="325">
        <v>7</v>
      </c>
      <c r="B129" s="154">
        <f>'Opérations 07'!A10</f>
        <v>11669239</v>
      </c>
      <c r="C129" s="154" t="str">
        <f>'Opérations 07'!D10</f>
        <v>APV - Cuve produit</v>
      </c>
      <c r="D129" s="154">
        <f>'Opérations 04'!$E35</f>
        <v>0</v>
      </c>
      <c r="E129" s="154">
        <f>'Opérations 04'!$F35</f>
        <v>0</v>
      </c>
      <c r="F129" s="154">
        <f>'Opérations 04'!$G35</f>
        <v>0</v>
      </c>
      <c r="G129" s="154">
        <f>'Opérations 04'!$H35</f>
        <v>0</v>
      </c>
      <c r="H129" s="154">
        <f>'Opérations 04'!$I35</f>
        <v>0</v>
      </c>
      <c r="I129" s="154">
        <f>'Opérations 04'!$J35</f>
        <v>0</v>
      </c>
      <c r="J129" s="156">
        <f>'Opérations 07'!$AF10</f>
        <v>5</v>
      </c>
      <c r="K129" s="42" t="str">
        <f t="shared" si="1"/>
        <v xml:space="preserve"> </v>
      </c>
    </row>
    <row r="130" spans="1:11" x14ac:dyDescent="0.2">
      <c r="A130" s="325">
        <v>7</v>
      </c>
      <c r="B130" s="154">
        <f>'Opérations 07'!A11</f>
        <v>11687614</v>
      </c>
      <c r="C130" s="154" t="str">
        <f>'Opérations 07'!D11</f>
        <v>montage Spectro PY2</v>
      </c>
      <c r="D130" s="154">
        <f>'Opérations 04'!$E36</f>
        <v>0</v>
      </c>
      <c r="E130" s="154">
        <f>'Opérations 04'!$F36</f>
        <v>0</v>
      </c>
      <c r="F130" s="154">
        <f>'Opérations 04'!$G36</f>
        <v>0</v>
      </c>
      <c r="G130" s="154">
        <f>'Opérations 04'!$H36</f>
        <v>0</v>
      </c>
      <c r="H130" s="154">
        <f>'Opérations 04'!$I36</f>
        <v>0</v>
      </c>
      <c r="I130" s="154">
        <f>'Opérations 04'!$J36</f>
        <v>0</v>
      </c>
      <c r="J130" s="156">
        <f>'Opérations 07'!$AF11</f>
        <v>9.5</v>
      </c>
      <c r="K130" s="42" t="str">
        <f t="shared" si="1"/>
        <v xml:space="preserve"> </v>
      </c>
    </row>
    <row r="131" spans="1:11" x14ac:dyDescent="0.2">
      <c r="A131" s="325">
        <v>7</v>
      </c>
      <c r="B131" s="154">
        <f>'Opérations 07'!A12</f>
        <v>11688697</v>
      </c>
      <c r="C131" s="154" t="str">
        <f>'Opérations 07'!D12</f>
        <v>Disconnecteur B3</v>
      </c>
      <c r="D131" s="154">
        <f>'Opérations 04'!$E37</f>
        <v>0</v>
      </c>
      <c r="E131" s="154">
        <f>'Opérations 04'!$F37</f>
        <v>0</v>
      </c>
      <c r="F131" s="154">
        <f>'Opérations 04'!$G37</f>
        <v>0</v>
      </c>
      <c r="G131" s="154">
        <f>'Opérations 04'!$H37</f>
        <v>0</v>
      </c>
      <c r="H131" s="154">
        <f>'Opérations 04'!$I37</f>
        <v>0</v>
      </c>
      <c r="I131" s="154">
        <f>'Opérations 04'!$J37</f>
        <v>0</v>
      </c>
      <c r="J131" s="156">
        <f>'Opérations 07'!$AF12</f>
        <v>8</v>
      </c>
      <c r="K131" s="42" t="str">
        <f t="shared" ref="K131:K194" si="2">IF(SUM(J131)&lt;=2,"X"," ")</f>
        <v xml:space="preserve"> </v>
      </c>
    </row>
    <row r="132" spans="1:11" x14ac:dyDescent="0.2">
      <c r="A132" s="325">
        <v>7</v>
      </c>
      <c r="B132" s="154">
        <f>'Opérations 07'!A13</f>
        <v>11666949</v>
      </c>
      <c r="C132" s="154" t="str">
        <f>'Opérations 07'!D13</f>
        <v>Creation pale lightnin</v>
      </c>
      <c r="D132" s="154">
        <f>'Opérations 04'!$E38</f>
        <v>0</v>
      </c>
      <c r="E132" s="154">
        <f>'Opérations 04'!$F38</f>
        <v>0</v>
      </c>
      <c r="F132" s="154">
        <f>'Opérations 04'!$G38</f>
        <v>0</v>
      </c>
      <c r="G132" s="154">
        <f>'Opérations 04'!$H38</f>
        <v>0</v>
      </c>
      <c r="H132" s="154">
        <f>'Opérations 04'!$I38</f>
        <v>0</v>
      </c>
      <c r="I132" s="154">
        <f>'Opérations 04'!$J38</f>
        <v>0</v>
      </c>
      <c r="J132" s="156">
        <f>'Opérations 07'!$AF13</f>
        <v>14.5</v>
      </c>
      <c r="K132" s="42" t="str">
        <f t="shared" si="2"/>
        <v xml:space="preserve"> </v>
      </c>
    </row>
    <row r="133" spans="1:11" x14ac:dyDescent="0.2">
      <c r="A133" s="325">
        <v>7</v>
      </c>
      <c r="B133" s="154">
        <f>'Opérations 07'!A14</f>
        <v>11668446</v>
      </c>
      <c r="C133" s="154" t="str">
        <f>'Opérations 07'!D14</f>
        <v>Pâle d'agitation</v>
      </c>
      <c r="D133" s="154">
        <f>'Opérations 04'!$E39</f>
        <v>0</v>
      </c>
      <c r="E133" s="154">
        <f>'Opérations 04'!$F39</f>
        <v>0</v>
      </c>
      <c r="F133" s="154">
        <f>'Opérations 04'!$G39</f>
        <v>0</v>
      </c>
      <c r="G133" s="154">
        <f>'Opérations 04'!$H39</f>
        <v>0</v>
      </c>
      <c r="H133" s="154">
        <f>'Opérations 04'!$I39</f>
        <v>0</v>
      </c>
      <c r="I133" s="154">
        <f>'Opérations 04'!$J39</f>
        <v>0</v>
      </c>
      <c r="J133" s="156">
        <f>'Opérations 07'!$AF14</f>
        <v>5</v>
      </c>
      <c r="K133" s="42" t="str">
        <f t="shared" si="2"/>
        <v xml:space="preserve"> </v>
      </c>
    </row>
    <row r="134" spans="1:11" x14ac:dyDescent="0.2">
      <c r="A134" s="325">
        <v>7</v>
      </c>
      <c r="B134" s="154">
        <f>'Opérations 07'!A15</f>
        <v>11664872</v>
      </c>
      <c r="C134" s="154" t="str">
        <f>'Opérations 07'!D15</f>
        <v>Usinage pâle d'agitation</v>
      </c>
      <c r="D134" s="154">
        <f>'Opérations 04'!$E40</f>
        <v>0</v>
      </c>
      <c r="E134" s="154">
        <f>'Opérations 04'!$F40</f>
        <v>0</v>
      </c>
      <c r="F134" s="154">
        <f>'Opérations 04'!$G40</f>
        <v>0</v>
      </c>
      <c r="G134" s="154">
        <f>'Opérations 04'!$H40</f>
        <v>0</v>
      </c>
      <c r="H134" s="154">
        <f>'Opérations 04'!$I40</f>
        <v>0</v>
      </c>
      <c r="I134" s="154">
        <f>'Opérations 04'!$J40</f>
        <v>0</v>
      </c>
      <c r="J134" s="156">
        <f>'Opérations 07'!$AF15</f>
        <v>8.25</v>
      </c>
      <c r="K134" s="42" t="str">
        <f t="shared" si="2"/>
        <v xml:space="preserve"> </v>
      </c>
    </row>
    <row r="135" spans="1:11" x14ac:dyDescent="0.2">
      <c r="A135" s="325">
        <v>7</v>
      </c>
      <c r="B135" s="154">
        <f>'Opérations 07'!A16</f>
        <v>11668453</v>
      </c>
      <c r="C135" s="154" t="str">
        <f>'Opérations 07'!D16</f>
        <v>Autoclave débit d'eau et fuite</v>
      </c>
      <c r="D135" s="154">
        <f>'Opérations 04'!$E41</f>
        <v>0</v>
      </c>
      <c r="E135" s="154">
        <f>'Opérations 04'!$F41</f>
        <v>0</v>
      </c>
      <c r="F135" s="154">
        <f>'Opérations 04'!$G41</f>
        <v>0</v>
      </c>
      <c r="G135" s="154">
        <f>'Opérations 04'!$H41</f>
        <v>0</v>
      </c>
      <c r="H135" s="154">
        <f>'Opérations 04'!$I41</f>
        <v>0</v>
      </c>
      <c r="I135" s="154">
        <f>'Opérations 04'!$J41</f>
        <v>0</v>
      </c>
      <c r="J135" s="156">
        <f>'Opérations 07'!$AF16</f>
        <v>1.5</v>
      </c>
      <c r="K135" s="42" t="str">
        <f t="shared" si="2"/>
        <v>X</v>
      </c>
    </row>
    <row r="136" spans="1:11" x14ac:dyDescent="0.2">
      <c r="A136" s="325">
        <v>7</v>
      </c>
      <c r="B136" s="154">
        <f>'Opérations 07'!A17</f>
        <v>11639917</v>
      </c>
      <c r="C136" s="154" t="str">
        <f>'Opérations 07'!D17</f>
        <v>Fixation pendule dans labo</v>
      </c>
      <c r="D136" s="154">
        <f>'Opérations 05'!$E$6</f>
        <v>0</v>
      </c>
      <c r="E136" s="154">
        <f>'Opérations 05'!$F$6</f>
        <v>0</v>
      </c>
      <c r="F136" s="154">
        <f>'Opérations 05'!$G$6</f>
        <v>0</v>
      </c>
      <c r="G136" s="154">
        <f>'Opérations 05'!$H$6</f>
        <v>0</v>
      </c>
      <c r="H136" s="154">
        <f>'Opérations 05'!$I$6</f>
        <v>0</v>
      </c>
      <c r="I136" s="154">
        <f>'Opérations 05'!$J$6</f>
        <v>0</v>
      </c>
      <c r="J136" s="156">
        <f>'Opérations 07'!$AF17</f>
        <v>1.5</v>
      </c>
      <c r="K136" s="42" t="str">
        <f t="shared" si="2"/>
        <v>X</v>
      </c>
    </row>
    <row r="137" spans="1:11" x14ac:dyDescent="0.2">
      <c r="A137" s="325">
        <v>7</v>
      </c>
      <c r="B137" s="154">
        <f>'Opérations 07'!A18</f>
        <v>11663466</v>
      </c>
      <c r="C137" s="154" t="str">
        <f>'Opérations 07'!D18</f>
        <v>fabrication support plafond</v>
      </c>
      <c r="D137" s="154">
        <f>'Opérations 05'!$E$7</f>
        <v>0</v>
      </c>
      <c r="E137" s="154">
        <f>'Opérations 05'!$F$7</f>
        <v>0</v>
      </c>
      <c r="F137" s="154">
        <f>'Opérations 05'!$G$7</f>
        <v>0</v>
      </c>
      <c r="G137" s="154">
        <f>'Opérations 05'!$H$7</f>
        <v>0</v>
      </c>
      <c r="H137" s="154">
        <f>'Opérations 05'!$I$7</f>
        <v>0</v>
      </c>
      <c r="I137" s="154">
        <f>'Opérations 05'!$J$7</f>
        <v>0</v>
      </c>
      <c r="J137" s="156">
        <f>'Opérations 07'!$AF18</f>
        <v>11.25</v>
      </c>
      <c r="K137" s="42" t="str">
        <f t="shared" si="2"/>
        <v xml:space="preserve"> </v>
      </c>
    </row>
    <row r="138" spans="1:11" x14ac:dyDescent="0.2">
      <c r="A138" s="325">
        <v>7</v>
      </c>
      <c r="B138" s="154">
        <f>'Opérations 07'!A19</f>
        <v>11680861</v>
      </c>
      <c r="C138" s="154" t="str">
        <f>'Opérations 07'!D19</f>
        <v>TESLA - commodités</v>
      </c>
      <c r="D138" s="154">
        <f>'Opérations 05'!$E$8</f>
        <v>0</v>
      </c>
      <c r="E138" s="154">
        <f>'Opérations 05'!$F$8</f>
        <v>0</v>
      </c>
      <c r="F138" s="154">
        <f>'Opérations 05'!$G$8</f>
        <v>0</v>
      </c>
      <c r="G138" s="154">
        <f>'Opérations 05'!$H$8</f>
        <v>0</v>
      </c>
      <c r="H138" s="154">
        <f>'Opérations 05'!$I$8</f>
        <v>0</v>
      </c>
      <c r="I138" s="154">
        <f>'Opérations 05'!$J$8</f>
        <v>0</v>
      </c>
      <c r="J138" s="156">
        <f>'Opérations 07'!$AF19</f>
        <v>5.5</v>
      </c>
      <c r="K138" s="42" t="str">
        <f t="shared" si="2"/>
        <v xml:space="preserve"> </v>
      </c>
    </row>
    <row r="139" spans="1:11" x14ac:dyDescent="0.2">
      <c r="A139" s="325">
        <v>7</v>
      </c>
      <c r="B139" s="154">
        <f>'Opérations 07'!A20</f>
        <v>11669238</v>
      </c>
      <c r="C139" s="154" t="str">
        <f>'Opérations 07'!D20</f>
        <v>APV - mobile d'agitat A320</v>
      </c>
      <c r="D139" s="154">
        <f>'Opérations 05'!$E$9</f>
        <v>0</v>
      </c>
      <c r="E139" s="154">
        <f>'Opérations 05'!$F$9</f>
        <v>0</v>
      </c>
      <c r="F139" s="154">
        <f>'Opérations 05'!$G$9</f>
        <v>0</v>
      </c>
      <c r="G139" s="154">
        <f>'Opérations 05'!$H$9</f>
        <v>0</v>
      </c>
      <c r="H139" s="154">
        <f>'Opérations 05'!$I$9</f>
        <v>0</v>
      </c>
      <c r="I139" s="154">
        <f>'Opérations 05'!$J$9</f>
        <v>0</v>
      </c>
      <c r="J139" s="156">
        <f>'Opérations 07'!$AF20</f>
        <v>5</v>
      </c>
      <c r="K139" s="42" t="str">
        <f t="shared" si="2"/>
        <v xml:space="preserve"> </v>
      </c>
    </row>
    <row r="140" spans="1:11" x14ac:dyDescent="0.2">
      <c r="A140" s="325">
        <v>7</v>
      </c>
      <c r="B140" s="154">
        <f>'Opérations 07'!A21</f>
        <v>11679787</v>
      </c>
      <c r="C140" s="154" t="str">
        <f>'Opérations 07'!D21</f>
        <v>B3 - paillasse à retirer + transfert meuble b13</v>
      </c>
      <c r="D140" s="154">
        <f>'Opérations 05'!$E$10</f>
        <v>0</v>
      </c>
      <c r="E140" s="154">
        <f>'Opérations 05'!$F$10</f>
        <v>0</v>
      </c>
      <c r="F140" s="154">
        <f>'Opérations 05'!$G$10</f>
        <v>0</v>
      </c>
      <c r="G140" s="154">
        <f>'Opérations 05'!$H$10</f>
        <v>0</v>
      </c>
      <c r="H140" s="154">
        <f>'Opérations 05'!$I$10</f>
        <v>0</v>
      </c>
      <c r="I140" s="154">
        <f>'Opérations 05'!$J$10</f>
        <v>0</v>
      </c>
      <c r="J140" s="156">
        <f>'Opérations 07'!$AF21</f>
        <v>1.75</v>
      </c>
      <c r="K140" s="42" t="str">
        <f t="shared" si="2"/>
        <v>X</v>
      </c>
    </row>
    <row r="141" spans="1:11" x14ac:dyDescent="0.2">
      <c r="A141" s="325">
        <v>7</v>
      </c>
      <c r="B141" s="154">
        <f>'Opérations 07'!A22</f>
        <v>11686604</v>
      </c>
      <c r="C141" s="154" t="str">
        <f>'Opérations 07'!D22</f>
        <v>Entretien pompe à vide</v>
      </c>
      <c r="D141" s="154">
        <f>'Opérations 05'!$E$11</f>
        <v>0</v>
      </c>
      <c r="E141" s="154">
        <f>'Opérations 05'!$F$11</f>
        <v>0</v>
      </c>
      <c r="F141" s="154">
        <f>'Opérations 05'!$G$11</f>
        <v>0</v>
      </c>
      <c r="G141" s="154">
        <f>'Opérations 05'!$H$11</f>
        <v>0</v>
      </c>
      <c r="H141" s="154">
        <f>'Opérations 05'!$I$11</f>
        <v>0</v>
      </c>
      <c r="I141" s="154">
        <f>'Opérations 05'!$J$11</f>
        <v>0</v>
      </c>
      <c r="J141" s="156">
        <f>'Opérations 07'!$AF22</f>
        <v>1.5</v>
      </c>
      <c r="K141" s="42" t="str">
        <f t="shared" si="2"/>
        <v>X</v>
      </c>
    </row>
    <row r="142" spans="1:11" x14ac:dyDescent="0.2">
      <c r="A142" s="325">
        <v>7</v>
      </c>
      <c r="B142" s="154">
        <f>'Opérations 07'!A23</f>
        <v>11639903</v>
      </c>
      <c r="C142" s="154" t="str">
        <f>'Opérations 07'!D23</f>
        <v>Contrôle préventif</v>
      </c>
      <c r="D142" s="154">
        <f>'Opérations 05'!$E$12</f>
        <v>0</v>
      </c>
      <c r="E142" s="154">
        <f>'Opérations 05'!$F$12</f>
        <v>0</v>
      </c>
      <c r="F142" s="154">
        <f>'Opérations 05'!$G$12</f>
        <v>0</v>
      </c>
      <c r="G142" s="154">
        <f>'Opérations 05'!$H$12</f>
        <v>0</v>
      </c>
      <c r="H142" s="154">
        <f>'Opérations 05'!$I$12</f>
        <v>0</v>
      </c>
      <c r="I142" s="154">
        <f>'Opérations 05'!$J$12</f>
        <v>0</v>
      </c>
      <c r="J142" s="156">
        <f>'Opérations 07'!$AF23</f>
        <v>3.75</v>
      </c>
      <c r="K142" s="42" t="str">
        <f t="shared" si="2"/>
        <v xml:space="preserve"> </v>
      </c>
    </row>
    <row r="143" spans="1:11" x14ac:dyDescent="0.2">
      <c r="A143" s="325">
        <v>7</v>
      </c>
      <c r="B143" s="154">
        <f>'Opérations 07'!A24</f>
        <v>11682750</v>
      </c>
      <c r="C143" s="154" t="str">
        <f>'Opérations 07'!D24</f>
        <v>changement tresse etancheité</v>
      </c>
      <c r="D143" s="154">
        <f>'Opérations 05'!$E$13</f>
        <v>0</v>
      </c>
      <c r="E143" s="154">
        <f>'Opérations 05'!$F$13</f>
        <v>0</v>
      </c>
      <c r="F143" s="154">
        <f>'Opérations 05'!$G$13</f>
        <v>0</v>
      </c>
      <c r="G143" s="154">
        <f>'Opérations 05'!$H$13</f>
        <v>0</v>
      </c>
      <c r="H143" s="154">
        <f>'Opérations 05'!$I$13</f>
        <v>0</v>
      </c>
      <c r="I143" s="154">
        <f>'Opérations 05'!$J$13</f>
        <v>0</v>
      </c>
      <c r="J143" s="156">
        <f>'Opérations 07'!$AF24</f>
        <v>5</v>
      </c>
      <c r="K143" s="42" t="str">
        <f t="shared" si="2"/>
        <v xml:space="preserve"> </v>
      </c>
    </row>
    <row r="144" spans="1:11" x14ac:dyDescent="0.2">
      <c r="A144" s="325">
        <v>7</v>
      </c>
      <c r="B144" s="154">
        <f>'Opérations 07'!A25</f>
        <v>11688618</v>
      </c>
      <c r="C144" s="154" t="str">
        <f>'Opérations 07'!D25</f>
        <v>UCP 50 - raccord Aluminate</v>
      </c>
      <c r="D144" s="154">
        <f>'Opérations 05'!$E$14</f>
        <v>0</v>
      </c>
      <c r="E144" s="154">
        <f>'Opérations 05'!$F$14</f>
        <v>0</v>
      </c>
      <c r="F144" s="154">
        <f>'Opérations 05'!$G$14</f>
        <v>0</v>
      </c>
      <c r="G144" s="154">
        <f>'Opérations 05'!$H$14</f>
        <v>0</v>
      </c>
      <c r="H144" s="154">
        <f>'Opérations 05'!$I$14</f>
        <v>0</v>
      </c>
      <c r="I144" s="154">
        <f>'Opérations 05'!$J$14</f>
        <v>0</v>
      </c>
      <c r="J144" s="156">
        <f>'Opérations 07'!$AF25</f>
        <v>7.5</v>
      </c>
      <c r="K144" s="42" t="str">
        <f t="shared" si="2"/>
        <v xml:space="preserve"> </v>
      </c>
    </row>
    <row r="145" spans="1:11" x14ac:dyDescent="0.2">
      <c r="A145" s="325">
        <v>7</v>
      </c>
      <c r="B145" s="154">
        <f>'Opérations 07'!A26</f>
        <v>11687319</v>
      </c>
      <c r="C145" s="154" t="str">
        <f>'Opérations 07'!D26</f>
        <v>Déplacement appareil de mesure</v>
      </c>
      <c r="D145" s="154">
        <f>'Opérations 05'!$E$15</f>
        <v>0</v>
      </c>
      <c r="E145" s="154">
        <f>'Opérations 05'!$F$15</f>
        <v>0</v>
      </c>
      <c r="F145" s="154">
        <f>'Opérations 05'!$G$15</f>
        <v>0</v>
      </c>
      <c r="G145" s="154">
        <f>'Opérations 05'!$H$15</f>
        <v>0</v>
      </c>
      <c r="H145" s="154">
        <f>'Opérations 05'!$I$15</f>
        <v>0</v>
      </c>
      <c r="I145" s="154">
        <f>'Opérations 05'!$J$15</f>
        <v>0</v>
      </c>
      <c r="J145" s="156">
        <f>'Opérations 07'!$AF26</f>
        <v>1.75</v>
      </c>
      <c r="K145" s="42" t="str">
        <f t="shared" si="2"/>
        <v>X</v>
      </c>
    </row>
    <row r="146" spans="1:11" x14ac:dyDescent="0.2">
      <c r="A146" s="325">
        <v>7</v>
      </c>
      <c r="B146" s="154">
        <f>'Opérations 07'!A27</f>
        <v>11683084</v>
      </c>
      <c r="C146" s="154" t="str">
        <f>'Opérations 07'!D27</f>
        <v>Vanne micrométrique</v>
      </c>
      <c r="D146" s="154">
        <f>'Opérations 05'!$E16</f>
        <v>0</v>
      </c>
      <c r="E146" s="154">
        <f>'Opérations 05'!$F16</f>
        <v>0</v>
      </c>
      <c r="F146" s="154">
        <f>'Opérations 05'!$G16</f>
        <v>0</v>
      </c>
      <c r="G146" s="154">
        <f>'Opérations 05'!$H16</f>
        <v>0</v>
      </c>
      <c r="H146" s="154">
        <f>'Opérations 05'!$I16</f>
        <v>0</v>
      </c>
      <c r="I146" s="154">
        <f>'Opérations 05'!$J16</f>
        <v>0</v>
      </c>
      <c r="J146" s="156">
        <f>'Opérations 07'!$AF27</f>
        <v>0.5</v>
      </c>
      <c r="K146" s="42" t="str">
        <f t="shared" si="2"/>
        <v>X</v>
      </c>
    </row>
    <row r="147" spans="1:11" x14ac:dyDescent="0.2">
      <c r="A147" s="325">
        <v>7</v>
      </c>
      <c r="B147" s="154">
        <f>'Opérations 07'!A28</f>
        <v>11612777</v>
      </c>
      <c r="C147" s="154" t="str">
        <f>'Opérations 07'!D28</f>
        <v>APV - Sécurité agitation</v>
      </c>
      <c r="D147" s="154">
        <f>'Opérations 05'!$E23</f>
        <v>0</v>
      </c>
      <c r="E147" s="154">
        <f>'Opérations 05'!$F23</f>
        <v>0</v>
      </c>
      <c r="F147" s="154">
        <f>'Opérations 05'!$G23</f>
        <v>0</v>
      </c>
      <c r="G147" s="154">
        <f>'Opérations 05'!$H23</f>
        <v>0</v>
      </c>
      <c r="H147" s="154">
        <f>'Opérations 05'!$I23</f>
        <v>0</v>
      </c>
      <c r="I147" s="154">
        <f>'Opérations 05'!$J23</f>
        <v>0</v>
      </c>
      <c r="J147" s="156">
        <f>'Opérations 07'!$AF28</f>
        <v>1</v>
      </c>
      <c r="K147" s="42" t="str">
        <f t="shared" si="2"/>
        <v>X</v>
      </c>
    </row>
    <row r="148" spans="1:11" x14ac:dyDescent="0.2">
      <c r="A148" s="325">
        <v>7</v>
      </c>
      <c r="B148" s="154">
        <f>'Opérations 07'!A29</f>
        <v>11680799</v>
      </c>
      <c r="C148" s="154" t="str">
        <f>'Opérations 07'!D29</f>
        <v>Fuite d'eau - dalle WC HS</v>
      </c>
      <c r="D148" s="154">
        <f>'Opérations 05'!$E24</f>
        <v>0</v>
      </c>
      <c r="E148" s="154">
        <f>'Opérations 05'!$F24</f>
        <v>0</v>
      </c>
      <c r="F148" s="154">
        <f>'Opérations 05'!$G24</f>
        <v>0</v>
      </c>
      <c r="G148" s="154">
        <f>'Opérations 05'!$H24</f>
        <v>0</v>
      </c>
      <c r="H148" s="154">
        <f>'Opérations 05'!$I24</f>
        <v>0</v>
      </c>
      <c r="I148" s="154">
        <f>'Opérations 05'!$J24</f>
        <v>0</v>
      </c>
      <c r="J148" s="156">
        <f>'Opérations 07'!$AF29</f>
        <v>1</v>
      </c>
      <c r="K148" s="42" t="str">
        <f t="shared" si="2"/>
        <v>X</v>
      </c>
    </row>
    <row r="149" spans="1:11" x14ac:dyDescent="0.2">
      <c r="A149" s="325">
        <v>7</v>
      </c>
      <c r="B149" s="154">
        <f>'Opérations 07'!A30</f>
        <v>11685892</v>
      </c>
      <c r="C149" s="154" t="str">
        <f>'Opérations 07'!D30</f>
        <v>Grille protection Rayneri</v>
      </c>
      <c r="D149" s="154">
        <f>'Opérations 05'!$E25</f>
        <v>0</v>
      </c>
      <c r="E149" s="154">
        <f>'Opérations 05'!$F25</f>
        <v>0</v>
      </c>
      <c r="F149" s="154">
        <f>'Opérations 05'!$G25</f>
        <v>0</v>
      </c>
      <c r="G149" s="154">
        <f>'Opérations 05'!$H25</f>
        <v>0</v>
      </c>
      <c r="H149" s="154">
        <f>'Opérations 05'!$I25</f>
        <v>0</v>
      </c>
      <c r="I149" s="154">
        <f>'Opérations 05'!$J25</f>
        <v>0</v>
      </c>
      <c r="J149" s="156">
        <f>'Opérations 07'!$AF30</f>
        <v>1</v>
      </c>
      <c r="K149" s="42" t="str">
        <f t="shared" si="2"/>
        <v>X</v>
      </c>
    </row>
    <row r="150" spans="1:11" x14ac:dyDescent="0.2">
      <c r="A150" s="325">
        <v>8</v>
      </c>
      <c r="B150" s="154">
        <f>'Opérations 08'!A6</f>
        <v>11688441</v>
      </c>
      <c r="C150" s="154" t="str">
        <f>'Opérations 08'!$D6</f>
        <v>Aménagement meuble ss paillass</v>
      </c>
      <c r="D150" s="154">
        <f>'Opérations 05'!$E26</f>
        <v>0</v>
      </c>
      <c r="E150" s="154">
        <f>'Opérations 05'!$F26</f>
        <v>0</v>
      </c>
      <c r="F150" s="154">
        <f>'Opérations 05'!$G26</f>
        <v>0</v>
      </c>
      <c r="G150" s="154">
        <f>'Opérations 05'!$H26</f>
        <v>0</v>
      </c>
      <c r="H150" s="154">
        <f>'Opérations 05'!$I26</f>
        <v>0</v>
      </c>
      <c r="I150" s="154">
        <f>'Opérations 05'!$J26</f>
        <v>0</v>
      </c>
      <c r="J150" s="156">
        <f>'Opérations 08'!$AF6</f>
        <v>17</v>
      </c>
      <c r="K150" s="42" t="str">
        <f t="shared" si="2"/>
        <v xml:space="preserve"> </v>
      </c>
    </row>
    <row r="151" spans="1:11" x14ac:dyDescent="0.2">
      <c r="A151" s="325">
        <v>8</v>
      </c>
      <c r="B151" s="154">
        <f>'Opérations 08'!A7</f>
        <v>11656422</v>
      </c>
      <c r="C151" s="154" t="str">
        <f>'Opérations 08'!$D7</f>
        <v>bac de rétention pour réacteur</v>
      </c>
      <c r="D151" s="154">
        <f>'Opérations 05'!$E27</f>
        <v>0</v>
      </c>
      <c r="E151" s="154">
        <f>'Opérations 05'!$F27</f>
        <v>0</v>
      </c>
      <c r="F151" s="154">
        <f>'Opérations 05'!$G27</f>
        <v>0</v>
      </c>
      <c r="G151" s="154">
        <f>'Opérations 05'!$H27</f>
        <v>0</v>
      </c>
      <c r="H151" s="154">
        <f>'Opérations 05'!$I27</f>
        <v>0</v>
      </c>
      <c r="I151" s="154">
        <f>'Opérations 05'!$J27</f>
        <v>0</v>
      </c>
      <c r="J151" s="156">
        <f>'Opérations 08'!$AF7</f>
        <v>12.5</v>
      </c>
      <c r="K151" s="42" t="str">
        <f t="shared" si="2"/>
        <v xml:space="preserve"> </v>
      </c>
    </row>
    <row r="152" spans="1:11" x14ac:dyDescent="0.2">
      <c r="A152" s="325">
        <v>8</v>
      </c>
      <c r="B152" s="154">
        <f>'Opérations 08'!A8</f>
        <v>11685892</v>
      </c>
      <c r="C152" s="154" t="str">
        <f>'Opérations 08'!$D8</f>
        <v>Grille protection Rayneri</v>
      </c>
      <c r="D152" s="154">
        <f>'Opérations 05'!$E28</f>
        <v>0</v>
      </c>
      <c r="E152" s="154">
        <f>'Opérations 05'!$F28</f>
        <v>0</v>
      </c>
      <c r="F152" s="154">
        <f>'Opérations 05'!$G28</f>
        <v>0</v>
      </c>
      <c r="G152" s="154">
        <f>'Opérations 05'!$H28</f>
        <v>0</v>
      </c>
      <c r="H152" s="154">
        <f>'Opérations 05'!$I28</f>
        <v>0</v>
      </c>
      <c r="I152" s="154">
        <f>'Opérations 05'!$J28</f>
        <v>0</v>
      </c>
      <c r="J152" s="156">
        <f>'Opérations 08'!$AF8</f>
        <v>5</v>
      </c>
      <c r="K152" s="42" t="str">
        <f t="shared" si="2"/>
        <v xml:space="preserve"> </v>
      </c>
    </row>
    <row r="153" spans="1:11" x14ac:dyDescent="0.2">
      <c r="A153" s="325">
        <v>8</v>
      </c>
      <c r="B153" s="154">
        <f>'Opérations 08'!A9</f>
        <v>11695081</v>
      </c>
      <c r="C153" s="154" t="str">
        <f>'Opérations 08'!$D9</f>
        <v>création aération cadre</v>
      </c>
      <c r="D153" s="154">
        <f>'Opérations 05'!$E29</f>
        <v>0</v>
      </c>
      <c r="E153" s="154">
        <f>'Opérations 05'!$F29</f>
        <v>0</v>
      </c>
      <c r="F153" s="154">
        <f>'Opérations 05'!$G29</f>
        <v>0</v>
      </c>
      <c r="G153" s="154">
        <f>'Opérations 05'!$H29</f>
        <v>0</v>
      </c>
      <c r="H153" s="154">
        <f>'Opérations 05'!$I29</f>
        <v>0</v>
      </c>
      <c r="I153" s="154">
        <f>'Opérations 05'!$J29</f>
        <v>0</v>
      </c>
      <c r="J153" s="156">
        <f>'Opérations 08'!$AF9</f>
        <v>6</v>
      </c>
      <c r="K153" s="42" t="str">
        <f t="shared" si="2"/>
        <v xml:space="preserve"> </v>
      </c>
    </row>
    <row r="154" spans="1:11" x14ac:dyDescent="0.2">
      <c r="A154" s="325">
        <v>8</v>
      </c>
      <c r="B154" s="154">
        <f>'Opérations 08'!A10</f>
        <v>11695015</v>
      </c>
      <c r="C154" s="154" t="str">
        <f>'Opérations 08'!$D10</f>
        <v>RAYNERI à sécuriser</v>
      </c>
      <c r="D154" s="154">
        <f>'Opérations 05'!$E30</f>
        <v>0</v>
      </c>
      <c r="E154" s="154">
        <f>'Opérations 05'!$F30</f>
        <v>0</v>
      </c>
      <c r="F154" s="154">
        <f>'Opérations 05'!$G30</f>
        <v>0</v>
      </c>
      <c r="G154" s="154">
        <f>'Opérations 05'!$H30</f>
        <v>0</v>
      </c>
      <c r="H154" s="154">
        <f>'Opérations 05'!$I30</f>
        <v>0</v>
      </c>
      <c r="I154" s="154">
        <f>'Opérations 05'!$J30</f>
        <v>0</v>
      </c>
      <c r="J154" s="156">
        <f>'Opérations 08'!$AF10</f>
        <v>11</v>
      </c>
      <c r="K154" s="42" t="str">
        <f t="shared" si="2"/>
        <v xml:space="preserve"> </v>
      </c>
    </row>
    <row r="155" spans="1:11" x14ac:dyDescent="0.2">
      <c r="A155" s="325">
        <v>8</v>
      </c>
      <c r="B155" s="154">
        <f>'Opérations 08'!A11</f>
        <v>11688431</v>
      </c>
      <c r="C155" s="154" t="str">
        <f>'Opérations 08'!$D11</f>
        <v>Mise porte fiche L111</v>
      </c>
      <c r="D155" s="154">
        <f>'Opérations 05'!$E31</f>
        <v>0</v>
      </c>
      <c r="E155" s="154">
        <f>'Opérations 05'!$F31</f>
        <v>0</v>
      </c>
      <c r="F155" s="154">
        <f>'Opérations 05'!$G31</f>
        <v>0</v>
      </c>
      <c r="G155" s="154">
        <f>'Opérations 05'!$H31</f>
        <v>0</v>
      </c>
      <c r="H155" s="154">
        <f>'Opérations 05'!$I31</f>
        <v>0</v>
      </c>
      <c r="I155" s="154">
        <f>'Opérations 05'!$J31</f>
        <v>0</v>
      </c>
      <c r="J155" s="156">
        <f>'Opérations 08'!$AF11</f>
        <v>2</v>
      </c>
      <c r="K155" s="42" t="str">
        <f t="shared" si="2"/>
        <v>X</v>
      </c>
    </row>
    <row r="156" spans="1:11" x14ac:dyDescent="0.2">
      <c r="A156" s="325">
        <v>8</v>
      </c>
      <c r="B156" s="154">
        <f>'Opérations 08'!A12</f>
        <v>11688496</v>
      </c>
      <c r="C156" s="154" t="str">
        <f>'Opérations 08'!$D12</f>
        <v>Demande de joint</v>
      </c>
      <c r="D156" s="154">
        <f>'Opérations 05'!$E32</f>
        <v>0</v>
      </c>
      <c r="E156" s="154">
        <f>'Opérations 05'!$F32</f>
        <v>0</v>
      </c>
      <c r="F156" s="154">
        <f>'Opérations 05'!$G32</f>
        <v>0</v>
      </c>
      <c r="G156" s="154">
        <f>'Opérations 05'!$H32</f>
        <v>0</v>
      </c>
      <c r="H156" s="154">
        <f>'Opérations 05'!$I32</f>
        <v>0</v>
      </c>
      <c r="I156" s="154">
        <f>'Opérations 05'!$J32</f>
        <v>0</v>
      </c>
      <c r="J156" s="156">
        <f>'Opérations 08'!$AF12</f>
        <v>1</v>
      </c>
      <c r="K156" s="42" t="str">
        <f t="shared" si="2"/>
        <v>X</v>
      </c>
    </row>
    <row r="157" spans="1:11" x14ac:dyDescent="0.2">
      <c r="A157" s="325">
        <v>8</v>
      </c>
      <c r="B157" s="154">
        <f>'Opérations 08'!A13</f>
        <v>11639905</v>
      </c>
      <c r="C157" s="154" t="str">
        <f>'Opérations 08'!$D13</f>
        <v>Fuite d'eau</v>
      </c>
      <c r="D157" s="154">
        <f>'Opérations 05'!$E33</f>
        <v>0</v>
      </c>
      <c r="E157" s="154">
        <f>'Opérations 05'!$F33</f>
        <v>0</v>
      </c>
      <c r="F157" s="154">
        <f>'Opérations 05'!$G33</f>
        <v>0</v>
      </c>
      <c r="G157" s="154">
        <f>'Opérations 05'!$H33</f>
        <v>0</v>
      </c>
      <c r="H157" s="154">
        <f>'Opérations 05'!$I33</f>
        <v>0</v>
      </c>
      <c r="I157" s="154">
        <f>'Opérations 05'!$J33</f>
        <v>0</v>
      </c>
      <c r="J157" s="156">
        <f>'Opérations 08'!$AF13</f>
        <v>3.25</v>
      </c>
      <c r="K157" s="42" t="str">
        <f t="shared" si="2"/>
        <v xml:space="preserve"> </v>
      </c>
    </row>
    <row r="158" spans="1:11" x14ac:dyDescent="0.2">
      <c r="A158" s="325">
        <v>8</v>
      </c>
      <c r="B158" s="154">
        <f>'Opérations 08'!A14</f>
        <v>11686618</v>
      </c>
      <c r="C158" s="154" t="str">
        <f>'Opérations 08'!$D14</f>
        <v>Vitre hotte</v>
      </c>
      <c r="D158" s="154">
        <f>'Opérations 05'!$E34</f>
        <v>0</v>
      </c>
      <c r="E158" s="154">
        <f>'Opérations 05'!$F34</f>
        <v>0</v>
      </c>
      <c r="F158" s="154">
        <f>'Opérations 05'!$G34</f>
        <v>0</v>
      </c>
      <c r="G158" s="154">
        <f>'Opérations 05'!$H34</f>
        <v>0</v>
      </c>
      <c r="H158" s="154">
        <f>'Opérations 05'!$I34</f>
        <v>0</v>
      </c>
      <c r="I158" s="154">
        <f>'Opérations 05'!$J34</f>
        <v>0</v>
      </c>
      <c r="J158" s="156">
        <f>'Opérations 08'!$AF14</f>
        <v>5.5</v>
      </c>
      <c r="K158" s="42" t="str">
        <f t="shared" si="2"/>
        <v xml:space="preserve"> </v>
      </c>
    </row>
    <row r="159" spans="1:11" x14ac:dyDescent="0.2">
      <c r="A159" s="325">
        <v>8</v>
      </c>
      <c r="B159" s="154">
        <f>'Opérations 08'!A15</f>
        <v>11688618</v>
      </c>
      <c r="C159" s="154" t="str">
        <f>'Opérations 08'!$D15</f>
        <v>UCP 50 - raccord Aluminate</v>
      </c>
      <c r="D159" s="154">
        <f>'Opérations 05'!$E35</f>
        <v>0</v>
      </c>
      <c r="E159" s="154">
        <f>'Opérations 05'!$F35</f>
        <v>0</v>
      </c>
      <c r="F159" s="154">
        <f>'Opérations 05'!$G35</f>
        <v>0</v>
      </c>
      <c r="G159" s="154">
        <f>'Opérations 05'!$H35</f>
        <v>0</v>
      </c>
      <c r="H159" s="154">
        <f>'Opérations 05'!$I35</f>
        <v>0</v>
      </c>
      <c r="I159" s="154">
        <f>'Opérations 05'!$J35</f>
        <v>0</v>
      </c>
      <c r="J159" s="156">
        <f>'Opérations 08'!$AF15</f>
        <v>3.25</v>
      </c>
      <c r="K159" s="42" t="str">
        <f t="shared" si="2"/>
        <v xml:space="preserve"> </v>
      </c>
    </row>
    <row r="160" spans="1:11" x14ac:dyDescent="0.2">
      <c r="A160" s="325">
        <v>8</v>
      </c>
      <c r="B160" s="154">
        <f>'Opérations 08'!A16</f>
        <v>11639904</v>
      </c>
      <c r="C160" s="154" t="str">
        <f>'Opérations 08'!$D16</f>
        <v>Pompe scie mécanique ne démarre pas</v>
      </c>
      <c r="D160" s="154">
        <f>'Opérations 05'!$E36</f>
        <v>0</v>
      </c>
      <c r="E160" s="154">
        <f>'Opérations 05'!$F36</f>
        <v>0</v>
      </c>
      <c r="F160" s="154">
        <f>'Opérations 05'!$G36</f>
        <v>0</v>
      </c>
      <c r="G160" s="154">
        <f>'Opérations 05'!$H36</f>
        <v>0</v>
      </c>
      <c r="H160" s="154">
        <f>'Opérations 05'!$I36</f>
        <v>0</v>
      </c>
      <c r="I160" s="154">
        <f>'Opérations 05'!$J36</f>
        <v>0</v>
      </c>
      <c r="J160" s="156">
        <f>'Opérations 08'!$AF16</f>
        <v>1.25</v>
      </c>
      <c r="K160" s="42" t="str">
        <f t="shared" si="2"/>
        <v>X</v>
      </c>
    </row>
    <row r="161" spans="1:11" x14ac:dyDescent="0.2">
      <c r="A161" s="325">
        <v>8</v>
      </c>
      <c r="B161" s="154">
        <f>'Opérations 08'!A17</f>
        <v>11689566</v>
      </c>
      <c r="C161" s="154" t="str">
        <f>'Opérations 08'!$D17</f>
        <v>support échantillons</v>
      </c>
      <c r="D161" s="154">
        <f>'Opérations 05'!$E37</f>
        <v>0</v>
      </c>
      <c r="E161" s="154">
        <f>'Opérations 05'!$F37</f>
        <v>0</v>
      </c>
      <c r="F161" s="154">
        <f>'Opérations 05'!$G37</f>
        <v>0</v>
      </c>
      <c r="G161" s="154">
        <f>'Opérations 05'!$H37</f>
        <v>0</v>
      </c>
      <c r="H161" s="154">
        <f>'Opérations 05'!$I37</f>
        <v>0</v>
      </c>
      <c r="I161" s="154">
        <f>'Opérations 05'!$J37</f>
        <v>0</v>
      </c>
      <c r="J161" s="156">
        <f>'Opérations 08'!$AF17</f>
        <v>24.75</v>
      </c>
      <c r="K161" s="42" t="str">
        <f t="shared" si="2"/>
        <v xml:space="preserve"> </v>
      </c>
    </row>
    <row r="162" spans="1:11" x14ac:dyDescent="0.2">
      <c r="A162" s="325">
        <v>8</v>
      </c>
      <c r="B162" s="154">
        <f>'Opérations 08'!A18</f>
        <v>11489831</v>
      </c>
      <c r="C162" s="154" t="str">
        <f>'Opérations 08'!$D18</f>
        <v>16049_Projet UCP50</v>
      </c>
      <c r="D162" s="154">
        <f>'Opérations 05'!$E38</f>
        <v>0</v>
      </c>
      <c r="E162" s="154">
        <f>'Opérations 05'!$F38</f>
        <v>0</v>
      </c>
      <c r="F162" s="154">
        <f>'Opérations 05'!$G38</f>
        <v>0</v>
      </c>
      <c r="G162" s="154">
        <f>'Opérations 05'!$H38</f>
        <v>0</v>
      </c>
      <c r="H162" s="154">
        <f>'Opérations 05'!$I38</f>
        <v>0</v>
      </c>
      <c r="I162" s="154">
        <f>'Opérations 05'!$J38</f>
        <v>0</v>
      </c>
      <c r="J162" s="156">
        <f>'Opérations 08'!$AF18</f>
        <v>23</v>
      </c>
      <c r="K162" s="42" t="str">
        <f t="shared" si="2"/>
        <v xml:space="preserve"> </v>
      </c>
    </row>
    <row r="163" spans="1:11" x14ac:dyDescent="0.2">
      <c r="A163" s="325">
        <v>8</v>
      </c>
      <c r="B163" s="154">
        <f>'Opérations 08'!A19</f>
        <v>11693705</v>
      </c>
      <c r="C163" s="154" t="str">
        <f>'Opérations 08'!$D19</f>
        <v>Fuite d'eau au B4.</v>
      </c>
      <c r="D163" s="154">
        <f>'Opérations 05'!$E39</f>
        <v>0</v>
      </c>
      <c r="E163" s="154">
        <f>'Opérations 05'!$F39</f>
        <v>0</v>
      </c>
      <c r="F163" s="154">
        <f>'Opérations 05'!$G39</f>
        <v>0</v>
      </c>
      <c r="G163" s="154">
        <f>'Opérations 05'!$H39</f>
        <v>0</v>
      </c>
      <c r="H163" s="154">
        <f>'Opérations 05'!$I39</f>
        <v>0</v>
      </c>
      <c r="I163" s="154">
        <f>'Opérations 05'!$J39</f>
        <v>0</v>
      </c>
      <c r="J163" s="156">
        <f>'Opérations 08'!$AF19</f>
        <v>3</v>
      </c>
      <c r="K163" s="42" t="str">
        <f t="shared" si="2"/>
        <v xml:space="preserve"> </v>
      </c>
    </row>
    <row r="164" spans="1:11" x14ac:dyDescent="0.2">
      <c r="A164" s="325">
        <v>8</v>
      </c>
      <c r="B164" s="154">
        <f>'Opérations 08'!A20</f>
        <v>11677462</v>
      </c>
      <c r="C164" s="154" t="str">
        <f>'Opérations 08'!$D20</f>
        <v>RA 101 réacteur verré APID</v>
      </c>
      <c r="D164" s="154">
        <f>'Opérations 05'!$E40</f>
        <v>0</v>
      </c>
      <c r="E164" s="154">
        <f>'Opérations 05'!$F40</f>
        <v>0</v>
      </c>
      <c r="F164" s="154">
        <f>'Opérations 05'!$G40</f>
        <v>0</v>
      </c>
      <c r="G164" s="154">
        <f>'Opérations 05'!$H40</f>
        <v>0</v>
      </c>
      <c r="H164" s="154">
        <f>'Opérations 05'!$I40</f>
        <v>0</v>
      </c>
      <c r="I164" s="154">
        <f>'Opérations 05'!$J40</f>
        <v>0</v>
      </c>
      <c r="J164" s="156">
        <f>'Opérations 08'!$AF20</f>
        <v>3</v>
      </c>
      <c r="K164" s="42" t="str">
        <f t="shared" si="2"/>
        <v xml:space="preserve"> </v>
      </c>
    </row>
    <row r="165" spans="1:11" x14ac:dyDescent="0.2">
      <c r="A165" s="325">
        <v>8</v>
      </c>
      <c r="B165" s="154">
        <f>'Opérations 08'!A21</f>
        <v>11562489</v>
      </c>
      <c r="C165" s="154" t="str">
        <f>'Opérations 08'!$D21</f>
        <v>SPIDER essai Cryothermostat</v>
      </c>
      <c r="D165" s="154">
        <f>'Opérations 05'!$E41</f>
        <v>0</v>
      </c>
      <c r="E165" s="154">
        <f>'Opérations 05'!$F41</f>
        <v>0</v>
      </c>
      <c r="F165" s="154">
        <f>'Opérations 05'!$G41</f>
        <v>0</v>
      </c>
      <c r="G165" s="154">
        <f>'Opérations 05'!$H41</f>
        <v>0</v>
      </c>
      <c r="H165" s="154">
        <f>'Opérations 05'!$I41</f>
        <v>0</v>
      </c>
      <c r="I165" s="154">
        <f>'Opérations 05'!$J41</f>
        <v>0</v>
      </c>
      <c r="J165" s="156">
        <f>'Opérations 08'!$AF21</f>
        <v>6</v>
      </c>
      <c r="K165" s="42" t="str">
        <f t="shared" si="2"/>
        <v xml:space="preserve"> </v>
      </c>
    </row>
    <row r="166" spans="1:11" x14ac:dyDescent="0.2">
      <c r="A166" s="325">
        <v>8</v>
      </c>
      <c r="B166" s="154">
        <f>'Opérations 08'!A22</f>
        <v>11691822</v>
      </c>
      <c r="C166" s="154" t="str">
        <f>'Opérations 08'!$D22</f>
        <v>Modification REPTIL 5</v>
      </c>
      <c r="D166" s="154">
        <f>'Opérations 05'!$E42</f>
        <v>0</v>
      </c>
      <c r="E166" s="154">
        <f>'Opérations 05'!$F42</f>
        <v>0</v>
      </c>
      <c r="F166" s="154">
        <f>'Opérations 05'!$G42</f>
        <v>0</v>
      </c>
      <c r="G166" s="154">
        <f>'Opérations 05'!$H42</f>
        <v>0</v>
      </c>
      <c r="H166" s="154">
        <f>'Opérations 05'!$I42</f>
        <v>0</v>
      </c>
      <c r="I166" s="154">
        <f>'Opérations 05'!$J42</f>
        <v>0</v>
      </c>
      <c r="J166" s="156">
        <f>'Opérations 08'!$AF22</f>
        <v>3</v>
      </c>
      <c r="K166" s="42" t="str">
        <f t="shared" si="2"/>
        <v xml:space="preserve"> </v>
      </c>
    </row>
    <row r="167" spans="1:11" x14ac:dyDescent="0.2">
      <c r="A167" s="325">
        <v>8</v>
      </c>
      <c r="B167" s="154">
        <f>'Opérations 08'!A23</f>
        <v>11691820</v>
      </c>
      <c r="C167" s="154" t="str">
        <f>'Opérations 08'!$D23</f>
        <v>Changement tuyau REPTIL 5</v>
      </c>
      <c r="D167" s="154">
        <f>'Opérations 05'!$E43</f>
        <v>0</v>
      </c>
      <c r="E167" s="154">
        <f>'Opérations 05'!$F43</f>
        <v>0</v>
      </c>
      <c r="F167" s="154">
        <f>'Opérations 05'!$G43</f>
        <v>0</v>
      </c>
      <c r="G167" s="154">
        <f>'Opérations 05'!$H43</f>
        <v>0</v>
      </c>
      <c r="H167" s="154">
        <f>'Opérations 05'!$I43</f>
        <v>0</v>
      </c>
      <c r="I167" s="154">
        <f>'Opérations 05'!$J43</f>
        <v>0</v>
      </c>
      <c r="J167" s="156">
        <f>'Opérations 08'!$AF23</f>
        <v>4</v>
      </c>
      <c r="K167" s="42" t="str">
        <f t="shared" si="2"/>
        <v xml:space="preserve"> </v>
      </c>
    </row>
    <row r="168" spans="1:11" x14ac:dyDescent="0.2">
      <c r="A168" s="325">
        <v>8</v>
      </c>
      <c r="B168" s="154">
        <f>'Opérations 08'!A24</f>
        <v>11691739</v>
      </c>
      <c r="C168" s="154" t="str">
        <f>'Opérations 08'!$D24</f>
        <v>Raccordement bouteille</v>
      </c>
      <c r="D168" s="154">
        <f>'Opérations 06'!$E6</f>
        <v>0</v>
      </c>
      <c r="E168" s="154">
        <f>'Opérations 06'!$F6</f>
        <v>0</v>
      </c>
      <c r="F168" s="154">
        <f>'Opérations 06'!$G6</f>
        <v>0</v>
      </c>
      <c r="G168" s="154">
        <f>'Opérations 06'!$H6</f>
        <v>0</v>
      </c>
      <c r="H168" s="154">
        <f>'Opérations 06'!$I6</f>
        <v>0</v>
      </c>
      <c r="I168" s="154">
        <f>'Opérations 06'!$J6</f>
        <v>0</v>
      </c>
      <c r="J168" s="156">
        <f>'Opérations 08'!$AF24</f>
        <v>3.5</v>
      </c>
      <c r="K168" s="42" t="str">
        <f t="shared" si="2"/>
        <v xml:space="preserve"> </v>
      </c>
    </row>
    <row r="169" spans="1:11" x14ac:dyDescent="0.2">
      <c r="A169" s="325">
        <v>8</v>
      </c>
      <c r="B169" s="154">
        <f>'Opérations 08'!A25</f>
        <v>11639907</v>
      </c>
      <c r="C169" s="154" t="str">
        <f>'Opérations 08'!$D25</f>
        <v>Reprise sur Kit AS Exacta  (Endel)</v>
      </c>
      <c r="D169" s="154">
        <f>'Opérations 06'!$E7</f>
        <v>0</v>
      </c>
      <c r="E169" s="154">
        <f>'Opérations 06'!$F7</f>
        <v>0</v>
      </c>
      <c r="F169" s="154">
        <f>'Opérations 06'!$G7</f>
        <v>0</v>
      </c>
      <c r="G169" s="154">
        <f>'Opérations 06'!$H7</f>
        <v>0</v>
      </c>
      <c r="H169" s="154">
        <f>'Opérations 06'!$I7</f>
        <v>0</v>
      </c>
      <c r="I169" s="154">
        <f>'Opérations 06'!$J7</f>
        <v>0</v>
      </c>
      <c r="J169" s="156">
        <f>'Opérations 08'!$AF25</f>
        <v>0.5</v>
      </c>
      <c r="K169" s="42" t="str">
        <f t="shared" si="2"/>
        <v>X</v>
      </c>
    </row>
    <row r="170" spans="1:11" x14ac:dyDescent="0.2">
      <c r="A170" s="325">
        <v>8</v>
      </c>
      <c r="B170" s="154">
        <f>'Opérations 08'!A26</f>
        <v>11687614</v>
      </c>
      <c r="C170" s="154" t="str">
        <f>'Opérations 08'!$D26</f>
        <v>montage Spectro PY2</v>
      </c>
      <c r="D170" s="154">
        <f>'Opérations 06'!$E8</f>
        <v>0</v>
      </c>
      <c r="E170" s="154">
        <f>'Opérations 06'!$F8</f>
        <v>0</v>
      </c>
      <c r="F170" s="154">
        <f>'Opérations 06'!$G8</f>
        <v>0</v>
      </c>
      <c r="G170" s="154">
        <f>'Opérations 06'!$H8</f>
        <v>0</v>
      </c>
      <c r="H170" s="154">
        <f>'Opérations 06'!$I8</f>
        <v>0</v>
      </c>
      <c r="I170" s="154">
        <f>'Opérations 06'!$J8</f>
        <v>0</v>
      </c>
      <c r="J170" s="156">
        <f>'Opérations 08'!$AF26</f>
        <v>1.5</v>
      </c>
      <c r="K170" s="42" t="str">
        <f t="shared" si="2"/>
        <v>X</v>
      </c>
    </row>
    <row r="171" spans="1:11" x14ac:dyDescent="0.2">
      <c r="A171" s="325">
        <v>9</v>
      </c>
      <c r="B171" s="154">
        <f>'Opérations 09'!A6</f>
        <v>11664939</v>
      </c>
      <c r="C171" s="154" t="str">
        <f>'Opérations 09'!$D6</f>
        <v>Installation refroidisseur</v>
      </c>
      <c r="D171" s="154">
        <f>'Opérations 06'!$E9</f>
        <v>0</v>
      </c>
      <c r="E171" s="154">
        <f>'Opérations 06'!$F9</f>
        <v>0</v>
      </c>
      <c r="F171" s="154">
        <f>'Opérations 06'!$G9</f>
        <v>0</v>
      </c>
      <c r="G171" s="154">
        <f>'Opérations 06'!$H9</f>
        <v>0</v>
      </c>
      <c r="H171" s="154">
        <f>'Opérations 06'!$I9</f>
        <v>0</v>
      </c>
      <c r="I171" s="154">
        <f>'Opérations 06'!$J9</f>
        <v>0</v>
      </c>
      <c r="J171" s="156">
        <f>'Opérations 09'!$AF6</f>
        <v>30</v>
      </c>
      <c r="K171" s="42" t="str">
        <f t="shared" si="2"/>
        <v xml:space="preserve"> </v>
      </c>
    </row>
    <row r="172" spans="1:11" x14ac:dyDescent="0.2">
      <c r="A172" s="325">
        <v>9</v>
      </c>
      <c r="B172" s="154">
        <f>'Opérations 09'!A7</f>
        <v>11695015</v>
      </c>
      <c r="C172" s="154" t="str">
        <f>'Opérations 09'!$D7</f>
        <v>RAYNERI à securiser</v>
      </c>
      <c r="D172" s="154">
        <f>'Opérations 06'!$E10</f>
        <v>0</v>
      </c>
      <c r="E172" s="154">
        <f>'Opérations 06'!$F10</f>
        <v>0</v>
      </c>
      <c r="F172" s="154">
        <f>'Opérations 06'!$G10</f>
        <v>0</v>
      </c>
      <c r="G172" s="154">
        <f>'Opérations 06'!$H10</f>
        <v>0</v>
      </c>
      <c r="H172" s="154">
        <f>'Opérations 06'!$I10</f>
        <v>0</v>
      </c>
      <c r="I172" s="154">
        <f>'Opérations 06'!$J10</f>
        <v>0</v>
      </c>
      <c r="J172" s="156">
        <f>'Opérations 09'!$AF7</f>
        <v>4.5</v>
      </c>
      <c r="K172" s="42" t="str">
        <f t="shared" si="2"/>
        <v xml:space="preserve"> </v>
      </c>
    </row>
    <row r="173" spans="1:11" x14ac:dyDescent="0.2">
      <c r="A173" s="325">
        <v>9</v>
      </c>
      <c r="B173" s="154">
        <f>'Opérations 09'!A8</f>
        <v>11663465</v>
      </c>
      <c r="C173" s="154" t="str">
        <f>'Opérations 09'!$D8</f>
        <v>Fabrication de contre-pâle</v>
      </c>
      <c r="D173" s="154">
        <f>'Opérations 06'!$E11</f>
        <v>0</v>
      </c>
      <c r="E173" s="154">
        <f>'Opérations 06'!$F11</f>
        <v>0</v>
      </c>
      <c r="F173" s="154">
        <f>'Opérations 06'!$G11</f>
        <v>0</v>
      </c>
      <c r="G173" s="154">
        <f>'Opérations 06'!$H11</f>
        <v>0</v>
      </c>
      <c r="H173" s="154">
        <f>'Opérations 06'!$I11</f>
        <v>0</v>
      </c>
      <c r="I173" s="154">
        <f>'Opérations 06'!$J11</f>
        <v>0</v>
      </c>
      <c r="J173" s="156">
        <f>'Opérations 09'!$AF8</f>
        <v>3</v>
      </c>
      <c r="K173" s="42" t="str">
        <f t="shared" si="2"/>
        <v xml:space="preserve"> </v>
      </c>
    </row>
    <row r="174" spans="1:11" x14ac:dyDescent="0.2">
      <c r="A174" s="325">
        <v>9</v>
      </c>
      <c r="B174" s="154">
        <f>'Opérations 09'!A9</f>
        <v>11656422</v>
      </c>
      <c r="C174" s="154" t="str">
        <f>'Opérations 09'!$D9</f>
        <v>bac de rétention pour réacteur</v>
      </c>
      <c r="D174" s="154">
        <f>'Opérations 06'!$E12</f>
        <v>0</v>
      </c>
      <c r="E174" s="154">
        <f>'Opérations 06'!$F12</f>
        <v>0</v>
      </c>
      <c r="F174" s="154">
        <f>'Opérations 06'!$G12</f>
        <v>0</v>
      </c>
      <c r="G174" s="154">
        <f>'Opérations 06'!$H12</f>
        <v>0</v>
      </c>
      <c r="H174" s="154">
        <f>'Opérations 06'!$I12</f>
        <v>0</v>
      </c>
      <c r="I174" s="154">
        <f>'Opérations 06'!$J12</f>
        <v>0</v>
      </c>
      <c r="J174" s="156">
        <f>'Opérations 09'!$AF9</f>
        <v>2</v>
      </c>
      <c r="K174" s="42" t="str">
        <f t="shared" si="2"/>
        <v>X</v>
      </c>
    </row>
    <row r="175" spans="1:11" x14ac:dyDescent="0.2">
      <c r="A175" s="325">
        <v>9</v>
      </c>
      <c r="B175" s="154">
        <f>'Opérations 09'!A10</f>
        <v>11694634</v>
      </c>
      <c r="C175" s="154" t="str">
        <f>'Opérations 09'!$D10</f>
        <v>percage cellule</v>
      </c>
      <c r="D175" s="154">
        <f>'Opérations 06'!$E13</f>
        <v>0</v>
      </c>
      <c r="E175" s="154">
        <f>'Opérations 06'!$F13</f>
        <v>0</v>
      </c>
      <c r="F175" s="154">
        <f>'Opérations 06'!$G13</f>
        <v>0</v>
      </c>
      <c r="G175" s="154">
        <f>'Opérations 06'!$H13</f>
        <v>0</v>
      </c>
      <c r="H175" s="154">
        <f>'Opérations 06'!$I13</f>
        <v>0</v>
      </c>
      <c r="I175" s="154">
        <f>'Opérations 06'!$J13</f>
        <v>0</v>
      </c>
      <c r="J175" s="156">
        <f>'Opérations 09'!$AF10</f>
        <v>1.5</v>
      </c>
      <c r="K175" s="42" t="str">
        <f t="shared" si="2"/>
        <v>X</v>
      </c>
    </row>
    <row r="176" spans="1:11" x14ac:dyDescent="0.2">
      <c r="A176" s="325">
        <v>9</v>
      </c>
      <c r="B176" s="154">
        <f>'Opérations 09'!A11</f>
        <v>11689566</v>
      </c>
      <c r="C176" s="154" t="str">
        <f>'Opérations 09'!$D11</f>
        <v>support échantillons</v>
      </c>
      <c r="D176" s="154">
        <f>'Opérations 06'!$E14</f>
        <v>0</v>
      </c>
      <c r="E176" s="154">
        <f>'Opérations 06'!$F14</f>
        <v>0</v>
      </c>
      <c r="F176" s="154">
        <f>'Opérations 06'!$G14</f>
        <v>0</v>
      </c>
      <c r="G176" s="154">
        <f>'Opérations 06'!$H14</f>
        <v>0</v>
      </c>
      <c r="H176" s="154">
        <f>'Opérations 06'!$I14</f>
        <v>0</v>
      </c>
      <c r="I176" s="154">
        <f>'Opérations 06'!$J14</f>
        <v>0</v>
      </c>
      <c r="J176" s="156">
        <f>'Opérations 09'!$AF11</f>
        <v>4.5</v>
      </c>
      <c r="K176" s="42" t="str">
        <f t="shared" si="2"/>
        <v xml:space="preserve"> </v>
      </c>
    </row>
    <row r="177" spans="1:11" x14ac:dyDescent="0.2">
      <c r="A177" s="325">
        <v>9</v>
      </c>
      <c r="B177" s="154">
        <f>'Opérations 09'!A12</f>
        <v>11639904</v>
      </c>
      <c r="C177" s="154" t="str">
        <f>'Opérations 09'!$D12</f>
        <v>Pompe scie mécanique ne démarre pas</v>
      </c>
      <c r="D177" s="154">
        <f>'Opérations 06'!$E15</f>
        <v>0</v>
      </c>
      <c r="E177" s="154">
        <f>'Opérations 06'!$F15</f>
        <v>0</v>
      </c>
      <c r="F177" s="154">
        <f>'Opérations 06'!$G15</f>
        <v>0</v>
      </c>
      <c r="G177" s="154">
        <f>'Opérations 06'!$H15</f>
        <v>0</v>
      </c>
      <c r="H177" s="154">
        <f>'Opérations 06'!$I15</f>
        <v>0</v>
      </c>
      <c r="I177" s="154">
        <f>'Opérations 06'!$J15</f>
        <v>0</v>
      </c>
      <c r="J177" s="156">
        <f>'Opérations 09'!$AF12</f>
        <v>1.5</v>
      </c>
      <c r="K177" s="42" t="str">
        <f t="shared" si="2"/>
        <v>X</v>
      </c>
    </row>
    <row r="178" spans="1:11" x14ac:dyDescent="0.2">
      <c r="A178" s="325">
        <v>9</v>
      </c>
      <c r="B178" s="154">
        <f>'Opérations 09'!A13</f>
        <v>11696937</v>
      </c>
      <c r="C178" s="154" t="str">
        <f>'Opérations 09'!$D13</f>
        <v>maintenance pompe primaire</v>
      </c>
      <c r="D178" s="154">
        <f>'Opérations 06'!$E16</f>
        <v>0</v>
      </c>
      <c r="E178" s="154">
        <f>'Opérations 06'!$F16</f>
        <v>0</v>
      </c>
      <c r="F178" s="154">
        <f>'Opérations 06'!$G16</f>
        <v>0</v>
      </c>
      <c r="G178" s="154">
        <f>'Opérations 06'!$H16</f>
        <v>0</v>
      </c>
      <c r="H178" s="154">
        <f>'Opérations 06'!$I16</f>
        <v>0</v>
      </c>
      <c r="I178" s="154">
        <f>'Opérations 06'!$J16</f>
        <v>0</v>
      </c>
      <c r="J178" s="156">
        <f>'Opérations 09'!$AF13</f>
        <v>4.25</v>
      </c>
      <c r="K178" s="42" t="str">
        <f t="shared" si="2"/>
        <v xml:space="preserve"> </v>
      </c>
    </row>
    <row r="179" spans="1:11" x14ac:dyDescent="0.2">
      <c r="A179" s="325">
        <v>9</v>
      </c>
      <c r="B179" s="154">
        <f>'Opérations 09'!A14</f>
        <v>11691822</v>
      </c>
      <c r="C179" s="154" t="str">
        <f>'Opérations 09'!$D14</f>
        <v>Modification REPTIL 5</v>
      </c>
      <c r="D179" s="154">
        <f>'Opérations 06'!$E17</f>
        <v>0</v>
      </c>
      <c r="E179" s="154">
        <f>'Opérations 06'!$F17</f>
        <v>0</v>
      </c>
      <c r="F179" s="154">
        <f>'Opérations 06'!$G17</f>
        <v>0</v>
      </c>
      <c r="G179" s="154">
        <f>'Opérations 06'!$H17</f>
        <v>0</v>
      </c>
      <c r="H179" s="154">
        <f>'Opérations 06'!$I17</f>
        <v>0</v>
      </c>
      <c r="I179" s="154">
        <f>'Opérations 06'!$J17</f>
        <v>0</v>
      </c>
      <c r="J179" s="156">
        <f>'Opérations 09'!$AF14</f>
        <v>0.5</v>
      </c>
      <c r="K179" s="42" t="str">
        <f t="shared" si="2"/>
        <v>X</v>
      </c>
    </row>
    <row r="180" spans="1:11" x14ac:dyDescent="0.2">
      <c r="A180" s="325">
        <v>9</v>
      </c>
      <c r="B180" s="154">
        <f>'Opérations 09'!A15</f>
        <v>11639917</v>
      </c>
      <c r="C180" s="154" t="str">
        <f>'Opérations 09'!$D15</f>
        <v>mandrin moteur</v>
      </c>
      <c r="D180" s="154">
        <f>'Opérations 06'!$E18</f>
        <v>0</v>
      </c>
      <c r="E180" s="154">
        <f>'Opérations 06'!$F18</f>
        <v>0</v>
      </c>
      <c r="F180" s="154">
        <f>'Opérations 06'!$G18</f>
        <v>0</v>
      </c>
      <c r="G180" s="154">
        <f>'Opérations 06'!$H18</f>
        <v>0</v>
      </c>
      <c r="H180" s="154">
        <f>'Opérations 06'!$I18</f>
        <v>0</v>
      </c>
      <c r="I180" s="154">
        <f>'Opérations 06'!$J18</f>
        <v>0</v>
      </c>
      <c r="J180" s="156">
        <f>'Opérations 09'!$AF15</f>
        <v>2</v>
      </c>
      <c r="K180" s="42" t="str">
        <f t="shared" si="2"/>
        <v>X</v>
      </c>
    </row>
    <row r="181" spans="1:11" x14ac:dyDescent="0.2">
      <c r="A181" s="325">
        <v>9</v>
      </c>
      <c r="B181" s="154">
        <f>'Opérations 09'!A16</f>
        <v>11697553</v>
      </c>
      <c r="C181" s="154" t="str">
        <f>'Opérations 09'!$D16</f>
        <v>Chauffe eau B01-L304</v>
      </c>
      <c r="D181" s="154">
        <f>'Opérations 06'!$E19</f>
        <v>0</v>
      </c>
      <c r="E181" s="154">
        <f>'Opérations 06'!$F19</f>
        <v>0</v>
      </c>
      <c r="F181" s="154">
        <f>'Opérations 06'!$G19</f>
        <v>0</v>
      </c>
      <c r="G181" s="154">
        <f>'Opérations 06'!$H19</f>
        <v>0</v>
      </c>
      <c r="H181" s="154">
        <f>'Opérations 06'!$I19</f>
        <v>0</v>
      </c>
      <c r="I181" s="154">
        <f>'Opérations 06'!$J19</f>
        <v>0</v>
      </c>
      <c r="J181" s="156">
        <f>'Opérations 09'!$AF16</f>
        <v>7.5</v>
      </c>
      <c r="K181" s="42" t="str">
        <f t="shared" si="2"/>
        <v xml:space="preserve"> </v>
      </c>
    </row>
    <row r="182" spans="1:11" x14ac:dyDescent="0.2">
      <c r="A182" s="325">
        <v>9</v>
      </c>
      <c r="B182" s="154">
        <f>'Opérations 09'!A17</f>
        <v>11639905</v>
      </c>
      <c r="C182" s="154" t="str">
        <f>'Opérations 09'!$D17</f>
        <v>Affichage station AC B07 (Endel)</v>
      </c>
      <c r="D182" s="154">
        <f>'Opérations 06'!$E20</f>
        <v>0</v>
      </c>
      <c r="E182" s="154">
        <f>'Opérations 06'!$F20</f>
        <v>0</v>
      </c>
      <c r="F182" s="154">
        <f>'Opérations 06'!$G20</f>
        <v>0</v>
      </c>
      <c r="G182" s="154">
        <f>'Opérations 06'!$H20</f>
        <v>0</v>
      </c>
      <c r="H182" s="154">
        <f>'Opérations 06'!$I20</f>
        <v>0</v>
      </c>
      <c r="I182" s="154">
        <f>'Opérations 06'!$J20</f>
        <v>0</v>
      </c>
      <c r="J182" s="156">
        <f>'Opérations 09'!$AF17</f>
        <v>3</v>
      </c>
      <c r="K182" s="42" t="str">
        <f t="shared" si="2"/>
        <v xml:space="preserve"> </v>
      </c>
    </row>
    <row r="183" spans="1:11" x14ac:dyDescent="0.2">
      <c r="A183" s="325">
        <v>9</v>
      </c>
      <c r="B183" s="154">
        <f>'Opérations 09'!A18</f>
        <v>11691130</v>
      </c>
      <c r="C183" s="154" t="str">
        <f>'Opérations 09'!$D18</f>
        <v>Appareil à déplacer</v>
      </c>
      <c r="D183" s="154">
        <f>'Opérations 06'!$E21</f>
        <v>0</v>
      </c>
      <c r="E183" s="154">
        <f>'Opérations 06'!$F21</f>
        <v>0</v>
      </c>
      <c r="F183" s="154">
        <f>'Opérations 06'!$G21</f>
        <v>0</v>
      </c>
      <c r="G183" s="154">
        <f>'Opérations 06'!$H21</f>
        <v>0</v>
      </c>
      <c r="H183" s="154">
        <f>'Opérations 06'!$I21</f>
        <v>0</v>
      </c>
      <c r="I183" s="154">
        <f>'Opérations 06'!$J21</f>
        <v>0</v>
      </c>
      <c r="J183" s="156">
        <f>'Opérations 09'!$AF18</f>
        <v>1.5</v>
      </c>
      <c r="K183" s="42" t="str">
        <f t="shared" si="2"/>
        <v>X</v>
      </c>
    </row>
    <row r="184" spans="1:11" x14ac:dyDescent="0.2">
      <c r="A184" s="325">
        <v>9</v>
      </c>
      <c r="B184" s="154">
        <f>'Opérations 09'!A19</f>
        <v>11639915</v>
      </c>
      <c r="C184" s="154" t="str">
        <f>'Opérations 09'!$D19</f>
        <v>Panneau d'affichage</v>
      </c>
      <c r="D184" s="154" t="e">
        <f>'Opérations 06'!#REF!</f>
        <v>#REF!</v>
      </c>
      <c r="E184" s="154" t="e">
        <f>'Opérations 06'!#REF!</f>
        <v>#REF!</v>
      </c>
      <c r="F184" s="154" t="e">
        <f>'Opérations 06'!#REF!</f>
        <v>#REF!</v>
      </c>
      <c r="G184" s="154" t="e">
        <f>'Opérations 06'!#REF!</f>
        <v>#REF!</v>
      </c>
      <c r="H184" s="154" t="e">
        <f>'Opérations 06'!#REF!</f>
        <v>#REF!</v>
      </c>
      <c r="I184" s="154" t="e">
        <f>'Opérations 06'!#REF!</f>
        <v>#REF!</v>
      </c>
      <c r="J184" s="156">
        <f>'Opérations 09'!$AF19</f>
        <v>9</v>
      </c>
      <c r="K184" s="42" t="str">
        <f t="shared" si="2"/>
        <v xml:space="preserve"> </v>
      </c>
    </row>
    <row r="185" spans="1:11" x14ac:dyDescent="0.2">
      <c r="A185" s="325">
        <v>9</v>
      </c>
      <c r="B185" s="154">
        <f>'Opérations 09'!A20</f>
        <v>11696219</v>
      </c>
      <c r="C185" s="154" t="str">
        <f>'Opérations 09'!$D20</f>
        <v>souflette</v>
      </c>
      <c r="D185" s="154">
        <f>'Opérations 06'!$E26</f>
        <v>0</v>
      </c>
      <c r="E185" s="154">
        <f>'Opérations 06'!$F26</f>
        <v>0</v>
      </c>
      <c r="F185" s="154">
        <f>'Opérations 06'!$G26</f>
        <v>0</v>
      </c>
      <c r="G185" s="154">
        <f>'Opérations 06'!$H26</f>
        <v>0</v>
      </c>
      <c r="H185" s="154">
        <f>'Opérations 06'!$I26</f>
        <v>0</v>
      </c>
      <c r="I185" s="154">
        <f>'Opérations 06'!$J26</f>
        <v>0</v>
      </c>
      <c r="J185" s="156">
        <f>'Opérations 09'!$AF20</f>
        <v>0.5</v>
      </c>
      <c r="K185" s="42" t="str">
        <f t="shared" si="2"/>
        <v>X</v>
      </c>
    </row>
    <row r="186" spans="1:11" x14ac:dyDescent="0.2">
      <c r="A186" s="325">
        <v>9</v>
      </c>
      <c r="B186" s="154">
        <f>'Opérations 09'!A21</f>
        <v>11697655</v>
      </c>
      <c r="C186" s="154" t="str">
        <f>'Opérations 09'!$D21</f>
        <v>POSTER A COLLER SUR PLANCE</v>
      </c>
      <c r="D186" s="154">
        <f>'Opérations 06'!$E27</f>
        <v>0</v>
      </c>
      <c r="E186" s="154">
        <f>'Opérations 06'!$F27</f>
        <v>0</v>
      </c>
      <c r="F186" s="154">
        <f>'Opérations 06'!$G27</f>
        <v>0</v>
      </c>
      <c r="G186" s="154">
        <f>'Opérations 06'!$H27</f>
        <v>0</v>
      </c>
      <c r="H186" s="154">
        <f>'Opérations 06'!$I27</f>
        <v>0</v>
      </c>
      <c r="I186" s="154">
        <f>'Opérations 06'!$J27</f>
        <v>0</v>
      </c>
      <c r="J186" s="156">
        <f>'Opérations 09'!$AF21</f>
        <v>6</v>
      </c>
      <c r="K186" s="42" t="str">
        <f t="shared" si="2"/>
        <v xml:space="preserve"> </v>
      </c>
    </row>
    <row r="187" spans="1:11" x14ac:dyDescent="0.2">
      <c r="A187" s="325">
        <v>9</v>
      </c>
      <c r="B187" s="154">
        <f>'Opérations 09'!A22</f>
        <v>11699668</v>
      </c>
      <c r="C187" s="154" t="str">
        <f>'Opérations 09'!$D22</f>
        <v>Polissage porte échantillons</v>
      </c>
      <c r="D187" s="154">
        <f>'Opérations 06'!$E28</f>
        <v>0</v>
      </c>
      <c r="E187" s="154">
        <f>'Opérations 06'!$F28</f>
        <v>0</v>
      </c>
      <c r="F187" s="154">
        <f>'Opérations 06'!$G28</f>
        <v>0</v>
      </c>
      <c r="G187" s="154">
        <f>'Opérations 06'!$H28</f>
        <v>0</v>
      </c>
      <c r="H187" s="154">
        <f>'Opérations 06'!$I28</f>
        <v>0</v>
      </c>
      <c r="I187" s="154">
        <f>'Opérations 06'!$J28</f>
        <v>0</v>
      </c>
      <c r="J187" s="156">
        <f>'Opérations 09'!$AF22</f>
        <v>2.75</v>
      </c>
      <c r="K187" s="42" t="str">
        <f t="shared" si="2"/>
        <v xml:space="preserve"> </v>
      </c>
    </row>
    <row r="188" spans="1:11" x14ac:dyDescent="0.2">
      <c r="A188" s="325">
        <v>9</v>
      </c>
      <c r="B188" s="154">
        <f>'Opérations 09'!A23</f>
        <v>11691821</v>
      </c>
      <c r="C188" s="154" t="str">
        <f>'Opérations 09'!$D23</f>
        <v>Support réacteur</v>
      </c>
      <c r="D188" s="154">
        <f>'Opérations 06'!$E29</f>
        <v>0</v>
      </c>
      <c r="E188" s="154">
        <f>'Opérations 06'!$F29</f>
        <v>0</v>
      </c>
      <c r="F188" s="154">
        <f>'Opérations 06'!$G29</f>
        <v>0</v>
      </c>
      <c r="G188" s="154">
        <f>'Opérations 06'!$H29</f>
        <v>0</v>
      </c>
      <c r="H188" s="154">
        <f>'Opérations 06'!$I29</f>
        <v>0</v>
      </c>
      <c r="I188" s="154">
        <f>'Opérations 06'!$J29</f>
        <v>0</v>
      </c>
      <c r="J188" s="156">
        <f>'Opérations 09'!$AF23</f>
        <v>1.5</v>
      </c>
      <c r="K188" s="42" t="str">
        <f t="shared" si="2"/>
        <v>X</v>
      </c>
    </row>
    <row r="189" spans="1:11" x14ac:dyDescent="0.2">
      <c r="A189" s="325">
        <v>9</v>
      </c>
      <c r="B189" s="154">
        <f>'Opérations 09'!A24</f>
        <v>11695403</v>
      </c>
      <c r="C189" s="154" t="str">
        <f>'Opérations 09'!$D24</f>
        <v>COATING B13_L07</v>
      </c>
      <c r="D189" s="154">
        <f>'Opérations 06'!$E30</f>
        <v>0</v>
      </c>
      <c r="E189" s="154">
        <f>'Opérations 06'!$F30</f>
        <v>0</v>
      </c>
      <c r="F189" s="154">
        <f>'Opérations 06'!$G30</f>
        <v>0</v>
      </c>
      <c r="G189" s="154">
        <f>'Opérations 06'!$H30</f>
        <v>0</v>
      </c>
      <c r="H189" s="154">
        <f>'Opérations 06'!$I30</f>
        <v>0</v>
      </c>
      <c r="I189" s="154">
        <f>'Opérations 06'!$J30</f>
        <v>0</v>
      </c>
      <c r="J189" s="156">
        <f>'Opérations 09'!$AF24</f>
        <v>10</v>
      </c>
      <c r="K189" s="42" t="str">
        <f t="shared" si="2"/>
        <v xml:space="preserve"> </v>
      </c>
    </row>
    <row r="190" spans="1:11" x14ac:dyDescent="0.2">
      <c r="A190" s="325">
        <v>9</v>
      </c>
      <c r="B190" s="154">
        <f>'Opérations 09'!A25</f>
        <v>11639917</v>
      </c>
      <c r="C190" s="154" t="str">
        <f>'Opérations 09'!$D25</f>
        <v>Evier eau distillée</v>
      </c>
      <c r="D190" s="154">
        <f>'Opérations 06'!$E31</f>
        <v>0</v>
      </c>
      <c r="E190" s="154">
        <f>'Opérations 06'!$F31</f>
        <v>0</v>
      </c>
      <c r="F190" s="154">
        <f>'Opérations 06'!$G31</f>
        <v>0</v>
      </c>
      <c r="G190" s="154">
        <f>'Opérations 06'!$H31</f>
        <v>0</v>
      </c>
      <c r="H190" s="154">
        <f>'Opérations 06'!$I31</f>
        <v>0</v>
      </c>
      <c r="I190" s="154">
        <f>'Opérations 06'!$J31</f>
        <v>0</v>
      </c>
      <c r="J190" s="156">
        <f>'Opérations 09'!$AF25</f>
        <v>3.5</v>
      </c>
      <c r="K190" s="42" t="str">
        <f t="shared" si="2"/>
        <v xml:space="preserve"> </v>
      </c>
    </row>
    <row r="191" spans="1:11" x14ac:dyDescent="0.2">
      <c r="A191" s="325">
        <v>9</v>
      </c>
      <c r="B191" s="154">
        <f>'Opérations 09'!A26</f>
        <v>11694343</v>
      </c>
      <c r="C191" s="154" t="str">
        <f>'Opérations 09'!$D26</f>
        <v>Circuit re froidisseur</v>
      </c>
      <c r="D191" s="154">
        <f>'Opérations 06'!$E32</f>
        <v>0</v>
      </c>
      <c r="E191" s="154">
        <f>'Opérations 06'!$F32</f>
        <v>0</v>
      </c>
      <c r="F191" s="154">
        <f>'Opérations 06'!$G32</f>
        <v>0</v>
      </c>
      <c r="G191" s="154">
        <f>'Opérations 06'!$H32</f>
        <v>0</v>
      </c>
      <c r="H191" s="154">
        <f>'Opérations 06'!$I32</f>
        <v>0</v>
      </c>
      <c r="I191" s="154">
        <f>'Opérations 06'!$J32</f>
        <v>0</v>
      </c>
      <c r="J191" s="156">
        <f>'Opérations 09'!$AF26</f>
        <v>12</v>
      </c>
      <c r="K191" s="42" t="str">
        <f t="shared" si="2"/>
        <v xml:space="preserve"> </v>
      </c>
    </row>
    <row r="192" spans="1:11" x14ac:dyDescent="0.2">
      <c r="A192" s="325">
        <v>10</v>
      </c>
      <c r="B192" s="154">
        <f>'Opérations 10'!A6</f>
        <v>11691889</v>
      </c>
      <c r="C192" s="154" t="str">
        <f>'Opérations 10'!$D6</f>
        <v>insatallation d'une boîte</v>
      </c>
      <c r="D192" s="154">
        <f>'Opérations 06'!$E33</f>
        <v>0</v>
      </c>
      <c r="E192" s="154">
        <f>'Opérations 06'!$F33</f>
        <v>0</v>
      </c>
      <c r="F192" s="154">
        <f>'Opérations 06'!$G33</f>
        <v>0</v>
      </c>
      <c r="G192" s="154">
        <f>'Opérations 06'!$H33</f>
        <v>0</v>
      </c>
      <c r="H192" s="154">
        <f>'Opérations 06'!$I33</f>
        <v>0</v>
      </c>
      <c r="I192" s="154">
        <f>'Opérations 06'!$J33</f>
        <v>0</v>
      </c>
      <c r="J192" s="156">
        <f>'Opérations 10'!$AF6</f>
        <v>4.5</v>
      </c>
      <c r="K192" s="42" t="str">
        <f t="shared" si="2"/>
        <v xml:space="preserve"> </v>
      </c>
    </row>
    <row r="193" spans="1:11" x14ac:dyDescent="0.2">
      <c r="A193" s="325">
        <v>10</v>
      </c>
      <c r="B193" s="154">
        <f>'Opérations 10'!A7</f>
        <v>11665103</v>
      </c>
      <c r="C193" s="154" t="str">
        <f>'Opérations 10'!$D7</f>
        <v>NOP170 - automatisation vanne</v>
      </c>
      <c r="D193" s="154">
        <f>'Opérations 06'!$E34</f>
        <v>0</v>
      </c>
      <c r="E193" s="154">
        <f>'Opérations 06'!$F34</f>
        <v>0</v>
      </c>
      <c r="F193" s="154">
        <f>'Opérations 06'!$G34</f>
        <v>0</v>
      </c>
      <c r="G193" s="154">
        <f>'Opérations 06'!$H34</f>
        <v>0</v>
      </c>
      <c r="H193" s="154">
        <f>'Opérations 06'!$I34</f>
        <v>0</v>
      </c>
      <c r="I193" s="154">
        <f>'Opérations 06'!$J34</f>
        <v>0</v>
      </c>
      <c r="J193" s="156">
        <f>'Opérations 10'!$AF7</f>
        <v>1.5</v>
      </c>
      <c r="K193" s="42" t="str">
        <f t="shared" si="2"/>
        <v>X</v>
      </c>
    </row>
    <row r="194" spans="1:11" x14ac:dyDescent="0.2">
      <c r="A194" s="325">
        <v>10</v>
      </c>
      <c r="B194" s="154">
        <f>'Opérations 10'!A8</f>
        <v>11704244</v>
      </c>
      <c r="C194" s="154" t="str">
        <f>'Opérations 10'!$D8</f>
        <v>Embout pour pompe</v>
      </c>
      <c r="D194" s="154">
        <f>'Opérations 06'!$E35</f>
        <v>0</v>
      </c>
      <c r="E194" s="154">
        <f>'Opérations 06'!$F35</f>
        <v>0</v>
      </c>
      <c r="F194" s="154">
        <f>'Opérations 06'!$G35</f>
        <v>0</v>
      </c>
      <c r="G194" s="154">
        <f>'Opérations 06'!$H35</f>
        <v>0</v>
      </c>
      <c r="H194" s="154">
        <f>'Opérations 06'!$I35</f>
        <v>0</v>
      </c>
      <c r="I194" s="154">
        <f>'Opérations 06'!$J35</f>
        <v>0</v>
      </c>
      <c r="J194" s="156">
        <f>'Opérations 10'!$AF8</f>
        <v>2</v>
      </c>
      <c r="K194" s="42" t="str">
        <f t="shared" si="2"/>
        <v>X</v>
      </c>
    </row>
    <row r="195" spans="1:11" x14ac:dyDescent="0.2">
      <c r="A195" s="325">
        <v>10</v>
      </c>
      <c r="B195" s="154">
        <f>'Opérations 10'!A9</f>
        <v>11688617</v>
      </c>
      <c r="C195" s="154" t="str">
        <f>'Opérations 10'!$D9</f>
        <v xml:space="preserve">APV - carter de protection </v>
      </c>
      <c r="D195" s="154">
        <f>'Opérations 06'!$E36</f>
        <v>0</v>
      </c>
      <c r="E195" s="154">
        <f>'Opérations 06'!$F36</f>
        <v>0</v>
      </c>
      <c r="F195" s="154">
        <f>'Opérations 06'!$G36</f>
        <v>0</v>
      </c>
      <c r="G195" s="154">
        <f>'Opérations 06'!$H36</f>
        <v>0</v>
      </c>
      <c r="H195" s="154">
        <f>'Opérations 06'!$I36</f>
        <v>0</v>
      </c>
      <c r="I195" s="154">
        <f>'Opérations 06'!$J36</f>
        <v>0</v>
      </c>
      <c r="J195" s="156">
        <f>'Opérations 10'!$AF9</f>
        <v>1</v>
      </c>
      <c r="K195" s="42" t="str">
        <f t="shared" ref="K195:K206" si="3">IF(SUM(J195)&lt;=2,"X"," ")</f>
        <v>X</v>
      </c>
    </row>
    <row r="196" spans="1:11" x14ac:dyDescent="0.2">
      <c r="A196" s="325">
        <v>10</v>
      </c>
      <c r="B196" s="154">
        <f>'Opérations 10'!A10</f>
        <v>11691822</v>
      </c>
      <c r="C196" s="154" t="str">
        <f>'Opérations 10'!$D10</f>
        <v>Modification REPTIL 5</v>
      </c>
      <c r="D196" s="154">
        <f>'Opérations 06'!$E37</f>
        <v>0</v>
      </c>
      <c r="E196" s="154">
        <f>'Opérations 06'!$F37</f>
        <v>0</v>
      </c>
      <c r="F196" s="154">
        <f>'Opérations 06'!$G37</f>
        <v>0</v>
      </c>
      <c r="G196" s="154">
        <f>'Opérations 06'!$H37</f>
        <v>0</v>
      </c>
      <c r="H196" s="154">
        <f>'Opérations 06'!$I37</f>
        <v>0</v>
      </c>
      <c r="I196" s="154">
        <f>'Opérations 06'!$J37</f>
        <v>0</v>
      </c>
      <c r="J196" s="156">
        <f>'Opérations 10'!$AF10</f>
        <v>7.5</v>
      </c>
      <c r="K196" s="42" t="str">
        <f t="shared" si="3"/>
        <v xml:space="preserve"> </v>
      </c>
    </row>
    <row r="197" spans="1:11" x14ac:dyDescent="0.2">
      <c r="A197" s="325">
        <v>10</v>
      </c>
      <c r="B197" s="154">
        <f>'Opérations 10'!A11</f>
        <v>11688498</v>
      </c>
      <c r="C197" s="154" t="str">
        <f>'Opérations 10'!$D11</f>
        <v>contre pâles en Téflon</v>
      </c>
      <c r="D197" s="154">
        <f>'Opérations 06'!$E38</f>
        <v>0</v>
      </c>
      <c r="E197" s="154">
        <f>'Opérations 06'!$F38</f>
        <v>0</v>
      </c>
      <c r="F197" s="154">
        <f>'Opérations 06'!$G38</f>
        <v>0</v>
      </c>
      <c r="G197" s="154">
        <f>'Opérations 06'!$H38</f>
        <v>0</v>
      </c>
      <c r="H197" s="154">
        <f>'Opérations 06'!$I38</f>
        <v>0</v>
      </c>
      <c r="I197" s="154">
        <f>'Opérations 06'!$J38</f>
        <v>0</v>
      </c>
      <c r="J197" s="156">
        <f>'Opérations 10'!$AF11</f>
        <v>6</v>
      </c>
      <c r="K197" s="42" t="str">
        <f t="shared" si="3"/>
        <v xml:space="preserve"> </v>
      </c>
    </row>
    <row r="198" spans="1:11" x14ac:dyDescent="0.2">
      <c r="A198" s="325">
        <v>10</v>
      </c>
      <c r="B198" s="154">
        <f>'Opérations 10'!A12</f>
        <v>11489831</v>
      </c>
      <c r="C198" s="154" t="str">
        <f>'Opérations 10'!$D12</f>
        <v>16049_Projet UCP50</v>
      </c>
      <c r="D198" s="154">
        <f>'Opérations 06'!$E39</f>
        <v>0</v>
      </c>
      <c r="E198" s="154">
        <f>'Opérations 06'!$F39</f>
        <v>0</v>
      </c>
      <c r="F198" s="154">
        <f>'Opérations 06'!$G39</f>
        <v>0</v>
      </c>
      <c r="G198" s="154">
        <f>'Opérations 06'!$H39</f>
        <v>0</v>
      </c>
      <c r="H198" s="154">
        <f>'Opérations 06'!$I39</f>
        <v>0</v>
      </c>
      <c r="I198" s="154">
        <f>'Opérations 06'!$J39</f>
        <v>0</v>
      </c>
      <c r="J198" s="156">
        <f>'Opérations 10'!$AF12</f>
        <v>8.25</v>
      </c>
      <c r="K198" s="42" t="str">
        <f t="shared" si="3"/>
        <v xml:space="preserve"> </v>
      </c>
    </row>
    <row r="199" spans="1:11" x14ac:dyDescent="0.2">
      <c r="A199" s="325">
        <v>10</v>
      </c>
      <c r="B199" s="154">
        <f>'Opérations 10'!A13</f>
        <v>11709705</v>
      </c>
      <c r="C199" s="154" t="str">
        <f>'Opérations 10'!$D13</f>
        <v>modif porte échantillon</v>
      </c>
      <c r="D199" s="154">
        <f>'Opérations 06'!$E40</f>
        <v>0</v>
      </c>
      <c r="E199" s="154">
        <f>'Opérations 06'!$F40</f>
        <v>0</v>
      </c>
      <c r="F199" s="154">
        <f>'Opérations 06'!$G40</f>
        <v>0</v>
      </c>
      <c r="G199" s="154">
        <f>'Opérations 06'!$H40</f>
        <v>0</v>
      </c>
      <c r="H199" s="154">
        <f>'Opérations 06'!$I40</f>
        <v>0</v>
      </c>
      <c r="I199" s="154">
        <f>'Opérations 06'!$J40</f>
        <v>0</v>
      </c>
      <c r="J199" s="156">
        <f>'Opérations 10'!$AF13</f>
        <v>11.25</v>
      </c>
      <c r="K199" s="42" t="str">
        <f t="shared" si="3"/>
        <v xml:space="preserve"> </v>
      </c>
    </row>
    <row r="200" spans="1:11" x14ac:dyDescent="0.2">
      <c r="A200" s="325">
        <v>10</v>
      </c>
      <c r="B200" s="154">
        <f>'Opérations 10'!A14</f>
        <v>11639909</v>
      </c>
      <c r="C200" s="154" t="str">
        <f>'Opérations 10'!$D14</f>
        <v>Création aération cadre</v>
      </c>
      <c r="D200" s="154">
        <f>'Opérations 06'!$E41</f>
        <v>0</v>
      </c>
      <c r="E200" s="154">
        <f>'Opérations 06'!$F41</f>
        <v>0</v>
      </c>
      <c r="F200" s="154">
        <f>'Opérations 06'!$G41</f>
        <v>0</v>
      </c>
      <c r="G200" s="154">
        <f>'Opérations 06'!$H41</f>
        <v>0</v>
      </c>
      <c r="H200" s="154">
        <f>'Opérations 06'!$I41</f>
        <v>0</v>
      </c>
      <c r="I200" s="154">
        <f>'Opérations 06'!$J41</f>
        <v>0</v>
      </c>
      <c r="J200" s="156">
        <f>'Opérations 10'!$AF14</f>
        <v>3</v>
      </c>
      <c r="K200" s="42" t="str">
        <f t="shared" si="3"/>
        <v xml:space="preserve"> </v>
      </c>
    </row>
    <row r="201" spans="1:11" x14ac:dyDescent="0.2">
      <c r="A201" s="325">
        <v>10</v>
      </c>
      <c r="B201" s="154">
        <f>'Opérations 10'!A15</f>
        <v>11700867</v>
      </c>
      <c r="C201" s="154" t="str">
        <f>'Opérations 10'!$D15</f>
        <v>Pinces</v>
      </c>
      <c r="D201" s="154">
        <f>'Opérations 06'!$E42</f>
        <v>0</v>
      </c>
      <c r="E201" s="154">
        <f>'Opérations 06'!$F42</f>
        <v>0</v>
      </c>
      <c r="F201" s="154">
        <f>'Opérations 06'!$G42</f>
        <v>0</v>
      </c>
      <c r="G201" s="154">
        <f>'Opérations 06'!$H42</f>
        <v>0</v>
      </c>
      <c r="H201" s="154">
        <f>'Opérations 06'!$I42</f>
        <v>0</v>
      </c>
      <c r="I201" s="154">
        <f>'Opérations 06'!$J42</f>
        <v>0</v>
      </c>
      <c r="J201" s="156">
        <f>'Opérations 10'!$AF15</f>
        <v>2</v>
      </c>
      <c r="K201" s="42" t="str">
        <f t="shared" si="3"/>
        <v>X</v>
      </c>
    </row>
    <row r="202" spans="1:11" x14ac:dyDescent="0.2">
      <c r="A202" s="325">
        <v>10</v>
      </c>
      <c r="B202" s="154">
        <f>'Opérations 10'!A16</f>
        <v>11663465</v>
      </c>
      <c r="C202" s="154" t="str">
        <f>'Opérations 10'!$D16</f>
        <v>Fabrication de contre-pâle</v>
      </c>
      <c r="D202" s="154">
        <f>'Opérations 06'!$E43</f>
        <v>0</v>
      </c>
      <c r="E202" s="154">
        <f>'Opérations 06'!$F43</f>
        <v>0</v>
      </c>
      <c r="F202" s="154">
        <f>'Opérations 06'!$G43</f>
        <v>0</v>
      </c>
      <c r="G202" s="154">
        <f>'Opérations 06'!$H43</f>
        <v>0</v>
      </c>
      <c r="H202" s="154">
        <f>'Opérations 06'!$I43</f>
        <v>0</v>
      </c>
      <c r="I202" s="154">
        <f>'Opérations 06'!$J43</f>
        <v>0</v>
      </c>
      <c r="J202" s="156">
        <f>'Opérations 10'!$AF16</f>
        <v>5</v>
      </c>
      <c r="K202" s="42" t="str">
        <f t="shared" si="3"/>
        <v xml:space="preserve"> </v>
      </c>
    </row>
    <row r="203" spans="1:11" x14ac:dyDescent="0.2">
      <c r="A203" s="325">
        <v>10</v>
      </c>
      <c r="B203" s="154">
        <f>'Opérations 10'!A17</f>
        <v>11695015</v>
      </c>
      <c r="C203" s="154" t="str">
        <f>'Opérations 10'!$D17</f>
        <v>RAYNERI à securiser</v>
      </c>
      <c r="D203" s="154">
        <f>'Opérations 06'!$E44</f>
        <v>0</v>
      </c>
      <c r="E203" s="154">
        <f>'Opérations 06'!$F44</f>
        <v>0</v>
      </c>
      <c r="F203" s="154">
        <f>'Opérations 06'!$G44</f>
        <v>0</v>
      </c>
      <c r="G203" s="154">
        <f>'Opérations 06'!$H44</f>
        <v>0</v>
      </c>
      <c r="H203" s="154">
        <f>'Opérations 06'!$I44</f>
        <v>0</v>
      </c>
      <c r="I203" s="154">
        <f>'Opérations 06'!$J44</f>
        <v>0</v>
      </c>
      <c r="J203" s="156">
        <f>'Opérations 10'!$AF17</f>
        <v>16</v>
      </c>
      <c r="K203" s="42" t="str">
        <f t="shared" si="3"/>
        <v xml:space="preserve"> </v>
      </c>
    </row>
    <row r="204" spans="1:11" x14ac:dyDescent="0.2">
      <c r="A204" s="325">
        <v>10</v>
      </c>
      <c r="B204" s="154">
        <f>'Opérations 10'!A18</f>
        <v>11688617</v>
      </c>
      <c r="C204" s="154" t="str">
        <f>'Opérations 10'!$D18</f>
        <v xml:space="preserve">APV - carter de protection </v>
      </c>
      <c r="D204" s="154">
        <f>'Opérations 06'!$E45</f>
        <v>0</v>
      </c>
      <c r="E204" s="154">
        <f>'Opérations 06'!$F45</f>
        <v>0</v>
      </c>
      <c r="F204" s="154">
        <f>'Opérations 06'!$G45</f>
        <v>0</v>
      </c>
      <c r="G204" s="154">
        <f>'Opérations 06'!$H45</f>
        <v>0</v>
      </c>
      <c r="H204" s="154">
        <f>'Opérations 06'!$I45</f>
        <v>0</v>
      </c>
      <c r="I204" s="154">
        <f>'Opérations 06'!$J45</f>
        <v>0</v>
      </c>
      <c r="J204" s="156">
        <f>'Opérations 10'!$AF18</f>
        <v>5.5</v>
      </c>
      <c r="K204" s="42" t="str">
        <f t="shared" si="3"/>
        <v xml:space="preserve"> </v>
      </c>
    </row>
    <row r="205" spans="1:11" x14ac:dyDescent="0.2">
      <c r="A205" s="325">
        <v>10</v>
      </c>
      <c r="B205" s="154">
        <f>'Opérations 10'!A19</f>
        <v>11713107</v>
      </c>
      <c r="C205" s="154" t="str">
        <f>'Opérations 10'!$D19</f>
        <v>APV- sortie Cyclone</v>
      </c>
      <c r="D205" s="154">
        <f>'Opérations 06'!$E46</f>
        <v>0</v>
      </c>
      <c r="E205" s="154">
        <f>'Opérations 06'!$F46</f>
        <v>0</v>
      </c>
      <c r="F205" s="154">
        <f>'Opérations 06'!$G46</f>
        <v>0</v>
      </c>
      <c r="G205" s="154">
        <f>'Opérations 06'!$H46</f>
        <v>0</v>
      </c>
      <c r="H205" s="154">
        <f>'Opérations 06'!$I46</f>
        <v>0</v>
      </c>
      <c r="I205" s="154">
        <f>'Opérations 06'!$J46</f>
        <v>0</v>
      </c>
      <c r="J205" s="156">
        <f>'Opérations 10'!$AF19</f>
        <v>11.5</v>
      </c>
      <c r="K205" s="42" t="str">
        <f t="shared" si="3"/>
        <v xml:space="preserve"> </v>
      </c>
    </row>
    <row r="206" spans="1:11" x14ac:dyDescent="0.2">
      <c r="A206" s="325">
        <v>10</v>
      </c>
      <c r="B206" s="154">
        <f>'Opérations 10'!A20</f>
        <v>11574575</v>
      </c>
      <c r="C206" s="154" t="str">
        <f>'Opérations 10'!$D20</f>
        <v>Protection - Agitation</v>
      </c>
      <c r="D206" s="154">
        <f>'Opérations 06'!$E47</f>
        <v>0</v>
      </c>
      <c r="E206" s="154">
        <f>'Opérations 06'!$F47</f>
        <v>0</v>
      </c>
      <c r="F206" s="154">
        <f>'Opérations 06'!$G47</f>
        <v>0</v>
      </c>
      <c r="G206" s="154">
        <f>'Opérations 06'!$H47</f>
        <v>0</v>
      </c>
      <c r="H206" s="154">
        <f>'Opérations 06'!$I47</f>
        <v>0</v>
      </c>
      <c r="I206" s="154">
        <f>'Opérations 06'!$J47</f>
        <v>0</v>
      </c>
      <c r="J206" s="156">
        <f>'Opérations 10'!$AF20</f>
        <v>6</v>
      </c>
      <c r="K206" s="42" t="str">
        <f t="shared" si="3"/>
        <v xml:space="preserve"> </v>
      </c>
    </row>
    <row r="207" spans="1:11" x14ac:dyDescent="0.2">
      <c r="A207" s="325">
        <v>10</v>
      </c>
      <c r="B207" s="154">
        <f>'Opérations 10'!A21</f>
        <v>11703497</v>
      </c>
      <c r="C207" s="154" t="str">
        <f>'Opérations 10'!$D21</f>
        <v>Collage cylindre PVC FX</v>
      </c>
      <c r="D207" s="154">
        <f>'Opérations 07'!$E6</f>
        <v>0</v>
      </c>
      <c r="E207" s="154">
        <f>'Opérations 07'!$F6</f>
        <v>0</v>
      </c>
      <c r="F207" s="154">
        <f>'Opérations 07'!$G6</f>
        <v>0</v>
      </c>
      <c r="G207" s="154">
        <f>'Opérations 07'!$H6</f>
        <v>0</v>
      </c>
      <c r="H207" s="154">
        <f>'Opérations 07'!$I6</f>
        <v>0</v>
      </c>
      <c r="I207" s="154">
        <f>'Opérations 07'!$J6</f>
        <v>0</v>
      </c>
      <c r="J207" s="156">
        <f>'Opérations 10'!$AF21</f>
        <v>5</v>
      </c>
      <c r="K207" s="42" t="str">
        <f t="shared" ref="K207:K210" si="4">IF(SUM(J207)&lt;=2,"X"," ")</f>
        <v xml:space="preserve"> </v>
      </c>
    </row>
    <row r="208" spans="1:11" x14ac:dyDescent="0.2">
      <c r="A208" s="325">
        <v>10</v>
      </c>
      <c r="B208" s="154">
        <f>'Opérations 10'!A22</f>
        <v>11701806</v>
      </c>
      <c r="C208" s="154" t="str">
        <f>'Opérations 10'!$D22</f>
        <v>Fuite vanne vapeur</v>
      </c>
      <c r="D208" s="154">
        <f>'Opérations 07'!$E7</f>
        <v>0</v>
      </c>
      <c r="E208" s="154">
        <f>'Opérations 07'!$F7</f>
        <v>0</v>
      </c>
      <c r="F208" s="154">
        <f>'Opérations 07'!$G7</f>
        <v>0</v>
      </c>
      <c r="G208" s="154">
        <f>'Opérations 07'!$H7</f>
        <v>0</v>
      </c>
      <c r="H208" s="154">
        <f>'Opérations 07'!$I7</f>
        <v>0</v>
      </c>
      <c r="I208" s="154">
        <f>'Opérations 07'!$J7</f>
        <v>0</v>
      </c>
      <c r="J208" s="156">
        <f>'Opérations 10'!$AF22</f>
        <v>1</v>
      </c>
      <c r="K208" s="42" t="str">
        <f t="shared" si="4"/>
        <v>X</v>
      </c>
    </row>
    <row r="209" spans="1:11" x14ac:dyDescent="0.2">
      <c r="A209" s="325">
        <v>10</v>
      </c>
      <c r="B209" s="154">
        <f>'Opérations 10'!A23</f>
        <v>11707651</v>
      </c>
      <c r="C209" s="154" t="str">
        <f>'Opérations 10'!$D23</f>
        <v>fuite gaz (Air ?)</v>
      </c>
      <c r="D209" s="154">
        <f>'Opérations 07'!$E8</f>
        <v>0</v>
      </c>
      <c r="E209" s="154">
        <f>'Opérations 07'!$F8</f>
        <v>0</v>
      </c>
      <c r="F209" s="154">
        <f>'Opérations 07'!$G8</f>
        <v>0</v>
      </c>
      <c r="G209" s="154">
        <f>'Opérations 07'!$H8</f>
        <v>0</v>
      </c>
      <c r="H209" s="154">
        <f>'Opérations 07'!$I8</f>
        <v>0</v>
      </c>
      <c r="I209" s="154">
        <f>'Opérations 07'!$J8</f>
        <v>0</v>
      </c>
      <c r="J209" s="156">
        <f>'Opérations 10'!$AF23</f>
        <v>1</v>
      </c>
      <c r="K209" s="42" t="str">
        <f t="shared" si="4"/>
        <v>X</v>
      </c>
    </row>
    <row r="210" spans="1:11" x14ac:dyDescent="0.2">
      <c r="A210" s="325">
        <v>10</v>
      </c>
      <c r="B210" s="154">
        <f>'Opérations 10'!A24</f>
        <v>11665103</v>
      </c>
      <c r="C210" s="154" t="str">
        <f>'Opérations 10'!$D24</f>
        <v>NOP170 - automatisation vanne</v>
      </c>
      <c r="D210" s="154">
        <f>'Opérations 07'!$E9</f>
        <v>0</v>
      </c>
      <c r="E210" s="154">
        <f>'Opérations 07'!$F9</f>
        <v>0</v>
      </c>
      <c r="F210" s="154">
        <f>'Opérations 07'!$G9</f>
        <v>0</v>
      </c>
      <c r="G210" s="154">
        <f>'Opérations 07'!$H9</f>
        <v>0</v>
      </c>
      <c r="H210" s="154">
        <f>'Opérations 07'!$I9</f>
        <v>0</v>
      </c>
      <c r="I210" s="154">
        <f>'Opérations 07'!$J9</f>
        <v>0</v>
      </c>
      <c r="J210" s="156">
        <f>'Opérations 10'!$AF24</f>
        <v>42</v>
      </c>
      <c r="K210" s="42" t="str">
        <f t="shared" si="4"/>
        <v xml:space="preserve"> </v>
      </c>
    </row>
    <row r="252" spans="2:2" x14ac:dyDescent="0.2">
      <c r="B252" s="157" t="s">
        <v>13</v>
      </c>
    </row>
    <row r="287" spans="2:2" x14ac:dyDescent="0.2">
      <c r="B287" s="157" t="s">
        <v>13</v>
      </c>
    </row>
  </sheetData>
  <autoFilter ref="A1:J210">
    <filterColumn colId="2">
      <filters>
        <filter val="acceuil securité"/>
        <filter val="action terranova Bt1 (guiboux)"/>
        <filter val="agitateur rayneri bloqué"/>
        <filter val="amenagement bureau ENDEL, local stockage et menage fin de mois"/>
        <filter val="amenagement coin evier, chassis Bt1 (EAP)"/>
        <filter val="amenagement des diastrons Bt32"/>
        <filter val="amenagement local Bt8"/>
        <filter val="amenagement stockage Bt8"/>
        <filter val="bac de retention Bt13 (vouillon)"/>
        <filter val="bac de retention, vidange Bt1 (vignaud)"/>
        <filter val="bacs de retention ( vallier)"/>
        <filter val="bacs de retention (vallier)"/>
        <filter val="bacs de retention pour le B7 (barmasse)"/>
        <filter val="bacs de retention pour revamping melangeurs statiques Bt3"/>
        <filter val="bacs de retentions pour stockage pompe Bt7"/>
        <filter val="bacs pour pompes (barmasse)"/>
        <filter val="bacs retention Bt1 (morzadec)"/>
        <filter val="bacs retention Bt1 (vignaud)"/>
        <filter val="bain a ultrason ( dreno )"/>
        <filter val="branchement lave vaisselle Bt 1, extraction et bouchons ( Poix)"/>
        <filter val="bureau endel"/>
        <filter val="cache prise Bt32 (douard)"/>
        <filter val="cache prises Bt 32 (douard)"/>
        <filter val="cache prises Bt32 (douard)"/>
        <filter val="cale pour support moteur Bt3 (girault)"/>
        <filter val="capotage ventilateur Bt8"/>
        <filter val="causerie securite"/>
        <filter val="causerie securité"/>
        <filter val="causerie sécurité"/>
        <filter val="causerie securité PDP"/>
        <filter val="changement ballon E et groupe securité Bt1 (lechartier) surfeur"/>
        <filter val="changement ballon eau chaude Bt1 (vacher)"/>
        <filter val="changement capuchon sur DO  Bt1       (vacher)"/>
        <filter val="changement couteaux broyeur Bt1  (morzadec)"/>
        <filter val="changement de vanne MEB1525 Bt1 (vacher)"/>
        <filter val="changement des gonds sur porte informatique Bt3"/>
        <filter val="changement DO et reglage jet Bt11 (furet)"/>
        <filter val="changement DO suite a fuite Bt3 (riche)"/>
        <filter val="changement douche oculaire (Vuong)"/>
        <filter val="changement du syphon Bt3 (riche)"/>
        <filter val="changement electrovanne Z18 ( hamel)"/>
        <filter val="changement electrovanne z24 (cloppet)"/>
        <filter val="changement et contrôle douche oculaire Bt13 (Feuillard)"/>
        <filter val="changement filtre Bt1 L 321"/>
        <filter val="changement flexible DO, Bt1 (denaire)"/>
        <filter val="changement flexible et douche occulaire (eap)"/>
        <filter val="changement flexibles et fabrication bac de retention Bt1 (coat)"/>
        <filter val="changement joint de robinet Bt1 (le bras)"/>
        <filter val="changement joint sur robinet azote Bt1  (jeanson)"/>
        <filter val="changement joints sur robinets sur 2 paillasses Bt1"/>
        <filter val="changement manomètre B3M RIA n° 7"/>
        <filter val="changement paillasse, ballon EC et tuyauterie Bt3 (riche)"/>
        <filter val="changement robinet Bt18 (chanel)"/>
        <filter val="changement robinet EV Bt1 (EAP)"/>
        <filter val="changement robinet evier Bt8"/>
        <filter val="changement roulette sur chariot (sauthier)"/>
        <filter val="changement souflette et lave œil Bt1 (mignard)"/>
        <filter val="changement syphon Bt32 (clavier)"/>
        <filter val="changement tuyauterie vidange Bt13 (guichon)"/>
        <filter val="changement vanne couloir Bt19"/>
        <filter val="changement vanne douche de securite et fabrication poignée Bt13 (malezieux)"/>
        <filter val="changement vannes Bt 3 (sauthier)"/>
        <filter val="chantier MET (magnier)"/>
        <filter val="chassis Bt 3 test melangeur statique(guiboux)"/>
        <filter val="chassis et panneaux gaz projet hybride Bt1 (guiboux)"/>
        <filter val="chassis lodige ( lechartier)"/>
        <filter val="chassis lodige et glatt (lechartier)"/>
        <filter val="chassis pour projet Hybride"/>
        <filter val="chassis pour tapis Bt3 (sauthier)"/>
        <filter val="chassis pour TERRANOVA (guiboux)"/>
        <filter val="chassis pour test (guiboux)"/>
        <filter val="conformite pompe laveur gaz Bt3"/>
        <filter val="connection cuve PVC a la pompe Bt3(Christmann)"/>
        <filter val="contrôle de pression sur DO Bt 3 (sauthier)"/>
        <filter val="contrôle des temperatures ballon eau chaude Bt1(morzadec)"/>
        <filter val="contrôle et fin du platelage Bt3"/>
        <filter val="contrôle et reception raccord magasin KS"/>
        <filter val="contrôle et remise en etat syphon de sol Bt1 terranova (guiboux)"/>
        <filter val="contrôle syphon de sol Bt1 (denaire)"/>
        <filter val="contrôle temperature chauffe-eau et contrôle des chauffe-eau"/>
        <filter val="couvercles pour becher Bt 18              (Charrier)"/>
        <filter val="crochet tuyau et support Bt3 (girault)"/>
        <filter val="cuve double enveloppe ( lechartier)"/>
        <filter val="debit et pose tole  bt3"/>
        <filter val="debouchage electrovanne Z24 salle des fours"/>
        <filter val="debouchage evier Bt13"/>
        <filter val="debouchage eviers Bt32 (clavier)"/>
        <filter val="decollage et fabication panneau zone fumeur (vallier)"/>
        <filter val="deconnexion installation Novasuiss et burton corblin Bt 1 (guiboux)"/>
        <filter val="decoupe bac PVC Bt13"/>
        <filter val="decoupe capot Bt1 (barbier)"/>
        <filter val="decoupe chassis reacteur verre      (ducloux)"/>
        <filter val="decoupe de plaque de répartition, Bt1 (pedro)"/>
        <filter val="decoupe de plaque decamel"/>
        <filter val="decoupe de plaque mélaminé"/>
        <filter val="decoupe de plaque PMMA Bt13"/>
        <filter val="decoupe de plaques en laiton Bt 13      ( van berleere)"/>
        <filter val="decoupe de plaques PMMA"/>
        <filter val="decoupe et enlevement tube carré sur terrasse Bt13 (magnier)"/>
        <filter val="decoupe et pose de tôle platelage Bt3"/>
        <filter val="decoupe et pose de tole pour platelage Bt3"/>
        <filter val="decoupe et soudure raccord"/>
        <filter val="decoupe plaque decamel"/>
        <filter val="decoupe plaque et fixation portillon rue des gardinoux (vallier)"/>
        <filter val="decoupe sol CTA pour calorifugeur Bt13"/>
        <filter val="decoupes de plaques PMMA Bt 13       ( orizet )"/>
        <filter val="decoupes et soudure pieces Bt3 (girault)"/>
        <filter val="demenagement bureau endel"/>
        <filter val="demenagement et reglage chassis supersol Bt13"/>
        <filter val="demontage , changement garniture REMAP 1 Bt1"/>
        <filter val="demontage barre de support Bt32 (lechartier)"/>
        <filter val="demontage caisse Bt1"/>
        <filter val="demontage chassis et mise au rebut Bt11 (hugonnet)"/>
        <filter val="demontage et isolation tuyauterie projet surfeur"/>
        <filter val="demontage et modification tuyauterie sur pompe (plakat)"/>
        <filter val="demontage et reamenagement sorbonne, evier  (terranova)"/>
        <filter val="demontage et remontage ancienne pompe SKID Bt32 (lechartier)"/>
        <filter val="demontage etagere pour local de stockage Bt8"/>
        <filter val="demontage fixation extincteur Bt 1 (ducloux)"/>
        <filter val="demontage passerelle du Bt13 (magnier)"/>
        <filter val="demontage tamis (girault)"/>
        <filter val="demontage terranova"/>
        <filter val="demontage trou d'homme pour passage apave Z24"/>
        <filter val="demontage tuyauterie Bt3"/>
        <filter val="demontage tuyauterie, preparation chantierCTA Bt13"/>
        <filter val="demontage tuyauteries,cache profilé et mise en place chassis Terranova (guiboux)"/>
        <filter val="depannage fuite syphon Bt13 ( furet)"/>
        <filter val="depannage piece pour broyeur Bt1"/>
        <filter val="deplacement boite a gant Bt1 (vignaud)"/>
        <filter val="deplacement devidoir a papier  (clavier)"/>
        <filter val="deplacement DO, Bt1 (jeanson)"/>
        <filter val="deplacement DO, Bt1 (vacher)"/>
        <filter val="deplacement extincteur et couverture Bt13 (donetti)"/>
        <filter val="deplacement F3FACTORY Bt3"/>
        <filter val="deplacement paillasse terranova Bt1"/>
        <filter val="deplacement panneau gaz Bt1 (lebras)"/>
        <filter val="deplacement sorbonne et demontage tuyauterie terranova Bt1"/>
        <filter val="depose de deux robinets Bt 01 L 219"/>
        <filter val="depose disconnecteur Bt2 (magnier)"/>
        <filter val="depose et fabrication tuyauterie vapeur Bt3"/>
        <filter val="depose et modification ultrafiltration Bt1 (silouvappane)"/>
        <filter val="depose et repose d'un tableau Bt1 (Clouin)"/>
        <filter val="depose et repose etagere, amenagement d'une trappe Bt1 (millot)"/>
        <filter val="depose paillasse"/>
        <filter val="depose tuyau ED gaine 5 Bt 01"/>
        <filter val="devis pour chassis , etagere et plaques PVC  ( silouvapanne)"/>
        <filter val="disque rupture remap1 Bt1"/>
        <filter val="douche de sécurité"/>
        <filter val="douche occulaire (gomis)"/>
        <filter val="endel"/>
        <filter val="ENDEL (menage fin de mois, signature dt)"/>
        <filter val="endel , (reunion agence )"/>
        <filter val="Endel , planning,preparation causerie securité et visite chantier"/>
        <filter val="endel ,signature DT"/>
        <filter val="endel bureau"/>
        <filter val="ENDEL et opticien pour lunette de sécurité"/>
        <filter val="endel fin de mois"/>
        <filter val="endel fin de mois , PDP"/>
        <filter val="endel, planning"/>
        <filter val="endel, planning, visite securité Bt8"/>
        <filter val="enlevement etagere du Bt2 au Bt8 zone stockage Bt8"/>
        <filter val="equipement d'une pompe ( bickel)"/>
        <filter val="etagere et bac de retention bt1 (onnainty)"/>
        <filter val="etagere meuble bt 32 ( lechartier)"/>
        <filter val="etiquettage parapluie (vallier)"/>
        <filter val="evaucuation et resserage collier"/>
        <filter val="evier lavabo boucher"/>
        <filter val="F3 Factory"/>
        <filter val="F3Factory"/>
        <filter val="F3Factory, rincage flutex"/>
        <filter val="F3Factory, support et raccord"/>
        <filter val="fabrication  de 30 joints teflon F3F (lechartier)"/>
        <filter val="fabrication bac de retention ( vallier)"/>
        <filter val="fabrication bac de retention (vouillon)"/>
        <filter val="fabrication bac de retention Bt1 (trezzi)"/>
        <filter val="fabrication bac de retention Bt3 (riche)"/>
        <filter val="fabrication bacs de  retention ( vallier)"/>
        <filter val="fabrication bacs de retention Bt1 et 12 (onnainty)"/>
        <filter val="fabrication bouchon (furet)"/>
        <filter val="fabrication cache pour chauffe eau"/>
        <filter val="fabrication caches prises Bt32 (douard)"/>
        <filter val="fabrication cadre pour affichage (pelletier)"/>
        <filter val="fabrication chassis amenagement coin evier Bt1 (EAP)"/>
        <filter val="fabrication chassis et plaque alu pour BIVIS, Bt3 (sauthier)"/>
        <filter val="fabrication chassis pour lodige (lechartier)"/>
        <filter val="fabrication chassis pour terranova (guiboux)"/>
        <filter val="fabrication cone aspiration etuve Bt1  (millot)"/>
        <filter val="fabrication contre pâle Bt3 (girault)"/>
        <filter val="fabrication de 2 panneaux ( vallier)"/>
        <filter val="fabrication de raccords pour refroidisseur"/>
        <filter val="fabrication ecran de protection (delarche) Bt1"/>
        <filter val="fabrication ecrou pour plakat"/>
        <filter val="fabrication et  pose protection tuyauterie PE , Bt13(hui)"/>
        <filter val="fabrication et pose boite cache prises Bt32 (phelippeau)"/>
        <filter val="fabrication et pose chassis CTA, Bt 12 (vinci)"/>
        <filter val="fabrication et pose cone aspiration pour armoire ventilée Bt1 (ducloux)"/>
        <filter val="fabrication et pose event pour four Bt1 (braida)"/>
        <filter val="fabrication et pose garde corps Bt 3 ( sauthier)"/>
        <filter val="fabrication et pose panneau point verre Bt 13 (legros)"/>
        <filter val="fabrication et pose support sur MET Bt1"/>
        <filter val="fabrication et pose tole striée de proprete Bt3 (riche)"/>
        <filter val="fabrication joint plein (sauthier)"/>
        <filter val="fabrication joint pour douche occulaire"/>
        <filter val="fabrication pale agitation (leron)"/>
        <filter val="fabrication pale agitation Bt3 (girault)"/>
        <filter val="fabrication pale agitation et capacité pour spedd boosting ( santosh)"/>
        <filter val="fabrication pale agitation scissometre  bt3 (crosnier)"/>
        <filter val="fabrication pâles d'agitation Bt32 (leron)"/>
        <filter val="fabrication panneau affichage Bt3 (sauthier)"/>
        <filter val="fabrication raccord, fabrication passe cloison vidange (sauthier)"/>
        <filter val="fabrication raccords pour bouteille azote Bt1 (delarche)"/>
        <filter val="fabrication support Bt3"/>
        <filter val="fabrication support et plaque de passage cable, Bt3 (sauthier)"/>
        <filter val="fabrication support et tuyauterie evier salle de  convivialité (terranova)"/>
        <filter val="fabrication support tuyauterie Bt1 L208"/>
        <filter val="fabrications et installation de bacs et etagere Bt1 Bt12 (onnainty)"/>
        <filter val="farication et pose d'un support,Bt3 (sauthier)"/>
        <filter val="fin de la depose tuyauterie Bt3 reacteur a peson"/>
        <filter val="finition F3F"/>
        <filter val="fixation  pompe (skid Bt32) pour envois reparation"/>
        <filter val="fixation étagère Bt 32 L211"/>
        <filter val="fixation poignée porte L168"/>
        <filter val="fixation registre sur ICPE Bt1 (barbier)"/>
        <filter val="fixation support masque"/>
        <filter val="fixation tableau gaz et inversion flexible Bt1    (girault)"/>
        <filter val="formation N1"/>
        <filter val="four Z24 electrovanne et rotametre"/>
        <filter val="fourniture detendeur et raccord pour seedboosting Bt3 (santosh)"/>
        <filter val="fuite Bt1 transfére a VINCI (millot)"/>
        <filter val="fuite d'eau sur fontaine Bt1 gaine 4"/>
        <filter val="fuite ED Bt1 (itani)"/>
        <filter val="fuite et changement groupe de securité sur ballon Bt1(jeanson)"/>
        <filter val="fuite et douche occulaire BT 32 L167/168 (clavier)"/>
        <filter val="fuite et réglage jet"/>
        <filter val="fuite EV vestiaire Bt 19"/>
        <filter val="fuite machine a laver Bt32"/>
        <filter val="fuite machine a laver Bt32 (clavier)"/>
        <filter val="fuite microscope BT1 (vacher)"/>
        <filter val="fuite microscope MET  Bt1"/>
        <filter val="fuite raccord pompe test dureté Bt32  (clavier)"/>
        <filter val="fuite robinet Bt1 (delarche)"/>
        <filter val="fuite robinet changement joint tête de robinet (el hassani)"/>
        <filter val="fuite robinet changement tete de robinet Bt 13 L110"/>
        <filter val="fuite rotametre Bt 32"/>
        <filter val="fuite sue EV Bt3 2ème etage"/>
        <filter val="fuite sur col de cygne Bt 32 ( clavier)"/>
        <filter val="fuite sur ED Bt1 gaine 7"/>
        <filter val="fuite sur evier, changement syphon Bt1"/>
        <filter val="fuite sur test de dureté Bt32"/>
        <filter val="fuite sur tete d'electrovanne"/>
        <filter val="glissière ecran de protection Bt 32 (mechineau)"/>
        <filter val="gravure bombe de Parr ( ducloux )"/>
        <filter val="gravures bombes de Parr"/>
        <filter val="habillage dessus machine a laver ( lechartier) Bt32"/>
        <filter val="installation  bras de ventilation brookfield Bt 13"/>
        <filter val="installation boite a gant Bt1 L120 (Fevrier)"/>
        <filter val="installation brookfield Bt 13 L01"/>
        <filter val="installation bullage Bt13 (cadix)"/>
        <filter val="installation cellule 45b, Bt3 (sauthier)"/>
        <filter val="installation de 3 devidoirs a papier (vacher)"/>
        <filter val="installation de 3 devidoirs et 1 boite a gant (airiau)"/>
        <filter val="installation d'un tableau Bt32 (clavier)"/>
        <filter val="installation d'un té sortie de pompe"/>
        <filter val="installation flexible Bt1 L 221"/>
        <filter val="installation protection Bt3"/>
        <filter val="installation purgeur sur le GLATT"/>
        <filter val="installation rotametre Bt 32"/>
        <filter val="joint douche occulaire Z24 (delarche)"/>
        <filter val="journée sécurité ENDEL ,causerie sécurité avec le QPE"/>
        <filter val="livraison bac retention ( vallier)"/>
        <filter val="livraison et mise en place bacs de  retention (vallier)"/>
        <filter val="maintenance NIRO, Bt1 (mignard)"/>
        <filter val="marche Bt3"/>
        <filter val="marche escalier Bt3"/>
        <filter val="marche escaliers BT3"/>
        <filter val="menage fin de mois"/>
        <filter val="MET bouchon sur azote Bt1 L324"/>
        <filter val="MET Bt 1"/>
        <filter val="MET Bt1"/>
        <filter val="MET finitions Bt1 L324"/>
        <filter val="microscope MET, plateforme ,mano et bouchon azote"/>
        <filter val="mise en place de 4 pateres Bt1 (itani)"/>
        <filter val="mise en place detendeur salle de convivialité Bt1 S15"/>
        <filter val="mise en place disperseur dans sorbonne (mourton)"/>
        <filter val="mise en place paillasse (terranova) Bt1"/>
        <filter val="mise en place paillasse Bt3 (riche)"/>
        <filter val="mise en place plaque de propreté sur paillasse Bt1 (silouvapanne)"/>
        <filter val="mise en place poster Bt13 (balastre)"/>
        <filter val="mise en place rondelles escalier Bt3"/>
        <filter val="mise en place support et climatiseur Bt5"/>
        <filter val="mise en place tole Bt3"/>
        <filter val="mise en place vanne et changement joint tête de robinet"/>
        <filter val="mise en place vanne sur fontaine Bt2 KS"/>
        <filter val="modif EV, f3factory (lechartier)"/>
        <filter val="modif plakat"/>
        <filter val="modif UF, Bt1"/>
        <filter val="modification capotage Bt1 (delarche)"/>
        <filter val="modification choquennet Bt 3"/>
        <filter val="modification et mise en place table Bt1 (van grambere)"/>
        <filter val="modification etagere chassis Bt1   (girault)"/>
        <filter val="modification ligne pour four Z24 (braida)"/>
        <filter val="modification Niro minor Z24 (guiboux)"/>
        <filter val="modification paillasse Bt1 (airiau)"/>
        <filter val="modification paillasse Bt1 (croyau)"/>
        <filter val="modification paillasse Bt1 (jeanson)"/>
        <filter val="modification pailllasse Bt1 (croyau)"/>
        <filter val="modification pale agitation Bt3 (girault)"/>
        <filter val="modification pedale Bt32 (deschaseaux)"/>
        <filter val="modification piece et raccord (Girault)"/>
        <filter val="modification plakat"/>
        <filter val="modification plakat ( ducloux)"/>
        <filter val="modification protection pompe APV, Bt3 (sauthier)"/>
        <filter val="modification reacteur Bt 03 (bickel)"/>
        <filter val="modification skid dureté eau Bt32"/>
        <filter val="modification support"/>
        <filter val="modification sur plakat"/>
        <filter val="modification table Bt1 (van grambere)"/>
        <filter val="modification tuyauterie ( sauthier)"/>
        <filter val="modification tuyauterie AC ( ducloux)"/>
        <filter val="modification tuyauterie Bt12 (lebras)"/>
        <filter val="modification tuyauterie de lavage Bt3 (sauthier)"/>
        <filter val="modification tuyauterie et vanne Bt13 brookfield"/>
        <filter val="modification tuyauterie PE"/>
        <filter val="modification tuyauterie PVC (saultier)"/>
        <filter val="modification tuyauterie UF Bt1 ( sauthier)"/>
        <filter val="monotube"/>
        <filter val="montage chaise Bt1 (vacher)"/>
        <filter val="montage marche pied Bt1 (vacher)"/>
        <filter val="montage toles sous escaliers"/>
        <filter val="nettoyage et mise au rebus toles Bt 3 (saulthier)"/>
        <filter val="nettoyage filtre et changement manometre Bt 1 (delarche)"/>
        <filter val="nettoyage fin de mois"/>
        <filter val="nettoyage sableuse Bt8"/>
        <filter val="nettoyage Z18 suite a fuite de produit"/>
        <filter val="ouverture sur couvercles reacteur 25L , bt1"/>
        <filter val="pâle agitation et tuyauterie plakat"/>
        <filter val="pale d'agitation Bt32 (leron)"/>
        <filter val="panneau affichage (vallier)"/>
        <filter val="panneau affichage Z18 (vallier)"/>
        <filter val="panneau de signalisation Z18"/>
        <filter val="panneau douche occulaire ( vallier)"/>
        <filter val="panneau rince œil Bt3"/>
        <filter val="panneaux douche oculaire Z18"/>
        <filter val="peinture et debit des toles pour Bt 3"/>
        <filter val="peinture porte sortie de secour Bt8"/>
        <filter val="peinture tôle Bt 4"/>
        <filter val="peinture tôle Bt3"/>
        <filter val="peinture tole pour Bt 3"/>
        <filter val="peinture tole strié"/>
        <filter val="percage et changement marche Bt3"/>
        <filter val="percage support prise (douard )"/>
        <filter val="percage,montage marches et toles sous escaliers Bt3"/>
        <filter val="pieces en teflon"/>
        <filter val="plakat"/>
        <filter val="plaque de propreté et support clim MET Bt1"/>
        <filter val="plaque en pvc pour fermeture sorbonne ( el hassani)"/>
        <filter val="plaque identification REMAP 1, BT1(lechartier)"/>
        <filter val="plaque pour contacteur (magnier)"/>
        <filter val="plaque propreté PVC sur paillasse Bt1 (EAP)"/>
        <filter val="plaque support contacteur (magnier)"/>
        <filter val="platelage Bt3"/>
        <filter val="platelage tole larmée Bt3"/>
        <filter val="pose boite a gant Bt1 Labo RMN"/>
        <filter val="pose boite kit HF"/>
        <filter val="pose cone aspiration et flexible Bt1 (millot)"/>
        <filter val="pose de 5 tableaux projet surfeur (lechartier)"/>
        <filter val="pose de panneaux douches occulaire        Bt 11 et 12"/>
        <filter val="pose de souflettes et lignes  Bt 11"/>
        <filter val="pose de tableaux Bt1 (ducloux)"/>
        <filter val="pose detendeur (brookfield) Bt13"/>
        <filter val="pose devidoir a papier Bt 1 (onnainty)"/>
        <filter val="pose devidoir a papier et lunettes Bt32 (gomis)"/>
        <filter val="pose douche occulaire et panneaux"/>
        <filter val="pose etagere meuble sous paillasse  (serrurier)"/>
        <filter val="pose garde corps tourniquet gardinoux (abdi)"/>
        <filter val="pose grille passage cloison et tuyau pompe a vide MET Bt1 (magnier)"/>
        <filter val="pose rince œil Bt 11 ( furet )"/>
        <filter val="pose support boite a gant"/>
        <filter val="pose support Bt1 L308"/>
        <filter val="pose support extincteur B1bis"/>
        <filter val="pose support tablette Bt1 (hamelet)"/>
        <filter val="pose support tuyauterie Bt1 L 208"/>
        <filter val="pose support vanne valco Bt18 (douard)"/>
        <filter val="pose sypon neuf Bt3 ( riche)"/>
        <filter val="pose tableau Bt1 (jeanson)"/>
        <filter val="poses de boites a gants et supports Bt3 (riche)"/>
        <filter val="prefabrication tuyauterie CTA Bt13"/>
        <filter val="prefabrication tuyauterie et pose galerie technique"/>
        <filter val="preparation changement vannes Bt3"/>
        <filter val="preparation chantier skid dureté de l'eau Bt 32 (lechartier)"/>
        <filter val="preparation et causerie securité"/>
        <filter val="preparation et causerie sécurité"/>
        <filter val="preparation planning , signture dt, visite chantier"/>
        <filter val="preparation support pour tole Bt 3"/>
        <filter val="prepartion visite apave reacteur 180L, Bt3"/>
        <filter val="presentation projet filtre presse Bt5"/>
        <filter val="probleme de pression sur sanitaire Bt8"/>
        <filter val="probleme de vidange Bt 1 L21/23 terranova"/>
        <filter val="probleme douche de sécurité Bt1 L312"/>
        <filter val="projet surfeur"/>
        <filter val="protection carreaux de sorbonne Bt1 (vuong)"/>
        <filter val="protection choquennet ( ducloux )"/>
        <filter val="protection rampe"/>
        <filter val="protection tole sous escalier Bt3"/>
        <filter val="protection tuyauterie vidange DO, Z18"/>
        <filter val="raccord pour reacteur verre Bt3 (riche)"/>
        <filter val="raccordement étuve"/>
        <filter val="raccordement pompe a vide a la ventilation (braida)"/>
        <filter val="rangement atelier"/>
        <filter val="rangement atelier ,montage rideaux acceuil sécurié"/>
        <filter val="rangement atelier pour nettoyage sol"/>
        <filter val="rangement et nettoyage stockage Bt8"/>
        <filter val="rangement fin de mois(depose du rack a tole, rangement nettoyage)"/>
        <filter val="rangement pour poste a souder Bt8"/>
        <filter val="rangement stockage Bt 8 et ballon eau chaude"/>
        <filter val="rangement tole alu au magasin Bt5"/>
        <filter val="rangement tole au Bt5"/>
        <filter val="rangement tole au magasin Bt5"/>
        <filter val="rangement tole et tube magasin Bt5"/>
        <filter val="realisation bac de retention (guiboux)"/>
        <filter val="realisation cadre de protection choquennet (ducloux)"/>
        <filter val="realisation de contre pale et raccord BT3 (girault)"/>
        <filter val="realisation pale agitation et piece Bt1 (onnainty)"/>
        <filter val="reamenagement coin evier Bt1 (eap)"/>
        <filter val="reamenagement zone de stockage Bt8"/>
        <filter val="rebouchage panneau arriere sorbonne  B1 L112 ( el hassani)"/>
        <filter val="reception chassis revamping melangeur (ducloux)"/>
        <filter val="reception et changement des postes a souder endel"/>
        <filter val="reception F3F et remontage"/>
        <filter val="reception tole striée et plaques de PVC"/>
        <filter val="recherche de bouchonnage sur tuyauterie vidange Bt1 (delarche)"/>
        <filter val="recherche de materiel pour  pvc"/>
        <filter val="recherche de raccord (sauthier)"/>
        <filter val="recherche fuite sur evacuation evier Bt1"/>
        <filter val="reconnexion ventilation four Bt1 (braida)"/>
        <filter val="recuperation centrale ventilation F3F (lechartier)"/>
        <filter val="recuperation etagere Bt2 pour paillasse (pedro)"/>
        <filter val="recupération materiel au magasin et debalage SURFER (lechartier)"/>
        <filter val="redemarrage reacteur 20L APID Bt3 (dalençon)"/>
        <filter val="refection porte Bt 20"/>
        <filter val="refixation panneau DO Bt1 (fevrier)"/>
        <filter val="refixation panneau sorbonne Bt13 (pedro)"/>
        <filter val="refixation panneau sorbonne Bt3 (Pedro)"/>
        <filter val="refixation support douche oculaire"/>
        <filter val="regard d'evacuation de sol boucher Bt32 ( clavier)"/>
        <filter val="reglage debit EV Bt13 (vanberlere)"/>
        <filter val="reglage jet douche oculaire Bt32 (leron)"/>
        <filter val="reglage pression jet DO, Bt11 (hassani)"/>
        <filter val="reglage T° ballon Bt32 (leron)"/>
        <filter val="rehausse bac de retention ( donetti)"/>
        <filter val="remise en etat mur APID Bt3"/>
        <filter val="remise en etat murs Bt3 APID"/>
        <filter val="remise en etat rideaux Bt7"/>
        <filter val="remise en etat support agitateur Bt3"/>
        <filter val="remise en etat syphons de sol Bt ,L 26 (denaire)"/>
        <filter val="remise en marche système a eau"/>
        <filter val="remise en place lave-vaisselle Bt32 (clavier)"/>
        <filter val="remise en place suite au nettoyage atelier"/>
        <filter val="remontage pompe SKID dureté de  l'eau Bt32"/>
        <filter val="remontage radiateur Bt 8 (bureau endel)"/>
        <filter val="remontage REMAP Bt1"/>
        <filter val="remontage syphon Z24 (girault)"/>
        <filter val="remontage tuyauterie CTA, Bt 13"/>
        <filter val="remplacement electrovanne Z24"/>
        <filter val="reparation barriere de protection Bt3 (girault)"/>
        <filter val="reparation chariot a bouteille Bt3 (girault)"/>
        <filter val="reparation couvercle Bt 3 (girault)"/>
        <filter val="reparation cuve polyethylene Bt3 (girault)"/>
        <filter val="reparation fuite sur EV, BT3"/>
        <filter val="reparation melangeur teflon Bt1 (destrem)"/>
        <filter val="reparation poignée sur cylinder test Bt 32"/>
        <filter val="reparation poinconneuse Bt8"/>
        <filter val="reparation portillon PHENIX"/>
        <filter val="reparation robinet ED Bt13 (soddu)"/>
        <filter val="reparation tuyauterie machine a laver Bt 32 (clavier)"/>
        <filter val="reperage pour isolation vannes ext pour le gel"/>
        <filter val="reunion avec QPE et causerie sécurité"/>
        <filter val="revamping melangeur statique Bt3"/>
        <filter val="revamping melangeurs statiques (ducloux)"/>
        <filter val="signature dt"/>
        <filter val="signature Dt Bt1 (jeanson)"/>
        <filter val="signature DT Bt11 (furet)"/>
        <filter val="signature DT et permis de feu"/>
        <filter val="SKID durete de l'eau, mise en place amortisseur de pulsation"/>
        <filter val="soudure cadre protection choquennet"/>
        <filter val="soudure cuve polypro ( mignard)"/>
        <filter val="soudure pale d'agitation Bt 1 (gomez)"/>
        <filter val="soudure platine pour phenix"/>
        <filter val="soudure raccord broyeur IKA Bt3 (girault)"/>
        <filter val="soudure raccord swagelok Bt3 (magne)"/>
        <filter val="support boite a outil ( sauthier)"/>
        <filter val="support clavier ( selliez)"/>
        <filter val="support clavier (selliez)"/>
        <filter val="support panneau signalisation pour bennes (pelletier)"/>
        <filter val="support pompe LFP Bt11 ( hassani)"/>
        <filter val="support pompe pour skid (lechartier)"/>
        <filter val="support pompe vide fût Bt3 (sauthier)"/>
        <filter val="support pompes vide fût (sauthier)"/>
        <filter val="Support pour debimetre MET  (magnier)"/>
        <filter val="support pour plaque filtre presse choquenet"/>
        <filter val="support pour tube ( saultier )"/>
        <filter val="support prise  SURFER (lechartier)"/>
        <filter val="support prise broyeur retsch"/>
        <filter val="support prises SURFEUR (lechartier)"/>
        <filter val="support purgeur Glatt Bt3"/>
        <filter val="support reacteur verré (d'alencon)"/>
        <filter val="support rotametre Bt32 (pedro)"/>
        <filter val="support tablette , clips Bt1 (hamelet)"/>
        <filter val="support vanne valco Bt 18 (douard)"/>
        <filter val="tableau pour MET  (magnier )"/>
        <filter val="terranova (visite pour pose evier )"/>
        <filter val="tole de platelage Bt3"/>
        <filter val="tole de protection escalier Bt3 (a repartir sur les services)"/>
        <filter val="tôle de protection ventilation Bt8"/>
        <filter val="tole et rail revamping melangeur Bt3"/>
        <filter val="tole marche Bt3"/>
        <filter val="tole pour bordure trottoir (magnier)"/>
        <filter val="tole pour platelage Bt3"/>
        <filter val="travaux AMTP"/>
        <filter val="travaux coursive VINCI (magnier)"/>
        <filter val="travaux demontage tuyauterie, chauffe eau..Bt1 L S20"/>
        <filter val="travaux divers pour terranova (guiboux)"/>
        <filter val="travaux filtre choquennet Bt1 (ducloux)"/>
        <filter val="travaux projet filtre choquenet Bt1 (ducloux)"/>
        <filter val="travaux projet surfeur"/>
        <filter val="travaux projet surfeur (lechartier)"/>
        <filter val="travaux projet surfeur Bt1 (lechartier)"/>
        <filter val="travaux projet vipere Bt1 (lechartier)"/>
        <filter val="travaux sur AMTP"/>
        <filter val="travaux sur paillasse projrt terranova  Bt1 (guiboux)"/>
        <filter val="travaux sur projet terranova"/>
        <filter val="travaux vipere Bt1 (lechartier)"/>
        <filter val="tuyauterie CTA Bt 13"/>
        <filter val="tuyauterie et vannes Bt3 (sauthier)"/>
        <filter val="tuyauterie pour evier (terranova)"/>
        <filter val="tuyauterie vapeur Bt3"/>
        <filter val="tuyauteries , vannes Bt3"/>
        <filter val="verification douche occulaire(onnainty)"/>
        <filter val="verification fuite Bt1 L219"/>
        <filter val="vidange douche de securité Z18"/>
        <filter val="vidange PE Bt 13 ( HUI )"/>
        <filter val="visite chantier armoire bouteille et zanchetta (pedro)"/>
        <filter val="visite chantier Bt 32"/>
        <filter val="visite chantier Bt1 (bzucha) dt annulée"/>
        <filter val="visite chantier Bt12 (lebras)"/>
        <filter val="visite chantier niro minor Z24 (guiboux)"/>
        <filter val="visite chantier refixation panneau sorbonne Bt13 (pires)"/>
        <filter val="visite chantier, pour pose tableau Bt1 (jeanson)"/>
        <filter val="visite CTA,fabrication queue de poêle Bt13 ( magnier)"/>
        <filter val="visite et pose panneau douche occulaire ( vallier)"/>
        <filter val="visite et pose panneaux douche occulaires ( vallier)"/>
        <filter val="visite medicale (selliez)"/>
        <filter val="visite prealable et support AMTP"/>
        <filter val="visite problème douche occulaire Z 18"/>
        <filter val="visite QPE Endel"/>
        <filter val="visite QPE endel pour remise bouchon auditif et reunion"/>
        <filter val="voir pour etagere reamenagement stockage Bt8"/>
      </filters>
    </filterColumn>
  </autoFilter>
  <phoneticPr fontId="19" type="noConversion"/>
  <pageMargins left="0.7" right="0.7" top="0.75" bottom="0.75" header="0.3" footer="0.3"/>
  <pageSetup paperSize="9" orientation="portrait" horizontalDpi="4294967292" verticalDpi="1200" r:id="rId1"/>
  <drawing r:id="rId2"/>
  <legacyDrawing r:id="rId3"/>
  <controls>
    <mc:AlternateContent xmlns:mc="http://schemas.openxmlformats.org/markup-compatibility/2006">
      <mc:Choice Requires="x14">
        <control shapeId="305155" r:id="rId4" name="cmdGO">
          <controlPr defaultSize="0" autoLine="0" r:id="rId5">
            <anchor moveWithCells="1">
              <from>
                <xdr:col>2</xdr:col>
                <xdr:colOff>2286000</xdr:colOff>
                <xdr:row>0</xdr:row>
                <xdr:rowOff>85725</xdr:rowOff>
              </from>
              <to>
                <xdr:col>2</xdr:col>
                <xdr:colOff>2505075</xdr:colOff>
                <xdr:row>0</xdr:row>
                <xdr:rowOff>276225</xdr:rowOff>
              </to>
            </anchor>
          </controlPr>
        </control>
      </mc:Choice>
      <mc:Fallback>
        <control shapeId="30515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indexed="50"/>
    <pageSetUpPr fitToPage="1"/>
  </sheetPr>
  <dimension ref="A1:AF33"/>
  <sheetViews>
    <sheetView zoomScale="85" zoomScaleNormal="85" workbookViewId="0">
      <selection activeCell="B3" sqref="B3"/>
    </sheetView>
  </sheetViews>
  <sheetFormatPr baseColWidth="10" defaultRowHeight="12.75" x14ac:dyDescent="0.2"/>
  <cols>
    <col min="1" max="1" width="12" style="6" customWidth="1"/>
    <col min="2" max="2" width="4.42578125" style="6" customWidth="1"/>
    <col min="3" max="3" width="12.42578125" style="6" customWidth="1"/>
    <col min="4" max="4" width="38.85546875" style="6" customWidth="1"/>
    <col min="5" max="5" width="11.7109375" style="7" hidden="1" customWidth="1"/>
    <col min="6" max="6" width="15.7109375" style="7" hidden="1" customWidth="1"/>
    <col min="7" max="7" width="10.5703125" style="7" hidden="1" customWidth="1"/>
    <col min="8" max="8" width="13.85546875" style="7" hidden="1" customWidth="1"/>
    <col min="9" max="9" width="15" style="7" hidden="1" customWidth="1"/>
    <col min="10" max="11" width="13.7109375" style="7" hidden="1" customWidth="1"/>
    <col min="12" max="21" width="5.7109375" style="6" customWidth="1"/>
    <col min="22" max="22" width="6" style="6" customWidth="1"/>
    <col min="23" max="25" width="5.7109375" style="6" customWidth="1"/>
    <col min="26" max="26" width="5.28515625" style="6" customWidth="1"/>
    <col min="27" max="31" width="5.7109375" style="6" bestFit="1" customWidth="1"/>
    <col min="32" max="32" width="8" style="60" bestFit="1" customWidth="1"/>
    <col min="33" max="16384" width="11.42578125" style="6"/>
  </cols>
  <sheetData>
    <row r="1" spans="1:32" ht="54.75" customHeight="1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5"/>
    </row>
    <row r="2" spans="1:32" ht="20.100000000000001" customHeight="1" thickBot="1" x14ac:dyDescent="0.25">
      <c r="L2" s="8"/>
      <c r="M2" s="9" t="s">
        <v>12</v>
      </c>
      <c r="N2" s="10"/>
      <c r="O2" s="10"/>
      <c r="P2" s="11"/>
      <c r="Q2" s="8"/>
      <c r="R2" s="9" t="s">
        <v>91</v>
      </c>
      <c r="S2" s="10"/>
      <c r="T2" s="10"/>
      <c r="U2" s="11"/>
      <c r="V2" s="8"/>
      <c r="W2" s="9" t="s">
        <v>110</v>
      </c>
      <c r="X2" s="10"/>
      <c r="Y2" s="10"/>
      <c r="Z2" s="11"/>
      <c r="AA2" s="8"/>
      <c r="AB2" s="9" t="s">
        <v>104</v>
      </c>
      <c r="AC2" s="10"/>
      <c r="AD2" s="10"/>
      <c r="AE2" s="11"/>
      <c r="AF2" s="12"/>
    </row>
    <row r="3" spans="1:32" ht="20.100000000000001" customHeight="1" x14ac:dyDescent="0.2">
      <c r="A3" s="13" t="s">
        <v>6</v>
      </c>
      <c r="B3" s="14">
        <v>1</v>
      </c>
      <c r="C3" s="15"/>
      <c r="D3" s="331" t="s">
        <v>13</v>
      </c>
      <c r="E3" s="334" t="s">
        <v>14</v>
      </c>
      <c r="F3" s="335"/>
      <c r="G3" s="336"/>
      <c r="H3" s="334" t="s">
        <v>15</v>
      </c>
      <c r="I3" s="335"/>
      <c r="J3" s="336"/>
      <c r="K3" s="212"/>
      <c r="L3" s="342" t="str">
        <f>"total de la semaine  = "&amp;SUM(L6:P26)</f>
        <v>total de la semaine  = 16,75</v>
      </c>
      <c r="M3" s="343"/>
      <c r="N3" s="343"/>
      <c r="O3" s="343"/>
      <c r="P3" s="344"/>
      <c r="Q3" s="342" t="str">
        <f>"total de la semaine  = "&amp;SUM(Q6:U26)</f>
        <v>total de la semaine  = 12,5</v>
      </c>
      <c r="R3" s="343"/>
      <c r="S3" s="343"/>
      <c r="T3" s="343"/>
      <c r="U3" s="344"/>
      <c r="V3" s="342" t="str">
        <f>"total de la semaine  = "&amp;SUM(V6:Z26)</f>
        <v>total de la semaine  = 21</v>
      </c>
      <c r="W3" s="343"/>
      <c r="X3" s="343"/>
      <c r="Y3" s="343"/>
      <c r="Z3" s="344"/>
      <c r="AA3" s="342" t="str">
        <f>"total de la semaine  = "&amp;SUM(AA6:AE26)</f>
        <v>total de la semaine  = 30,25</v>
      </c>
      <c r="AB3" s="343"/>
      <c r="AC3" s="343"/>
      <c r="AD3" s="343"/>
      <c r="AE3" s="344"/>
      <c r="AF3" s="16"/>
    </row>
    <row r="4" spans="1:32" ht="20.100000000000001" customHeight="1" thickBot="1" x14ac:dyDescent="0.25">
      <c r="A4" s="283">
        <v>43101</v>
      </c>
      <c r="B4" s="18" t="s">
        <v>16</v>
      </c>
      <c r="C4" s="284">
        <f>A4+4</f>
        <v>43105</v>
      </c>
      <c r="D4" s="332"/>
      <c r="E4" s="337"/>
      <c r="F4" s="338"/>
      <c r="G4" s="339"/>
      <c r="H4" s="337"/>
      <c r="I4" s="338"/>
      <c r="J4" s="339"/>
      <c r="K4" s="212"/>
      <c r="L4" s="21"/>
      <c r="M4" s="22"/>
      <c r="N4" s="22"/>
      <c r="O4" s="22"/>
      <c r="P4" s="23"/>
      <c r="Q4" s="21"/>
      <c r="R4" s="22"/>
      <c r="S4" s="22"/>
      <c r="T4" s="22"/>
      <c r="U4" s="23"/>
      <c r="V4" s="21"/>
      <c r="W4" s="22"/>
      <c r="X4" s="22"/>
      <c r="Y4" s="22"/>
      <c r="Z4" s="23"/>
      <c r="AA4" s="21"/>
      <c r="AB4" s="22"/>
      <c r="AC4" s="22"/>
      <c r="AD4" s="22"/>
      <c r="AE4" s="23"/>
      <c r="AF4" s="16"/>
    </row>
    <row r="5" spans="1:32" ht="26.25" thickBot="1" x14ac:dyDescent="0.25">
      <c r="A5" s="345" t="s">
        <v>4</v>
      </c>
      <c r="B5" s="346"/>
      <c r="C5" s="347"/>
      <c r="D5" s="333"/>
      <c r="E5" s="24" t="s">
        <v>5</v>
      </c>
      <c r="F5" s="24" t="s">
        <v>2</v>
      </c>
      <c r="G5" s="24" t="s">
        <v>3</v>
      </c>
      <c r="H5" s="24" t="s">
        <v>9</v>
      </c>
      <c r="I5" s="24" t="s">
        <v>10</v>
      </c>
      <c r="J5" s="213" t="s">
        <v>11</v>
      </c>
      <c r="K5" s="214" t="s">
        <v>85</v>
      </c>
      <c r="L5" s="26" t="s">
        <v>17</v>
      </c>
      <c r="M5" s="26" t="s">
        <v>18</v>
      </c>
      <c r="N5" s="26" t="s">
        <v>19</v>
      </c>
      <c r="O5" s="26" t="s">
        <v>20</v>
      </c>
      <c r="P5" s="27" t="s">
        <v>21</v>
      </c>
      <c r="Q5" s="25" t="s">
        <v>17</v>
      </c>
      <c r="R5" s="26" t="s">
        <v>18</v>
      </c>
      <c r="S5" s="26" t="s">
        <v>19</v>
      </c>
      <c r="T5" s="26" t="s">
        <v>20</v>
      </c>
      <c r="U5" s="27" t="s">
        <v>21</v>
      </c>
      <c r="V5" s="25" t="s">
        <v>17</v>
      </c>
      <c r="W5" s="28" t="s">
        <v>18</v>
      </c>
      <c r="X5" s="28" t="s">
        <v>19</v>
      </c>
      <c r="Y5" s="28" t="s">
        <v>20</v>
      </c>
      <c r="Z5" s="29" t="s">
        <v>21</v>
      </c>
      <c r="AA5" s="25" t="s">
        <v>17</v>
      </c>
      <c r="AB5" s="26" t="s">
        <v>18</v>
      </c>
      <c r="AC5" s="26" t="s">
        <v>19</v>
      </c>
      <c r="AD5" s="26" t="s">
        <v>20</v>
      </c>
      <c r="AE5" s="27" t="s">
        <v>21</v>
      </c>
      <c r="AF5" s="30" t="s">
        <v>22</v>
      </c>
    </row>
    <row r="6" spans="1:32" ht="24.95" customHeight="1" x14ac:dyDescent="0.2">
      <c r="A6" s="348">
        <v>11639917</v>
      </c>
      <c r="B6" s="349"/>
      <c r="C6" s="349"/>
      <c r="D6" s="289" t="s">
        <v>112</v>
      </c>
      <c r="E6" s="31"/>
      <c r="F6" s="31"/>
      <c r="G6" s="32"/>
      <c r="H6" s="33"/>
      <c r="I6" s="33"/>
      <c r="J6" s="33"/>
      <c r="K6" s="42"/>
      <c r="L6" s="39"/>
      <c r="M6" s="35">
        <v>2</v>
      </c>
      <c r="N6" s="35"/>
      <c r="O6" s="35"/>
      <c r="P6" s="36"/>
      <c r="Q6" s="37"/>
      <c r="R6" s="35"/>
      <c r="S6" s="35"/>
      <c r="T6" s="35"/>
      <c r="U6" s="38"/>
      <c r="V6" s="34"/>
      <c r="W6" s="35"/>
      <c r="X6" s="35"/>
      <c r="Y6" s="35"/>
      <c r="Z6" s="36"/>
      <c r="AA6" s="39"/>
      <c r="AB6" s="35">
        <v>1</v>
      </c>
      <c r="AC6" s="35"/>
      <c r="AD6" s="35"/>
      <c r="AE6" s="36"/>
      <c r="AF6" s="40">
        <f>SUM(L6:AE6)</f>
        <v>3</v>
      </c>
    </row>
    <row r="7" spans="1:32" ht="24.95" customHeight="1" x14ac:dyDescent="0.2">
      <c r="A7" s="327">
        <v>11639903</v>
      </c>
      <c r="B7" s="328"/>
      <c r="C7" s="328"/>
      <c r="D7" s="280" t="s">
        <v>107</v>
      </c>
      <c r="E7" s="41"/>
      <c r="F7" s="41"/>
      <c r="G7" s="42"/>
      <c r="H7" s="43"/>
      <c r="I7" s="43"/>
      <c r="J7" s="43"/>
      <c r="K7" s="42"/>
      <c r="L7" s="39"/>
      <c r="M7" s="35"/>
      <c r="N7" s="35"/>
      <c r="O7" s="35"/>
      <c r="P7" s="36"/>
      <c r="Q7" s="37"/>
      <c r="R7" s="35"/>
      <c r="S7" s="35"/>
      <c r="T7" s="35"/>
      <c r="U7" s="38"/>
      <c r="V7" s="34"/>
      <c r="W7" s="35"/>
      <c r="X7" s="35"/>
      <c r="Y7" s="35"/>
      <c r="Z7" s="36"/>
      <c r="AA7" s="39"/>
      <c r="AB7" s="35">
        <v>2.75</v>
      </c>
      <c r="AC7" s="35">
        <v>1.75</v>
      </c>
      <c r="AD7" s="35">
        <v>4</v>
      </c>
      <c r="AE7" s="36">
        <v>4.5</v>
      </c>
      <c r="AF7" s="40">
        <f t="shared" ref="AF7:AF26" si="0">SUM(L7:AE7)</f>
        <v>13</v>
      </c>
    </row>
    <row r="8" spans="1:32" ht="24.95" customHeight="1" x14ac:dyDescent="0.2">
      <c r="A8" s="329">
        <v>11639917</v>
      </c>
      <c r="B8" s="340"/>
      <c r="C8" s="341"/>
      <c r="D8" s="280" t="s">
        <v>118</v>
      </c>
      <c r="E8" s="45"/>
      <c r="F8" s="45"/>
      <c r="G8" s="46"/>
      <c r="H8" s="47"/>
      <c r="I8" s="47"/>
      <c r="J8" s="47"/>
      <c r="K8" s="42"/>
      <c r="L8" s="39"/>
      <c r="M8" s="35">
        <v>4</v>
      </c>
      <c r="N8" s="35"/>
      <c r="O8" s="35"/>
      <c r="P8" s="36"/>
      <c r="Q8" s="37"/>
      <c r="R8" s="35"/>
      <c r="S8" s="35"/>
      <c r="T8" s="35"/>
      <c r="U8" s="38"/>
      <c r="V8" s="34"/>
      <c r="W8" s="35"/>
      <c r="X8" s="35"/>
      <c r="Y8" s="35"/>
      <c r="Z8" s="36"/>
      <c r="AA8" s="39"/>
      <c r="AB8" s="35">
        <v>4</v>
      </c>
      <c r="AC8" s="35"/>
      <c r="AD8" s="35"/>
      <c r="AE8" s="36"/>
      <c r="AF8" s="40">
        <f t="shared" si="0"/>
        <v>8</v>
      </c>
    </row>
    <row r="9" spans="1:32" ht="24.95" customHeight="1" x14ac:dyDescent="0.2">
      <c r="A9" s="329">
        <v>3279278</v>
      </c>
      <c r="B9" s="330"/>
      <c r="C9" s="330"/>
      <c r="D9" s="280" t="s">
        <v>113</v>
      </c>
      <c r="E9" s="41"/>
      <c r="F9" s="41"/>
      <c r="G9" s="42"/>
      <c r="H9" s="43"/>
      <c r="I9" s="43"/>
      <c r="J9" s="43"/>
      <c r="K9" s="42"/>
      <c r="L9" s="39"/>
      <c r="M9" s="35"/>
      <c r="N9" s="35"/>
      <c r="O9" s="35"/>
      <c r="P9" s="36"/>
      <c r="Q9" s="37"/>
      <c r="R9" s="35"/>
      <c r="S9" s="35"/>
      <c r="T9" s="35"/>
      <c r="U9" s="38"/>
      <c r="V9" s="34"/>
      <c r="W9" s="35"/>
      <c r="X9" s="35"/>
      <c r="Y9" s="35"/>
      <c r="Z9" s="36"/>
      <c r="AA9" s="39"/>
      <c r="AB9" s="35"/>
      <c r="AC9" s="35">
        <v>2</v>
      </c>
      <c r="AD9" s="35"/>
      <c r="AE9" s="36"/>
      <c r="AF9" s="40">
        <f t="shared" si="0"/>
        <v>2</v>
      </c>
    </row>
    <row r="10" spans="1:32" ht="24.95" customHeight="1" x14ac:dyDescent="0.2">
      <c r="A10" s="352">
        <v>3282180</v>
      </c>
      <c r="B10" s="353"/>
      <c r="C10" s="353"/>
      <c r="D10" s="280" t="s">
        <v>114</v>
      </c>
      <c r="E10" s="41"/>
      <c r="F10" s="41"/>
      <c r="G10" s="42"/>
      <c r="H10" s="43"/>
      <c r="I10" s="43"/>
      <c r="J10" s="43"/>
      <c r="K10" s="42"/>
      <c r="L10" s="39"/>
      <c r="M10" s="35"/>
      <c r="N10" s="35"/>
      <c r="O10" s="35"/>
      <c r="P10" s="36"/>
      <c r="Q10" s="37"/>
      <c r="R10" s="35"/>
      <c r="S10" s="35"/>
      <c r="T10" s="35"/>
      <c r="U10" s="38"/>
      <c r="V10" s="34"/>
      <c r="W10" s="35"/>
      <c r="X10" s="35"/>
      <c r="Y10" s="35"/>
      <c r="Z10" s="36"/>
      <c r="AA10" s="39"/>
      <c r="AB10" s="35"/>
      <c r="AC10" s="35">
        <v>4</v>
      </c>
      <c r="AD10" s="35"/>
      <c r="AE10" s="36"/>
      <c r="AF10" s="40">
        <f t="shared" si="0"/>
        <v>4</v>
      </c>
    </row>
    <row r="11" spans="1:32" ht="24.95" customHeight="1" x14ac:dyDescent="0.2">
      <c r="A11" s="352">
        <v>3292088</v>
      </c>
      <c r="B11" s="353"/>
      <c r="C11" s="353"/>
      <c r="D11" s="280" t="s">
        <v>115</v>
      </c>
      <c r="E11" s="41"/>
      <c r="F11" s="41"/>
      <c r="G11" s="42"/>
      <c r="H11" s="43"/>
      <c r="I11" s="43"/>
      <c r="J11" s="43"/>
      <c r="K11" s="42"/>
      <c r="L11" s="39"/>
      <c r="M11" s="35"/>
      <c r="N11" s="35">
        <v>1</v>
      </c>
      <c r="O11" s="35"/>
      <c r="P11" s="36"/>
      <c r="Q11" s="37"/>
      <c r="R11" s="35"/>
      <c r="S11" s="35"/>
      <c r="T11" s="35"/>
      <c r="U11" s="38"/>
      <c r="V11" s="34"/>
      <c r="W11" s="35"/>
      <c r="X11" s="35"/>
      <c r="Y11" s="35"/>
      <c r="Z11" s="36"/>
      <c r="AA11" s="39"/>
      <c r="AB11" s="35"/>
      <c r="AC11" s="35"/>
      <c r="AD11" s="35">
        <v>2</v>
      </c>
      <c r="AE11" s="36"/>
      <c r="AF11" s="40">
        <f t="shared" si="0"/>
        <v>3</v>
      </c>
    </row>
    <row r="12" spans="1:32" ht="24.95" customHeight="1" x14ac:dyDescent="0.2">
      <c r="A12" s="329">
        <v>11548304</v>
      </c>
      <c r="B12" s="330"/>
      <c r="C12" s="330"/>
      <c r="D12" s="280" t="s">
        <v>116</v>
      </c>
      <c r="E12" s="41"/>
      <c r="F12" s="41"/>
      <c r="G12" s="42"/>
      <c r="H12" s="43"/>
      <c r="I12" s="43"/>
      <c r="J12" s="43"/>
      <c r="K12" s="42"/>
      <c r="L12" s="39"/>
      <c r="M12" s="35"/>
      <c r="N12" s="35"/>
      <c r="O12" s="35"/>
      <c r="P12" s="36"/>
      <c r="Q12" s="37"/>
      <c r="R12" s="35"/>
      <c r="S12" s="35"/>
      <c r="T12" s="35"/>
      <c r="U12" s="38"/>
      <c r="V12" s="34"/>
      <c r="W12" s="35"/>
      <c r="X12" s="35"/>
      <c r="Y12" s="35"/>
      <c r="Z12" s="36"/>
      <c r="AA12" s="39"/>
      <c r="AB12" s="35"/>
      <c r="AC12" s="35"/>
      <c r="AD12" s="35">
        <v>1.75</v>
      </c>
      <c r="AE12" s="36"/>
      <c r="AF12" s="40">
        <f t="shared" si="0"/>
        <v>1.75</v>
      </c>
    </row>
    <row r="13" spans="1:32" ht="24.95" customHeight="1" x14ac:dyDescent="0.2">
      <c r="A13" s="352">
        <v>11639917</v>
      </c>
      <c r="B13" s="353"/>
      <c r="C13" s="353"/>
      <c r="D13" s="280" t="s">
        <v>117</v>
      </c>
      <c r="E13" s="41"/>
      <c r="F13" s="41"/>
      <c r="G13" s="42"/>
      <c r="H13" s="43"/>
      <c r="I13" s="43"/>
      <c r="J13" s="43"/>
      <c r="K13" s="42"/>
      <c r="L13" s="39"/>
      <c r="M13" s="35"/>
      <c r="N13" s="35"/>
      <c r="O13" s="35"/>
      <c r="P13" s="36"/>
      <c r="Q13" s="37"/>
      <c r="R13" s="35"/>
      <c r="S13" s="35"/>
      <c r="T13" s="35"/>
      <c r="U13" s="38"/>
      <c r="V13" s="34"/>
      <c r="W13" s="35"/>
      <c r="X13" s="35"/>
      <c r="Y13" s="35"/>
      <c r="Z13" s="36"/>
      <c r="AA13" s="39"/>
      <c r="AB13" s="35"/>
      <c r="AC13" s="35"/>
      <c r="AD13" s="35"/>
      <c r="AE13" s="36">
        <v>2.5</v>
      </c>
      <c r="AF13" s="40">
        <f t="shared" si="0"/>
        <v>2.5</v>
      </c>
    </row>
    <row r="14" spans="1:32" ht="24.95" customHeight="1" x14ac:dyDescent="0.2">
      <c r="A14" s="352">
        <v>11639917</v>
      </c>
      <c r="B14" s="353"/>
      <c r="C14" s="353"/>
      <c r="D14" s="280" t="s">
        <v>119</v>
      </c>
      <c r="E14" s="41"/>
      <c r="F14" s="41"/>
      <c r="G14" s="42"/>
      <c r="H14" s="43"/>
      <c r="I14" s="43"/>
      <c r="J14" s="43"/>
      <c r="K14" s="42"/>
      <c r="L14" s="39"/>
      <c r="M14" s="35"/>
      <c r="N14" s="35">
        <v>1</v>
      </c>
      <c r="O14" s="35">
        <v>1</v>
      </c>
      <c r="P14" s="36"/>
      <c r="Q14" s="37"/>
      <c r="R14" s="35"/>
      <c r="S14" s="35"/>
      <c r="T14" s="35"/>
      <c r="U14" s="38"/>
      <c r="V14" s="34"/>
      <c r="W14" s="35"/>
      <c r="X14" s="35">
        <v>8.5</v>
      </c>
      <c r="Y14" s="35">
        <v>2.5</v>
      </c>
      <c r="Z14" s="36"/>
      <c r="AA14" s="39"/>
      <c r="AB14" s="35"/>
      <c r="AC14" s="35"/>
      <c r="AD14" s="35"/>
      <c r="AE14" s="36"/>
      <c r="AF14" s="40">
        <f t="shared" si="0"/>
        <v>13</v>
      </c>
    </row>
    <row r="15" spans="1:32" ht="24.95" customHeight="1" x14ac:dyDescent="0.2">
      <c r="A15" s="329">
        <v>11598031</v>
      </c>
      <c r="B15" s="330"/>
      <c r="C15" s="330"/>
      <c r="D15" s="280" t="s">
        <v>106</v>
      </c>
      <c r="E15" s="41"/>
      <c r="F15" s="41"/>
      <c r="G15" s="42"/>
      <c r="H15" s="43"/>
      <c r="I15" s="43"/>
      <c r="J15" s="43"/>
      <c r="K15" s="42"/>
      <c r="L15" s="39"/>
      <c r="M15" s="35"/>
      <c r="N15" s="35"/>
      <c r="O15" s="35">
        <v>1</v>
      </c>
      <c r="P15" s="36"/>
      <c r="Q15" s="37"/>
      <c r="R15" s="35"/>
      <c r="S15" s="35"/>
      <c r="T15" s="35"/>
      <c r="U15" s="38"/>
      <c r="V15" s="34"/>
      <c r="W15" s="35"/>
      <c r="X15" s="35"/>
      <c r="Y15" s="35">
        <v>2</v>
      </c>
      <c r="Z15" s="36"/>
      <c r="AA15" s="39"/>
      <c r="AB15" s="35"/>
      <c r="AC15" s="35"/>
      <c r="AD15" s="35"/>
      <c r="AE15" s="36"/>
      <c r="AF15" s="40">
        <f t="shared" si="0"/>
        <v>3</v>
      </c>
    </row>
    <row r="16" spans="1:32" ht="24.95" customHeight="1" x14ac:dyDescent="0.2">
      <c r="A16" s="327">
        <v>11325665</v>
      </c>
      <c r="B16" s="328"/>
      <c r="C16" s="328"/>
      <c r="D16" s="280" t="s">
        <v>120</v>
      </c>
      <c r="E16" s="41"/>
      <c r="F16" s="41"/>
      <c r="G16" s="42"/>
      <c r="H16" s="43"/>
      <c r="I16" s="43"/>
      <c r="J16" s="43"/>
      <c r="K16" s="42"/>
      <c r="L16" s="39"/>
      <c r="M16" s="35"/>
      <c r="N16" s="35"/>
      <c r="O16" s="35">
        <v>1</v>
      </c>
      <c r="P16" s="36"/>
      <c r="Q16" s="37"/>
      <c r="R16" s="35"/>
      <c r="S16" s="35"/>
      <c r="T16" s="35"/>
      <c r="U16" s="38"/>
      <c r="V16" s="34"/>
      <c r="W16" s="35"/>
      <c r="X16" s="35"/>
      <c r="Y16" s="35">
        <v>4</v>
      </c>
      <c r="Z16" s="36">
        <v>4</v>
      </c>
      <c r="AA16" s="39"/>
      <c r="AB16" s="35"/>
      <c r="AC16" s="35"/>
      <c r="AD16" s="35"/>
      <c r="AE16" s="36"/>
      <c r="AF16" s="40">
        <f t="shared" si="0"/>
        <v>9</v>
      </c>
    </row>
    <row r="17" spans="1:32" ht="24.95" customHeight="1" x14ac:dyDescent="0.2">
      <c r="A17" s="352">
        <v>11639917</v>
      </c>
      <c r="B17" s="353"/>
      <c r="C17" s="353"/>
      <c r="D17" s="293" t="s">
        <v>121</v>
      </c>
      <c r="E17" s="45"/>
      <c r="F17" s="45"/>
      <c r="G17" s="46"/>
      <c r="H17" s="47"/>
      <c r="I17" s="47"/>
      <c r="J17" s="47"/>
      <c r="K17" s="42"/>
      <c r="L17" s="108"/>
      <c r="M17" s="109"/>
      <c r="N17" s="109"/>
      <c r="O17" s="109"/>
      <c r="P17" s="110"/>
      <c r="Q17" s="111"/>
      <c r="R17" s="109"/>
      <c r="S17" s="109"/>
      <c r="T17" s="109">
        <v>1</v>
      </c>
      <c r="U17" s="112"/>
      <c r="V17" s="113"/>
      <c r="W17" s="109"/>
      <c r="X17" s="109"/>
      <c r="Y17" s="109"/>
      <c r="Z17" s="110"/>
      <c r="AA17" s="108"/>
      <c r="AB17" s="109"/>
      <c r="AC17" s="109"/>
      <c r="AD17" s="109"/>
      <c r="AE17" s="110"/>
      <c r="AF17" s="40">
        <f t="shared" si="0"/>
        <v>1</v>
      </c>
    </row>
    <row r="18" spans="1:32" ht="24.95" customHeight="1" x14ac:dyDescent="0.2">
      <c r="A18" s="352">
        <v>11639917</v>
      </c>
      <c r="B18" s="353"/>
      <c r="C18" s="353"/>
      <c r="D18" s="280" t="s">
        <v>122</v>
      </c>
      <c r="E18" s="45"/>
      <c r="F18" s="45"/>
      <c r="G18" s="46"/>
      <c r="H18" s="47"/>
      <c r="I18" s="47"/>
      <c r="J18" s="47"/>
      <c r="K18" s="42"/>
      <c r="L18" s="108"/>
      <c r="M18" s="109"/>
      <c r="N18" s="109"/>
      <c r="O18" s="109">
        <v>1</v>
      </c>
      <c r="P18" s="110"/>
      <c r="Q18" s="111"/>
      <c r="R18" s="109"/>
      <c r="S18" s="109"/>
      <c r="T18" s="109"/>
      <c r="U18" s="112"/>
      <c r="V18" s="113"/>
      <c r="W18" s="109"/>
      <c r="X18" s="109"/>
      <c r="Y18" s="109"/>
      <c r="Z18" s="110"/>
      <c r="AA18" s="108"/>
      <c r="AB18" s="109"/>
      <c r="AC18" s="109"/>
      <c r="AD18" s="109"/>
      <c r="AE18" s="110"/>
      <c r="AF18" s="40">
        <f t="shared" si="0"/>
        <v>1</v>
      </c>
    </row>
    <row r="19" spans="1:32" ht="24.95" customHeight="1" x14ac:dyDescent="0.2">
      <c r="A19" s="352">
        <v>11639917</v>
      </c>
      <c r="B19" s="353"/>
      <c r="C19" s="353"/>
      <c r="D19" s="280" t="s">
        <v>123</v>
      </c>
      <c r="E19" s="45"/>
      <c r="F19" s="45"/>
      <c r="G19" s="46"/>
      <c r="H19" s="47"/>
      <c r="I19" s="47"/>
      <c r="J19" s="47"/>
      <c r="K19" s="42"/>
      <c r="L19" s="108"/>
      <c r="M19" s="109"/>
      <c r="N19" s="109"/>
      <c r="O19" s="109">
        <v>1</v>
      </c>
      <c r="P19" s="110"/>
      <c r="Q19" s="111"/>
      <c r="R19" s="109"/>
      <c r="S19" s="109"/>
      <c r="T19" s="109">
        <v>2.5</v>
      </c>
      <c r="U19" s="112"/>
      <c r="V19" s="113"/>
      <c r="W19" s="109"/>
      <c r="X19" s="109"/>
      <c r="Y19" s="109"/>
      <c r="Z19" s="110"/>
      <c r="AA19" s="108"/>
      <c r="AB19" s="109"/>
      <c r="AC19" s="109"/>
      <c r="AD19" s="109"/>
      <c r="AE19" s="110"/>
      <c r="AF19" s="40">
        <f t="shared" si="0"/>
        <v>3.5</v>
      </c>
    </row>
    <row r="20" spans="1:32" ht="24.95" customHeight="1" x14ac:dyDescent="0.2">
      <c r="A20" s="352">
        <v>11605607</v>
      </c>
      <c r="B20" s="353"/>
      <c r="C20" s="353"/>
      <c r="D20" s="280" t="s">
        <v>109</v>
      </c>
      <c r="E20" s="45"/>
      <c r="F20" s="45"/>
      <c r="G20" s="46"/>
      <c r="H20" s="47"/>
      <c r="I20" s="47"/>
      <c r="J20" s="47"/>
      <c r="K20" s="42"/>
      <c r="L20" s="108"/>
      <c r="M20" s="109"/>
      <c r="N20" s="109"/>
      <c r="O20" s="109"/>
      <c r="P20" s="110">
        <v>1</v>
      </c>
      <c r="Q20" s="111"/>
      <c r="R20" s="109"/>
      <c r="S20" s="109"/>
      <c r="T20" s="109">
        <v>5</v>
      </c>
      <c r="U20" s="112">
        <v>4</v>
      </c>
      <c r="V20" s="113"/>
      <c r="W20" s="109"/>
      <c r="X20" s="109"/>
      <c r="Y20" s="109"/>
      <c r="Z20" s="110"/>
      <c r="AA20" s="108"/>
      <c r="AB20" s="109"/>
      <c r="AC20" s="109"/>
      <c r="AD20" s="109"/>
      <c r="AE20" s="110"/>
      <c r="AF20" s="40">
        <f t="shared" si="0"/>
        <v>10</v>
      </c>
    </row>
    <row r="21" spans="1:32" ht="24.95" customHeight="1" x14ac:dyDescent="0.2">
      <c r="A21" s="329">
        <v>11639917</v>
      </c>
      <c r="B21" s="330"/>
      <c r="C21" s="330"/>
      <c r="D21" s="280" t="s">
        <v>124</v>
      </c>
      <c r="E21" s="45"/>
      <c r="F21" s="45"/>
      <c r="G21" s="46"/>
      <c r="H21" s="47"/>
      <c r="I21" s="47"/>
      <c r="J21" s="47"/>
      <c r="K21" s="42"/>
      <c r="L21" s="108"/>
      <c r="M21" s="109"/>
      <c r="N21" s="109"/>
      <c r="O21" s="109"/>
      <c r="P21" s="110">
        <v>1</v>
      </c>
      <c r="Q21" s="111"/>
      <c r="R21" s="109"/>
      <c r="S21" s="109"/>
      <c r="T21" s="109"/>
      <c r="U21" s="112"/>
      <c r="V21" s="113"/>
      <c r="W21" s="109"/>
      <c r="X21" s="109"/>
      <c r="Y21" s="109"/>
      <c r="Z21" s="110"/>
      <c r="AA21" s="108"/>
      <c r="AB21" s="109"/>
      <c r="AC21" s="109"/>
      <c r="AD21" s="109"/>
      <c r="AE21" s="110"/>
      <c r="AF21" s="40">
        <f t="shared" si="0"/>
        <v>1</v>
      </c>
    </row>
    <row r="22" spans="1:32" ht="24.95" customHeight="1" x14ac:dyDescent="0.2">
      <c r="A22" s="329">
        <v>11639917</v>
      </c>
      <c r="B22" s="330"/>
      <c r="C22" s="330"/>
      <c r="D22" s="280" t="s">
        <v>125</v>
      </c>
      <c r="E22" s="45"/>
      <c r="F22" s="45"/>
      <c r="G22" s="46"/>
      <c r="H22" s="47"/>
      <c r="I22" s="47"/>
      <c r="J22" s="47"/>
      <c r="K22" s="42"/>
      <c r="L22" s="108"/>
      <c r="M22" s="109"/>
      <c r="N22" s="109">
        <v>1.75</v>
      </c>
      <c r="O22" s="109"/>
      <c r="P22" s="110"/>
      <c r="Q22" s="111"/>
      <c r="R22" s="109"/>
      <c r="S22" s="109"/>
      <c r="T22" s="109"/>
      <c r="U22" s="112"/>
      <c r="V22" s="113"/>
      <c r="W22" s="109"/>
      <c r="X22" s="109"/>
      <c r="Y22" s="109"/>
      <c r="Z22" s="110"/>
      <c r="AA22" s="108"/>
      <c r="AB22" s="109"/>
      <c r="AC22" s="109"/>
      <c r="AD22" s="109"/>
      <c r="AE22" s="110"/>
      <c r="AF22" s="40">
        <f t="shared" si="0"/>
        <v>1.75</v>
      </c>
    </row>
    <row r="23" spans="1:32" ht="24.95" customHeight="1" x14ac:dyDescent="0.2">
      <c r="A23" s="329"/>
      <c r="B23" s="330"/>
      <c r="C23" s="330"/>
      <c r="D23" s="286"/>
      <c r="E23" s="45"/>
      <c r="F23" s="45"/>
      <c r="G23" s="46"/>
      <c r="H23" s="47"/>
      <c r="I23" s="47"/>
      <c r="J23" s="47"/>
      <c r="K23" s="42"/>
      <c r="L23" s="108"/>
      <c r="M23" s="109"/>
      <c r="N23" s="109"/>
      <c r="O23" s="109"/>
      <c r="P23" s="110"/>
      <c r="Q23" s="111"/>
      <c r="R23" s="109"/>
      <c r="S23" s="109"/>
      <c r="T23" s="109"/>
      <c r="U23" s="112"/>
      <c r="V23" s="113"/>
      <c r="W23" s="109"/>
      <c r="X23" s="109"/>
      <c r="Y23" s="109"/>
      <c r="Z23" s="110"/>
      <c r="AA23" s="108"/>
      <c r="AB23" s="109"/>
      <c r="AC23" s="109"/>
      <c r="AD23" s="109"/>
      <c r="AE23" s="110"/>
      <c r="AF23" s="40">
        <f t="shared" si="0"/>
        <v>0</v>
      </c>
    </row>
    <row r="24" spans="1:32" ht="24.95" customHeight="1" x14ac:dyDescent="0.2">
      <c r="A24" s="329"/>
      <c r="B24" s="330"/>
      <c r="C24" s="330"/>
      <c r="D24" s="285"/>
      <c r="E24" s="45"/>
      <c r="F24" s="45"/>
      <c r="G24" s="46"/>
      <c r="H24" s="47"/>
      <c r="I24" s="47"/>
      <c r="J24" s="47"/>
      <c r="K24" s="46"/>
      <c r="L24" s="108"/>
      <c r="M24" s="109"/>
      <c r="N24" s="109"/>
      <c r="O24" s="109"/>
      <c r="P24" s="110"/>
      <c r="Q24" s="111"/>
      <c r="R24" s="109"/>
      <c r="S24" s="109"/>
      <c r="T24" s="109"/>
      <c r="U24" s="112"/>
      <c r="V24" s="113"/>
      <c r="W24" s="109"/>
      <c r="X24" s="109"/>
      <c r="Y24" s="109"/>
      <c r="Z24" s="110"/>
      <c r="AA24" s="108"/>
      <c r="AB24" s="109"/>
      <c r="AC24" s="109"/>
      <c r="AD24" s="109"/>
      <c r="AE24" s="110"/>
      <c r="AF24" s="40">
        <f t="shared" si="0"/>
        <v>0</v>
      </c>
    </row>
    <row r="25" spans="1:32" ht="24.95" customHeight="1" x14ac:dyDescent="0.2">
      <c r="A25" s="329"/>
      <c r="B25" s="330"/>
      <c r="C25" s="330"/>
      <c r="D25" s="287"/>
      <c r="E25" s="45"/>
      <c r="F25" s="45"/>
      <c r="G25" s="46"/>
      <c r="H25" s="47"/>
      <c r="I25" s="47"/>
      <c r="J25" s="47"/>
      <c r="K25" s="46"/>
      <c r="L25" s="108"/>
      <c r="M25" s="109"/>
      <c r="N25" s="109"/>
      <c r="O25" s="109"/>
      <c r="P25" s="110"/>
      <c r="Q25" s="111"/>
      <c r="R25" s="109"/>
      <c r="S25" s="109"/>
      <c r="T25" s="109"/>
      <c r="U25" s="112"/>
      <c r="V25" s="113"/>
      <c r="W25" s="109"/>
      <c r="X25" s="109"/>
      <c r="Y25" s="109"/>
      <c r="Z25" s="110"/>
      <c r="AA25" s="108"/>
      <c r="AB25" s="109"/>
      <c r="AC25" s="109"/>
      <c r="AD25" s="109"/>
      <c r="AE25" s="110"/>
      <c r="AF25" s="40">
        <f t="shared" si="0"/>
        <v>0</v>
      </c>
    </row>
    <row r="26" spans="1:32" ht="24.95" customHeight="1" thickBot="1" x14ac:dyDescent="0.25">
      <c r="A26" s="350"/>
      <c r="B26" s="351"/>
      <c r="C26" s="351"/>
      <c r="D26" s="288"/>
      <c r="E26" s="49"/>
      <c r="F26" s="49"/>
      <c r="G26" s="50"/>
      <c r="H26" s="51"/>
      <c r="I26" s="51"/>
      <c r="J26" s="51"/>
      <c r="K26" s="50"/>
      <c r="L26" s="117"/>
      <c r="M26" s="53"/>
      <c r="N26" s="53"/>
      <c r="O26" s="53"/>
      <c r="P26" s="54"/>
      <c r="Q26" s="55"/>
      <c r="R26" s="53"/>
      <c r="S26" s="53"/>
      <c r="T26" s="53"/>
      <c r="U26" s="56"/>
      <c r="V26" s="52"/>
      <c r="W26" s="53"/>
      <c r="X26" s="53"/>
      <c r="Y26" s="53"/>
      <c r="Z26" s="54"/>
      <c r="AA26" s="52"/>
      <c r="AB26" s="53"/>
      <c r="AC26" s="53"/>
      <c r="AD26" s="53"/>
      <c r="AE26" s="54"/>
      <c r="AF26" s="40">
        <f t="shared" si="0"/>
        <v>0</v>
      </c>
    </row>
    <row r="27" spans="1:32" ht="13.5" thickBot="1" x14ac:dyDescent="0.25">
      <c r="L27" s="218">
        <f>SUM(L6:L26)</f>
        <v>0</v>
      </c>
      <c r="M27" s="218">
        <f t="shared" ref="M27:AE27" si="1">SUM(M6:M26)</f>
        <v>6</v>
      </c>
      <c r="N27" s="218">
        <f t="shared" si="1"/>
        <v>3.75</v>
      </c>
      <c r="O27" s="218">
        <f t="shared" si="1"/>
        <v>5</v>
      </c>
      <c r="P27" s="218">
        <f t="shared" si="1"/>
        <v>2</v>
      </c>
      <c r="Q27" s="218">
        <f t="shared" si="1"/>
        <v>0</v>
      </c>
      <c r="R27" s="218">
        <f t="shared" si="1"/>
        <v>0</v>
      </c>
      <c r="S27" s="218">
        <f t="shared" si="1"/>
        <v>0</v>
      </c>
      <c r="T27" s="218">
        <f t="shared" si="1"/>
        <v>8.5</v>
      </c>
      <c r="U27" s="218">
        <f t="shared" si="1"/>
        <v>4</v>
      </c>
      <c r="V27" s="218">
        <f t="shared" si="1"/>
        <v>0</v>
      </c>
      <c r="W27" s="218">
        <f t="shared" si="1"/>
        <v>0</v>
      </c>
      <c r="X27" s="218">
        <f t="shared" si="1"/>
        <v>8.5</v>
      </c>
      <c r="Y27" s="218">
        <f t="shared" si="1"/>
        <v>8.5</v>
      </c>
      <c r="Z27" s="218">
        <f t="shared" si="1"/>
        <v>4</v>
      </c>
      <c r="AA27" s="218">
        <f t="shared" si="1"/>
        <v>0</v>
      </c>
      <c r="AB27" s="218">
        <f t="shared" si="1"/>
        <v>7.75</v>
      </c>
      <c r="AC27" s="218">
        <f t="shared" si="1"/>
        <v>7.75</v>
      </c>
      <c r="AD27" s="218">
        <f t="shared" si="1"/>
        <v>7.75</v>
      </c>
      <c r="AE27" s="218">
        <f t="shared" si="1"/>
        <v>7</v>
      </c>
      <c r="AF27" s="219">
        <f>SUM(AF6:AF26)</f>
        <v>80.5</v>
      </c>
    </row>
    <row r="28" spans="1:32" x14ac:dyDescent="0.2">
      <c r="U28" s="7"/>
      <c r="Z28" s="7"/>
      <c r="AA28" s="58"/>
      <c r="AB28" s="58"/>
      <c r="AC28" s="58"/>
      <c r="AD28" s="58"/>
      <c r="AE28" s="58"/>
      <c r="AF28" s="59"/>
    </row>
    <row r="30" spans="1:32" x14ac:dyDescent="0.2">
      <c r="AA30" s="58"/>
      <c r="AB30" s="58"/>
      <c r="AC30" s="58"/>
      <c r="AD30" s="58"/>
      <c r="AE30" s="58"/>
    </row>
    <row r="31" spans="1:32" x14ac:dyDescent="0.2">
      <c r="AA31" s="58"/>
      <c r="AB31" s="58"/>
      <c r="AC31" s="58"/>
      <c r="AD31" s="58"/>
      <c r="AE31" s="58"/>
    </row>
    <row r="32" spans="1:32" x14ac:dyDescent="0.2">
      <c r="AA32" s="58"/>
      <c r="AB32" s="58"/>
      <c r="AC32" s="58"/>
      <c r="AD32" s="58"/>
      <c r="AE32" s="58"/>
    </row>
    <row r="33" spans="27:31" ht="12.75" customHeight="1" x14ac:dyDescent="0.2">
      <c r="AA33" s="57"/>
      <c r="AB33" s="57"/>
      <c r="AC33" s="57"/>
      <c r="AD33" s="57"/>
      <c r="AE33" s="57"/>
    </row>
  </sheetData>
  <mergeCells count="29">
    <mergeCell ref="A26:C26"/>
    <mergeCell ref="A10:C10"/>
    <mergeCell ref="A11:C11"/>
    <mergeCell ref="A12:C12"/>
    <mergeCell ref="A13:C13"/>
    <mergeCell ref="A14:C14"/>
    <mergeCell ref="A15:C15"/>
    <mergeCell ref="A17:C17"/>
    <mergeCell ref="A23:C23"/>
    <mergeCell ref="A22:C22"/>
    <mergeCell ref="A21:C21"/>
    <mergeCell ref="A19:C19"/>
    <mergeCell ref="A18:C18"/>
    <mergeCell ref="A25:C25"/>
    <mergeCell ref="A24:C24"/>
    <mergeCell ref="A20:C20"/>
    <mergeCell ref="L3:P3"/>
    <mergeCell ref="AA3:AE3"/>
    <mergeCell ref="A5:C5"/>
    <mergeCell ref="A6:C6"/>
    <mergeCell ref="Q3:U3"/>
    <mergeCell ref="V3:Z3"/>
    <mergeCell ref="A16:C16"/>
    <mergeCell ref="A9:C9"/>
    <mergeCell ref="D3:D5"/>
    <mergeCell ref="E3:G4"/>
    <mergeCell ref="H3:J4"/>
    <mergeCell ref="A7:C7"/>
    <mergeCell ref="A8:C8"/>
  </mergeCells>
  <phoneticPr fontId="19" type="noConversion"/>
  <conditionalFormatting sqref="D23">
    <cfRule type="expression" dxfId="829" priority="123">
      <formula>($K23="c")</formula>
    </cfRule>
    <cfRule type="expression" dxfId="828" priority="124">
      <formula>($J23="DA")</formula>
    </cfRule>
    <cfRule type="expression" dxfId="827" priority="125">
      <formula>($K23="E")</formula>
    </cfRule>
  </conditionalFormatting>
  <conditionalFormatting sqref="D26">
    <cfRule type="expression" dxfId="826" priority="120">
      <formula>($K26="c")</formula>
    </cfRule>
    <cfRule type="expression" dxfId="825" priority="121">
      <formula>($J26="DA")</formula>
    </cfRule>
    <cfRule type="expression" dxfId="824" priority="122">
      <formula>($K26="E")</formula>
    </cfRule>
  </conditionalFormatting>
  <conditionalFormatting sqref="D26">
    <cfRule type="expression" dxfId="823" priority="118">
      <formula>($AA26="CLO")</formula>
    </cfRule>
    <cfRule type="expression" dxfId="822" priority="119">
      <formula>($K26="DA")</formula>
    </cfRule>
  </conditionalFormatting>
  <conditionalFormatting sqref="D24">
    <cfRule type="expression" dxfId="821" priority="113">
      <formula>($K24="c")</formula>
    </cfRule>
    <cfRule type="expression" dxfId="820" priority="114">
      <formula>($J24="DA")</formula>
    </cfRule>
    <cfRule type="expression" dxfId="819" priority="115">
      <formula>($K24="E")</formula>
    </cfRule>
  </conditionalFormatting>
  <conditionalFormatting sqref="D24">
    <cfRule type="expression" dxfId="818" priority="116">
      <formula>($AA24="CLO")</formula>
    </cfRule>
    <cfRule type="expression" dxfId="817" priority="117">
      <formula>($K24="DA")</formula>
    </cfRule>
  </conditionalFormatting>
  <conditionalFormatting sqref="D25">
    <cfRule type="expression" dxfId="816" priority="103">
      <formula>($K25="c")</formula>
    </cfRule>
    <cfRule type="expression" dxfId="815" priority="104">
      <formula>($J25="DA")</formula>
    </cfRule>
    <cfRule type="expression" dxfId="814" priority="105">
      <formula>($K25="E")</formula>
    </cfRule>
  </conditionalFormatting>
  <conditionalFormatting sqref="D25">
    <cfRule type="expression" dxfId="813" priority="106">
      <formula>($AA25="CLO")</formula>
    </cfRule>
    <cfRule type="expression" dxfId="812" priority="107">
      <formula>($K25="DA")</formula>
    </cfRule>
  </conditionalFormatting>
  <conditionalFormatting sqref="D6">
    <cfRule type="expression" dxfId="811" priority="97">
      <formula>($K6="AC")</formula>
    </cfRule>
    <cfRule type="expression" dxfId="810" priority="98">
      <formula>COUNTA($L6:$BS6)</formula>
    </cfRule>
    <cfRule type="expression" dxfId="809" priority="99">
      <formula>($K6="GC")</formula>
    </cfRule>
    <cfRule type="expression" dxfId="808" priority="100">
      <formula>($K6="c")</formula>
    </cfRule>
    <cfRule type="expression" dxfId="807" priority="101">
      <formula>($J6="DA")</formula>
    </cfRule>
    <cfRule type="expression" dxfId="806" priority="102">
      <formula>($K6="E")</formula>
    </cfRule>
  </conditionalFormatting>
  <conditionalFormatting sqref="D7">
    <cfRule type="expression" dxfId="805" priority="91">
      <formula>($K7="AC")</formula>
    </cfRule>
    <cfRule type="expression" dxfId="804" priority="92">
      <formula>COUNTA($L7:$BS7)</formula>
    </cfRule>
    <cfRule type="expression" dxfId="803" priority="93">
      <formula>($K7="GC")</formula>
    </cfRule>
    <cfRule type="expression" dxfId="802" priority="94">
      <formula>($K7="c")</formula>
    </cfRule>
    <cfRule type="expression" dxfId="801" priority="95">
      <formula>($J7="DA")</formula>
    </cfRule>
    <cfRule type="expression" dxfId="800" priority="96">
      <formula>($K7="E")</formula>
    </cfRule>
  </conditionalFormatting>
  <conditionalFormatting sqref="D9">
    <cfRule type="expression" dxfId="799" priority="85">
      <formula>($K9="AC")</formula>
    </cfRule>
    <cfRule type="expression" dxfId="798" priority="86">
      <formula>COUNTA($L9:$BS9)</formula>
    </cfRule>
    <cfRule type="expression" dxfId="797" priority="87">
      <formula>($K9="GC")</formula>
    </cfRule>
    <cfRule type="expression" dxfId="796" priority="88">
      <formula>($K9="c")</formula>
    </cfRule>
    <cfRule type="expression" dxfId="795" priority="89">
      <formula>($J9="DA")</formula>
    </cfRule>
    <cfRule type="expression" dxfId="794" priority="90">
      <formula>($K9="E")</formula>
    </cfRule>
  </conditionalFormatting>
  <conditionalFormatting sqref="D10">
    <cfRule type="expression" dxfId="793" priority="79">
      <formula>($K10="AC")</formula>
    </cfRule>
    <cfRule type="expression" dxfId="792" priority="80">
      <formula>COUNTA($L10:$BS10)</formula>
    </cfRule>
    <cfRule type="expression" dxfId="791" priority="81">
      <formula>($K10="GC")</formula>
    </cfRule>
    <cfRule type="expression" dxfId="790" priority="82">
      <formula>($K10="c")</formula>
    </cfRule>
    <cfRule type="expression" dxfId="789" priority="83">
      <formula>($J10="DA")</formula>
    </cfRule>
    <cfRule type="expression" dxfId="788" priority="84">
      <formula>($K10="E")</formula>
    </cfRule>
  </conditionalFormatting>
  <conditionalFormatting sqref="D11">
    <cfRule type="expression" dxfId="787" priority="73">
      <formula>($K11="AC")</formula>
    </cfRule>
    <cfRule type="expression" dxfId="786" priority="74">
      <formula>COUNTA($L11:$BS11)</formula>
    </cfRule>
    <cfRule type="expression" dxfId="785" priority="75">
      <formula>($K11="GC")</formula>
    </cfRule>
    <cfRule type="expression" dxfId="784" priority="76">
      <formula>($K11="c")</formula>
    </cfRule>
    <cfRule type="expression" dxfId="783" priority="77">
      <formula>($J11="DA")</formula>
    </cfRule>
    <cfRule type="expression" dxfId="782" priority="78">
      <formula>($K11="E")</formula>
    </cfRule>
  </conditionalFormatting>
  <conditionalFormatting sqref="D12">
    <cfRule type="expression" dxfId="781" priority="67">
      <formula>($K12="AC")</formula>
    </cfRule>
    <cfRule type="expression" dxfId="780" priority="68">
      <formula>COUNTA($L12:$BS12)</formula>
    </cfRule>
    <cfRule type="expression" dxfId="779" priority="69">
      <formula>($K12="GC")</formula>
    </cfRule>
    <cfRule type="expression" dxfId="778" priority="70">
      <formula>($K12="c")</formula>
    </cfRule>
    <cfRule type="expression" dxfId="777" priority="71">
      <formula>($J12="DA")</formula>
    </cfRule>
    <cfRule type="expression" dxfId="776" priority="72">
      <formula>($K12="E")</formula>
    </cfRule>
  </conditionalFormatting>
  <conditionalFormatting sqref="D13">
    <cfRule type="expression" dxfId="775" priority="61">
      <formula>($K13="AC")</formula>
    </cfRule>
    <cfRule type="expression" dxfId="774" priority="62">
      <formula>COUNTA($L13:$BS13)</formula>
    </cfRule>
    <cfRule type="expression" dxfId="773" priority="63">
      <formula>($K13="GC")</formula>
    </cfRule>
    <cfRule type="expression" dxfId="772" priority="64">
      <formula>($K13="c")</formula>
    </cfRule>
    <cfRule type="expression" dxfId="771" priority="65">
      <formula>($J13="DA")</formula>
    </cfRule>
    <cfRule type="expression" dxfId="770" priority="66">
      <formula>($K13="E")</formula>
    </cfRule>
  </conditionalFormatting>
  <conditionalFormatting sqref="D8">
    <cfRule type="expression" dxfId="769" priority="55">
      <formula>($K8="AC")</formula>
    </cfRule>
    <cfRule type="expression" dxfId="768" priority="56">
      <formula>COUNTA($L8:$BS8)</formula>
    </cfRule>
    <cfRule type="expression" dxfId="767" priority="57">
      <formula>($K8="GC")</formula>
    </cfRule>
    <cfRule type="expression" dxfId="766" priority="58">
      <formula>($K8="c")</formula>
    </cfRule>
    <cfRule type="expression" dxfId="765" priority="59">
      <formula>($J8="DA")</formula>
    </cfRule>
    <cfRule type="expression" dxfId="764" priority="60">
      <formula>($K8="E")</formula>
    </cfRule>
  </conditionalFormatting>
  <conditionalFormatting sqref="D14">
    <cfRule type="expression" dxfId="763" priority="49">
      <formula>($K14="AC")</formula>
    </cfRule>
    <cfRule type="expression" dxfId="762" priority="50">
      <formula>COUNTA($L14:$BS14)</formula>
    </cfRule>
    <cfRule type="expression" dxfId="761" priority="51">
      <formula>($K14="GC")</formula>
    </cfRule>
    <cfRule type="expression" dxfId="760" priority="52">
      <formula>($K14="c")</formula>
    </cfRule>
    <cfRule type="expression" dxfId="759" priority="53">
      <formula>($J14="DA")</formula>
    </cfRule>
    <cfRule type="expression" dxfId="758" priority="54">
      <formula>($K14="E")</formula>
    </cfRule>
  </conditionalFormatting>
  <conditionalFormatting sqref="D15">
    <cfRule type="expression" dxfId="757" priority="43">
      <formula>($K15="AC")</formula>
    </cfRule>
    <cfRule type="expression" dxfId="756" priority="44">
      <formula>COUNTA($L15:$BS15)</formula>
    </cfRule>
    <cfRule type="expression" dxfId="755" priority="45">
      <formula>($K15="GC")</formula>
    </cfRule>
    <cfRule type="expression" dxfId="754" priority="46">
      <formula>($K15="c")</formula>
    </cfRule>
    <cfRule type="expression" dxfId="753" priority="47">
      <formula>($J15="DA")</formula>
    </cfRule>
    <cfRule type="expression" dxfId="752" priority="48">
      <formula>($K15="E")</formula>
    </cfRule>
  </conditionalFormatting>
  <conditionalFormatting sqref="D16">
    <cfRule type="expression" dxfId="751" priority="37">
      <formula>($K16="AC")</formula>
    </cfRule>
    <cfRule type="expression" dxfId="750" priority="38">
      <formula>COUNTA($L16:$BS16)</formula>
    </cfRule>
    <cfRule type="expression" dxfId="749" priority="39">
      <formula>($K16="GC")</formula>
    </cfRule>
    <cfRule type="expression" dxfId="748" priority="40">
      <formula>($K16="c")</formula>
    </cfRule>
    <cfRule type="expression" dxfId="747" priority="41">
      <formula>($J16="DA")</formula>
    </cfRule>
    <cfRule type="expression" dxfId="746" priority="42">
      <formula>($K16="E")</formula>
    </cfRule>
  </conditionalFormatting>
  <conditionalFormatting sqref="D17">
    <cfRule type="expression" dxfId="745" priority="31">
      <formula>($K17="AC")</formula>
    </cfRule>
    <cfRule type="expression" dxfId="744" priority="32">
      <formula>COUNTA($L17:$BS17)</formula>
    </cfRule>
    <cfRule type="expression" dxfId="743" priority="33">
      <formula>($K17="GC")</formula>
    </cfRule>
    <cfRule type="expression" dxfId="742" priority="34">
      <formula>($K17="c")</formula>
    </cfRule>
    <cfRule type="expression" dxfId="741" priority="35">
      <formula>($J17="DA")</formula>
    </cfRule>
    <cfRule type="expression" dxfId="740" priority="36">
      <formula>($K17="E")</formula>
    </cfRule>
  </conditionalFormatting>
  <conditionalFormatting sqref="D18">
    <cfRule type="expression" dxfId="739" priority="25">
      <formula>($K18="AC")</formula>
    </cfRule>
    <cfRule type="expression" dxfId="738" priority="26">
      <formula>COUNTA($L18:$BS18)</formula>
    </cfRule>
    <cfRule type="expression" dxfId="737" priority="27">
      <formula>($K18="GC")</formula>
    </cfRule>
    <cfRule type="expression" dxfId="736" priority="28">
      <formula>($K18="c")</formula>
    </cfRule>
    <cfRule type="expression" dxfId="735" priority="29">
      <formula>($J18="DA")</formula>
    </cfRule>
    <cfRule type="expression" dxfId="734" priority="30">
      <formula>($K18="E")</formula>
    </cfRule>
  </conditionalFormatting>
  <conditionalFormatting sqref="D19">
    <cfRule type="expression" dxfId="733" priority="19">
      <formula>($K19="AC")</formula>
    </cfRule>
    <cfRule type="expression" dxfId="732" priority="20">
      <formula>COUNTA($L19:$BS19)</formula>
    </cfRule>
    <cfRule type="expression" dxfId="731" priority="21">
      <formula>($K19="GC")</formula>
    </cfRule>
    <cfRule type="expression" dxfId="730" priority="22">
      <formula>($K19="c")</formula>
    </cfRule>
    <cfRule type="expression" dxfId="729" priority="23">
      <formula>($J19="DA")</formula>
    </cfRule>
    <cfRule type="expression" dxfId="728" priority="24">
      <formula>($K19="E")</formula>
    </cfRule>
  </conditionalFormatting>
  <conditionalFormatting sqref="D20">
    <cfRule type="expression" dxfId="727" priority="13">
      <formula>($K20="AC")</formula>
    </cfRule>
    <cfRule type="expression" dxfId="726" priority="14">
      <formula>COUNTA($L20:$BS20)</formula>
    </cfRule>
    <cfRule type="expression" dxfId="725" priority="15">
      <formula>($K20="GC")</formula>
    </cfRule>
    <cfRule type="expression" dxfId="724" priority="16">
      <formula>($K20="c")</formula>
    </cfRule>
    <cfRule type="expression" dxfId="723" priority="17">
      <formula>($J20="DA")</formula>
    </cfRule>
    <cfRule type="expression" dxfId="722" priority="18">
      <formula>($K20="E")</formula>
    </cfRule>
  </conditionalFormatting>
  <conditionalFormatting sqref="D21">
    <cfRule type="expression" dxfId="721" priority="7">
      <formula>($K21="AC")</formula>
    </cfRule>
    <cfRule type="expression" dxfId="720" priority="8">
      <formula>COUNTA($L21:$BS21)</formula>
    </cfRule>
    <cfRule type="expression" dxfId="719" priority="9">
      <formula>($K21="GC")</formula>
    </cfRule>
    <cfRule type="expression" dxfId="718" priority="10">
      <formula>($K21="c")</formula>
    </cfRule>
    <cfRule type="expression" dxfId="717" priority="11">
      <formula>($J21="DA")</formula>
    </cfRule>
    <cfRule type="expression" dxfId="716" priority="12">
      <formula>($K21="E")</formula>
    </cfRule>
  </conditionalFormatting>
  <conditionalFormatting sqref="D22">
    <cfRule type="expression" dxfId="715" priority="1">
      <formula>($K22="AC")</formula>
    </cfRule>
    <cfRule type="expression" dxfId="714" priority="2">
      <formula>COUNTA($L22:$BS22)</formula>
    </cfRule>
    <cfRule type="expression" dxfId="713" priority="3">
      <formula>($K22="GC")</formula>
    </cfRule>
    <cfRule type="expression" dxfId="712" priority="4">
      <formula>($K22="c")</formula>
    </cfRule>
    <cfRule type="expression" dxfId="711" priority="5">
      <formula>($J22="DA")</formula>
    </cfRule>
    <cfRule type="expression" dxfId="710" priority="6">
      <formula>($K22="E")</formula>
    </cfRule>
  </conditionalFormatting>
  <pageMargins left="0.19685039370078741" right="0.19685039370078741" top="0.98425196850393704" bottom="0.98425196850393704" header="0.51181102362204722" footer="0.51181102362204722"/>
  <pageSetup paperSize="9" scale="57" orientation="landscape" horizont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2BDDE1"/>
  </sheetPr>
  <dimension ref="A1:M49"/>
  <sheetViews>
    <sheetView topLeftCell="A13" zoomScaleNormal="100" zoomScaleSheetLayoutView="100" workbookViewId="0">
      <selection activeCell="Q47" sqref="Q47"/>
    </sheetView>
  </sheetViews>
  <sheetFormatPr baseColWidth="10" defaultRowHeight="12.75" x14ac:dyDescent="0.2"/>
  <cols>
    <col min="1" max="1" width="9.85546875" style="105" customWidth="1"/>
    <col min="2" max="2" width="13.710937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01'!M2</f>
        <v>Reinaldo, MARTINS</v>
      </c>
      <c r="I2" s="374"/>
      <c r="J2" s="64"/>
      <c r="K2" s="65"/>
      <c r="L2" s="66">
        <f>'Opérations 01'!B3</f>
        <v>1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01'!A4</f>
        <v>43101</v>
      </c>
      <c r="L3" s="65" t="s">
        <v>32</v>
      </c>
      <c r="M3" s="70">
        <f>'Opérations 01'!C4</f>
        <v>43105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145</v>
      </c>
      <c r="E8" s="66">
        <v>1</v>
      </c>
      <c r="F8" s="80">
        <f>'Opérations 01'!L27</f>
        <v>0</v>
      </c>
      <c r="G8" s="80">
        <f>'Opérations 01'!M27</f>
        <v>6</v>
      </c>
      <c r="H8" s="80">
        <f>'Opérations 01'!N27</f>
        <v>3.75</v>
      </c>
      <c r="I8" s="80">
        <f>'Opérations 01'!O27</f>
        <v>5</v>
      </c>
      <c r="J8" s="80">
        <f>'Opérations 01'!P27</f>
        <v>2</v>
      </c>
      <c r="K8" s="81"/>
      <c r="L8" s="81"/>
      <c r="M8" s="270">
        <f>SUM(F8:L8)</f>
        <v>16.75</v>
      </c>
    </row>
    <row r="9" spans="1:13" s="62" customFormat="1" x14ac:dyDescent="0.2">
      <c r="A9" s="381"/>
      <c r="B9" s="382"/>
      <c r="C9" s="79"/>
      <c r="D9" s="66" t="s">
        <v>77</v>
      </c>
      <c r="E9" s="66"/>
      <c r="F9" s="80"/>
      <c r="G9" s="80"/>
      <c r="H9" s="80"/>
      <c r="I9" s="80"/>
      <c r="J9" s="80"/>
      <c r="K9" s="80"/>
      <c r="L9" s="80"/>
      <c r="M9" s="270">
        <f t="shared" ref="M9:M20" si="0">SUM(F9:L9)</f>
        <v>0</v>
      </c>
    </row>
    <row r="10" spans="1:13" s="62" customFormat="1" x14ac:dyDescent="0.2">
      <c r="A10" s="381"/>
      <c r="B10" s="382"/>
      <c r="C10" s="79"/>
      <c r="D10" s="66"/>
      <c r="E10" s="66"/>
      <c r="F10" s="80"/>
      <c r="G10" s="80"/>
      <c r="H10" s="80"/>
      <c r="I10" s="80"/>
      <c r="J10" s="80"/>
      <c r="K10" s="80"/>
      <c r="L10" s="80"/>
      <c r="M10" s="270">
        <f t="shared" si="0"/>
        <v>0</v>
      </c>
    </row>
    <row r="11" spans="1:13" s="62" customFormat="1" x14ac:dyDescent="0.2">
      <c r="A11" s="381"/>
      <c r="B11" s="382"/>
      <c r="C11" s="79"/>
      <c r="D11" s="269"/>
      <c r="E11" s="66"/>
      <c r="F11" s="80"/>
      <c r="G11" s="80"/>
      <c r="H11" s="80"/>
      <c r="I11" s="80"/>
      <c r="J11" s="80"/>
      <c r="K11" s="80"/>
      <c r="L11" s="80"/>
      <c r="M11" s="270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80"/>
      <c r="G12" s="80"/>
      <c r="H12" s="80"/>
      <c r="I12" s="80"/>
      <c r="J12" s="80"/>
      <c r="K12" s="80"/>
      <c r="L12" s="80"/>
      <c r="M12" s="270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80"/>
      <c r="G13" s="80"/>
      <c r="H13" s="80"/>
      <c r="I13" s="80"/>
      <c r="J13" s="80"/>
      <c r="K13" s="80"/>
      <c r="L13" s="80"/>
      <c r="M13" s="270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80"/>
      <c r="G14" s="80"/>
      <c r="H14" s="80"/>
      <c r="I14" s="80"/>
      <c r="J14" s="80"/>
      <c r="K14" s="80"/>
      <c r="L14" s="80"/>
      <c r="M14" s="270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80"/>
      <c r="G15" s="80"/>
      <c r="H15" s="80"/>
      <c r="I15" s="80"/>
      <c r="J15" s="80"/>
      <c r="K15" s="80"/>
      <c r="L15" s="80"/>
      <c r="M15" s="270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80"/>
      <c r="G16" s="80"/>
      <c r="H16" s="80"/>
      <c r="I16" s="80"/>
      <c r="J16" s="80"/>
      <c r="K16" s="80"/>
      <c r="L16" s="80"/>
      <c r="M16" s="270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80"/>
      <c r="G17" s="80"/>
      <c r="H17" s="80"/>
      <c r="I17" s="80"/>
      <c r="J17" s="80"/>
      <c r="K17" s="80"/>
      <c r="L17" s="80"/>
      <c r="M17" s="270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80"/>
      <c r="G18" s="80"/>
      <c r="H18" s="80"/>
      <c r="I18" s="80"/>
      <c r="J18" s="80"/>
      <c r="K18" s="80"/>
      <c r="L18" s="80"/>
      <c r="M18" s="270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80"/>
      <c r="G19" s="80"/>
      <c r="H19" s="80"/>
      <c r="I19" s="80"/>
      <c r="J19" s="80"/>
      <c r="K19" s="80"/>
      <c r="L19" s="80"/>
      <c r="M19" s="270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80"/>
      <c r="G20" s="80"/>
      <c r="H20" s="80"/>
      <c r="I20" s="80"/>
      <c r="J20" s="80"/>
      <c r="K20" s="80"/>
      <c r="L20" s="80"/>
      <c r="M20" s="270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5"/>
      <c r="G21" s="85"/>
      <c r="H21" s="85"/>
      <c r="I21" s="85"/>
      <c r="J21" s="85"/>
      <c r="K21" s="85"/>
      <c r="L21" s="85"/>
      <c r="M21" s="86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87"/>
      <c r="G22" s="87"/>
      <c r="H22" s="87"/>
      <c r="I22" s="87"/>
      <c r="J22" s="87"/>
      <c r="K22" s="87"/>
      <c r="L22" s="87"/>
      <c r="M22" s="271">
        <f>SUM(F22:J22)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80"/>
      <c r="G23" s="80"/>
      <c r="H23" s="80"/>
      <c r="I23" s="80"/>
      <c r="J23" s="80"/>
      <c r="K23" s="80"/>
      <c r="L23" s="80"/>
      <c r="M23" s="271">
        <f t="shared" ref="M23:M26" si="1">SUM(F23:J23)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80"/>
      <c r="G24" s="80"/>
      <c r="H24" s="80"/>
      <c r="I24" s="80"/>
      <c r="J24" s="80"/>
      <c r="K24" s="80"/>
      <c r="L24" s="80"/>
      <c r="M24" s="271">
        <f t="shared" si="1"/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80"/>
      <c r="G25" s="80"/>
      <c r="H25" s="80"/>
      <c r="I25" s="80"/>
      <c r="J25" s="80"/>
      <c r="K25" s="80"/>
      <c r="L25" s="80"/>
      <c r="M25" s="271">
        <f t="shared" si="1"/>
        <v>0</v>
      </c>
    </row>
    <row r="26" spans="1:13" s="62" customFormat="1" x14ac:dyDescent="0.2">
      <c r="A26" s="395"/>
      <c r="B26" s="399" t="s">
        <v>111</v>
      </c>
      <c r="C26" s="400"/>
      <c r="D26" s="400"/>
      <c r="E26" s="401"/>
      <c r="F26" s="80" t="s">
        <v>80</v>
      </c>
      <c r="G26" s="80"/>
      <c r="H26" s="80"/>
      <c r="I26" s="80"/>
      <c r="J26" s="80"/>
      <c r="K26" s="80"/>
      <c r="L26" s="80"/>
      <c r="M26" s="271">
        <f t="shared" si="1"/>
        <v>0</v>
      </c>
    </row>
    <row r="27" spans="1:13" s="62" customFormat="1" x14ac:dyDescent="0.2">
      <c r="A27" s="396"/>
      <c r="B27" s="402"/>
      <c r="C27" s="403"/>
      <c r="D27" s="403"/>
      <c r="E27" s="404"/>
      <c r="F27" s="80"/>
      <c r="G27" s="80"/>
      <c r="H27" s="80"/>
      <c r="I27" s="80"/>
      <c r="J27" s="80"/>
      <c r="K27" s="80"/>
      <c r="L27" s="80"/>
      <c r="M27" s="82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SUM(F8:F26)</f>
        <v>0</v>
      </c>
      <c r="G28" s="87">
        <f t="shared" ref="G28:L28" si="2">SUM(G8:G26)</f>
        <v>6</v>
      </c>
      <c r="H28" s="87">
        <f t="shared" si="2"/>
        <v>3.75</v>
      </c>
      <c r="I28" s="87">
        <f t="shared" si="2"/>
        <v>5</v>
      </c>
      <c r="J28" s="87">
        <f t="shared" si="2"/>
        <v>2</v>
      </c>
      <c r="K28" s="87">
        <f t="shared" si="2"/>
        <v>0</v>
      </c>
      <c r="L28" s="87">
        <f t="shared" si="2"/>
        <v>0</v>
      </c>
      <c r="M28" s="88">
        <f>SUM(F28:L28)</f>
        <v>16.75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145</v>
      </c>
      <c r="E32" s="66"/>
      <c r="F32" s="93">
        <f>IF(F8&gt;=1,1,0)</f>
        <v>0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SUM(F32:J32)</f>
        <v>4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145</v>
      </c>
      <c r="E33" s="66"/>
      <c r="F33" s="93">
        <f>IF(F8&gt;=1,1,0)</f>
        <v>0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SUM(F33:J33)</f>
        <v>4</v>
      </c>
    </row>
    <row r="34" spans="1:13" s="62" customFormat="1" x14ac:dyDescent="0.2">
      <c r="A34" s="91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96"/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1">
    <tabColor rgb="FF2BDDE1"/>
  </sheetPr>
  <dimension ref="A1:M49"/>
  <sheetViews>
    <sheetView topLeftCell="A28" zoomScaleNormal="100" zoomScaleSheetLayoutView="100" workbookViewId="0">
      <selection activeCell="Q47" sqref="Q47"/>
    </sheetView>
  </sheetViews>
  <sheetFormatPr baseColWidth="10" defaultRowHeight="12.75" x14ac:dyDescent="0.2"/>
  <cols>
    <col min="1" max="1" width="9.85546875" style="105" customWidth="1"/>
    <col min="2" max="2" width="13.710937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01'!R2</f>
        <v>Christophe, FLEURY</v>
      </c>
      <c r="I2" s="374"/>
      <c r="J2" s="64"/>
      <c r="K2" s="65"/>
      <c r="L2" s="66">
        <f>'Opérations 01'!B3</f>
        <v>1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01'!A4</f>
        <v>43101</v>
      </c>
      <c r="L3" s="65" t="s">
        <v>32</v>
      </c>
      <c r="M3" s="70">
        <f>'Opérations 01'!C4</f>
        <v>43105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145</v>
      </c>
      <c r="E8" s="66">
        <v>1</v>
      </c>
      <c r="F8" s="80">
        <f>'Opérations 01'!Q27</f>
        <v>0</v>
      </c>
      <c r="G8" s="80">
        <f>'Opérations 01'!R27</f>
        <v>0</v>
      </c>
      <c r="H8" s="80">
        <f>'Opérations 01'!S27</f>
        <v>0</v>
      </c>
      <c r="I8" s="80">
        <f>'Opérations 01'!T27</f>
        <v>8.5</v>
      </c>
      <c r="J8" s="80">
        <f>'Opérations 01'!U27</f>
        <v>4</v>
      </c>
      <c r="K8" s="81"/>
      <c r="L8" s="81"/>
      <c r="M8" s="270">
        <f>SUM(F8:L8)</f>
        <v>12.5</v>
      </c>
    </row>
    <row r="9" spans="1:13" s="62" customFormat="1" x14ac:dyDescent="0.2">
      <c r="A9" s="381"/>
      <c r="B9" s="382"/>
      <c r="C9" s="79"/>
      <c r="D9" s="66"/>
      <c r="E9" s="66"/>
      <c r="F9" s="80"/>
      <c r="G9" s="80"/>
      <c r="H9" s="80"/>
      <c r="I9" s="80"/>
      <c r="J9" s="80"/>
      <c r="K9" s="80"/>
      <c r="L9" s="80"/>
      <c r="M9" s="270">
        <f t="shared" ref="M9:M20" si="0">SUM(F9:L9)</f>
        <v>0</v>
      </c>
    </row>
    <row r="10" spans="1:13" s="62" customFormat="1" x14ac:dyDescent="0.2">
      <c r="A10" s="381"/>
      <c r="B10" s="382"/>
      <c r="C10" s="79"/>
      <c r="D10" s="269"/>
      <c r="E10" s="66"/>
      <c r="F10" s="80"/>
      <c r="G10" s="80"/>
      <c r="H10" s="80"/>
      <c r="I10" s="80"/>
      <c r="J10" s="80"/>
      <c r="K10" s="80"/>
      <c r="L10" s="80"/>
      <c r="M10" s="270">
        <f t="shared" si="0"/>
        <v>0</v>
      </c>
    </row>
    <row r="11" spans="1:13" s="62" customFormat="1" x14ac:dyDescent="0.2">
      <c r="A11" s="381"/>
      <c r="B11" s="382"/>
      <c r="C11" s="79"/>
      <c r="D11" s="269"/>
      <c r="E11" s="66"/>
      <c r="F11" s="80"/>
      <c r="G11" s="80"/>
      <c r="H11" s="80"/>
      <c r="I11" s="80"/>
      <c r="J11" s="80"/>
      <c r="K11" s="80"/>
      <c r="L11" s="80"/>
      <c r="M11" s="270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80"/>
      <c r="G12" s="80"/>
      <c r="H12" s="80"/>
      <c r="I12" s="80"/>
      <c r="J12" s="80"/>
      <c r="K12" s="80"/>
      <c r="L12" s="80"/>
      <c r="M12" s="270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80"/>
      <c r="G13" s="80"/>
      <c r="H13" s="80"/>
      <c r="I13" s="80"/>
      <c r="J13" s="80"/>
      <c r="K13" s="80"/>
      <c r="L13" s="80"/>
      <c r="M13" s="270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80"/>
      <c r="G14" s="80"/>
      <c r="H14" s="80"/>
      <c r="I14" s="80"/>
      <c r="J14" s="80"/>
      <c r="K14" s="80"/>
      <c r="L14" s="80"/>
      <c r="M14" s="270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80"/>
      <c r="G15" s="80"/>
      <c r="H15" s="80"/>
      <c r="I15" s="80"/>
      <c r="J15" s="80"/>
      <c r="K15" s="80"/>
      <c r="L15" s="80"/>
      <c r="M15" s="270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80"/>
      <c r="G16" s="80"/>
      <c r="H16" s="80"/>
      <c r="I16" s="80"/>
      <c r="J16" s="80"/>
      <c r="K16" s="80"/>
      <c r="L16" s="80"/>
      <c r="M16" s="270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80"/>
      <c r="G17" s="80"/>
      <c r="H17" s="80"/>
      <c r="I17" s="80"/>
      <c r="J17" s="80"/>
      <c r="K17" s="80"/>
      <c r="L17" s="80"/>
      <c r="M17" s="270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80"/>
      <c r="G18" s="80"/>
      <c r="H18" s="80"/>
      <c r="I18" s="80"/>
      <c r="J18" s="80"/>
      <c r="K18" s="80"/>
      <c r="L18" s="80"/>
      <c r="M18" s="270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80"/>
      <c r="G19" s="80"/>
      <c r="H19" s="80"/>
      <c r="I19" s="80"/>
      <c r="J19" s="80"/>
      <c r="K19" s="80"/>
      <c r="L19" s="80"/>
      <c r="M19" s="270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80"/>
      <c r="G20" s="80"/>
      <c r="H20" s="80"/>
      <c r="I20" s="80"/>
      <c r="J20" s="80"/>
      <c r="K20" s="80"/>
      <c r="L20" s="80"/>
      <c r="M20" s="270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5"/>
      <c r="G21" s="85"/>
      <c r="H21" s="85"/>
      <c r="I21" s="85"/>
      <c r="J21" s="85"/>
      <c r="K21" s="85"/>
      <c r="L21" s="85"/>
      <c r="M21" s="86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87"/>
      <c r="G22" s="87" t="s">
        <v>80</v>
      </c>
      <c r="H22" s="87"/>
      <c r="I22" s="87"/>
      <c r="J22" s="87"/>
      <c r="K22" s="87"/>
      <c r="L22" s="87"/>
      <c r="M22" s="271">
        <f>SUM(F22:J22)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80"/>
      <c r="G23" s="80"/>
      <c r="H23" s="80" t="s">
        <v>80</v>
      </c>
      <c r="I23" s="80"/>
      <c r="J23" s="80"/>
      <c r="K23" s="80"/>
      <c r="L23" s="80"/>
      <c r="M23" s="271">
        <f t="shared" ref="M23:M26" si="1">SUM(F23:J23)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80"/>
      <c r="G24" s="80"/>
      <c r="H24" s="80"/>
      <c r="I24" s="80"/>
      <c r="J24" s="80"/>
      <c r="K24" s="80"/>
      <c r="L24" s="80"/>
      <c r="M24" s="271">
        <f t="shared" si="1"/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80"/>
      <c r="G25" s="80"/>
      <c r="H25" s="80"/>
      <c r="I25" s="80"/>
      <c r="J25" s="80"/>
      <c r="K25" s="80"/>
      <c r="L25" s="80"/>
      <c r="M25" s="271">
        <f t="shared" si="1"/>
        <v>0</v>
      </c>
    </row>
    <row r="26" spans="1:13" s="62" customFormat="1" x14ac:dyDescent="0.2">
      <c r="A26" s="395"/>
      <c r="B26" s="399" t="s">
        <v>111</v>
      </c>
      <c r="C26" s="400"/>
      <c r="D26" s="400"/>
      <c r="E26" s="401"/>
      <c r="F26" s="80" t="s">
        <v>80</v>
      </c>
      <c r="G26" s="80"/>
      <c r="H26" s="80"/>
      <c r="I26" s="80"/>
      <c r="J26" s="80"/>
      <c r="K26" s="80"/>
      <c r="L26" s="80"/>
      <c r="M26" s="271">
        <f t="shared" si="1"/>
        <v>0</v>
      </c>
    </row>
    <row r="27" spans="1:13" s="62" customFormat="1" x14ac:dyDescent="0.2">
      <c r="A27" s="396"/>
      <c r="B27" s="402"/>
      <c r="C27" s="403"/>
      <c r="D27" s="403"/>
      <c r="E27" s="404"/>
      <c r="F27" s="80"/>
      <c r="G27" s="80"/>
      <c r="H27" s="80"/>
      <c r="I27" s="80"/>
      <c r="J27" s="80"/>
      <c r="K27" s="80"/>
      <c r="L27" s="80"/>
      <c r="M27" s="82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SUM(F8:F26)</f>
        <v>0</v>
      </c>
      <c r="G28" s="87">
        <f t="shared" ref="G28:L28" si="2">SUM(G8:G26)</f>
        <v>0</v>
      </c>
      <c r="H28" s="87">
        <f t="shared" si="2"/>
        <v>0</v>
      </c>
      <c r="I28" s="87">
        <f t="shared" si="2"/>
        <v>8.5</v>
      </c>
      <c r="J28" s="87">
        <f t="shared" si="2"/>
        <v>4</v>
      </c>
      <c r="K28" s="87">
        <f t="shared" si="2"/>
        <v>0</v>
      </c>
      <c r="L28" s="87">
        <f t="shared" si="2"/>
        <v>0</v>
      </c>
      <c r="M28" s="88">
        <f>SUM(F28:L28)</f>
        <v>12.5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145</v>
      </c>
      <c r="E32" s="66"/>
      <c r="F32" s="93">
        <f>IF(F8&gt;=1,1,0)</f>
        <v>0</v>
      </c>
      <c r="G32" s="93">
        <f>IF(G8&gt;=1,1,0)</f>
        <v>0</v>
      </c>
      <c r="H32" s="93">
        <f>IF(H8&gt;=1,1,0)</f>
        <v>0</v>
      </c>
      <c r="I32" s="93">
        <f>IF(I8&gt;=1,1,0)</f>
        <v>1</v>
      </c>
      <c r="J32" s="93">
        <f>IF(J8&gt;=1,1,0)</f>
        <v>1</v>
      </c>
      <c r="K32" s="94"/>
      <c r="L32" s="94"/>
      <c r="M32" s="95">
        <f>SUM(F32:J32)</f>
        <v>2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145</v>
      </c>
      <c r="E33" s="66"/>
      <c r="F33" s="93">
        <f>IF(F8&gt;=1,1,0)</f>
        <v>0</v>
      </c>
      <c r="G33" s="93">
        <f>IF(G8&gt;=1,1,0)</f>
        <v>0</v>
      </c>
      <c r="H33" s="93">
        <f>IF(H8&gt;=1,1,0)</f>
        <v>0</v>
      </c>
      <c r="I33" s="93">
        <f>IF(I8&gt;=1,1,0)</f>
        <v>1</v>
      </c>
      <c r="J33" s="93">
        <f>IF(J8&gt;=1,1,0)</f>
        <v>1</v>
      </c>
      <c r="K33" s="94"/>
      <c r="L33" s="94"/>
      <c r="M33" s="95">
        <f>SUM(F33:L33)</f>
        <v>2</v>
      </c>
    </row>
    <row r="34" spans="1:13" s="62" customFormat="1" x14ac:dyDescent="0.2">
      <c r="A34" s="91"/>
      <c r="B34" s="66" t="s">
        <v>258</v>
      </c>
      <c r="C34" s="66"/>
      <c r="D34" s="66"/>
      <c r="E34" s="66"/>
      <c r="F34" s="66">
        <f>IF(F8&gt;=1,1,0)</f>
        <v>0</v>
      </c>
      <c r="G34" s="323">
        <f t="shared" ref="G34:J34" si="3">IF(G8&gt;=1,1,0)</f>
        <v>0</v>
      </c>
      <c r="H34" s="323">
        <f t="shared" si="3"/>
        <v>0</v>
      </c>
      <c r="I34" s="323">
        <f t="shared" si="3"/>
        <v>1</v>
      </c>
      <c r="J34" s="323">
        <f t="shared" si="3"/>
        <v>1</v>
      </c>
      <c r="K34" s="66"/>
      <c r="L34" s="66"/>
      <c r="M34" s="95">
        <f>SUM(F34:L34)</f>
        <v>2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rgb="FF2BDDE1"/>
  </sheetPr>
  <dimension ref="A1:M49"/>
  <sheetViews>
    <sheetView topLeftCell="A16" zoomScaleNormal="100" zoomScaleSheetLayoutView="100" workbookViewId="0">
      <selection activeCell="Q47" sqref="Q47"/>
    </sheetView>
  </sheetViews>
  <sheetFormatPr baseColWidth="10" defaultRowHeight="12.75" x14ac:dyDescent="0.2"/>
  <cols>
    <col min="1" max="1" width="9.85546875" style="105" customWidth="1"/>
    <col min="2" max="2" width="13.710937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01'!W2</f>
        <v>Jean, LEMENE</v>
      </c>
      <c r="I2" s="374"/>
      <c r="J2" s="64"/>
      <c r="K2" s="65"/>
      <c r="L2" s="66">
        <f>'Opérations 01'!B3</f>
        <v>1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01'!A4</f>
        <v>43101</v>
      </c>
      <c r="L3" s="65" t="s">
        <v>32</v>
      </c>
      <c r="M3" s="70">
        <f>'Opérations 01'!C4</f>
        <v>43105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145</v>
      </c>
      <c r="E8" s="66">
        <v>1</v>
      </c>
      <c r="F8" s="80">
        <f>'Opérations 01'!V27</f>
        <v>0</v>
      </c>
      <c r="G8" s="80">
        <f>'Opérations 01'!W27</f>
        <v>0</v>
      </c>
      <c r="H8" s="80">
        <f>'Opérations 01'!X27</f>
        <v>8.5</v>
      </c>
      <c r="I8" s="80">
        <f>'Opérations 01'!Y27</f>
        <v>8.5</v>
      </c>
      <c r="J8" s="80">
        <f>'Opérations 01'!Z27</f>
        <v>4</v>
      </c>
      <c r="K8" s="81"/>
      <c r="L8" s="81"/>
      <c r="M8" s="270">
        <f>SUM(F8:L8)</f>
        <v>21</v>
      </c>
    </row>
    <row r="9" spans="1:13" s="62" customFormat="1" x14ac:dyDescent="0.2">
      <c r="A9" s="381"/>
      <c r="B9" s="382"/>
      <c r="C9" s="79"/>
      <c r="D9" s="66"/>
      <c r="E9" s="66"/>
      <c r="F9" s="80"/>
      <c r="G9" s="80"/>
      <c r="H9" s="80"/>
      <c r="I9" s="80"/>
      <c r="J9" s="80"/>
      <c r="K9" s="80"/>
      <c r="L9" s="80"/>
      <c r="M9" s="270">
        <f t="shared" ref="M9:M20" si="0">SUM(F9:L9)</f>
        <v>0</v>
      </c>
    </row>
    <row r="10" spans="1:13" s="62" customFormat="1" x14ac:dyDescent="0.2">
      <c r="A10" s="381"/>
      <c r="B10" s="382"/>
      <c r="C10" s="79"/>
      <c r="D10" s="269"/>
      <c r="E10" s="66"/>
      <c r="F10" s="80"/>
      <c r="G10" s="80"/>
      <c r="H10" s="80"/>
      <c r="I10" s="80"/>
      <c r="J10" s="80"/>
      <c r="K10" s="80"/>
      <c r="L10" s="80"/>
      <c r="M10" s="270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80"/>
      <c r="G11" s="80"/>
      <c r="H11" s="80"/>
      <c r="I11" s="80"/>
      <c r="J11" s="80"/>
      <c r="K11" s="80"/>
      <c r="L11" s="80"/>
      <c r="M11" s="270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80"/>
      <c r="G12" s="80"/>
      <c r="H12" s="80"/>
      <c r="I12" s="80"/>
      <c r="J12" s="80"/>
      <c r="K12" s="80"/>
      <c r="L12" s="80"/>
      <c r="M12" s="270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80"/>
      <c r="G13" s="80"/>
      <c r="H13" s="80"/>
      <c r="I13" s="80"/>
      <c r="J13" s="80"/>
      <c r="K13" s="80"/>
      <c r="L13" s="80"/>
      <c r="M13" s="270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80"/>
      <c r="G14" s="80"/>
      <c r="H14" s="80"/>
      <c r="I14" s="80"/>
      <c r="J14" s="80"/>
      <c r="K14" s="80"/>
      <c r="L14" s="80"/>
      <c r="M14" s="270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80"/>
      <c r="G15" s="80"/>
      <c r="H15" s="80"/>
      <c r="I15" s="80"/>
      <c r="J15" s="80"/>
      <c r="K15" s="80"/>
      <c r="L15" s="80"/>
      <c r="M15" s="270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80"/>
      <c r="G16" s="80"/>
      <c r="H16" s="80"/>
      <c r="I16" s="80"/>
      <c r="J16" s="80"/>
      <c r="K16" s="80"/>
      <c r="L16" s="80"/>
      <c r="M16" s="270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80"/>
      <c r="G17" s="80"/>
      <c r="H17" s="80"/>
      <c r="I17" s="80"/>
      <c r="J17" s="80"/>
      <c r="K17" s="80"/>
      <c r="L17" s="80"/>
      <c r="M17" s="270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80"/>
      <c r="G18" s="80"/>
      <c r="H18" s="80"/>
      <c r="I18" s="80"/>
      <c r="J18" s="80"/>
      <c r="K18" s="80"/>
      <c r="L18" s="80"/>
      <c r="M18" s="270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80"/>
      <c r="G19" s="80"/>
      <c r="H19" s="80"/>
      <c r="I19" s="80"/>
      <c r="J19" s="80"/>
      <c r="K19" s="80"/>
      <c r="L19" s="80"/>
      <c r="M19" s="270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80"/>
      <c r="G20" s="80"/>
      <c r="H20" s="80"/>
      <c r="I20" s="80"/>
      <c r="J20" s="80"/>
      <c r="K20" s="80"/>
      <c r="L20" s="80"/>
      <c r="M20" s="270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5"/>
      <c r="G21" s="85"/>
      <c r="H21" s="85"/>
      <c r="I21" s="85"/>
      <c r="J21" s="85"/>
      <c r="K21" s="85"/>
      <c r="L21" s="85"/>
      <c r="M21" s="86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87"/>
      <c r="G22" s="87" t="s">
        <v>80</v>
      </c>
      <c r="H22" s="87"/>
      <c r="I22" s="87"/>
      <c r="J22" s="87"/>
      <c r="K22" s="87"/>
      <c r="L22" s="87"/>
      <c r="M22" s="271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80"/>
      <c r="G23" s="80"/>
      <c r="H23" s="80"/>
      <c r="I23" s="80"/>
      <c r="J23" s="80"/>
      <c r="K23" s="80"/>
      <c r="L23" s="80"/>
      <c r="M23" s="271">
        <f t="shared" ref="M23:M26" si="1"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80"/>
      <c r="G24" s="80"/>
      <c r="H24" s="80"/>
      <c r="I24" s="80"/>
      <c r="J24" s="80"/>
      <c r="K24" s="80"/>
      <c r="L24" s="80"/>
      <c r="M24" s="271">
        <f t="shared" si="1"/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80"/>
      <c r="G25" s="80"/>
      <c r="H25" s="80"/>
      <c r="I25" s="80"/>
      <c r="J25" s="80"/>
      <c r="K25" s="80"/>
      <c r="L25" s="80"/>
      <c r="M25" s="271">
        <f t="shared" si="1"/>
        <v>0</v>
      </c>
    </row>
    <row r="26" spans="1:13" s="62" customFormat="1" x14ac:dyDescent="0.2">
      <c r="A26" s="395"/>
      <c r="B26" s="399" t="s">
        <v>111</v>
      </c>
      <c r="C26" s="400"/>
      <c r="D26" s="400"/>
      <c r="E26" s="401"/>
      <c r="F26" s="80" t="s">
        <v>80</v>
      </c>
      <c r="G26" s="225"/>
      <c r="H26" s="225"/>
      <c r="I26" s="225"/>
      <c r="J26" s="225"/>
      <c r="K26" s="80"/>
      <c r="L26" s="80"/>
      <c r="M26" s="271">
        <f t="shared" si="1"/>
        <v>0</v>
      </c>
    </row>
    <row r="27" spans="1:13" s="62" customFormat="1" x14ac:dyDescent="0.2">
      <c r="A27" s="396"/>
      <c r="B27" s="402"/>
      <c r="C27" s="403"/>
      <c r="D27" s="403"/>
      <c r="E27" s="404"/>
      <c r="F27" s="80"/>
      <c r="G27" s="80"/>
      <c r="H27" s="80"/>
      <c r="I27" s="80"/>
      <c r="J27" s="80"/>
      <c r="K27" s="80"/>
      <c r="L27" s="80"/>
      <c r="M27" s="82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SUM(F8:F26)</f>
        <v>0</v>
      </c>
      <c r="G28" s="87">
        <f t="shared" ref="G28:L28" si="2">SUM(G8:G26)</f>
        <v>0</v>
      </c>
      <c r="H28" s="87">
        <f t="shared" si="2"/>
        <v>8.5</v>
      </c>
      <c r="I28" s="87">
        <f t="shared" si="2"/>
        <v>8.5</v>
      </c>
      <c r="J28" s="87">
        <f t="shared" si="2"/>
        <v>4</v>
      </c>
      <c r="K28" s="87">
        <f t="shared" si="2"/>
        <v>0</v>
      </c>
      <c r="L28" s="87">
        <f t="shared" si="2"/>
        <v>0</v>
      </c>
      <c r="M28" s="88">
        <f>SUM(F28:L28)</f>
        <v>21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145</v>
      </c>
      <c r="E32" s="66"/>
      <c r="F32" s="93">
        <f>IF(F8&gt;=1,1,0)</f>
        <v>0</v>
      </c>
      <c r="G32" s="93">
        <f>IF(G8&gt;=1,1,0)</f>
        <v>0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SUM(F32:J32)</f>
        <v>3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145</v>
      </c>
      <c r="E33" s="66"/>
      <c r="F33" s="93">
        <f>IF(F8&gt;=1,1,0)</f>
        <v>0</v>
      </c>
      <c r="G33" s="93">
        <f>IF(G8&gt;=1,1,0)</f>
        <v>0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SUM(F33:L33)</f>
        <v>3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0</v>
      </c>
      <c r="G34" s="323">
        <f t="shared" ref="G34:J34" si="3">IF(G8&gt;=1,1,0)</f>
        <v>0</v>
      </c>
      <c r="H34" s="323">
        <f t="shared" si="3"/>
        <v>1</v>
      </c>
      <c r="I34" s="323">
        <f t="shared" si="3"/>
        <v>1</v>
      </c>
      <c r="J34" s="323">
        <f t="shared" si="3"/>
        <v>1</v>
      </c>
      <c r="K34" s="323"/>
      <c r="L34" s="323"/>
      <c r="M34" s="95">
        <f>SUM(F34:L34)</f>
        <v>3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88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2BDDE1"/>
  </sheetPr>
  <dimension ref="A1:M49"/>
  <sheetViews>
    <sheetView topLeftCell="A16" zoomScaleNormal="100" zoomScaleSheetLayoutView="100" workbookViewId="0">
      <selection activeCell="Q47" sqref="Q47"/>
    </sheetView>
  </sheetViews>
  <sheetFormatPr baseColWidth="10" defaultRowHeight="12.75" x14ac:dyDescent="0.2"/>
  <cols>
    <col min="1" max="1" width="9.85546875" style="105" customWidth="1"/>
    <col min="2" max="2" width="13.710937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01'!AB2</f>
        <v>Pascal, PUTIGNY</v>
      </c>
      <c r="I2" s="374"/>
      <c r="J2" s="64"/>
      <c r="K2" s="65"/>
      <c r="L2" s="66">
        <f>'Opérations 01'!B3</f>
        <v>1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01'!A4</f>
        <v>43101</v>
      </c>
      <c r="L3" s="65" t="s">
        <v>32</v>
      </c>
      <c r="M3" s="70">
        <f>'Opérations 01'!C4</f>
        <v>43105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97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145</v>
      </c>
      <c r="E8" s="66">
        <v>1</v>
      </c>
      <c r="F8" s="80">
        <f>'Opérations 01'!AA27</f>
        <v>0</v>
      </c>
      <c r="G8" s="80">
        <f>'Opérations 01'!AB27</f>
        <v>7.75</v>
      </c>
      <c r="H8" s="80">
        <f>'Opérations 01'!AC27</f>
        <v>7.75</v>
      </c>
      <c r="I8" s="80">
        <f>'Opérations 01'!AD27</f>
        <v>7.75</v>
      </c>
      <c r="J8" s="80">
        <f>'Opérations 01'!AE27</f>
        <v>7</v>
      </c>
      <c r="K8" s="81"/>
      <c r="L8" s="81"/>
      <c r="M8" s="270">
        <f>SUM(F8:L8)</f>
        <v>30.25</v>
      </c>
    </row>
    <row r="9" spans="1:13" s="62" customFormat="1" x14ac:dyDescent="0.2">
      <c r="A9" s="381"/>
      <c r="B9" s="382"/>
      <c r="C9" s="79"/>
      <c r="D9" s="66"/>
      <c r="E9" s="66"/>
      <c r="F9" s="80"/>
      <c r="G9" s="80"/>
      <c r="H9" s="80"/>
      <c r="I9" s="80"/>
      <c r="J9" s="80"/>
      <c r="K9" s="80"/>
      <c r="L9" s="80"/>
      <c r="M9" s="270">
        <f t="shared" ref="M9:M20" si="0">SUM(F9:L9)</f>
        <v>0</v>
      </c>
    </row>
    <row r="10" spans="1:13" s="62" customFormat="1" x14ac:dyDescent="0.2">
      <c r="A10" s="381"/>
      <c r="B10" s="382"/>
      <c r="C10" s="79"/>
      <c r="D10" s="66"/>
      <c r="E10" s="66"/>
      <c r="F10" s="80"/>
      <c r="G10" s="80"/>
      <c r="H10" s="80"/>
      <c r="I10" s="80"/>
      <c r="J10" s="80"/>
      <c r="K10" s="80"/>
      <c r="L10" s="80"/>
      <c r="M10" s="270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80"/>
      <c r="G11" s="80"/>
      <c r="H11" s="80"/>
      <c r="I11" s="80"/>
      <c r="J11" s="80"/>
      <c r="K11" s="80"/>
      <c r="L11" s="80"/>
      <c r="M11" s="270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80"/>
      <c r="G12" s="80"/>
      <c r="H12" s="80"/>
      <c r="I12" s="80"/>
      <c r="J12" s="80"/>
      <c r="K12" s="80"/>
      <c r="L12" s="80"/>
      <c r="M12" s="270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80"/>
      <c r="G13" s="80"/>
      <c r="H13" s="80"/>
      <c r="I13" s="80"/>
      <c r="J13" s="80"/>
      <c r="K13" s="80"/>
      <c r="L13" s="80"/>
      <c r="M13" s="270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80"/>
      <c r="G14" s="80"/>
      <c r="H14" s="80"/>
      <c r="I14" s="80"/>
      <c r="J14" s="80"/>
      <c r="K14" s="80"/>
      <c r="L14" s="80"/>
      <c r="M14" s="270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80"/>
      <c r="G15" s="80"/>
      <c r="H15" s="80"/>
      <c r="I15" s="80"/>
      <c r="J15" s="80"/>
      <c r="K15" s="80"/>
      <c r="L15" s="80"/>
      <c r="M15" s="270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80"/>
      <c r="G16" s="80"/>
      <c r="H16" s="80"/>
      <c r="I16" s="80"/>
      <c r="J16" s="80"/>
      <c r="K16" s="80"/>
      <c r="L16" s="80"/>
      <c r="M16" s="270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80"/>
      <c r="G17" s="80"/>
      <c r="H17" s="80"/>
      <c r="I17" s="80"/>
      <c r="J17" s="80"/>
      <c r="K17" s="80"/>
      <c r="L17" s="80"/>
      <c r="M17" s="270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80"/>
      <c r="G18" s="80"/>
      <c r="H18" s="80"/>
      <c r="I18" s="80"/>
      <c r="J18" s="80"/>
      <c r="K18" s="80"/>
      <c r="L18" s="80"/>
      <c r="M18" s="270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80"/>
      <c r="G19" s="80"/>
      <c r="H19" s="80"/>
      <c r="I19" s="80"/>
      <c r="J19" s="80"/>
      <c r="K19" s="80"/>
      <c r="L19" s="80"/>
      <c r="M19" s="270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80"/>
      <c r="G20" s="80"/>
      <c r="H20" s="80"/>
      <c r="I20" s="80"/>
      <c r="J20" s="80"/>
      <c r="K20" s="80"/>
      <c r="L20" s="80"/>
      <c r="M20" s="270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5"/>
      <c r="G21" s="85"/>
      <c r="H21" s="85"/>
      <c r="I21" s="85"/>
      <c r="J21" s="85"/>
      <c r="K21" s="85"/>
      <c r="L21" s="85"/>
      <c r="M21" s="86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87"/>
      <c r="G22" s="87"/>
      <c r="H22" s="87"/>
      <c r="I22" s="87"/>
      <c r="J22" s="87"/>
      <c r="K22" s="87"/>
      <c r="L22" s="87"/>
      <c r="M22" s="271">
        <f>SUM(F22:J22)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80"/>
      <c r="G23" s="80"/>
      <c r="H23" s="80"/>
      <c r="I23" s="80"/>
      <c r="J23" s="80"/>
      <c r="K23" s="80"/>
      <c r="L23" s="80"/>
      <c r="M23" s="271">
        <f t="shared" ref="M23:M26" si="1">SUM(F23:J23)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80"/>
      <c r="G24" s="80"/>
      <c r="H24" s="80"/>
      <c r="I24" s="80"/>
      <c r="J24" s="80"/>
      <c r="K24" s="80"/>
      <c r="L24" s="80"/>
      <c r="M24" s="271">
        <f t="shared" si="1"/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80"/>
      <c r="G25" s="80"/>
      <c r="H25" s="80"/>
      <c r="I25" s="80"/>
      <c r="J25" s="80"/>
      <c r="K25" s="80"/>
      <c r="L25" s="80"/>
      <c r="M25" s="271">
        <f t="shared" si="1"/>
        <v>0</v>
      </c>
    </row>
    <row r="26" spans="1:13" s="62" customFormat="1" x14ac:dyDescent="0.2">
      <c r="A26" s="395"/>
      <c r="B26" s="399" t="s">
        <v>111</v>
      </c>
      <c r="C26" s="400"/>
      <c r="D26" s="400"/>
      <c r="E26" s="401"/>
      <c r="F26" s="80" t="s">
        <v>80</v>
      </c>
      <c r="G26" s="80"/>
      <c r="H26" s="80"/>
      <c r="I26" s="80"/>
      <c r="J26" s="80"/>
      <c r="K26" s="80"/>
      <c r="L26" s="80"/>
      <c r="M26" s="271">
        <f t="shared" si="1"/>
        <v>0</v>
      </c>
    </row>
    <row r="27" spans="1:13" s="62" customFormat="1" x14ac:dyDescent="0.2">
      <c r="A27" s="396"/>
      <c r="B27" s="402"/>
      <c r="C27" s="403"/>
      <c r="D27" s="403"/>
      <c r="E27" s="404"/>
      <c r="F27" s="80"/>
      <c r="G27" s="80"/>
      <c r="H27" s="80"/>
      <c r="I27" s="80"/>
      <c r="J27" s="80"/>
      <c r="K27" s="80"/>
      <c r="L27" s="80"/>
      <c r="M27" s="82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SUM(F8:F26)</f>
        <v>0</v>
      </c>
      <c r="G28" s="87">
        <f t="shared" ref="G28:L28" si="2">SUM(G8:G26)</f>
        <v>7.75</v>
      </c>
      <c r="H28" s="87">
        <f t="shared" si="2"/>
        <v>7.75</v>
      </c>
      <c r="I28" s="87">
        <f t="shared" si="2"/>
        <v>7.75</v>
      </c>
      <c r="J28" s="87">
        <f t="shared" si="2"/>
        <v>7</v>
      </c>
      <c r="K28" s="87">
        <f t="shared" si="2"/>
        <v>0</v>
      </c>
      <c r="L28" s="87">
        <f t="shared" si="2"/>
        <v>0</v>
      </c>
      <c r="M28" s="88">
        <f>SUM(M9:M27)</f>
        <v>0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145</v>
      </c>
      <c r="E32" s="66"/>
      <c r="F32" s="93">
        <f>IF(F8&gt;=1,1,0)</f>
        <v>0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SUM(F32:J32)</f>
        <v>4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145</v>
      </c>
      <c r="E33" s="66"/>
      <c r="F33" s="93">
        <f>IF(F8&gt;=1,1,0)</f>
        <v>0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SUM(F33:L33)</f>
        <v>4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0</v>
      </c>
      <c r="G34" s="323">
        <f t="shared" ref="G34:J34" si="3">IF(G8&gt;=1,1,0)</f>
        <v>1</v>
      </c>
      <c r="H34" s="323">
        <f t="shared" si="3"/>
        <v>1</v>
      </c>
      <c r="I34" s="323">
        <f t="shared" si="3"/>
        <v>1</v>
      </c>
      <c r="J34" s="323">
        <f t="shared" si="3"/>
        <v>1</v>
      </c>
      <c r="K34" s="323"/>
      <c r="L34" s="323"/>
      <c r="M34" s="95">
        <f>SUM(F34:L34)</f>
        <v>4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orientation="portrait" verticalDpi="4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indexed="50"/>
    <pageSetUpPr fitToPage="1"/>
  </sheetPr>
  <dimension ref="A1:AF42"/>
  <sheetViews>
    <sheetView topLeftCell="A2" zoomScale="85" zoomScaleNormal="85" workbookViewId="0">
      <selection activeCell="A10" sqref="A10:C10"/>
    </sheetView>
  </sheetViews>
  <sheetFormatPr baseColWidth="10" defaultRowHeight="12.75" x14ac:dyDescent="0.2"/>
  <cols>
    <col min="1" max="1" width="12.5703125" style="6" bestFit="1" customWidth="1"/>
    <col min="2" max="2" width="5" style="6" customWidth="1"/>
    <col min="3" max="3" width="12.85546875" style="6" bestFit="1" customWidth="1"/>
    <col min="4" max="4" width="43" style="6" customWidth="1"/>
    <col min="5" max="5" width="11.7109375" style="7" hidden="1" customWidth="1"/>
    <col min="6" max="6" width="15.7109375" style="7" hidden="1" customWidth="1"/>
    <col min="7" max="7" width="10.5703125" style="7" hidden="1" customWidth="1"/>
    <col min="8" max="8" width="13.85546875" style="7" hidden="1" customWidth="1"/>
    <col min="9" max="9" width="15" style="7" hidden="1" customWidth="1"/>
    <col min="10" max="11" width="13.7109375" style="7" hidden="1" customWidth="1"/>
    <col min="12" max="12" width="5.7109375" style="6" customWidth="1"/>
    <col min="13" max="13" width="6.28515625" style="6" customWidth="1"/>
    <col min="14" max="26" width="5.7109375" style="6" customWidth="1"/>
    <col min="27" max="28" width="5.7109375" style="6" bestFit="1" customWidth="1"/>
    <col min="29" max="29" width="8" style="6" bestFit="1" customWidth="1"/>
    <col min="30" max="30" width="5.7109375" style="6" bestFit="1" customWidth="1"/>
    <col min="31" max="31" width="6" style="6" customWidth="1"/>
    <col min="32" max="32" width="8.140625" style="60" customWidth="1"/>
    <col min="33" max="16384" width="11.42578125" style="6"/>
  </cols>
  <sheetData>
    <row r="1" spans="1:32" ht="54.75" customHeight="1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5"/>
    </row>
    <row r="2" spans="1:32" ht="20.100000000000001" customHeight="1" thickBot="1" x14ac:dyDescent="0.25">
      <c r="L2" s="8"/>
      <c r="M2" s="9" t="s">
        <v>12</v>
      </c>
      <c r="N2" s="10"/>
      <c r="O2" s="10"/>
      <c r="P2" s="11"/>
      <c r="Q2" s="8"/>
      <c r="R2" s="9" t="s">
        <v>91</v>
      </c>
      <c r="S2" s="10"/>
      <c r="T2" s="10"/>
      <c r="U2" s="11"/>
      <c r="V2" s="8"/>
      <c r="W2" s="9" t="s">
        <v>110</v>
      </c>
      <c r="X2" s="10"/>
      <c r="Y2" s="10"/>
      <c r="Z2" s="11"/>
      <c r="AA2" s="8"/>
      <c r="AB2" s="9" t="s">
        <v>104</v>
      </c>
      <c r="AC2" s="9"/>
      <c r="AD2" s="10"/>
      <c r="AE2" s="11"/>
      <c r="AF2" s="12"/>
    </row>
    <row r="3" spans="1:32" ht="20.100000000000001" customHeight="1" x14ac:dyDescent="0.2">
      <c r="A3" s="13" t="s">
        <v>6</v>
      </c>
      <c r="B3" s="14">
        <v>2</v>
      </c>
      <c r="C3" s="15"/>
      <c r="D3" s="331" t="s">
        <v>13</v>
      </c>
      <c r="E3" s="334" t="s">
        <v>14</v>
      </c>
      <c r="F3" s="335"/>
      <c r="G3" s="336"/>
      <c r="H3" s="334" t="s">
        <v>15</v>
      </c>
      <c r="I3" s="335"/>
      <c r="J3" s="336"/>
      <c r="K3" s="212"/>
      <c r="L3" s="342" t="str">
        <f>"total de la semaine  = "&amp;SUM(L6:P34)</f>
        <v>total de la semaine  = 22</v>
      </c>
      <c r="M3" s="343"/>
      <c r="N3" s="343"/>
      <c r="O3" s="343"/>
      <c r="P3" s="344"/>
      <c r="Q3" s="342" t="str">
        <f>"total de la semaine  = "&amp;SUM(Q6:U34)</f>
        <v>total de la semaine  = 38</v>
      </c>
      <c r="R3" s="343"/>
      <c r="S3" s="343"/>
      <c r="T3" s="343"/>
      <c r="U3" s="344"/>
      <c r="V3" s="342" t="str">
        <f>"total de la semaine  = "&amp;SUM(V6:Z34)</f>
        <v>total de la semaine  = 38</v>
      </c>
      <c r="W3" s="343"/>
      <c r="X3" s="343"/>
      <c r="Y3" s="343"/>
      <c r="Z3" s="344"/>
      <c r="AA3" s="342" t="str">
        <f>"total de la semaine  = "&amp;SUM(AA6:AE34)</f>
        <v>total de la semaine  = 38</v>
      </c>
      <c r="AB3" s="343"/>
      <c r="AC3" s="343"/>
      <c r="AD3" s="343"/>
      <c r="AE3" s="344"/>
      <c r="AF3" s="16"/>
    </row>
    <row r="4" spans="1:32" ht="20.100000000000001" customHeight="1" thickBot="1" x14ac:dyDescent="0.25">
      <c r="A4" s="283">
        <f>'Opérations 01'!A4+7</f>
        <v>43108</v>
      </c>
      <c r="B4" s="18" t="s">
        <v>16</v>
      </c>
      <c r="C4" s="284">
        <f>A4+4</f>
        <v>43112</v>
      </c>
      <c r="D4" s="332"/>
      <c r="E4" s="337"/>
      <c r="F4" s="338"/>
      <c r="G4" s="339"/>
      <c r="H4" s="337"/>
      <c r="I4" s="338"/>
      <c r="J4" s="339"/>
      <c r="K4" s="212"/>
      <c r="L4" s="21"/>
      <c r="M4" s="22"/>
      <c r="N4" s="22"/>
      <c r="O4" s="22"/>
      <c r="P4" s="23"/>
      <c r="Q4" s="21"/>
      <c r="R4" s="22"/>
      <c r="S4" s="22"/>
      <c r="T4" s="22"/>
      <c r="U4" s="23"/>
      <c r="V4" s="21"/>
      <c r="W4" s="22"/>
      <c r="X4" s="22"/>
      <c r="Y4" s="22"/>
      <c r="Z4" s="23"/>
      <c r="AA4" s="21"/>
      <c r="AB4" s="22"/>
      <c r="AC4" s="22"/>
      <c r="AD4" s="22"/>
      <c r="AE4" s="23"/>
      <c r="AF4" s="16"/>
    </row>
    <row r="5" spans="1:32" ht="26.25" thickBot="1" x14ac:dyDescent="0.25">
      <c r="A5" s="345" t="s">
        <v>4</v>
      </c>
      <c r="B5" s="346"/>
      <c r="C5" s="347"/>
      <c r="D5" s="333"/>
      <c r="E5" s="24" t="s">
        <v>5</v>
      </c>
      <c r="F5" s="24" t="s">
        <v>2</v>
      </c>
      <c r="G5" s="24" t="s">
        <v>3</v>
      </c>
      <c r="H5" s="24" t="s">
        <v>9</v>
      </c>
      <c r="I5" s="24" t="s">
        <v>10</v>
      </c>
      <c r="J5" s="213" t="s">
        <v>11</v>
      </c>
      <c r="K5" s="214" t="s">
        <v>85</v>
      </c>
      <c r="L5" s="26" t="s">
        <v>17</v>
      </c>
      <c r="M5" s="26" t="s">
        <v>18</v>
      </c>
      <c r="N5" s="26" t="s">
        <v>19</v>
      </c>
      <c r="O5" s="26" t="s">
        <v>20</v>
      </c>
      <c r="P5" s="27" t="s">
        <v>21</v>
      </c>
      <c r="Q5" s="25" t="s">
        <v>17</v>
      </c>
      <c r="R5" s="26" t="s">
        <v>18</v>
      </c>
      <c r="S5" s="26" t="s">
        <v>19</v>
      </c>
      <c r="T5" s="26" t="s">
        <v>20</v>
      </c>
      <c r="U5" s="27" t="s">
        <v>21</v>
      </c>
      <c r="V5" s="25" t="s">
        <v>17</v>
      </c>
      <c r="W5" s="28" t="s">
        <v>18</v>
      </c>
      <c r="X5" s="28" t="s">
        <v>19</v>
      </c>
      <c r="Y5" s="28" t="s">
        <v>20</v>
      </c>
      <c r="Z5" s="29" t="s">
        <v>21</v>
      </c>
      <c r="AA5" s="25" t="s">
        <v>17</v>
      </c>
      <c r="AB5" s="26" t="s">
        <v>18</v>
      </c>
      <c r="AC5" s="26" t="s">
        <v>19</v>
      </c>
      <c r="AD5" s="26" t="s">
        <v>20</v>
      </c>
      <c r="AE5" s="27" t="s">
        <v>21</v>
      </c>
      <c r="AF5" s="30" t="s">
        <v>22</v>
      </c>
    </row>
    <row r="6" spans="1:32" ht="24.95" customHeight="1" x14ac:dyDescent="0.2">
      <c r="A6" s="348">
        <v>11656882</v>
      </c>
      <c r="B6" s="435"/>
      <c r="C6" s="436"/>
      <c r="D6" s="280" t="s">
        <v>120</v>
      </c>
      <c r="E6" s="32"/>
      <c r="F6" s="32"/>
      <c r="G6" s="32"/>
      <c r="H6" s="32"/>
      <c r="I6" s="32"/>
      <c r="J6" s="215"/>
      <c r="K6" s="42"/>
      <c r="L6" s="39"/>
      <c r="M6" s="35"/>
      <c r="N6" s="35"/>
      <c r="O6" s="35"/>
      <c r="P6" s="36"/>
      <c r="Q6" s="37"/>
      <c r="R6" s="35"/>
      <c r="S6" s="35"/>
      <c r="T6" s="35"/>
      <c r="U6" s="38"/>
      <c r="V6" s="37">
        <v>5.5</v>
      </c>
      <c r="W6" s="35"/>
      <c r="X6" s="35"/>
      <c r="Y6" s="35"/>
      <c r="Z6" s="38"/>
      <c r="AA6" s="35"/>
      <c r="AB6" s="35"/>
      <c r="AC6" s="35"/>
      <c r="AD6" s="35"/>
      <c r="AE6" s="36"/>
      <c r="AF6" s="40">
        <f>SUM(L6:AE6)</f>
        <v>5.5</v>
      </c>
    </row>
    <row r="7" spans="1:32" ht="24.95" customHeight="1" x14ac:dyDescent="0.2">
      <c r="A7" s="437">
        <v>11656626</v>
      </c>
      <c r="B7" s="438"/>
      <c r="C7" s="439"/>
      <c r="D7" s="280" t="s">
        <v>127</v>
      </c>
      <c r="E7" s="42"/>
      <c r="F7" s="42"/>
      <c r="G7" s="42"/>
      <c r="H7" s="42"/>
      <c r="I7" s="42"/>
      <c r="J7" s="43"/>
      <c r="K7" s="42"/>
      <c r="L7" s="39">
        <v>1</v>
      </c>
      <c r="M7" s="35">
        <v>1</v>
      </c>
      <c r="N7" s="35"/>
      <c r="O7" s="35"/>
      <c r="P7" s="36"/>
      <c r="Q7" s="37"/>
      <c r="R7" s="35"/>
      <c r="S7" s="35"/>
      <c r="T7" s="35"/>
      <c r="U7" s="38"/>
      <c r="V7" s="34">
        <v>3</v>
      </c>
      <c r="W7" s="35">
        <v>3</v>
      </c>
      <c r="X7" s="35"/>
      <c r="Y7" s="35"/>
      <c r="Z7" s="140"/>
      <c r="AA7" s="34"/>
      <c r="AB7" s="35"/>
      <c r="AC7" s="35"/>
      <c r="AD7" s="35"/>
      <c r="AE7" s="36"/>
      <c r="AF7" s="40">
        <f t="shared" ref="AF7:AF34" si="0">SUM(L7:AE7)</f>
        <v>8</v>
      </c>
    </row>
    <row r="8" spans="1:32" ht="24.95" customHeight="1" x14ac:dyDescent="0.2">
      <c r="A8" s="440">
        <v>11656833</v>
      </c>
      <c r="B8" s="441"/>
      <c r="C8" s="442"/>
      <c r="D8" s="280" t="s">
        <v>128</v>
      </c>
      <c r="E8" s="42"/>
      <c r="F8" s="42"/>
      <c r="G8" s="42"/>
      <c r="H8" s="42"/>
      <c r="I8" s="42"/>
      <c r="J8" s="43"/>
      <c r="K8" s="42"/>
      <c r="L8" s="39"/>
      <c r="M8" s="35"/>
      <c r="N8" s="35"/>
      <c r="O8" s="35">
        <v>1</v>
      </c>
      <c r="P8" s="36"/>
      <c r="Q8" s="37"/>
      <c r="R8" s="35"/>
      <c r="S8" s="35"/>
      <c r="T8" s="35"/>
      <c r="U8" s="38"/>
      <c r="V8" s="34"/>
      <c r="W8" s="35">
        <v>4</v>
      </c>
      <c r="X8" s="35"/>
      <c r="Y8" s="35">
        <v>1</v>
      </c>
      <c r="Z8" s="140"/>
      <c r="AA8" s="34"/>
      <c r="AB8" s="35"/>
      <c r="AC8" s="35"/>
      <c r="AD8" s="35"/>
      <c r="AE8" s="36"/>
      <c r="AF8" s="40">
        <f t="shared" si="0"/>
        <v>6</v>
      </c>
    </row>
    <row r="9" spans="1:32" ht="24.95" customHeight="1" x14ac:dyDescent="0.2">
      <c r="A9" s="329">
        <v>11594168</v>
      </c>
      <c r="B9" s="433"/>
      <c r="C9" s="434"/>
      <c r="D9" s="280" t="s">
        <v>96</v>
      </c>
      <c r="E9" s="42"/>
      <c r="F9" s="42"/>
      <c r="G9" s="42"/>
      <c r="H9" s="42"/>
      <c r="I9" s="42"/>
      <c r="J9" s="43"/>
      <c r="K9" s="42"/>
      <c r="L9" s="39"/>
      <c r="M9" s="35">
        <v>1</v>
      </c>
      <c r="N9" s="35"/>
      <c r="O9" s="35"/>
      <c r="P9" s="36"/>
      <c r="Q9" s="37"/>
      <c r="R9" s="35"/>
      <c r="S9" s="35"/>
      <c r="T9" s="35"/>
      <c r="U9" s="38"/>
      <c r="V9" s="34"/>
      <c r="W9" s="35">
        <v>1.5</v>
      </c>
      <c r="X9" s="35">
        <v>2</v>
      </c>
      <c r="Y9" s="35"/>
      <c r="Z9" s="140"/>
      <c r="AA9" s="34"/>
      <c r="AB9" s="35"/>
      <c r="AC9" s="35"/>
      <c r="AD9" s="35"/>
      <c r="AE9" s="36"/>
      <c r="AF9" s="40">
        <f t="shared" si="0"/>
        <v>4.5</v>
      </c>
    </row>
    <row r="10" spans="1:32" ht="24.95" customHeight="1" x14ac:dyDescent="0.2">
      <c r="A10" s="329">
        <v>11639905</v>
      </c>
      <c r="B10" s="443"/>
      <c r="C10" s="444"/>
      <c r="D10" s="280" t="s">
        <v>129</v>
      </c>
      <c r="E10" s="42"/>
      <c r="F10" s="42"/>
      <c r="G10" s="42"/>
      <c r="H10" s="42"/>
      <c r="I10" s="42"/>
      <c r="J10" s="43"/>
      <c r="K10" s="42"/>
      <c r="L10" s="39"/>
      <c r="M10" s="35"/>
      <c r="N10" s="35">
        <v>1</v>
      </c>
      <c r="O10" s="35"/>
      <c r="P10" s="36"/>
      <c r="Q10" s="37"/>
      <c r="R10" s="35"/>
      <c r="S10" s="35"/>
      <c r="T10" s="35"/>
      <c r="U10" s="38"/>
      <c r="V10" s="34"/>
      <c r="W10" s="35"/>
      <c r="X10" s="35">
        <v>1.5</v>
      </c>
      <c r="Y10" s="35"/>
      <c r="Z10" s="140"/>
      <c r="AA10" s="34"/>
      <c r="AB10" s="35"/>
      <c r="AC10" s="35"/>
      <c r="AD10" s="35"/>
      <c r="AE10" s="36"/>
      <c r="AF10" s="40">
        <f t="shared" si="0"/>
        <v>2.5</v>
      </c>
    </row>
    <row r="11" spans="1:32" ht="24.95" customHeight="1" x14ac:dyDescent="0.2">
      <c r="A11" s="329">
        <v>11639906</v>
      </c>
      <c r="B11" s="443"/>
      <c r="C11" s="444"/>
      <c r="D11" s="280" t="s">
        <v>130</v>
      </c>
      <c r="E11" s="42"/>
      <c r="F11" s="42"/>
      <c r="G11" s="42"/>
      <c r="H11" s="42"/>
      <c r="I11" s="42"/>
      <c r="J11" s="43"/>
      <c r="K11" s="42"/>
      <c r="L11" s="39"/>
      <c r="M11" s="35"/>
      <c r="N11" s="35">
        <v>1.5</v>
      </c>
      <c r="O11" s="35"/>
      <c r="P11" s="36">
        <v>2</v>
      </c>
      <c r="Q11" s="37"/>
      <c r="R11" s="35"/>
      <c r="S11" s="35"/>
      <c r="T11" s="35"/>
      <c r="U11" s="38"/>
      <c r="V11" s="34"/>
      <c r="W11" s="35"/>
      <c r="X11" s="35">
        <v>5</v>
      </c>
      <c r="Y11" s="35">
        <v>7.5</v>
      </c>
      <c r="Z11" s="140">
        <v>3</v>
      </c>
      <c r="AA11" s="34"/>
      <c r="AB11" s="35"/>
      <c r="AC11" s="35"/>
      <c r="AD11" s="35"/>
      <c r="AE11" s="36"/>
      <c r="AF11" s="40">
        <f t="shared" si="0"/>
        <v>19</v>
      </c>
    </row>
    <row r="12" spans="1:32" ht="24.95" customHeight="1" x14ac:dyDescent="0.2">
      <c r="A12" s="329">
        <v>3299222</v>
      </c>
      <c r="B12" s="443"/>
      <c r="C12" s="444"/>
      <c r="D12" s="280" t="s">
        <v>131</v>
      </c>
      <c r="E12" s="42"/>
      <c r="F12" s="42"/>
      <c r="G12" s="42"/>
      <c r="H12" s="42"/>
      <c r="I12" s="42"/>
      <c r="J12" s="43"/>
      <c r="K12" s="42"/>
      <c r="L12" s="39"/>
      <c r="M12" s="35"/>
      <c r="N12" s="35"/>
      <c r="O12" s="35">
        <v>0.5</v>
      </c>
      <c r="P12" s="36">
        <v>1</v>
      </c>
      <c r="Q12" s="37"/>
      <c r="R12" s="35"/>
      <c r="S12" s="35"/>
      <c r="T12" s="35"/>
      <c r="U12" s="38"/>
      <c r="V12" s="34"/>
      <c r="W12" s="35"/>
      <c r="X12" s="35"/>
      <c r="Y12" s="35"/>
      <c r="Z12" s="140">
        <v>1</v>
      </c>
      <c r="AA12" s="34"/>
      <c r="AB12" s="35"/>
      <c r="AC12" s="35"/>
      <c r="AD12" s="35"/>
      <c r="AE12" s="36"/>
      <c r="AF12" s="40">
        <f t="shared" si="0"/>
        <v>2.5</v>
      </c>
    </row>
    <row r="13" spans="1:32" ht="24.95" customHeight="1" x14ac:dyDescent="0.2">
      <c r="A13" s="329">
        <v>11639917</v>
      </c>
      <c r="B13" s="330"/>
      <c r="C13" s="432"/>
      <c r="D13" s="280" t="s">
        <v>113</v>
      </c>
      <c r="E13" s="42"/>
      <c r="F13" s="42"/>
      <c r="G13" s="42"/>
      <c r="H13" s="42"/>
      <c r="I13" s="42"/>
      <c r="J13" s="43"/>
      <c r="K13" s="42"/>
      <c r="L13" s="39"/>
      <c r="M13" s="35"/>
      <c r="N13" s="35"/>
      <c r="O13" s="35"/>
      <c r="P13" s="36"/>
      <c r="Q13" s="37"/>
      <c r="R13" s="35"/>
      <c r="S13" s="35"/>
      <c r="T13" s="35"/>
      <c r="U13" s="38"/>
      <c r="V13" s="34"/>
      <c r="W13" s="35"/>
      <c r="X13" s="35"/>
      <c r="Y13" s="35"/>
      <c r="Z13" s="140"/>
      <c r="AA13" s="34">
        <v>7</v>
      </c>
      <c r="AB13" s="35"/>
      <c r="AC13" s="35"/>
      <c r="AD13" s="35"/>
      <c r="AE13" s="36"/>
      <c r="AF13" s="40">
        <f t="shared" si="0"/>
        <v>7</v>
      </c>
    </row>
    <row r="14" spans="1:32" ht="24.95" customHeight="1" x14ac:dyDescent="0.2">
      <c r="A14" s="329">
        <v>11639917</v>
      </c>
      <c r="B14" s="443"/>
      <c r="C14" s="444"/>
      <c r="D14" s="280" t="s">
        <v>132</v>
      </c>
      <c r="E14" s="42"/>
      <c r="F14" s="42"/>
      <c r="G14" s="42"/>
      <c r="H14" s="42"/>
      <c r="I14" s="42"/>
      <c r="J14" s="43"/>
      <c r="K14" s="42"/>
      <c r="L14" s="39">
        <v>0.5</v>
      </c>
      <c r="M14" s="35"/>
      <c r="N14" s="35"/>
      <c r="O14" s="35"/>
      <c r="P14" s="36"/>
      <c r="Q14" s="37"/>
      <c r="R14" s="35"/>
      <c r="S14" s="35"/>
      <c r="T14" s="35"/>
      <c r="U14" s="38"/>
      <c r="V14" s="34"/>
      <c r="W14" s="35"/>
      <c r="X14" s="35"/>
      <c r="Y14" s="35"/>
      <c r="Z14" s="140"/>
      <c r="AA14" s="34">
        <v>0.75</v>
      </c>
      <c r="AB14" s="35">
        <v>1</v>
      </c>
      <c r="AC14" s="35"/>
      <c r="AD14" s="35"/>
      <c r="AE14" s="36"/>
      <c r="AF14" s="40">
        <f t="shared" si="0"/>
        <v>2.25</v>
      </c>
    </row>
    <row r="15" spans="1:32" ht="24.95" customHeight="1" x14ac:dyDescent="0.2">
      <c r="A15" s="329">
        <v>11655323</v>
      </c>
      <c r="B15" s="443"/>
      <c r="C15" s="444"/>
      <c r="D15" s="280" t="s">
        <v>133</v>
      </c>
      <c r="E15" s="42"/>
      <c r="F15" s="42"/>
      <c r="G15" s="42"/>
      <c r="H15" s="42"/>
      <c r="I15" s="42"/>
      <c r="J15" s="43"/>
      <c r="K15" s="42"/>
      <c r="L15" s="39"/>
      <c r="M15" s="35">
        <v>0.5</v>
      </c>
      <c r="N15" s="35"/>
      <c r="O15" s="35"/>
      <c r="P15" s="36"/>
      <c r="Q15" s="37"/>
      <c r="R15" s="35"/>
      <c r="S15" s="35"/>
      <c r="T15" s="35"/>
      <c r="U15" s="38"/>
      <c r="V15" s="34"/>
      <c r="W15" s="35"/>
      <c r="X15" s="35"/>
      <c r="Y15" s="35"/>
      <c r="Z15" s="140"/>
      <c r="AA15" s="34"/>
      <c r="AB15" s="35">
        <v>4</v>
      </c>
      <c r="AC15" s="35"/>
      <c r="AD15" s="35"/>
      <c r="AE15" s="36"/>
      <c r="AF15" s="40">
        <f t="shared" si="0"/>
        <v>4.5</v>
      </c>
    </row>
    <row r="16" spans="1:32" ht="24.95" customHeight="1" x14ac:dyDescent="0.2">
      <c r="A16" s="329">
        <v>11656570</v>
      </c>
      <c r="B16" s="443"/>
      <c r="C16" s="444"/>
      <c r="D16" s="280" t="s">
        <v>105</v>
      </c>
      <c r="E16" s="42"/>
      <c r="F16" s="42"/>
      <c r="G16" s="42"/>
      <c r="H16" s="42"/>
      <c r="I16" s="42"/>
      <c r="J16" s="43"/>
      <c r="K16" s="42"/>
      <c r="L16" s="39"/>
      <c r="M16" s="35"/>
      <c r="N16" s="35"/>
      <c r="O16" s="35"/>
      <c r="P16" s="36"/>
      <c r="Q16" s="37"/>
      <c r="R16" s="35"/>
      <c r="S16" s="35"/>
      <c r="T16" s="35"/>
      <c r="U16" s="38"/>
      <c r="V16" s="34"/>
      <c r="W16" s="35"/>
      <c r="X16" s="35"/>
      <c r="Y16" s="35"/>
      <c r="Z16" s="140"/>
      <c r="AA16" s="34"/>
      <c r="AB16" s="35">
        <v>2.75</v>
      </c>
      <c r="AC16" s="35">
        <v>3.5</v>
      </c>
      <c r="AD16" s="35"/>
      <c r="AE16" s="36"/>
      <c r="AF16" s="40">
        <f t="shared" si="0"/>
        <v>6.25</v>
      </c>
    </row>
    <row r="17" spans="1:32" ht="24.95" customHeight="1" x14ac:dyDescent="0.2">
      <c r="A17" s="329">
        <v>11657536</v>
      </c>
      <c r="B17" s="330"/>
      <c r="C17" s="432"/>
      <c r="D17" s="280" t="s">
        <v>134</v>
      </c>
      <c r="E17" s="42"/>
      <c r="F17" s="42"/>
      <c r="G17" s="42"/>
      <c r="H17" s="42"/>
      <c r="I17" s="42"/>
      <c r="J17" s="43"/>
      <c r="K17" s="42"/>
      <c r="L17" s="108"/>
      <c r="M17" s="109"/>
      <c r="N17" s="109"/>
      <c r="O17" s="109"/>
      <c r="P17" s="110"/>
      <c r="Q17" s="111"/>
      <c r="R17" s="109"/>
      <c r="S17" s="109"/>
      <c r="T17" s="109"/>
      <c r="U17" s="112"/>
      <c r="V17" s="113"/>
      <c r="W17" s="109"/>
      <c r="X17" s="109"/>
      <c r="Y17" s="109"/>
      <c r="Z17" s="141"/>
      <c r="AA17" s="34"/>
      <c r="AB17" s="35"/>
      <c r="AC17" s="35">
        <v>1.5</v>
      </c>
      <c r="AD17" s="35"/>
      <c r="AE17" s="36"/>
      <c r="AF17" s="40">
        <f t="shared" si="0"/>
        <v>1.5</v>
      </c>
    </row>
    <row r="18" spans="1:32" ht="24.95" customHeight="1" x14ac:dyDescent="0.2">
      <c r="A18" s="329">
        <v>11656731</v>
      </c>
      <c r="B18" s="330"/>
      <c r="C18" s="432"/>
      <c r="D18" s="280" t="s">
        <v>135</v>
      </c>
      <c r="E18" s="114"/>
      <c r="F18" s="114"/>
      <c r="G18" s="114"/>
      <c r="H18" s="114"/>
      <c r="I18" s="114"/>
      <c r="J18" s="216"/>
      <c r="K18" s="42"/>
      <c r="L18" s="108"/>
      <c r="M18" s="109"/>
      <c r="N18" s="109"/>
      <c r="O18" s="268"/>
      <c r="P18" s="110"/>
      <c r="Q18" s="111"/>
      <c r="R18" s="109"/>
      <c r="S18" s="109"/>
      <c r="T18" s="109"/>
      <c r="U18" s="112"/>
      <c r="V18" s="113"/>
      <c r="W18" s="109"/>
      <c r="X18" s="109"/>
      <c r="Y18" s="109"/>
      <c r="Z18" s="141"/>
      <c r="AA18" s="142"/>
      <c r="AB18" s="143"/>
      <c r="AC18" s="290">
        <v>1</v>
      </c>
      <c r="AD18" s="143"/>
      <c r="AE18" s="291">
        <v>2.5</v>
      </c>
      <c r="AF18" s="40">
        <f t="shared" si="0"/>
        <v>3.5</v>
      </c>
    </row>
    <row r="19" spans="1:32" ht="24.95" customHeight="1" x14ac:dyDescent="0.2">
      <c r="A19" s="329">
        <v>11639903</v>
      </c>
      <c r="B19" s="330"/>
      <c r="C19" s="432"/>
      <c r="D19" s="280" t="s">
        <v>107</v>
      </c>
      <c r="E19" s="114"/>
      <c r="F19" s="114"/>
      <c r="G19" s="114"/>
      <c r="H19" s="114"/>
      <c r="I19" s="114"/>
      <c r="J19" s="216"/>
      <c r="K19" s="42"/>
      <c r="L19" s="108"/>
      <c r="M19" s="109"/>
      <c r="N19" s="109"/>
      <c r="O19" s="109"/>
      <c r="P19" s="110"/>
      <c r="Q19" s="111"/>
      <c r="R19" s="109"/>
      <c r="S19" s="109"/>
      <c r="T19" s="109"/>
      <c r="U19" s="112"/>
      <c r="V19" s="113"/>
      <c r="W19" s="109"/>
      <c r="X19" s="109"/>
      <c r="Y19" s="109"/>
      <c r="Z19" s="141"/>
      <c r="AA19" s="34"/>
      <c r="AB19" s="35"/>
      <c r="AC19" s="35">
        <v>1.75</v>
      </c>
      <c r="AD19" s="35"/>
      <c r="AE19" s="36"/>
      <c r="AF19" s="40">
        <f t="shared" si="0"/>
        <v>1.75</v>
      </c>
    </row>
    <row r="20" spans="1:32" ht="24.95" customHeight="1" x14ac:dyDescent="0.2">
      <c r="A20" s="329">
        <v>11657769</v>
      </c>
      <c r="B20" s="330"/>
      <c r="C20" s="432"/>
      <c r="D20" s="280" t="s">
        <v>136</v>
      </c>
      <c r="E20" s="114"/>
      <c r="F20" s="114"/>
      <c r="G20" s="114"/>
      <c r="H20" s="114"/>
      <c r="I20" s="114"/>
      <c r="J20" s="216"/>
      <c r="K20" s="42"/>
      <c r="L20" s="108"/>
      <c r="M20" s="109"/>
      <c r="N20" s="109"/>
      <c r="O20" s="109"/>
      <c r="P20" s="110"/>
      <c r="Q20" s="111"/>
      <c r="R20" s="109"/>
      <c r="S20" s="109"/>
      <c r="T20" s="109"/>
      <c r="U20" s="112"/>
      <c r="V20" s="113"/>
      <c r="W20" s="109"/>
      <c r="X20" s="109"/>
      <c r="Y20" s="109"/>
      <c r="Z20" s="141"/>
      <c r="AA20" s="34"/>
      <c r="AB20" s="35"/>
      <c r="AC20" s="35"/>
      <c r="AD20" s="35">
        <v>1.25</v>
      </c>
      <c r="AE20" s="36"/>
      <c r="AF20" s="40">
        <f t="shared" si="0"/>
        <v>1.25</v>
      </c>
    </row>
    <row r="21" spans="1:32" ht="24.95" customHeight="1" x14ac:dyDescent="0.2">
      <c r="A21" s="329">
        <v>11657567</v>
      </c>
      <c r="B21" s="330"/>
      <c r="C21" s="432"/>
      <c r="D21" s="280" t="s">
        <v>137</v>
      </c>
      <c r="E21" s="148"/>
      <c r="F21" s="148"/>
      <c r="G21" s="148"/>
      <c r="H21" s="148"/>
      <c r="I21" s="148"/>
      <c r="J21" s="252"/>
      <c r="K21" s="42"/>
      <c r="L21" s="108"/>
      <c r="M21" s="109"/>
      <c r="N21" s="109"/>
      <c r="O21" s="109"/>
      <c r="P21" s="110"/>
      <c r="Q21" s="111"/>
      <c r="R21" s="109"/>
      <c r="S21" s="109"/>
      <c r="T21" s="109"/>
      <c r="U21" s="112"/>
      <c r="V21" s="113"/>
      <c r="W21" s="109"/>
      <c r="X21" s="109"/>
      <c r="Y21" s="109"/>
      <c r="Z21" s="141"/>
      <c r="AA21" s="113"/>
      <c r="AB21" s="109"/>
      <c r="AC21" s="109"/>
      <c r="AD21" s="109">
        <v>4.5</v>
      </c>
      <c r="AE21" s="110"/>
      <c r="AF21" s="40">
        <f t="shared" si="0"/>
        <v>4.5</v>
      </c>
    </row>
    <row r="22" spans="1:32" ht="24.95" customHeight="1" x14ac:dyDescent="0.2">
      <c r="A22" s="329">
        <v>11639904</v>
      </c>
      <c r="B22" s="330"/>
      <c r="C22" s="432"/>
      <c r="D22" s="280" t="s">
        <v>138</v>
      </c>
      <c r="E22" s="148"/>
      <c r="F22" s="148"/>
      <c r="G22" s="148"/>
      <c r="H22" s="148"/>
      <c r="I22" s="148"/>
      <c r="J22" s="252"/>
      <c r="K22" s="42"/>
      <c r="L22" s="108"/>
      <c r="M22" s="109"/>
      <c r="N22" s="109"/>
      <c r="O22" s="109"/>
      <c r="P22" s="110"/>
      <c r="Q22" s="111"/>
      <c r="R22" s="109"/>
      <c r="S22" s="109"/>
      <c r="T22" s="109"/>
      <c r="U22" s="112"/>
      <c r="V22" s="113"/>
      <c r="W22" s="109"/>
      <c r="X22" s="109"/>
      <c r="Y22" s="109"/>
      <c r="Z22" s="141"/>
      <c r="AA22" s="113"/>
      <c r="AB22" s="109"/>
      <c r="AC22" s="109"/>
      <c r="AD22" s="109">
        <v>1.5</v>
      </c>
      <c r="AE22" s="110"/>
      <c r="AF22" s="40">
        <f t="shared" si="0"/>
        <v>1.5</v>
      </c>
    </row>
    <row r="23" spans="1:32" ht="24.95" customHeight="1" x14ac:dyDescent="0.2">
      <c r="A23" s="329">
        <v>11639917</v>
      </c>
      <c r="B23" s="330"/>
      <c r="C23" s="432"/>
      <c r="D23" s="266" t="s">
        <v>124</v>
      </c>
      <c r="E23" s="148"/>
      <c r="F23" s="148"/>
      <c r="G23" s="148"/>
      <c r="H23" s="148"/>
      <c r="I23" s="148"/>
      <c r="J23" s="252"/>
      <c r="K23" s="42"/>
      <c r="L23" s="108"/>
      <c r="M23" s="109"/>
      <c r="N23" s="109"/>
      <c r="O23" s="109"/>
      <c r="P23" s="110"/>
      <c r="Q23" s="111"/>
      <c r="R23" s="109"/>
      <c r="S23" s="109"/>
      <c r="T23" s="109"/>
      <c r="U23" s="112"/>
      <c r="V23" s="113"/>
      <c r="W23" s="109"/>
      <c r="X23" s="109"/>
      <c r="Y23" s="109"/>
      <c r="Z23" s="141"/>
      <c r="AA23" s="113"/>
      <c r="AB23" s="109"/>
      <c r="AC23" s="109"/>
      <c r="AD23" s="109">
        <v>0.5</v>
      </c>
      <c r="AE23" s="110"/>
      <c r="AF23" s="40">
        <f t="shared" si="0"/>
        <v>0.5</v>
      </c>
    </row>
    <row r="24" spans="1:32" ht="24.95" customHeight="1" x14ac:dyDescent="0.2">
      <c r="A24" s="329">
        <v>11658665</v>
      </c>
      <c r="B24" s="330"/>
      <c r="C24" s="432"/>
      <c r="D24" s="280" t="s">
        <v>139</v>
      </c>
      <c r="E24" s="148"/>
      <c r="F24" s="148"/>
      <c r="G24" s="148"/>
      <c r="H24" s="148"/>
      <c r="I24" s="148"/>
      <c r="J24" s="252"/>
      <c r="K24" s="42"/>
      <c r="L24" s="108"/>
      <c r="M24" s="109"/>
      <c r="N24" s="109"/>
      <c r="O24" s="109"/>
      <c r="P24" s="110"/>
      <c r="Q24" s="111"/>
      <c r="R24" s="109"/>
      <c r="S24" s="109"/>
      <c r="T24" s="109"/>
      <c r="U24" s="112"/>
      <c r="V24" s="113"/>
      <c r="W24" s="109"/>
      <c r="X24" s="109"/>
      <c r="Y24" s="109"/>
      <c r="Z24" s="141"/>
      <c r="AA24" s="113"/>
      <c r="AB24" s="109"/>
      <c r="AC24" s="109"/>
      <c r="AD24" s="109"/>
      <c r="AE24" s="110">
        <v>4.5</v>
      </c>
      <c r="AF24" s="40">
        <f t="shared" si="0"/>
        <v>4.5</v>
      </c>
    </row>
    <row r="25" spans="1:32" ht="24.95" customHeight="1" x14ac:dyDescent="0.2">
      <c r="A25" s="329">
        <v>11605607</v>
      </c>
      <c r="B25" s="330"/>
      <c r="C25" s="432"/>
      <c r="D25" s="280" t="s">
        <v>109</v>
      </c>
      <c r="E25" s="148"/>
      <c r="F25" s="148"/>
      <c r="G25" s="148"/>
      <c r="H25" s="148"/>
      <c r="I25" s="148"/>
      <c r="J25" s="252"/>
      <c r="K25" s="42"/>
      <c r="L25" s="108"/>
      <c r="M25" s="109"/>
      <c r="N25" s="109"/>
      <c r="O25" s="109"/>
      <c r="P25" s="110"/>
      <c r="Q25" s="111">
        <v>7.5</v>
      </c>
      <c r="R25" s="109"/>
      <c r="S25" s="109"/>
      <c r="T25" s="109"/>
      <c r="U25" s="112"/>
      <c r="V25" s="113"/>
      <c r="W25" s="109"/>
      <c r="X25" s="109"/>
      <c r="Y25" s="109"/>
      <c r="Z25" s="141"/>
      <c r="AA25" s="113"/>
      <c r="AB25" s="109"/>
      <c r="AC25" s="109"/>
      <c r="AD25" s="109"/>
      <c r="AE25" s="110"/>
      <c r="AF25" s="40">
        <f t="shared" si="0"/>
        <v>7.5</v>
      </c>
    </row>
    <row r="26" spans="1:32" ht="24.95" customHeight="1" x14ac:dyDescent="0.2">
      <c r="A26" s="329">
        <v>11476710</v>
      </c>
      <c r="B26" s="330"/>
      <c r="C26" s="432"/>
      <c r="D26" s="280" t="s">
        <v>140</v>
      </c>
      <c r="E26" s="148"/>
      <c r="F26" s="148"/>
      <c r="G26" s="148"/>
      <c r="H26" s="148"/>
      <c r="I26" s="148"/>
      <c r="J26" s="252"/>
      <c r="K26" s="42"/>
      <c r="L26" s="108">
        <v>2</v>
      </c>
      <c r="M26" s="109"/>
      <c r="N26" s="109"/>
      <c r="O26" s="109"/>
      <c r="P26" s="110"/>
      <c r="Q26" s="111">
        <v>1</v>
      </c>
      <c r="R26" s="109"/>
      <c r="S26" s="109"/>
      <c r="T26" s="109"/>
      <c r="U26" s="112"/>
      <c r="V26" s="113"/>
      <c r="W26" s="109"/>
      <c r="X26" s="109"/>
      <c r="Y26" s="109"/>
      <c r="Z26" s="141"/>
      <c r="AA26" s="113"/>
      <c r="AB26" s="109"/>
      <c r="AC26" s="109"/>
      <c r="AD26" s="109"/>
      <c r="AE26" s="110"/>
      <c r="AF26" s="40">
        <f t="shared" si="0"/>
        <v>3</v>
      </c>
    </row>
    <row r="27" spans="1:32" ht="24.95" customHeight="1" x14ac:dyDescent="0.2">
      <c r="A27" s="329">
        <v>11639905</v>
      </c>
      <c r="B27" s="330"/>
      <c r="C27" s="432"/>
      <c r="D27" s="280" t="s">
        <v>141</v>
      </c>
      <c r="E27" s="148"/>
      <c r="F27" s="148"/>
      <c r="G27" s="148"/>
      <c r="H27" s="148"/>
      <c r="I27" s="148"/>
      <c r="J27" s="252"/>
      <c r="K27" s="42"/>
      <c r="L27" s="108"/>
      <c r="M27" s="109">
        <v>1</v>
      </c>
      <c r="N27" s="109"/>
      <c r="O27" s="109"/>
      <c r="P27" s="110"/>
      <c r="Q27" s="111"/>
      <c r="R27" s="109">
        <v>5</v>
      </c>
      <c r="S27" s="109"/>
      <c r="T27" s="109"/>
      <c r="U27" s="112"/>
      <c r="V27" s="113"/>
      <c r="W27" s="109"/>
      <c r="X27" s="109"/>
      <c r="Y27" s="109"/>
      <c r="Z27" s="141"/>
      <c r="AA27" s="113"/>
      <c r="AB27" s="109"/>
      <c r="AC27" s="109"/>
      <c r="AD27" s="109"/>
      <c r="AE27" s="110"/>
      <c r="AF27" s="40">
        <f t="shared" si="0"/>
        <v>6</v>
      </c>
    </row>
    <row r="28" spans="1:32" ht="24.95" customHeight="1" x14ac:dyDescent="0.2">
      <c r="A28" s="329">
        <v>11618175</v>
      </c>
      <c r="B28" s="330"/>
      <c r="C28" s="432"/>
      <c r="D28" s="280" t="s">
        <v>142</v>
      </c>
      <c r="E28" s="148"/>
      <c r="F28" s="148"/>
      <c r="G28" s="148"/>
      <c r="H28" s="148"/>
      <c r="I28" s="148"/>
      <c r="J28" s="252"/>
      <c r="K28" s="42"/>
      <c r="L28" s="108"/>
      <c r="M28" s="109">
        <v>1</v>
      </c>
      <c r="N28" s="109">
        <v>1</v>
      </c>
      <c r="O28" s="109"/>
      <c r="P28" s="110"/>
      <c r="Q28" s="111"/>
      <c r="R28" s="109">
        <v>3.5</v>
      </c>
      <c r="S28" s="109">
        <v>8.5</v>
      </c>
      <c r="T28" s="109">
        <v>8.5</v>
      </c>
      <c r="U28" s="112"/>
      <c r="V28" s="113"/>
      <c r="W28" s="109"/>
      <c r="X28" s="109"/>
      <c r="Y28" s="109"/>
      <c r="Z28" s="141"/>
      <c r="AA28" s="113"/>
      <c r="AB28" s="109"/>
      <c r="AC28" s="109"/>
      <c r="AD28" s="109"/>
      <c r="AE28" s="110"/>
      <c r="AF28" s="40">
        <f t="shared" si="0"/>
        <v>22.5</v>
      </c>
    </row>
    <row r="29" spans="1:32" ht="24.95" customHeight="1" x14ac:dyDescent="0.2">
      <c r="A29" s="329">
        <v>11656628</v>
      </c>
      <c r="B29" s="330"/>
      <c r="C29" s="432"/>
      <c r="D29" s="280" t="s">
        <v>114</v>
      </c>
      <c r="E29" s="148"/>
      <c r="F29" s="148"/>
      <c r="G29" s="148"/>
      <c r="H29" s="148"/>
      <c r="I29" s="148"/>
      <c r="J29" s="252"/>
      <c r="K29" s="42"/>
      <c r="L29" s="108"/>
      <c r="M29" s="109"/>
      <c r="N29" s="109"/>
      <c r="O29" s="109"/>
      <c r="P29" s="110"/>
      <c r="Q29" s="111"/>
      <c r="R29" s="109"/>
      <c r="S29" s="109"/>
      <c r="T29" s="109"/>
      <c r="U29" s="112">
        <v>4</v>
      </c>
      <c r="V29" s="113"/>
      <c r="W29" s="109"/>
      <c r="X29" s="109"/>
      <c r="Y29" s="109"/>
      <c r="Z29" s="141"/>
      <c r="AA29" s="113"/>
      <c r="AB29" s="109"/>
      <c r="AC29" s="109"/>
      <c r="AD29" s="109"/>
      <c r="AE29" s="110"/>
      <c r="AF29" s="40">
        <f t="shared" si="0"/>
        <v>4</v>
      </c>
    </row>
    <row r="30" spans="1:32" ht="24.95" customHeight="1" x14ac:dyDescent="0.2">
      <c r="A30" s="329">
        <v>11656889</v>
      </c>
      <c r="B30" s="330"/>
      <c r="C30" s="432"/>
      <c r="D30" s="280" t="s">
        <v>143</v>
      </c>
      <c r="E30" s="148"/>
      <c r="F30" s="148"/>
      <c r="G30" s="148"/>
      <c r="H30" s="148"/>
      <c r="I30" s="148"/>
      <c r="J30" s="252"/>
      <c r="K30" s="42"/>
      <c r="L30" s="108"/>
      <c r="M30" s="109"/>
      <c r="N30" s="109"/>
      <c r="O30" s="109">
        <v>2</v>
      </c>
      <c r="P30" s="110"/>
      <c r="Q30" s="111"/>
      <c r="R30" s="109"/>
      <c r="S30" s="109"/>
      <c r="T30" s="109"/>
      <c r="U30" s="112"/>
      <c r="V30" s="113"/>
      <c r="W30" s="109"/>
      <c r="X30" s="109"/>
      <c r="Y30" s="109"/>
      <c r="Z30" s="141"/>
      <c r="AA30" s="113"/>
      <c r="AB30" s="109"/>
      <c r="AC30" s="109"/>
      <c r="AD30" s="109"/>
      <c r="AE30" s="110"/>
      <c r="AF30" s="40">
        <f t="shared" si="0"/>
        <v>2</v>
      </c>
    </row>
    <row r="31" spans="1:32" ht="24.95" customHeight="1" x14ac:dyDescent="0.2">
      <c r="A31" s="329">
        <v>11656835</v>
      </c>
      <c r="B31" s="330"/>
      <c r="C31" s="432"/>
      <c r="D31" s="280" t="s">
        <v>144</v>
      </c>
      <c r="E31" s="148"/>
      <c r="F31" s="148"/>
      <c r="G31" s="148"/>
      <c r="H31" s="148"/>
      <c r="I31" s="148"/>
      <c r="J31" s="252"/>
      <c r="K31" s="46"/>
      <c r="L31" s="108">
        <v>2</v>
      </c>
      <c r="M31" s="109"/>
      <c r="N31" s="109"/>
      <c r="O31" s="109"/>
      <c r="P31" s="110">
        <v>2</v>
      </c>
      <c r="Q31" s="111"/>
      <c r="R31" s="109"/>
      <c r="S31" s="109"/>
      <c r="T31" s="109"/>
      <c r="U31" s="112"/>
      <c r="V31" s="113"/>
      <c r="W31" s="109"/>
      <c r="X31" s="109"/>
      <c r="Y31" s="109"/>
      <c r="Z31" s="141"/>
      <c r="AA31" s="113"/>
      <c r="AB31" s="109"/>
      <c r="AC31" s="109"/>
      <c r="AD31" s="109"/>
      <c r="AE31" s="110"/>
      <c r="AF31" s="40">
        <f t="shared" si="0"/>
        <v>4</v>
      </c>
    </row>
    <row r="32" spans="1:32" ht="24.95" customHeight="1" x14ac:dyDescent="0.2">
      <c r="A32" s="329"/>
      <c r="B32" s="330"/>
      <c r="C32" s="432"/>
      <c r="D32" s="292"/>
      <c r="E32" s="148"/>
      <c r="F32" s="148"/>
      <c r="G32" s="148"/>
      <c r="H32" s="148"/>
      <c r="I32" s="148"/>
      <c r="J32" s="252"/>
      <c r="K32" s="46"/>
      <c r="L32" s="108"/>
      <c r="M32" s="109"/>
      <c r="N32" s="109"/>
      <c r="O32" s="109"/>
      <c r="P32" s="110"/>
      <c r="Q32" s="111"/>
      <c r="R32" s="109"/>
      <c r="S32" s="109"/>
      <c r="T32" s="109"/>
      <c r="U32" s="112"/>
      <c r="V32" s="113"/>
      <c r="W32" s="109"/>
      <c r="X32" s="109"/>
      <c r="Y32" s="109"/>
      <c r="Z32" s="141"/>
      <c r="AA32" s="113"/>
      <c r="AB32" s="109"/>
      <c r="AC32" s="109"/>
      <c r="AD32" s="109"/>
      <c r="AE32" s="110"/>
      <c r="AF32" s="40">
        <f t="shared" si="0"/>
        <v>0</v>
      </c>
    </row>
    <row r="33" spans="1:32" ht="24.95" customHeight="1" x14ac:dyDescent="0.2">
      <c r="A33" s="329"/>
      <c r="B33" s="330"/>
      <c r="C33" s="432"/>
      <c r="D33" s="292"/>
      <c r="E33" s="148"/>
      <c r="F33" s="148"/>
      <c r="G33" s="148"/>
      <c r="H33" s="148"/>
      <c r="I33" s="148"/>
      <c r="J33" s="252"/>
      <c r="K33" s="46"/>
      <c r="L33" s="108"/>
      <c r="M33" s="109"/>
      <c r="N33" s="109"/>
      <c r="O33" s="109"/>
      <c r="P33" s="110"/>
      <c r="Q33" s="111"/>
      <c r="R33" s="109"/>
      <c r="S33" s="109"/>
      <c r="T33" s="109"/>
      <c r="U33" s="112"/>
      <c r="V33" s="113"/>
      <c r="W33" s="109"/>
      <c r="X33" s="109"/>
      <c r="Y33" s="109"/>
      <c r="Z33" s="141"/>
      <c r="AA33" s="113"/>
      <c r="AB33" s="109"/>
      <c r="AC33" s="109"/>
      <c r="AD33" s="109"/>
      <c r="AE33" s="110"/>
      <c r="AF33" s="40">
        <f t="shared" si="0"/>
        <v>0</v>
      </c>
    </row>
    <row r="34" spans="1:32" ht="24.95" customHeight="1" thickBot="1" x14ac:dyDescent="0.25">
      <c r="A34" s="350"/>
      <c r="B34" s="445"/>
      <c r="C34" s="446"/>
      <c r="D34" s="115"/>
      <c r="E34" s="116"/>
      <c r="F34" s="116"/>
      <c r="G34" s="116"/>
      <c r="H34" s="116"/>
      <c r="I34" s="116"/>
      <c r="J34" s="217"/>
      <c r="K34" s="50"/>
      <c r="L34" s="117"/>
      <c r="M34" s="53"/>
      <c r="N34" s="53"/>
      <c r="O34" s="53"/>
      <c r="P34" s="54"/>
      <c r="Q34" s="55"/>
      <c r="R34" s="53"/>
      <c r="S34" s="53"/>
      <c r="T34" s="53"/>
      <c r="U34" s="56"/>
      <c r="V34" s="52"/>
      <c r="W34" s="53"/>
      <c r="X34" s="53"/>
      <c r="Y34" s="53"/>
      <c r="Z34" s="144"/>
      <c r="AA34" s="52"/>
      <c r="AB34" s="53"/>
      <c r="AC34" s="53"/>
      <c r="AD34" s="53"/>
      <c r="AE34" s="54"/>
      <c r="AF34" s="40">
        <f t="shared" si="0"/>
        <v>0</v>
      </c>
    </row>
    <row r="35" spans="1:32" x14ac:dyDescent="0.2">
      <c r="L35" s="57">
        <f t="shared" ref="L35:AF35" si="1">SUM(L6:L34)</f>
        <v>5.5</v>
      </c>
      <c r="M35" s="57">
        <f t="shared" si="1"/>
        <v>4.5</v>
      </c>
      <c r="N35" s="57">
        <f t="shared" si="1"/>
        <v>3.5</v>
      </c>
      <c r="O35" s="57">
        <f t="shared" si="1"/>
        <v>3.5</v>
      </c>
      <c r="P35" s="57">
        <f t="shared" si="1"/>
        <v>5</v>
      </c>
      <c r="Q35" s="57">
        <f t="shared" si="1"/>
        <v>8.5</v>
      </c>
      <c r="R35" s="57">
        <f t="shared" si="1"/>
        <v>8.5</v>
      </c>
      <c r="S35" s="57">
        <f t="shared" si="1"/>
        <v>8.5</v>
      </c>
      <c r="T35" s="57">
        <f t="shared" si="1"/>
        <v>8.5</v>
      </c>
      <c r="U35" s="57">
        <f t="shared" si="1"/>
        <v>4</v>
      </c>
      <c r="V35" s="57">
        <f t="shared" si="1"/>
        <v>8.5</v>
      </c>
      <c r="W35" s="57">
        <f t="shared" si="1"/>
        <v>8.5</v>
      </c>
      <c r="X35" s="57">
        <f t="shared" si="1"/>
        <v>8.5</v>
      </c>
      <c r="Y35" s="57">
        <f t="shared" si="1"/>
        <v>8.5</v>
      </c>
      <c r="Z35" s="57">
        <f t="shared" si="1"/>
        <v>4</v>
      </c>
      <c r="AA35" s="57">
        <f t="shared" si="1"/>
        <v>7.75</v>
      </c>
      <c r="AB35" s="57">
        <f t="shared" si="1"/>
        <v>7.75</v>
      </c>
      <c r="AC35" s="57">
        <f t="shared" si="1"/>
        <v>7.75</v>
      </c>
      <c r="AD35" s="57">
        <f t="shared" si="1"/>
        <v>7.75</v>
      </c>
      <c r="AE35" s="57">
        <f t="shared" si="1"/>
        <v>7</v>
      </c>
      <c r="AF35" s="57">
        <f t="shared" si="1"/>
        <v>136</v>
      </c>
    </row>
    <row r="36" spans="1:32" x14ac:dyDescent="0.2">
      <c r="P36" s="7"/>
      <c r="Q36" s="7"/>
      <c r="X36" s="7"/>
      <c r="AA36" s="58"/>
      <c r="AB36" s="58"/>
      <c r="AC36" s="58"/>
      <c r="AD36" s="58"/>
      <c r="AE36" s="58"/>
    </row>
    <row r="37" spans="1:32" x14ac:dyDescent="0.2">
      <c r="AA37" s="58"/>
      <c r="AB37" s="58"/>
      <c r="AC37" s="58"/>
      <c r="AD37" s="58"/>
      <c r="AE37" s="58"/>
    </row>
    <row r="38" spans="1:32" x14ac:dyDescent="0.2">
      <c r="AA38" s="57"/>
      <c r="AB38" s="57"/>
      <c r="AC38" s="57"/>
      <c r="AD38" s="57"/>
      <c r="AE38" s="57"/>
    </row>
    <row r="42" spans="1:32" ht="12.75" customHeight="1" x14ac:dyDescent="0.2"/>
  </sheetData>
  <mergeCells count="37">
    <mergeCell ref="A31:C31"/>
    <mergeCell ref="A32:C32"/>
    <mergeCell ref="A33:C33"/>
    <mergeCell ref="A16:C16"/>
    <mergeCell ref="A34:C34"/>
    <mergeCell ref="A17:C17"/>
    <mergeCell ref="A18:C18"/>
    <mergeCell ref="A19:C19"/>
    <mergeCell ref="A20:C20"/>
    <mergeCell ref="A28:C28"/>
    <mergeCell ref="A27:C27"/>
    <mergeCell ref="A30:C30"/>
    <mergeCell ref="A29:C29"/>
    <mergeCell ref="A21:C21"/>
    <mergeCell ref="A22:C22"/>
    <mergeCell ref="A23:C23"/>
    <mergeCell ref="A24:C24"/>
    <mergeCell ref="A25:C25"/>
    <mergeCell ref="A26:C26"/>
    <mergeCell ref="A15:C15"/>
    <mergeCell ref="A14:C14"/>
    <mergeCell ref="A13:C13"/>
    <mergeCell ref="A9:C9"/>
    <mergeCell ref="AA3:AE3"/>
    <mergeCell ref="A5:C5"/>
    <mergeCell ref="A6:C6"/>
    <mergeCell ref="Q3:U3"/>
    <mergeCell ref="V3:Z3"/>
    <mergeCell ref="L3:P3"/>
    <mergeCell ref="E3:G4"/>
    <mergeCell ref="H3:J4"/>
    <mergeCell ref="D3:D5"/>
    <mergeCell ref="A7:C7"/>
    <mergeCell ref="A8:C8"/>
    <mergeCell ref="A10:C10"/>
    <mergeCell ref="A11:C11"/>
    <mergeCell ref="A12:C12"/>
  </mergeCells>
  <phoneticPr fontId="19" type="noConversion"/>
  <conditionalFormatting sqref="D6">
    <cfRule type="expression" dxfId="709" priority="178">
      <formula>($K6="AC")</formula>
    </cfRule>
    <cfRule type="expression" dxfId="708" priority="179">
      <formula>COUNTA($L6:$BS6)</formula>
    </cfRule>
    <cfRule type="expression" dxfId="707" priority="180">
      <formula>($K6="GC")</formula>
    </cfRule>
    <cfRule type="expression" dxfId="706" priority="181">
      <formula>($K6="c")</formula>
    </cfRule>
    <cfRule type="expression" dxfId="705" priority="182">
      <formula>($J6="DA")</formula>
    </cfRule>
    <cfRule type="expression" dxfId="704" priority="183">
      <formula>($K6="E")</formula>
    </cfRule>
  </conditionalFormatting>
  <conditionalFormatting sqref="D7">
    <cfRule type="expression" dxfId="703" priority="172">
      <formula>($K7="AC")</formula>
    </cfRule>
    <cfRule type="expression" dxfId="702" priority="173">
      <formula>COUNTA($L7:$BS7)</formula>
    </cfRule>
    <cfRule type="expression" dxfId="701" priority="174">
      <formula>($K7="GC")</formula>
    </cfRule>
    <cfRule type="expression" dxfId="700" priority="175">
      <formula>($K7="c")</formula>
    </cfRule>
    <cfRule type="expression" dxfId="699" priority="176">
      <formula>($J7="DA")</formula>
    </cfRule>
    <cfRule type="expression" dxfId="698" priority="177">
      <formula>($K7="E")</formula>
    </cfRule>
  </conditionalFormatting>
  <conditionalFormatting sqref="D8">
    <cfRule type="expression" dxfId="697" priority="166">
      <formula>($K8="AC")</formula>
    </cfRule>
    <cfRule type="expression" dxfId="696" priority="167">
      <formula>COUNTA($L8:$BS8)</formula>
    </cfRule>
    <cfRule type="expression" dxfId="695" priority="168">
      <formula>($K8="GC")</formula>
    </cfRule>
    <cfRule type="expression" dxfId="694" priority="169">
      <formula>($K8="c")</formula>
    </cfRule>
    <cfRule type="expression" dxfId="693" priority="170">
      <formula>($J8="DA")</formula>
    </cfRule>
    <cfRule type="expression" dxfId="692" priority="171">
      <formula>($K8="E")</formula>
    </cfRule>
  </conditionalFormatting>
  <conditionalFormatting sqref="D9">
    <cfRule type="expression" dxfId="691" priority="160">
      <formula>($K9="AC")</formula>
    </cfRule>
    <cfRule type="expression" dxfId="690" priority="161">
      <formula>COUNTA($L9:$BS9)</formula>
    </cfRule>
    <cfRule type="expression" dxfId="689" priority="162">
      <formula>($K9="GC")</formula>
    </cfRule>
    <cfRule type="expression" dxfId="688" priority="163">
      <formula>($K9="c")</formula>
    </cfRule>
    <cfRule type="expression" dxfId="687" priority="164">
      <formula>($J9="DA")</formula>
    </cfRule>
    <cfRule type="expression" dxfId="686" priority="165">
      <formula>($K9="E")</formula>
    </cfRule>
  </conditionalFormatting>
  <conditionalFormatting sqref="D10">
    <cfRule type="expression" dxfId="685" priority="154">
      <formula>($K10="AC")</formula>
    </cfRule>
    <cfRule type="expression" dxfId="684" priority="155">
      <formula>COUNTA($L10:$BS10)</formula>
    </cfRule>
    <cfRule type="expression" dxfId="683" priority="156">
      <formula>($K10="GC")</formula>
    </cfRule>
    <cfRule type="expression" dxfId="682" priority="157">
      <formula>($K10="c")</formula>
    </cfRule>
    <cfRule type="expression" dxfId="681" priority="158">
      <formula>($J10="DA")</formula>
    </cfRule>
    <cfRule type="expression" dxfId="680" priority="159">
      <formula>($K10="E")</formula>
    </cfRule>
  </conditionalFormatting>
  <conditionalFormatting sqref="D11">
    <cfRule type="expression" dxfId="679" priority="147">
      <formula>($K11="AH")</formula>
    </cfRule>
    <cfRule type="expression" dxfId="678" priority="148">
      <formula>($K11="AC")</formula>
    </cfRule>
    <cfRule type="expression" dxfId="677" priority="149">
      <formula>($J11="DA")</formula>
    </cfRule>
    <cfRule type="expression" dxfId="676" priority="150">
      <formula>COUNTA($L11:$BS11)</formula>
    </cfRule>
    <cfRule type="expression" dxfId="675" priority="151">
      <formula>($K11="GC")</formula>
    </cfRule>
    <cfRule type="expression" dxfId="674" priority="152">
      <formula>($K11="c")</formula>
    </cfRule>
    <cfRule type="expression" dxfId="673" priority="153">
      <formula>($K11="E")</formula>
    </cfRule>
  </conditionalFormatting>
  <conditionalFormatting sqref="D12">
    <cfRule type="expression" dxfId="672" priority="140">
      <formula>($K12="AH")</formula>
    </cfRule>
    <cfRule type="expression" dxfId="671" priority="141">
      <formula>($K12="AC")</formula>
    </cfRule>
    <cfRule type="expression" dxfId="670" priority="142">
      <formula>($J12="DA")</formula>
    </cfRule>
    <cfRule type="expression" dxfId="669" priority="143">
      <formula>($K12="c")</formula>
    </cfRule>
    <cfRule type="expression" dxfId="668" priority="144">
      <formula>COUNTA($L12:$BS12)</formula>
    </cfRule>
    <cfRule type="expression" dxfId="667" priority="145">
      <formula>($K12="GC")</formula>
    </cfRule>
    <cfRule type="expression" dxfId="666" priority="146">
      <formula>($K12="E")</formula>
    </cfRule>
  </conditionalFormatting>
  <conditionalFormatting sqref="D19">
    <cfRule type="expression" dxfId="665" priority="84">
      <formula>($K19="AH")</formula>
    </cfRule>
    <cfRule type="expression" dxfId="664" priority="85">
      <formula>($K19="AC")</formula>
    </cfRule>
    <cfRule type="expression" dxfId="663" priority="86">
      <formula>($J19="DA")</formula>
    </cfRule>
    <cfRule type="expression" dxfId="662" priority="87">
      <formula>($K19="c")</formula>
    </cfRule>
    <cfRule type="expression" dxfId="661" priority="88">
      <formula>COUNTA($L19:$BS19)</formula>
    </cfRule>
    <cfRule type="expression" dxfId="660" priority="89">
      <formula>($K19="GC")</formula>
    </cfRule>
    <cfRule type="expression" dxfId="659" priority="90">
      <formula>($K19="E")</formula>
    </cfRule>
  </conditionalFormatting>
  <conditionalFormatting sqref="D13">
    <cfRule type="expression" dxfId="658" priority="126">
      <formula>($K13="AH")</formula>
    </cfRule>
    <cfRule type="expression" dxfId="657" priority="127">
      <formula>($K13="AC")</formula>
    </cfRule>
    <cfRule type="expression" dxfId="656" priority="128">
      <formula>($J13="DA")</formula>
    </cfRule>
    <cfRule type="expression" dxfId="655" priority="129">
      <formula>($K13="c")</formula>
    </cfRule>
    <cfRule type="expression" dxfId="654" priority="130">
      <formula>COUNTA($L13:$BS13)</formula>
    </cfRule>
    <cfRule type="expression" dxfId="653" priority="131">
      <formula>($K13="GC")</formula>
    </cfRule>
    <cfRule type="expression" dxfId="652" priority="132">
      <formula>($K13="E")</formula>
    </cfRule>
  </conditionalFormatting>
  <conditionalFormatting sqref="D14">
    <cfRule type="expression" dxfId="651" priority="119">
      <formula>($K14="AH")</formula>
    </cfRule>
    <cfRule type="expression" dxfId="650" priority="120">
      <formula>($K14="AC")</formula>
    </cfRule>
    <cfRule type="expression" dxfId="649" priority="121">
      <formula>($J14="DA")</formula>
    </cfRule>
    <cfRule type="expression" dxfId="648" priority="122">
      <formula>($K14="c")</formula>
    </cfRule>
    <cfRule type="expression" dxfId="647" priority="123">
      <formula>COUNTA($L14:$BS14)</formula>
    </cfRule>
    <cfRule type="expression" dxfId="646" priority="124">
      <formula>($K14="GC")</formula>
    </cfRule>
    <cfRule type="expression" dxfId="645" priority="125">
      <formula>($K14="E")</formula>
    </cfRule>
  </conditionalFormatting>
  <conditionalFormatting sqref="D15">
    <cfRule type="expression" dxfId="644" priority="112">
      <formula>($K15="AH")</formula>
    </cfRule>
    <cfRule type="expression" dxfId="643" priority="113">
      <formula>($K15="AC")</formula>
    </cfRule>
    <cfRule type="expression" dxfId="642" priority="114">
      <formula>($J15="DA")</formula>
    </cfRule>
    <cfRule type="expression" dxfId="641" priority="115">
      <formula>($K15="c")</formula>
    </cfRule>
    <cfRule type="expression" dxfId="640" priority="116">
      <formula>COUNTA($L15:$BS15)</formula>
    </cfRule>
    <cfRule type="expression" dxfId="639" priority="117">
      <formula>($K15="GC")</formula>
    </cfRule>
    <cfRule type="expression" dxfId="638" priority="118">
      <formula>($K15="E")</formula>
    </cfRule>
  </conditionalFormatting>
  <conditionalFormatting sqref="D16">
    <cfRule type="expression" dxfId="637" priority="105">
      <formula>($K16="AH")</formula>
    </cfRule>
    <cfRule type="expression" dxfId="636" priority="106">
      <formula>($K16="AC")</formula>
    </cfRule>
    <cfRule type="expression" dxfId="635" priority="107">
      <formula>($J16="DA")</formula>
    </cfRule>
    <cfRule type="expression" dxfId="634" priority="108">
      <formula>($K16="c")</formula>
    </cfRule>
    <cfRule type="expression" dxfId="633" priority="109">
      <formula>COUNTA($L16:$BS16)</formula>
    </cfRule>
    <cfRule type="expression" dxfId="632" priority="110">
      <formula>($K16="GC")</formula>
    </cfRule>
    <cfRule type="expression" dxfId="631" priority="111">
      <formula>($K16="E")</formula>
    </cfRule>
  </conditionalFormatting>
  <conditionalFormatting sqref="D17">
    <cfRule type="expression" dxfId="630" priority="98">
      <formula>($K17="AH")</formula>
    </cfRule>
    <cfRule type="expression" dxfId="629" priority="99">
      <formula>($K17="AC")</formula>
    </cfRule>
    <cfRule type="expression" dxfId="628" priority="100">
      <formula>($J17="DA")</formula>
    </cfRule>
    <cfRule type="expression" dxfId="627" priority="101">
      <formula>($K17="c")</formula>
    </cfRule>
    <cfRule type="expression" dxfId="626" priority="102">
      <formula>COUNTA($L17:$BS17)</formula>
    </cfRule>
    <cfRule type="expression" dxfId="625" priority="103">
      <formula>($K17="GC")</formula>
    </cfRule>
    <cfRule type="expression" dxfId="624" priority="104">
      <formula>($K17="E")</formula>
    </cfRule>
  </conditionalFormatting>
  <conditionalFormatting sqref="D18">
    <cfRule type="expression" dxfId="623" priority="91">
      <formula>($K18="AH")</formula>
    </cfRule>
    <cfRule type="expression" dxfId="622" priority="92">
      <formula>($K18="AC")</formula>
    </cfRule>
    <cfRule type="expression" dxfId="621" priority="93">
      <formula>($J18="DA")</formula>
    </cfRule>
    <cfRule type="expression" dxfId="620" priority="94">
      <formula>($K18="c")</formula>
    </cfRule>
    <cfRule type="expression" dxfId="619" priority="95">
      <formula>COUNTA($L18:$BS18)</formula>
    </cfRule>
    <cfRule type="expression" dxfId="618" priority="96">
      <formula>($K18="GC")</formula>
    </cfRule>
    <cfRule type="expression" dxfId="617" priority="97">
      <formula>($K18="E")</formula>
    </cfRule>
  </conditionalFormatting>
  <conditionalFormatting sqref="D30 D32:D33">
    <cfRule type="expression" dxfId="616" priority="8">
      <formula>($K30="AH")</formula>
    </cfRule>
    <cfRule type="expression" dxfId="615" priority="9">
      <formula>($K30="AC")</formula>
    </cfRule>
    <cfRule type="expression" dxfId="614" priority="10">
      <formula>($J30="DA")</formula>
    </cfRule>
    <cfRule type="expression" dxfId="613" priority="11">
      <formula>($K30="c")</formula>
    </cfRule>
    <cfRule type="expression" dxfId="612" priority="12">
      <formula>COUNTA($L30:$BS30)</formula>
    </cfRule>
    <cfRule type="expression" dxfId="611" priority="13">
      <formula>($K30="GC")</formula>
    </cfRule>
    <cfRule type="expression" dxfId="610" priority="14">
      <formula>($K30="E")</formula>
    </cfRule>
  </conditionalFormatting>
  <conditionalFormatting sqref="D20">
    <cfRule type="expression" dxfId="609" priority="77">
      <formula>($K20="AH")</formula>
    </cfRule>
    <cfRule type="expression" dxfId="608" priority="78">
      <formula>($K20="AC")</formula>
    </cfRule>
    <cfRule type="expression" dxfId="607" priority="79">
      <formula>($J20="DA")</formula>
    </cfRule>
    <cfRule type="expression" dxfId="606" priority="80">
      <formula>($K20="c")</formula>
    </cfRule>
    <cfRule type="expression" dxfId="605" priority="81">
      <formula>COUNTA($L20:$BS20)</formula>
    </cfRule>
    <cfRule type="expression" dxfId="604" priority="82">
      <formula>($K20="GC")</formula>
    </cfRule>
    <cfRule type="expression" dxfId="603" priority="83">
      <formula>($K20="E")</formula>
    </cfRule>
  </conditionalFormatting>
  <conditionalFormatting sqref="D21">
    <cfRule type="expression" dxfId="602" priority="70">
      <formula>($K21="AH")</formula>
    </cfRule>
    <cfRule type="expression" dxfId="601" priority="71">
      <formula>($K21="AC")</formula>
    </cfRule>
    <cfRule type="expression" dxfId="600" priority="72">
      <formula>($J21="DA")</formula>
    </cfRule>
    <cfRule type="expression" dxfId="599" priority="73">
      <formula>($K21="c")</formula>
    </cfRule>
    <cfRule type="expression" dxfId="598" priority="74">
      <formula>COUNTA($L21:$BS21)</formula>
    </cfRule>
    <cfRule type="expression" dxfId="597" priority="75">
      <formula>($K21="GC")</formula>
    </cfRule>
    <cfRule type="expression" dxfId="596" priority="76">
      <formula>($K21="E")</formula>
    </cfRule>
  </conditionalFormatting>
  <conditionalFormatting sqref="D22">
    <cfRule type="expression" dxfId="595" priority="63">
      <formula>($K22="AH")</formula>
    </cfRule>
    <cfRule type="expression" dxfId="594" priority="64">
      <formula>($K22="AC")</formula>
    </cfRule>
    <cfRule type="expression" dxfId="593" priority="65">
      <formula>($J22="DA")</formula>
    </cfRule>
    <cfRule type="expression" dxfId="592" priority="66">
      <formula>($K22="c")</formula>
    </cfRule>
    <cfRule type="expression" dxfId="591" priority="67">
      <formula>COUNTA($L22:$BS22)</formula>
    </cfRule>
    <cfRule type="expression" dxfId="590" priority="68">
      <formula>($K22="GC")</formula>
    </cfRule>
    <cfRule type="expression" dxfId="589" priority="69">
      <formula>($K22="E")</formula>
    </cfRule>
  </conditionalFormatting>
  <conditionalFormatting sqref="D23">
    <cfRule type="expression" dxfId="588" priority="56">
      <formula>($K23="AH")</formula>
    </cfRule>
    <cfRule type="expression" dxfId="587" priority="57">
      <formula>($K23="AC")</formula>
    </cfRule>
    <cfRule type="expression" dxfId="586" priority="58">
      <formula>($J23="DA")</formula>
    </cfRule>
    <cfRule type="expression" dxfId="585" priority="59">
      <formula>COUNTA($L23:$BS23)</formula>
    </cfRule>
    <cfRule type="expression" dxfId="584" priority="60">
      <formula>($K23="GC")</formula>
    </cfRule>
    <cfRule type="expression" dxfId="583" priority="61">
      <formula>($K23="c")</formula>
    </cfRule>
    <cfRule type="expression" dxfId="582" priority="62">
      <formula>($K23="E")</formula>
    </cfRule>
  </conditionalFormatting>
  <conditionalFormatting sqref="D24">
    <cfRule type="expression" dxfId="581" priority="49">
      <formula>($K24="AH")</formula>
    </cfRule>
    <cfRule type="expression" dxfId="580" priority="50">
      <formula>($K24="AC")</formula>
    </cfRule>
    <cfRule type="expression" dxfId="579" priority="51">
      <formula>($J24="DA")</formula>
    </cfRule>
    <cfRule type="expression" dxfId="578" priority="52">
      <formula>($K24="c")</formula>
    </cfRule>
    <cfRule type="expression" dxfId="577" priority="53">
      <formula>COUNTA($L24:$BS24)</formula>
    </cfRule>
    <cfRule type="expression" dxfId="576" priority="54">
      <formula>($K24="GC")</formula>
    </cfRule>
    <cfRule type="expression" dxfId="575" priority="55">
      <formula>($K24="E")</formula>
    </cfRule>
  </conditionalFormatting>
  <conditionalFormatting sqref="D25">
    <cfRule type="expression" dxfId="574" priority="43">
      <formula>($K25="AC")</formula>
    </cfRule>
    <cfRule type="expression" dxfId="573" priority="44">
      <formula>COUNTA($L25:$BS25)</formula>
    </cfRule>
    <cfRule type="expression" dxfId="572" priority="45">
      <formula>($K25="GC")</formula>
    </cfRule>
    <cfRule type="expression" dxfId="571" priority="46">
      <formula>($K25="c")</formula>
    </cfRule>
    <cfRule type="expression" dxfId="570" priority="47">
      <formula>($J25="DA")</formula>
    </cfRule>
    <cfRule type="expression" dxfId="569" priority="48">
      <formula>($K25="E")</formula>
    </cfRule>
  </conditionalFormatting>
  <conditionalFormatting sqref="D26">
    <cfRule type="expression" dxfId="568" priority="36">
      <formula>($K26="AH")</formula>
    </cfRule>
    <cfRule type="expression" dxfId="567" priority="37">
      <formula>($K26="AC")</formula>
    </cfRule>
    <cfRule type="expression" dxfId="566" priority="38">
      <formula>($J26="DA")</formula>
    </cfRule>
    <cfRule type="expression" dxfId="565" priority="39">
      <formula>($K26="c")</formula>
    </cfRule>
    <cfRule type="expression" dxfId="564" priority="40">
      <formula>COUNTA($L26:$BS26)</formula>
    </cfRule>
    <cfRule type="expression" dxfId="563" priority="41">
      <formula>($K26="GC")</formula>
    </cfRule>
    <cfRule type="expression" dxfId="562" priority="42">
      <formula>($K26="E")</formula>
    </cfRule>
  </conditionalFormatting>
  <conditionalFormatting sqref="D27">
    <cfRule type="expression" dxfId="561" priority="29">
      <formula>($K27="AH")</formula>
    </cfRule>
    <cfRule type="expression" dxfId="560" priority="30">
      <formula>($K27="AC")</formula>
    </cfRule>
    <cfRule type="expression" dxfId="559" priority="31">
      <formula>($J27="DA")</formula>
    </cfRule>
    <cfRule type="expression" dxfId="558" priority="32">
      <formula>($K27="c")</formula>
    </cfRule>
    <cfRule type="expression" dxfId="557" priority="33">
      <formula>COUNTA($L27:$BS27)</formula>
    </cfRule>
    <cfRule type="expression" dxfId="556" priority="34">
      <formula>($K27="GC")</formula>
    </cfRule>
    <cfRule type="expression" dxfId="555" priority="35">
      <formula>($K27="E")</formula>
    </cfRule>
  </conditionalFormatting>
  <conditionalFormatting sqref="D28">
    <cfRule type="expression" dxfId="554" priority="22">
      <formula>($K28="AH")</formula>
    </cfRule>
    <cfRule type="expression" dxfId="553" priority="23">
      <formula>($K28="AC")</formula>
    </cfRule>
    <cfRule type="expression" dxfId="552" priority="24">
      <formula>($J28="DA")</formula>
    </cfRule>
    <cfRule type="expression" dxfId="551" priority="25">
      <formula>($K28="c")</formula>
    </cfRule>
    <cfRule type="expression" dxfId="550" priority="26">
      <formula>COUNTA($L28:$BS28)</formula>
    </cfRule>
    <cfRule type="expression" dxfId="549" priority="27">
      <formula>($K28="GC")</formula>
    </cfRule>
    <cfRule type="expression" dxfId="548" priority="28">
      <formula>($K28="E")</formula>
    </cfRule>
  </conditionalFormatting>
  <conditionalFormatting sqref="D29">
    <cfRule type="expression" dxfId="547" priority="15">
      <formula>($K29="AH")</formula>
    </cfRule>
    <cfRule type="expression" dxfId="546" priority="16">
      <formula>($K29="AC")</formula>
    </cfRule>
    <cfRule type="expression" dxfId="545" priority="17">
      <formula>($J29="DA")</formula>
    </cfRule>
    <cfRule type="expression" dxfId="544" priority="18">
      <formula>($K29="c")</formula>
    </cfRule>
    <cfRule type="expression" dxfId="543" priority="19">
      <formula>COUNTA($L29:$BS29)</formula>
    </cfRule>
    <cfRule type="expression" dxfId="542" priority="20">
      <formula>($K29="GC")</formula>
    </cfRule>
    <cfRule type="expression" dxfId="541" priority="21">
      <formula>($K29="E")</formula>
    </cfRule>
  </conditionalFormatting>
  <conditionalFormatting sqref="D31">
    <cfRule type="expression" dxfId="540" priority="1">
      <formula>($K31="AH")</formula>
    </cfRule>
    <cfRule type="expression" dxfId="539" priority="2">
      <formula>($K31="AC")</formula>
    </cfRule>
    <cfRule type="expression" dxfId="538" priority="3">
      <formula>($J31="DA")</formula>
    </cfRule>
    <cfRule type="expression" dxfId="537" priority="4">
      <formula>($K31="c")</formula>
    </cfRule>
    <cfRule type="expression" dxfId="536" priority="5">
      <formula>COUNTA($L31:$BS31)</formula>
    </cfRule>
    <cfRule type="expression" dxfId="535" priority="6">
      <formula>($K31="GC")</formula>
    </cfRule>
    <cfRule type="expression" dxfId="534" priority="7">
      <formula>($K31="E")</formula>
    </cfRule>
  </conditionalFormatting>
  <pageMargins left="0.19685039370078741" right="0.19685039370078741" top="0.98425196850393704" bottom="0.98425196850393704" header="0.51181102362204722" footer="0.51181102362204722"/>
  <pageSetup paperSize="9" scale="53" orientation="landscape" horizontalDpi="12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2BDDE1"/>
  </sheetPr>
  <dimension ref="A1:M49"/>
  <sheetViews>
    <sheetView zoomScaleNormal="100" zoomScaleSheetLayoutView="100" workbookViewId="0">
      <selection activeCell="A5" sqref="A5:M5"/>
    </sheetView>
  </sheetViews>
  <sheetFormatPr baseColWidth="10" defaultRowHeight="12.75" x14ac:dyDescent="0.2"/>
  <cols>
    <col min="1" max="1" width="9.85546875" style="105" customWidth="1"/>
    <col min="2" max="2" width="13.42578125" style="105" customWidth="1"/>
    <col min="3" max="3" width="9.42578125" style="105" customWidth="1"/>
    <col min="4" max="4" width="10.5703125" style="105" customWidth="1"/>
    <col min="5" max="5" width="9.140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02'!M2</f>
        <v>Reinaldo, MARTINS</v>
      </c>
      <c r="I2" s="374"/>
      <c r="J2" s="64"/>
      <c r="K2" s="65"/>
      <c r="L2" s="66">
        <f>'Opérations 02'!B3</f>
        <v>2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02'!A4</f>
        <v>43108</v>
      </c>
      <c r="L3" s="65" t="s">
        <v>32</v>
      </c>
      <c r="M3" s="70">
        <f>'Opérations 02'!C4</f>
        <v>43112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447" t="s">
        <v>0</v>
      </c>
      <c r="I4" s="448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145</v>
      </c>
      <c r="E8" s="66">
        <v>1</v>
      </c>
      <c r="F8" s="80">
        <f>'Opérations 02'!L35</f>
        <v>5.5</v>
      </c>
      <c r="G8" s="80">
        <f>'Opérations 02'!M35</f>
        <v>4.5</v>
      </c>
      <c r="H8" s="80">
        <f>'Opérations 02'!N35</f>
        <v>3.5</v>
      </c>
      <c r="I8" s="80">
        <f>'Opérations 02'!O35</f>
        <v>3.5</v>
      </c>
      <c r="J8" s="80">
        <f>'Opérations 02'!P35</f>
        <v>5</v>
      </c>
      <c r="K8" s="81"/>
      <c r="L8" s="81"/>
      <c r="M8" s="270">
        <f>SUM(F8:J8)</f>
        <v>22</v>
      </c>
    </row>
    <row r="9" spans="1:13" s="62" customFormat="1" x14ac:dyDescent="0.2">
      <c r="A9" s="381"/>
      <c r="B9" s="382"/>
      <c r="C9" s="79"/>
      <c r="D9" s="66" t="s">
        <v>77</v>
      </c>
      <c r="E9" s="66"/>
      <c r="F9" s="80"/>
      <c r="G9" s="80"/>
      <c r="H9" s="80"/>
      <c r="I9" s="80"/>
      <c r="J9" s="80"/>
      <c r="K9" s="80"/>
      <c r="L9" s="80"/>
      <c r="M9" s="270">
        <f t="shared" ref="M9:M20" si="0">SUM(F9:J9)</f>
        <v>0</v>
      </c>
    </row>
    <row r="10" spans="1:13" s="62" customFormat="1" x14ac:dyDescent="0.2">
      <c r="A10" s="381"/>
      <c r="B10" s="382"/>
      <c r="C10" s="79"/>
      <c r="D10" s="66"/>
      <c r="E10" s="66"/>
      <c r="F10" s="80"/>
      <c r="G10" s="80"/>
      <c r="H10" s="80"/>
      <c r="I10" s="80"/>
      <c r="J10" s="80"/>
      <c r="K10" s="80"/>
      <c r="L10" s="80"/>
      <c r="M10" s="270">
        <f t="shared" si="0"/>
        <v>0</v>
      </c>
    </row>
    <row r="11" spans="1:13" s="62" customFormat="1" x14ac:dyDescent="0.2">
      <c r="A11" s="381"/>
      <c r="B11" s="382"/>
      <c r="C11" s="79"/>
      <c r="D11" s="272"/>
      <c r="E11" s="66"/>
      <c r="F11" s="80"/>
      <c r="G11" s="80"/>
      <c r="H11" s="80"/>
      <c r="I11" s="80"/>
      <c r="J11" s="80"/>
      <c r="K11" s="80"/>
      <c r="L11" s="80"/>
      <c r="M11" s="270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80"/>
      <c r="G12" s="80"/>
      <c r="H12" s="80"/>
      <c r="I12" s="80"/>
      <c r="J12" s="80"/>
      <c r="K12" s="80"/>
      <c r="L12" s="80"/>
      <c r="M12" s="270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80"/>
      <c r="G13" s="80"/>
      <c r="H13" s="80"/>
      <c r="I13" s="80"/>
      <c r="J13" s="80"/>
      <c r="K13" s="80"/>
      <c r="L13" s="80"/>
      <c r="M13" s="270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80"/>
      <c r="G14" s="80"/>
      <c r="H14" s="80"/>
      <c r="I14" s="80"/>
      <c r="J14" s="80"/>
      <c r="K14" s="80"/>
      <c r="L14" s="80"/>
      <c r="M14" s="270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80"/>
      <c r="G15" s="80"/>
      <c r="H15" s="80"/>
      <c r="I15" s="80"/>
      <c r="J15" s="80"/>
      <c r="K15" s="80"/>
      <c r="L15" s="80"/>
      <c r="M15" s="270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80"/>
      <c r="G16" s="80"/>
      <c r="H16" s="80"/>
      <c r="I16" s="80"/>
      <c r="J16" s="80"/>
      <c r="K16" s="80"/>
      <c r="L16" s="80"/>
      <c r="M16" s="270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80"/>
      <c r="G17" s="80"/>
      <c r="H17" s="80"/>
      <c r="I17" s="80"/>
      <c r="J17" s="80"/>
      <c r="K17" s="80"/>
      <c r="L17" s="80"/>
      <c r="M17" s="270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80"/>
      <c r="G18" s="80"/>
      <c r="H18" s="80"/>
      <c r="I18" s="80"/>
      <c r="J18" s="80"/>
      <c r="K18" s="80"/>
      <c r="L18" s="80"/>
      <c r="M18" s="270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80"/>
      <c r="G19" s="80"/>
      <c r="H19" s="80"/>
      <c r="I19" s="80"/>
      <c r="J19" s="80"/>
      <c r="K19" s="80"/>
      <c r="L19" s="80"/>
      <c r="M19" s="270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80"/>
      <c r="G20" s="80"/>
      <c r="H20" s="80"/>
      <c r="I20" s="80"/>
      <c r="J20" s="80"/>
      <c r="K20" s="80"/>
      <c r="L20" s="80"/>
      <c r="M20" s="270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5"/>
      <c r="G21" s="85"/>
      <c r="H21" s="85"/>
      <c r="I21" s="85"/>
      <c r="J21" s="85"/>
      <c r="K21" s="85"/>
      <c r="L21" s="85"/>
      <c r="M21" s="281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87"/>
      <c r="G22" s="87"/>
      <c r="H22" s="87"/>
      <c r="I22" s="87"/>
      <c r="J22" s="87"/>
      <c r="K22" s="87"/>
      <c r="L22" s="87"/>
      <c r="M22" s="282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80"/>
      <c r="G23" s="80"/>
      <c r="H23" s="80"/>
      <c r="I23" s="80"/>
      <c r="J23" s="80"/>
      <c r="K23" s="80"/>
      <c r="L23" s="80"/>
      <c r="M23" s="282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80"/>
      <c r="G24" s="80"/>
      <c r="H24" s="80"/>
      <c r="I24" s="80"/>
      <c r="J24" s="80"/>
      <c r="K24" s="80"/>
      <c r="L24" s="80"/>
      <c r="M24" s="282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80"/>
      <c r="G25" s="80"/>
      <c r="H25" s="80"/>
      <c r="I25" s="80"/>
      <c r="J25" s="80"/>
      <c r="K25" s="80"/>
      <c r="L25" s="80"/>
      <c r="M25" s="282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80"/>
      <c r="G26" s="80"/>
      <c r="H26" s="80"/>
      <c r="I26" s="80"/>
      <c r="J26" s="80"/>
      <c r="K26" s="80"/>
      <c r="L26" s="80"/>
      <c r="M26" s="282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80"/>
      <c r="G27" s="80"/>
      <c r="H27" s="80"/>
      <c r="I27" s="80"/>
      <c r="J27" s="80"/>
      <c r="K27" s="80"/>
      <c r="L27" s="80"/>
      <c r="M27" s="82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SUM(F8:F26)</f>
        <v>5.5</v>
      </c>
      <c r="G28" s="87">
        <f t="shared" ref="G28:L28" si="1">SUM(G8:G26)</f>
        <v>4.5</v>
      </c>
      <c r="H28" s="87">
        <f t="shared" si="1"/>
        <v>3.5</v>
      </c>
      <c r="I28" s="87">
        <f t="shared" si="1"/>
        <v>3.5</v>
      </c>
      <c r="J28" s="87">
        <f t="shared" si="1"/>
        <v>5</v>
      </c>
      <c r="K28" s="87">
        <f t="shared" si="1"/>
        <v>0</v>
      </c>
      <c r="L28" s="87">
        <f t="shared" si="1"/>
        <v>0</v>
      </c>
      <c r="M28" s="88">
        <f>SUM(M8:M26)</f>
        <v>22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145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145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96"/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orientation="portrait" verticalDpi="4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2BDDE1"/>
  </sheetPr>
  <dimension ref="A1:M49"/>
  <sheetViews>
    <sheetView topLeftCell="A4" zoomScaleNormal="100" zoomScaleSheetLayoutView="100" workbookViewId="0">
      <selection activeCell="A5" sqref="A5:M5"/>
    </sheetView>
  </sheetViews>
  <sheetFormatPr baseColWidth="10" defaultRowHeight="12.75" x14ac:dyDescent="0.2"/>
  <cols>
    <col min="1" max="1" width="9.85546875" style="105" customWidth="1"/>
    <col min="2" max="2" width="13.42578125" style="105" customWidth="1"/>
    <col min="3" max="3" width="9.42578125" style="105" customWidth="1"/>
    <col min="4" max="4" width="10.5703125" style="105" customWidth="1"/>
    <col min="5" max="5" width="9.140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02'!R2</f>
        <v>Christophe, FLEURY</v>
      </c>
      <c r="I2" s="374"/>
      <c r="J2" s="64"/>
      <c r="K2" s="65"/>
      <c r="L2" s="66">
        <f>'Opérations 02'!B3</f>
        <v>2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02'!A4</f>
        <v>43108</v>
      </c>
      <c r="L3" s="65" t="s">
        <v>32</v>
      </c>
      <c r="M3" s="70">
        <f>'Opérations 02'!C4</f>
        <v>43112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447" t="s">
        <v>0</v>
      </c>
      <c r="I4" s="448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126</v>
      </c>
      <c r="E8" s="66">
        <v>1</v>
      </c>
      <c r="F8" s="80">
        <f>'Opérations 02'!Q35</f>
        <v>8.5</v>
      </c>
      <c r="G8" s="80">
        <f>'Opérations 02'!R35</f>
        <v>8.5</v>
      </c>
      <c r="H8" s="80">
        <f>'Opérations 02'!S35</f>
        <v>8.5</v>
      </c>
      <c r="I8" s="80">
        <f>'Opérations 02'!T35</f>
        <v>8.5</v>
      </c>
      <c r="J8" s="80">
        <f>'Opérations 02'!U35</f>
        <v>4</v>
      </c>
      <c r="K8" s="81"/>
      <c r="L8" s="81"/>
      <c r="M8" s="270">
        <f>F8+G8+H8+I8+J8</f>
        <v>38</v>
      </c>
    </row>
    <row r="9" spans="1:13" s="62" customFormat="1" x14ac:dyDescent="0.2">
      <c r="A9" s="381"/>
      <c r="B9" s="382"/>
      <c r="C9" s="79"/>
      <c r="D9" s="66"/>
      <c r="E9" s="66"/>
      <c r="F9" s="80"/>
      <c r="G9" s="80"/>
      <c r="H9" s="80"/>
      <c r="I9" s="80"/>
      <c r="J9" s="80"/>
      <c r="K9" s="80"/>
      <c r="L9" s="80"/>
      <c r="M9" s="270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80"/>
      <c r="G10" s="80"/>
      <c r="H10" s="80"/>
      <c r="I10" s="80"/>
      <c r="J10" s="80"/>
      <c r="K10" s="80"/>
      <c r="L10" s="80"/>
      <c r="M10" s="270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80"/>
      <c r="G11" s="80"/>
      <c r="H11" s="80"/>
      <c r="I11" s="80"/>
      <c r="J11" s="80"/>
      <c r="K11" s="80"/>
      <c r="L11" s="80"/>
      <c r="M11" s="270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80"/>
      <c r="G12" s="80"/>
      <c r="H12" s="80"/>
      <c r="I12" s="80"/>
      <c r="J12" s="80"/>
      <c r="K12" s="80"/>
      <c r="L12" s="80"/>
      <c r="M12" s="270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80"/>
      <c r="G13" s="80"/>
      <c r="H13" s="80"/>
      <c r="I13" s="80"/>
      <c r="J13" s="80"/>
      <c r="K13" s="80"/>
      <c r="L13" s="80"/>
      <c r="M13" s="270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80"/>
      <c r="G14" s="80"/>
      <c r="H14" s="80"/>
      <c r="I14" s="80"/>
      <c r="J14" s="80"/>
      <c r="K14" s="80"/>
      <c r="L14" s="80"/>
      <c r="M14" s="270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80"/>
      <c r="G15" s="80"/>
      <c r="H15" s="80"/>
      <c r="I15" s="80"/>
      <c r="J15" s="80"/>
      <c r="K15" s="80"/>
      <c r="L15" s="80"/>
      <c r="M15" s="270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80"/>
      <c r="G16" s="80"/>
      <c r="H16" s="80"/>
      <c r="I16" s="80"/>
      <c r="J16" s="80"/>
      <c r="K16" s="80"/>
      <c r="L16" s="80"/>
      <c r="M16" s="270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80"/>
      <c r="G17" s="80"/>
      <c r="H17" s="80"/>
      <c r="I17" s="80"/>
      <c r="J17" s="80"/>
      <c r="K17" s="80"/>
      <c r="L17" s="80"/>
      <c r="M17" s="270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80"/>
      <c r="G18" s="80"/>
      <c r="H18" s="80"/>
      <c r="I18" s="80"/>
      <c r="J18" s="80"/>
      <c r="K18" s="80"/>
      <c r="L18" s="80"/>
      <c r="M18" s="270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80"/>
      <c r="G19" s="80"/>
      <c r="H19" s="80"/>
      <c r="I19" s="80"/>
      <c r="J19" s="80"/>
      <c r="K19" s="80"/>
      <c r="L19" s="80"/>
      <c r="M19" s="270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80"/>
      <c r="G20" s="80"/>
      <c r="H20" s="80"/>
      <c r="I20" s="80"/>
      <c r="J20" s="80"/>
      <c r="K20" s="80"/>
      <c r="L20" s="80"/>
      <c r="M20" s="270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5"/>
      <c r="G21" s="85"/>
      <c r="H21" s="85"/>
      <c r="I21" s="85"/>
      <c r="J21" s="85"/>
      <c r="K21" s="85"/>
      <c r="L21" s="85"/>
      <c r="M21" s="281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87"/>
      <c r="G22" s="87"/>
      <c r="H22" s="87"/>
      <c r="I22" s="87"/>
      <c r="J22" s="87"/>
      <c r="K22" s="87"/>
      <c r="L22" s="87"/>
      <c r="M22" s="282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80"/>
      <c r="G23" s="80"/>
      <c r="H23" s="80"/>
      <c r="I23" s="80"/>
      <c r="J23" s="80"/>
      <c r="K23" s="80"/>
      <c r="L23" s="80"/>
      <c r="M23" s="282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80"/>
      <c r="G24" s="80"/>
      <c r="H24" s="80"/>
      <c r="I24" s="80"/>
      <c r="J24" s="80"/>
      <c r="K24" s="80"/>
      <c r="L24" s="80"/>
      <c r="M24" s="282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80"/>
      <c r="G25" s="80"/>
      <c r="H25" s="80"/>
      <c r="I25" s="80"/>
      <c r="J25" s="80"/>
      <c r="K25" s="80"/>
      <c r="L25" s="80"/>
      <c r="M25" s="282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80"/>
      <c r="G26" s="80"/>
      <c r="H26" s="80"/>
      <c r="I26" s="80"/>
      <c r="J26" s="80"/>
      <c r="K26" s="80"/>
      <c r="L26" s="80"/>
      <c r="M26" s="282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80"/>
      <c r="G27" s="80"/>
      <c r="H27" s="80"/>
      <c r="I27" s="80"/>
      <c r="J27" s="80"/>
      <c r="K27" s="80"/>
      <c r="L27" s="80"/>
      <c r="M27" s="82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8.5</v>
      </c>
      <c r="G28" s="87">
        <f t="shared" ref="G28:L28" si="1">SUM(G8:G27)</f>
        <v>8.5</v>
      </c>
      <c r="H28" s="87">
        <f t="shared" si="1"/>
        <v>8.5</v>
      </c>
      <c r="I28" s="87">
        <f t="shared" si="1"/>
        <v>8.5</v>
      </c>
      <c r="J28" s="87">
        <f t="shared" si="1"/>
        <v>4</v>
      </c>
      <c r="K28" s="87">
        <f t="shared" si="1"/>
        <v>0</v>
      </c>
      <c r="L28" s="87">
        <f t="shared" si="1"/>
        <v>0</v>
      </c>
      <c r="M28" s="88">
        <f>SUM(M8:M27)</f>
        <v>38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126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126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2BDDE1"/>
  </sheetPr>
  <dimension ref="A1:M49"/>
  <sheetViews>
    <sheetView topLeftCell="A13" zoomScaleNormal="100" zoomScaleSheetLayoutView="100" workbookViewId="0">
      <selection activeCell="A5" sqref="A5:M5"/>
    </sheetView>
  </sheetViews>
  <sheetFormatPr baseColWidth="10" defaultRowHeight="12.75" x14ac:dyDescent="0.2"/>
  <cols>
    <col min="1" max="1" width="9.85546875" style="105" customWidth="1"/>
    <col min="2" max="2" width="13.42578125" style="105" customWidth="1"/>
    <col min="3" max="3" width="9.42578125" style="105" customWidth="1"/>
    <col min="4" max="4" width="10.5703125" style="105" customWidth="1"/>
    <col min="5" max="5" width="9.140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02'!W2</f>
        <v>Jean, LEMENE</v>
      </c>
      <c r="I2" s="374"/>
      <c r="J2" s="64"/>
      <c r="K2" s="65"/>
      <c r="L2" s="66">
        <f>'Opérations 02'!B3</f>
        <v>2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02'!A4</f>
        <v>43108</v>
      </c>
      <c r="L3" s="65" t="s">
        <v>32</v>
      </c>
      <c r="M3" s="70">
        <f>'Opérations 02'!C4</f>
        <v>43112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126</v>
      </c>
      <c r="E8" s="66"/>
      <c r="F8" s="80">
        <f>'Opérations 02'!Q35</f>
        <v>8.5</v>
      </c>
      <c r="G8" s="80">
        <f>'Opérations 02'!R35</f>
        <v>8.5</v>
      </c>
      <c r="H8" s="80">
        <f>'Opérations 02'!S35</f>
        <v>8.5</v>
      </c>
      <c r="I8" s="80">
        <f>'Opérations 02'!T35</f>
        <v>8.5</v>
      </c>
      <c r="J8" s="80">
        <f>'Opérations 02'!U35</f>
        <v>4</v>
      </c>
      <c r="K8" s="81"/>
      <c r="L8" s="81"/>
      <c r="M8" s="270">
        <f>F8+G8+H8+I8+J8</f>
        <v>38</v>
      </c>
    </row>
    <row r="9" spans="1:13" s="62" customFormat="1" x14ac:dyDescent="0.2">
      <c r="A9" s="381"/>
      <c r="B9" s="382"/>
      <c r="C9" s="79"/>
      <c r="D9" s="66"/>
      <c r="E9" s="66"/>
      <c r="F9" s="80"/>
      <c r="G9" s="80"/>
      <c r="H9" s="80"/>
      <c r="I9" s="80"/>
      <c r="J9" s="80"/>
      <c r="K9" s="80"/>
      <c r="L9" s="80"/>
      <c r="M9" s="270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80"/>
      <c r="G10" s="225"/>
      <c r="H10" s="80"/>
      <c r="I10" s="80"/>
      <c r="J10" s="80"/>
      <c r="K10" s="80"/>
      <c r="L10" s="80"/>
      <c r="M10" s="270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80"/>
      <c r="G11" s="80"/>
      <c r="H11" s="80"/>
      <c r="I11" s="80"/>
      <c r="J11" s="80"/>
      <c r="K11" s="80"/>
      <c r="L11" s="80"/>
      <c r="M11" s="270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80"/>
      <c r="G12" s="80"/>
      <c r="H12" s="80"/>
      <c r="I12" s="80"/>
      <c r="J12" s="80"/>
      <c r="K12" s="80"/>
      <c r="L12" s="80"/>
      <c r="M12" s="270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80"/>
      <c r="G13" s="80"/>
      <c r="H13" s="80"/>
      <c r="I13" s="80"/>
      <c r="J13" s="80"/>
      <c r="K13" s="80"/>
      <c r="L13" s="80"/>
      <c r="M13" s="270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80"/>
      <c r="G14" s="80"/>
      <c r="H14" s="80"/>
      <c r="I14" s="80"/>
      <c r="J14" s="80"/>
      <c r="K14" s="80"/>
      <c r="L14" s="80"/>
      <c r="M14" s="270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80"/>
      <c r="G15" s="80"/>
      <c r="H15" s="80"/>
      <c r="I15" s="80"/>
      <c r="J15" s="80"/>
      <c r="K15" s="80"/>
      <c r="L15" s="80"/>
      <c r="M15" s="270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80"/>
      <c r="G16" s="80"/>
      <c r="H16" s="80"/>
      <c r="I16" s="80"/>
      <c r="J16" s="80"/>
      <c r="K16" s="80"/>
      <c r="L16" s="80"/>
      <c r="M16" s="270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80"/>
      <c r="G17" s="80"/>
      <c r="H17" s="80"/>
      <c r="I17" s="80"/>
      <c r="J17" s="80"/>
      <c r="K17" s="80"/>
      <c r="L17" s="80"/>
      <c r="M17" s="270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80"/>
      <c r="G18" s="80"/>
      <c r="H18" s="80"/>
      <c r="I18" s="80"/>
      <c r="J18" s="80"/>
      <c r="K18" s="80"/>
      <c r="L18" s="80"/>
      <c r="M18" s="270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80"/>
      <c r="G19" s="80"/>
      <c r="H19" s="80"/>
      <c r="I19" s="80"/>
      <c r="J19" s="80"/>
      <c r="K19" s="80"/>
      <c r="L19" s="80"/>
      <c r="M19" s="270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80"/>
      <c r="G20" s="80"/>
      <c r="H20" s="80"/>
      <c r="I20" s="80"/>
      <c r="J20" s="80"/>
      <c r="K20" s="80"/>
      <c r="L20" s="80"/>
      <c r="M20" s="270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5"/>
      <c r="G21" s="85"/>
      <c r="H21" s="85"/>
      <c r="I21" s="85"/>
      <c r="J21" s="85"/>
      <c r="K21" s="85"/>
      <c r="L21" s="85"/>
      <c r="M21" s="281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87"/>
      <c r="G22" s="87"/>
      <c r="H22" s="87"/>
      <c r="I22" s="87"/>
      <c r="J22" s="87"/>
      <c r="K22" s="87"/>
      <c r="L22" s="87"/>
      <c r="M22" s="282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80"/>
      <c r="G23" s="80"/>
      <c r="H23" s="80"/>
      <c r="I23" s="80"/>
      <c r="J23" s="80"/>
      <c r="K23" s="80"/>
      <c r="L23" s="80"/>
      <c r="M23" s="282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80"/>
      <c r="G24" s="80"/>
      <c r="H24" s="80"/>
      <c r="I24" s="80"/>
      <c r="J24" s="80"/>
      <c r="K24" s="80"/>
      <c r="L24" s="80"/>
      <c r="M24" s="282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80"/>
      <c r="G25" s="80"/>
      <c r="H25" s="80"/>
      <c r="I25" s="80"/>
      <c r="J25" s="80"/>
      <c r="K25" s="80"/>
      <c r="L25" s="80"/>
      <c r="M25" s="282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80"/>
      <c r="G26" s="80"/>
      <c r="H26" s="80"/>
      <c r="I26" s="225"/>
      <c r="J26" s="225"/>
      <c r="K26" s="80"/>
      <c r="L26" s="80"/>
      <c r="M26" s="282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80"/>
      <c r="G27" s="80"/>
      <c r="H27" s="80"/>
      <c r="I27" s="80"/>
      <c r="J27" s="80"/>
      <c r="K27" s="80"/>
      <c r="L27" s="80"/>
      <c r="M27" s="82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 t="shared" ref="F28:L28" si="1">SUM(F8:F9)</f>
        <v>8.5</v>
      </c>
      <c r="G28" s="87">
        <f t="shared" si="1"/>
        <v>8.5</v>
      </c>
      <c r="H28" s="87">
        <f t="shared" si="1"/>
        <v>8.5</v>
      </c>
      <c r="I28" s="87">
        <f t="shared" si="1"/>
        <v>8.5</v>
      </c>
      <c r="J28" s="87">
        <f t="shared" si="1"/>
        <v>4</v>
      </c>
      <c r="K28" s="87">
        <f t="shared" si="1"/>
        <v>0</v>
      </c>
      <c r="L28" s="87">
        <f t="shared" si="1"/>
        <v>0</v>
      </c>
      <c r="M28" s="88">
        <f>SUM(M8:M26)</f>
        <v>38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126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126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2BDDE1"/>
  </sheetPr>
  <dimension ref="A1:M49"/>
  <sheetViews>
    <sheetView zoomScaleNormal="100" zoomScaleSheetLayoutView="100" workbookViewId="0">
      <selection activeCell="A5" sqref="A5:M5"/>
    </sheetView>
  </sheetViews>
  <sheetFormatPr baseColWidth="10" defaultRowHeight="12.75" x14ac:dyDescent="0.2"/>
  <cols>
    <col min="1" max="1" width="9.85546875" style="105" customWidth="1"/>
    <col min="2" max="2" width="14.28515625" style="105" customWidth="1"/>
    <col min="3" max="3" width="9.42578125" style="105" customWidth="1"/>
    <col min="4" max="4" width="10.570312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02'!AB2</f>
        <v>Pascal, PUTIGNY</v>
      </c>
      <c r="I2" s="374"/>
      <c r="J2" s="64"/>
      <c r="K2" s="65"/>
      <c r="L2" s="66">
        <f>'Opérations 02'!B3</f>
        <v>2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02'!A4</f>
        <v>43108</v>
      </c>
      <c r="L3" s="65" t="s">
        <v>32</v>
      </c>
      <c r="M3" s="70">
        <f>'Opérations 02'!C4</f>
        <v>43112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97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126</v>
      </c>
      <c r="E8" s="66"/>
      <c r="F8" s="80">
        <f>'Opérations 02'!V35</f>
        <v>8.5</v>
      </c>
      <c r="G8" s="80">
        <f>'Opérations 02'!W35</f>
        <v>8.5</v>
      </c>
      <c r="H8" s="80">
        <f>'Opérations 02'!X35</f>
        <v>8.5</v>
      </c>
      <c r="I8" s="80">
        <f>'Opérations 02'!Y35</f>
        <v>8.5</v>
      </c>
      <c r="J8" s="80">
        <f>'Opérations 02'!Z35</f>
        <v>4</v>
      </c>
      <c r="K8" s="81"/>
      <c r="L8" s="81"/>
      <c r="M8" s="270">
        <f>F8+G8+H8+I8+J8</f>
        <v>38</v>
      </c>
    </row>
    <row r="9" spans="1:13" s="62" customFormat="1" x14ac:dyDescent="0.2">
      <c r="A9" s="381"/>
      <c r="B9" s="382"/>
      <c r="C9" s="79"/>
      <c r="D9" s="66"/>
      <c r="E9" s="66"/>
      <c r="F9" s="80"/>
      <c r="G9" s="80"/>
      <c r="H9" s="80"/>
      <c r="I9" s="80"/>
      <c r="J9" s="80"/>
      <c r="K9" s="80"/>
      <c r="L9" s="80"/>
      <c r="M9" s="270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80"/>
      <c r="G10" s="80"/>
      <c r="H10" s="80"/>
      <c r="I10" s="80"/>
      <c r="J10" s="80"/>
      <c r="K10" s="80"/>
      <c r="L10" s="80"/>
      <c r="M10" s="270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80"/>
      <c r="G11" s="225"/>
      <c r="H11" s="80"/>
      <c r="I11" s="80"/>
      <c r="J11" s="80"/>
      <c r="K11" s="80"/>
      <c r="L11" s="80"/>
      <c r="M11" s="270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80"/>
      <c r="G12" s="80"/>
      <c r="H12" s="80"/>
      <c r="I12" s="80"/>
      <c r="J12" s="80"/>
      <c r="K12" s="80"/>
      <c r="L12" s="80"/>
      <c r="M12" s="270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80"/>
      <c r="G13" s="80"/>
      <c r="H13" s="80"/>
      <c r="I13" s="80"/>
      <c r="J13" s="80"/>
      <c r="K13" s="80"/>
      <c r="L13" s="80"/>
      <c r="M13" s="270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80"/>
      <c r="G14" s="80"/>
      <c r="H14" s="80"/>
      <c r="I14" s="80"/>
      <c r="J14" s="80"/>
      <c r="K14" s="80"/>
      <c r="L14" s="80"/>
      <c r="M14" s="270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80"/>
      <c r="G15" s="80"/>
      <c r="H15" s="80"/>
      <c r="I15" s="80"/>
      <c r="J15" s="80"/>
      <c r="K15" s="80"/>
      <c r="L15" s="80"/>
      <c r="M15" s="270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80"/>
      <c r="G16" s="80"/>
      <c r="H16" s="80"/>
      <c r="I16" s="80"/>
      <c r="J16" s="80"/>
      <c r="K16" s="80"/>
      <c r="L16" s="80"/>
      <c r="M16" s="270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80"/>
      <c r="G17" s="80"/>
      <c r="H17" s="80"/>
      <c r="I17" s="80"/>
      <c r="J17" s="80"/>
      <c r="K17" s="80"/>
      <c r="L17" s="80"/>
      <c r="M17" s="270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80"/>
      <c r="G18" s="80"/>
      <c r="H18" s="80"/>
      <c r="I18" s="80"/>
      <c r="J18" s="80"/>
      <c r="K18" s="80"/>
      <c r="L18" s="80"/>
      <c r="M18" s="270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80"/>
      <c r="G19" s="80"/>
      <c r="H19" s="80"/>
      <c r="I19" s="80"/>
      <c r="J19" s="80"/>
      <c r="K19" s="80"/>
      <c r="L19" s="80"/>
      <c r="M19" s="270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80"/>
      <c r="G20" s="80"/>
      <c r="H20" s="80"/>
      <c r="I20" s="80"/>
      <c r="J20" s="80"/>
      <c r="K20" s="80"/>
      <c r="L20" s="80"/>
      <c r="M20" s="270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5"/>
      <c r="G21" s="85"/>
      <c r="H21" s="85"/>
      <c r="I21" s="85"/>
      <c r="J21" s="85"/>
      <c r="K21" s="85"/>
      <c r="L21" s="85"/>
      <c r="M21" s="281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87"/>
      <c r="G22" s="87"/>
      <c r="H22" s="87"/>
      <c r="I22" s="87"/>
      <c r="J22" s="87"/>
      <c r="K22" s="87"/>
      <c r="L22" s="87"/>
      <c r="M22" s="282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80"/>
      <c r="G23" s="80"/>
      <c r="H23" s="80"/>
      <c r="I23" s="80"/>
      <c r="J23" s="80"/>
      <c r="K23" s="80"/>
      <c r="L23" s="80"/>
      <c r="M23" s="282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80"/>
      <c r="G24" s="80"/>
      <c r="H24" s="80"/>
      <c r="I24" s="80"/>
      <c r="J24" s="80"/>
      <c r="K24" s="80"/>
      <c r="L24" s="80"/>
      <c r="M24" s="282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80"/>
      <c r="G25" s="80"/>
      <c r="H25" s="80"/>
      <c r="I25" s="80"/>
      <c r="J25" s="80"/>
      <c r="K25" s="80"/>
      <c r="L25" s="80"/>
      <c r="M25" s="282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80"/>
      <c r="G26" s="80"/>
      <c r="H26" s="80"/>
      <c r="I26" s="80"/>
      <c r="J26" s="80"/>
      <c r="K26" s="80"/>
      <c r="L26" s="80"/>
      <c r="M26" s="282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80"/>
      <c r="G27" s="80"/>
      <c r="H27" s="80"/>
      <c r="I27" s="80"/>
      <c r="J27" s="80"/>
      <c r="K27" s="80"/>
      <c r="L27" s="80"/>
      <c r="M27" s="82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8.5</v>
      </c>
      <c r="G28" s="87">
        <f t="shared" ref="G28:L28" si="1">SUM(G8:G27)</f>
        <v>8.5</v>
      </c>
      <c r="H28" s="87">
        <f t="shared" si="1"/>
        <v>8.5</v>
      </c>
      <c r="I28" s="87">
        <f t="shared" si="1"/>
        <v>8.5</v>
      </c>
      <c r="J28" s="87">
        <f t="shared" si="1"/>
        <v>4</v>
      </c>
      <c r="K28" s="87">
        <f t="shared" si="1"/>
        <v>0</v>
      </c>
      <c r="L28" s="87">
        <f t="shared" si="1"/>
        <v>0</v>
      </c>
      <c r="M28" s="88">
        <f>SUM(M8:M27)</f>
        <v>38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126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126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indexed="50"/>
  </sheetPr>
  <dimension ref="A1:AF35"/>
  <sheetViews>
    <sheetView zoomScale="85" zoomScaleNormal="70" workbookViewId="0"/>
  </sheetViews>
  <sheetFormatPr baseColWidth="10" defaultRowHeight="12.75" x14ac:dyDescent="0.2"/>
  <cols>
    <col min="1" max="1" width="12.85546875" style="6" bestFit="1" customWidth="1"/>
    <col min="2" max="2" width="5" style="6" customWidth="1"/>
    <col min="3" max="3" width="12.85546875" style="6" bestFit="1" customWidth="1"/>
    <col min="4" max="4" width="33.5703125" style="6" customWidth="1"/>
    <col min="5" max="5" width="11.7109375" style="7" hidden="1" customWidth="1"/>
    <col min="6" max="6" width="15.7109375" style="7" hidden="1" customWidth="1"/>
    <col min="7" max="7" width="10.5703125" style="7" hidden="1" customWidth="1"/>
    <col min="8" max="8" width="13.85546875" style="7" hidden="1" customWidth="1"/>
    <col min="9" max="9" width="15" style="7" hidden="1" customWidth="1"/>
    <col min="10" max="10" width="13.7109375" style="7" hidden="1" customWidth="1"/>
    <col min="11" max="11" width="13.7109375" style="7" customWidth="1"/>
    <col min="12" max="21" width="5.7109375" style="6" customWidth="1"/>
    <col min="22" max="22" width="5.42578125" style="6" customWidth="1"/>
    <col min="23" max="23" width="5.5703125" style="6" customWidth="1"/>
    <col min="24" max="24" width="5.7109375" style="6" customWidth="1"/>
    <col min="25" max="25" width="5.5703125" style="6" customWidth="1"/>
    <col min="26" max="26" width="5.7109375" style="6" customWidth="1"/>
    <col min="27" max="30" width="5.7109375" style="7" bestFit="1" customWidth="1"/>
    <col min="31" max="31" width="5.7109375" style="7" customWidth="1"/>
    <col min="32" max="32" width="8.7109375" style="122" customWidth="1"/>
    <col min="33" max="16384" width="11.42578125" style="6"/>
  </cols>
  <sheetData>
    <row r="1" spans="1:32" ht="54.75" customHeight="1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118"/>
    </row>
    <row r="2" spans="1:32" ht="20.100000000000001" customHeight="1" thickBot="1" x14ac:dyDescent="0.25">
      <c r="L2" s="8"/>
      <c r="M2" s="9" t="s">
        <v>12</v>
      </c>
      <c r="N2" s="10"/>
      <c r="O2" s="10"/>
      <c r="P2" s="11"/>
      <c r="Q2" s="8"/>
      <c r="R2" s="9" t="s">
        <v>91</v>
      </c>
      <c r="S2" s="10"/>
      <c r="T2" s="10"/>
      <c r="U2" s="11"/>
      <c r="V2" s="119"/>
      <c r="W2" s="9" t="s">
        <v>110</v>
      </c>
      <c r="X2" s="120"/>
      <c r="Y2" s="120"/>
      <c r="Z2" s="121"/>
      <c r="AA2" s="8"/>
      <c r="AB2" s="9" t="s">
        <v>104</v>
      </c>
      <c r="AC2" s="10"/>
      <c r="AD2" s="10"/>
      <c r="AE2" s="11"/>
      <c r="AF2" s="12"/>
    </row>
    <row r="3" spans="1:32" ht="20.100000000000001" customHeight="1" x14ac:dyDescent="0.2">
      <c r="A3" s="13" t="s">
        <v>6</v>
      </c>
      <c r="B3" s="14">
        <v>3</v>
      </c>
      <c r="C3" s="15"/>
      <c r="D3" s="331" t="s">
        <v>13</v>
      </c>
      <c r="E3" s="334" t="s">
        <v>14</v>
      </c>
      <c r="F3" s="335"/>
      <c r="G3" s="336"/>
      <c r="H3" s="334" t="s">
        <v>15</v>
      </c>
      <c r="I3" s="335"/>
      <c r="J3" s="336"/>
      <c r="K3" s="212"/>
      <c r="L3" s="342" t="str">
        <f>"total de la semaine  = "&amp;SUM(L6:P27)</f>
        <v>total de la semaine  = 27,25</v>
      </c>
      <c r="M3" s="343"/>
      <c r="N3" s="343"/>
      <c r="O3" s="343"/>
      <c r="P3" s="344"/>
      <c r="Q3" s="342" t="str">
        <f>"total de la semaine  = "&amp;SUM(Q6:U27)</f>
        <v>total de la semaine  = 37,25</v>
      </c>
      <c r="R3" s="343"/>
      <c r="S3" s="343"/>
      <c r="T3" s="343"/>
      <c r="U3" s="344"/>
      <c r="V3" s="342" t="str">
        <f>"total de la semaine  = "&amp;SUM(V6:Z27)</f>
        <v>total de la semaine  = 37,25</v>
      </c>
      <c r="W3" s="343"/>
      <c r="X3" s="343"/>
      <c r="Y3" s="343"/>
      <c r="Z3" s="344"/>
      <c r="AA3" s="342" t="str">
        <f>"total de la semaine  = "&amp;SUM(AA6:AE27)</f>
        <v>total de la semaine  = 37,25</v>
      </c>
      <c r="AB3" s="343"/>
      <c r="AC3" s="343"/>
      <c r="AD3" s="343"/>
      <c r="AE3" s="344"/>
      <c r="AF3" s="16"/>
    </row>
    <row r="4" spans="1:32" ht="20.100000000000001" customHeight="1" thickBot="1" x14ac:dyDescent="0.25">
      <c r="A4" s="283">
        <f>'Opérations 02'!A4+7</f>
        <v>43115</v>
      </c>
      <c r="B4" s="18" t="s">
        <v>16</v>
      </c>
      <c r="C4" s="284">
        <f>A4+4</f>
        <v>43119</v>
      </c>
      <c r="D4" s="332"/>
      <c r="E4" s="337"/>
      <c r="F4" s="338"/>
      <c r="G4" s="339"/>
      <c r="H4" s="337"/>
      <c r="I4" s="338"/>
      <c r="J4" s="339"/>
      <c r="K4" s="212"/>
      <c r="L4" s="21"/>
      <c r="M4" s="22"/>
      <c r="N4" s="22"/>
      <c r="O4" s="22"/>
      <c r="P4" s="23"/>
      <c r="Q4" s="21"/>
      <c r="R4" s="22"/>
      <c r="S4" s="22"/>
      <c r="T4" s="22"/>
      <c r="U4" s="23"/>
      <c r="V4" s="21"/>
      <c r="W4" s="22"/>
      <c r="X4" s="22"/>
      <c r="Y4" s="22"/>
      <c r="Z4" s="23"/>
      <c r="AA4" s="21"/>
      <c r="AB4" s="22"/>
      <c r="AC4" s="22"/>
      <c r="AD4" s="22"/>
      <c r="AE4" s="23"/>
      <c r="AF4" s="16"/>
    </row>
    <row r="5" spans="1:32" ht="26.25" thickBot="1" x14ac:dyDescent="0.25">
      <c r="A5" s="345" t="s">
        <v>4</v>
      </c>
      <c r="B5" s="346"/>
      <c r="C5" s="347"/>
      <c r="D5" s="333"/>
      <c r="E5" s="24" t="s">
        <v>5</v>
      </c>
      <c r="F5" s="24" t="s">
        <v>2</v>
      </c>
      <c r="G5" s="24" t="s">
        <v>3</v>
      </c>
      <c r="H5" s="24" t="s">
        <v>9</v>
      </c>
      <c r="I5" s="24" t="s">
        <v>10</v>
      </c>
      <c r="J5" s="213" t="s">
        <v>11</v>
      </c>
      <c r="K5" s="214" t="s">
        <v>85</v>
      </c>
      <c r="L5" s="26" t="s">
        <v>17</v>
      </c>
      <c r="M5" s="26" t="s">
        <v>18</v>
      </c>
      <c r="N5" s="26" t="s">
        <v>19</v>
      </c>
      <c r="O5" s="26" t="s">
        <v>20</v>
      </c>
      <c r="P5" s="27" t="s">
        <v>21</v>
      </c>
      <c r="Q5" s="25" t="s">
        <v>17</v>
      </c>
      <c r="R5" s="26" t="s">
        <v>18</v>
      </c>
      <c r="S5" s="26" t="s">
        <v>19</v>
      </c>
      <c r="T5" s="26" t="s">
        <v>20</v>
      </c>
      <c r="U5" s="27" t="s">
        <v>21</v>
      </c>
      <c r="V5" s="25" t="s">
        <v>17</v>
      </c>
      <c r="W5" s="28" t="s">
        <v>18</v>
      </c>
      <c r="X5" s="28" t="s">
        <v>19</v>
      </c>
      <c r="Y5" s="28" t="s">
        <v>20</v>
      </c>
      <c r="Z5" s="29" t="s">
        <v>21</v>
      </c>
      <c r="AA5" s="25" t="s">
        <v>17</v>
      </c>
      <c r="AB5" s="26" t="s">
        <v>18</v>
      </c>
      <c r="AC5" s="26" t="s">
        <v>19</v>
      </c>
      <c r="AD5" s="26" t="s">
        <v>20</v>
      </c>
      <c r="AE5" s="27" t="s">
        <v>21</v>
      </c>
      <c r="AF5" s="30" t="s">
        <v>22</v>
      </c>
    </row>
    <row r="6" spans="1:32" ht="24.95" customHeight="1" x14ac:dyDescent="0.2">
      <c r="A6" s="348">
        <v>11639906</v>
      </c>
      <c r="B6" s="435"/>
      <c r="C6" s="449"/>
      <c r="D6" s="279" t="s">
        <v>147</v>
      </c>
      <c r="E6" s="32"/>
      <c r="F6" s="32"/>
      <c r="G6" s="32"/>
      <c r="H6" s="32"/>
      <c r="I6" s="32"/>
      <c r="J6" s="215"/>
      <c r="K6" s="42"/>
      <c r="L6" s="39"/>
      <c r="M6" s="35"/>
      <c r="N6" s="35">
        <v>2</v>
      </c>
      <c r="O6" s="35">
        <v>5.75</v>
      </c>
      <c r="P6" s="36"/>
      <c r="Q6" s="37"/>
      <c r="R6" s="35"/>
      <c r="S6" s="35">
        <v>8.5</v>
      </c>
      <c r="T6" s="35"/>
      <c r="U6" s="38"/>
      <c r="V6" s="34">
        <v>8.5</v>
      </c>
      <c r="W6" s="35">
        <v>2</v>
      </c>
      <c r="X6" s="35">
        <v>8.5</v>
      </c>
      <c r="Y6" s="35"/>
      <c r="Z6" s="36"/>
      <c r="AA6" s="39"/>
      <c r="AB6" s="35"/>
      <c r="AC6" s="35"/>
      <c r="AD6" s="35"/>
      <c r="AE6" s="36"/>
      <c r="AF6" s="40">
        <f>SUM(L6:AE6)</f>
        <v>35.25</v>
      </c>
    </row>
    <row r="7" spans="1:32" ht="24.95" customHeight="1" x14ac:dyDescent="0.2">
      <c r="A7" s="329">
        <v>11639906</v>
      </c>
      <c r="B7" s="443"/>
      <c r="C7" s="444"/>
      <c r="D7" s="279" t="s">
        <v>148</v>
      </c>
      <c r="E7" s="42"/>
      <c r="F7" s="42"/>
      <c r="G7" s="42"/>
      <c r="H7" s="42"/>
      <c r="I7" s="42"/>
      <c r="J7" s="43"/>
      <c r="K7" s="42"/>
      <c r="L7" s="39"/>
      <c r="M7" s="35"/>
      <c r="N7" s="35"/>
      <c r="O7" s="35"/>
      <c r="P7" s="36">
        <v>4</v>
      </c>
      <c r="Q7" s="37"/>
      <c r="R7" s="35"/>
      <c r="S7" s="35"/>
      <c r="T7" s="35"/>
      <c r="U7" s="38"/>
      <c r="V7" s="34"/>
      <c r="W7" s="35"/>
      <c r="X7" s="35"/>
      <c r="Y7" s="35"/>
      <c r="Z7" s="36"/>
      <c r="AA7" s="39"/>
      <c r="AB7" s="35"/>
      <c r="AC7" s="35"/>
      <c r="AD7" s="35"/>
      <c r="AE7" s="36"/>
      <c r="AF7" s="40">
        <f t="shared" ref="AF7:AF27" si="0">SUM(L7:AE7)</f>
        <v>4</v>
      </c>
    </row>
    <row r="8" spans="1:32" ht="24.95" customHeight="1" x14ac:dyDescent="0.2">
      <c r="A8" s="329">
        <v>11612830</v>
      </c>
      <c r="B8" s="443"/>
      <c r="C8" s="444"/>
      <c r="D8" s="279" t="s">
        <v>149</v>
      </c>
      <c r="E8" s="42"/>
      <c r="F8" s="42"/>
      <c r="G8" s="42"/>
      <c r="H8" s="42"/>
      <c r="I8" s="42"/>
      <c r="J8" s="43"/>
      <c r="K8" s="42"/>
      <c r="L8" s="39"/>
      <c r="M8" s="35"/>
      <c r="N8" s="35"/>
      <c r="O8" s="35"/>
      <c r="P8" s="36"/>
      <c r="Q8" s="37"/>
      <c r="R8" s="35"/>
      <c r="S8" s="35"/>
      <c r="T8" s="35"/>
      <c r="U8" s="38"/>
      <c r="V8" s="34"/>
      <c r="W8" s="35">
        <v>6.5</v>
      </c>
      <c r="X8" s="35"/>
      <c r="Y8" s="35"/>
      <c r="Z8" s="36"/>
      <c r="AA8" s="39"/>
      <c r="AB8" s="35"/>
      <c r="AC8" s="35"/>
      <c r="AD8" s="35"/>
      <c r="AE8" s="36"/>
      <c r="AF8" s="40">
        <f t="shared" si="0"/>
        <v>6.5</v>
      </c>
    </row>
    <row r="9" spans="1:32" ht="24.95" customHeight="1" x14ac:dyDescent="0.2">
      <c r="A9" s="329">
        <v>11639906</v>
      </c>
      <c r="B9" s="443"/>
      <c r="C9" s="444"/>
      <c r="D9" s="279" t="s">
        <v>130</v>
      </c>
      <c r="E9" s="42"/>
      <c r="F9" s="42"/>
      <c r="G9" s="42"/>
      <c r="H9" s="42"/>
      <c r="I9" s="42"/>
      <c r="J9" s="43"/>
      <c r="K9" s="42"/>
      <c r="L9" s="39"/>
      <c r="M9" s="35"/>
      <c r="N9" s="35"/>
      <c r="O9" s="35"/>
      <c r="P9" s="36"/>
      <c r="Q9" s="37"/>
      <c r="R9" s="35"/>
      <c r="S9" s="35"/>
      <c r="T9" s="35"/>
      <c r="U9" s="38"/>
      <c r="V9" s="34"/>
      <c r="W9" s="35"/>
      <c r="X9" s="35"/>
      <c r="Y9" s="35">
        <v>3</v>
      </c>
      <c r="Z9" s="36"/>
      <c r="AA9" s="39"/>
      <c r="AB9" s="35"/>
      <c r="AC9" s="35"/>
      <c r="AD9" s="35"/>
      <c r="AE9" s="36"/>
      <c r="AF9" s="40">
        <f t="shared" si="0"/>
        <v>3</v>
      </c>
    </row>
    <row r="10" spans="1:32" ht="24.95" customHeight="1" x14ac:dyDescent="0.2">
      <c r="A10" s="329">
        <v>11597844</v>
      </c>
      <c r="B10" s="443"/>
      <c r="C10" s="444"/>
      <c r="D10" s="279" t="s">
        <v>150</v>
      </c>
      <c r="E10" s="42"/>
      <c r="F10" s="42"/>
      <c r="G10" s="42"/>
      <c r="H10" s="42"/>
      <c r="I10" s="42"/>
      <c r="J10" s="43"/>
      <c r="K10" s="42"/>
      <c r="L10" s="39"/>
      <c r="M10" s="35"/>
      <c r="N10" s="35"/>
      <c r="O10" s="35"/>
      <c r="P10" s="36"/>
      <c r="Q10" s="37"/>
      <c r="R10" s="35"/>
      <c r="S10" s="35"/>
      <c r="T10" s="35"/>
      <c r="U10" s="38"/>
      <c r="V10" s="34"/>
      <c r="W10" s="35"/>
      <c r="X10" s="35"/>
      <c r="Y10" s="35">
        <v>5.5</v>
      </c>
      <c r="Z10" s="36">
        <v>3.25</v>
      </c>
      <c r="AA10" s="39"/>
      <c r="AB10" s="35"/>
      <c r="AC10" s="35"/>
      <c r="AD10" s="35"/>
      <c r="AE10" s="36"/>
      <c r="AF10" s="40">
        <f t="shared" si="0"/>
        <v>8.75</v>
      </c>
    </row>
    <row r="11" spans="1:32" ht="24.95" customHeight="1" x14ac:dyDescent="0.2">
      <c r="A11" s="329">
        <v>11658826</v>
      </c>
      <c r="B11" s="330"/>
      <c r="C11" s="432"/>
      <c r="D11" s="279" t="s">
        <v>151</v>
      </c>
      <c r="E11" s="42"/>
      <c r="F11" s="42"/>
      <c r="G11" s="42"/>
      <c r="H11" s="42"/>
      <c r="I11" s="42"/>
      <c r="J11" s="43"/>
      <c r="K11" s="42"/>
      <c r="L11" s="39"/>
      <c r="M11" s="35">
        <v>1</v>
      </c>
      <c r="N11" s="35"/>
      <c r="O11" s="35"/>
      <c r="P11" s="36"/>
      <c r="Q11" s="37"/>
      <c r="R11" s="35"/>
      <c r="S11" s="35"/>
      <c r="T11" s="35"/>
      <c r="U11" s="38"/>
      <c r="V11" s="34"/>
      <c r="W11" s="35"/>
      <c r="X11" s="35"/>
      <c r="Y11" s="35"/>
      <c r="Z11" s="36"/>
      <c r="AA11" s="39">
        <v>0.5</v>
      </c>
      <c r="AB11" s="35">
        <v>2</v>
      </c>
      <c r="AC11" s="35">
        <v>1</v>
      </c>
      <c r="AD11" s="35"/>
      <c r="AE11" s="36"/>
      <c r="AF11" s="40">
        <f t="shared" si="0"/>
        <v>4.5</v>
      </c>
    </row>
    <row r="12" spans="1:32" ht="24.95" customHeight="1" thickBot="1" x14ac:dyDescent="0.25">
      <c r="A12" s="329">
        <v>11639917</v>
      </c>
      <c r="B12" s="443"/>
      <c r="C12" s="444"/>
      <c r="D12" s="279" t="s">
        <v>124</v>
      </c>
      <c r="E12" s="42"/>
      <c r="F12" s="42"/>
      <c r="G12" s="42"/>
      <c r="H12" s="42"/>
      <c r="I12" s="42"/>
      <c r="J12" s="43"/>
      <c r="K12" s="42"/>
      <c r="L12" s="39"/>
      <c r="M12" s="35"/>
      <c r="N12" s="35"/>
      <c r="O12" s="35"/>
      <c r="P12" s="36"/>
      <c r="Q12" s="37"/>
      <c r="R12" s="35"/>
      <c r="S12" s="35"/>
      <c r="T12" s="35"/>
      <c r="U12" s="38"/>
      <c r="V12" s="34"/>
      <c r="W12" s="35"/>
      <c r="X12" s="35"/>
      <c r="Y12" s="35"/>
      <c r="Z12" s="36"/>
      <c r="AA12" s="39">
        <v>1.5</v>
      </c>
      <c r="AB12" s="35"/>
      <c r="AC12" s="35"/>
      <c r="AD12" s="35"/>
      <c r="AE12" s="36"/>
      <c r="AF12" s="40">
        <f t="shared" si="0"/>
        <v>1.5</v>
      </c>
    </row>
    <row r="13" spans="1:32" ht="24.95" customHeight="1" thickTop="1" x14ac:dyDescent="0.2">
      <c r="A13" s="329">
        <v>11639917</v>
      </c>
      <c r="B13" s="443"/>
      <c r="C13" s="444"/>
      <c r="D13" s="294" t="s">
        <v>174</v>
      </c>
      <c r="E13" s="42"/>
      <c r="F13" s="42"/>
      <c r="G13" s="42"/>
      <c r="H13" s="42"/>
      <c r="I13" s="42"/>
      <c r="J13" s="43"/>
      <c r="K13" s="42"/>
      <c r="L13" s="39"/>
      <c r="M13" s="35"/>
      <c r="N13" s="35"/>
      <c r="O13" s="35"/>
      <c r="P13" s="36"/>
      <c r="Q13" s="37"/>
      <c r="R13" s="35"/>
      <c r="S13" s="35"/>
      <c r="T13" s="35"/>
      <c r="U13" s="38"/>
      <c r="V13" s="34"/>
      <c r="W13" s="35"/>
      <c r="X13" s="35"/>
      <c r="Y13" s="35"/>
      <c r="Z13" s="36"/>
      <c r="AA13" s="39">
        <v>1.75</v>
      </c>
      <c r="AB13" s="35"/>
      <c r="AC13" s="35"/>
      <c r="AD13" s="35"/>
      <c r="AE13" s="36"/>
      <c r="AF13" s="40">
        <f t="shared" si="0"/>
        <v>1.75</v>
      </c>
    </row>
    <row r="14" spans="1:32" ht="24.95" customHeight="1" x14ac:dyDescent="0.2">
      <c r="A14" s="329">
        <v>11657769</v>
      </c>
      <c r="B14" s="330"/>
      <c r="C14" s="432"/>
      <c r="D14" s="279" t="s">
        <v>136</v>
      </c>
      <c r="E14" s="42"/>
      <c r="F14" s="42"/>
      <c r="G14" s="42"/>
      <c r="H14" s="42"/>
      <c r="I14" s="42"/>
      <c r="J14" s="43"/>
      <c r="K14" s="42"/>
      <c r="L14" s="39"/>
      <c r="M14" s="35"/>
      <c r="N14" s="35">
        <v>1.75</v>
      </c>
      <c r="O14" s="35"/>
      <c r="P14" s="36"/>
      <c r="Q14" s="37"/>
      <c r="R14" s="35"/>
      <c r="S14" s="35"/>
      <c r="T14" s="35"/>
      <c r="U14" s="38"/>
      <c r="V14" s="34"/>
      <c r="W14" s="35"/>
      <c r="X14" s="35"/>
      <c r="Y14" s="35"/>
      <c r="Z14" s="36"/>
      <c r="AA14" s="39"/>
      <c r="AB14" s="35"/>
      <c r="AC14" s="35">
        <v>4</v>
      </c>
      <c r="AD14" s="35"/>
      <c r="AE14" s="36"/>
      <c r="AF14" s="40">
        <f t="shared" si="0"/>
        <v>5.75</v>
      </c>
    </row>
    <row r="15" spans="1:32" ht="24.95" customHeight="1" x14ac:dyDescent="0.2">
      <c r="A15" s="329">
        <v>11658665</v>
      </c>
      <c r="B15" s="443"/>
      <c r="C15" s="444"/>
      <c r="D15" s="279" t="s">
        <v>139</v>
      </c>
      <c r="E15" s="42"/>
      <c r="F15" s="42"/>
      <c r="G15" s="42"/>
      <c r="H15" s="42"/>
      <c r="I15" s="42"/>
      <c r="J15" s="43"/>
      <c r="K15" s="42"/>
      <c r="L15" s="39"/>
      <c r="M15" s="35"/>
      <c r="N15" s="35"/>
      <c r="O15" s="35"/>
      <c r="P15" s="36"/>
      <c r="Q15" s="37"/>
      <c r="R15" s="35"/>
      <c r="S15" s="35"/>
      <c r="T15" s="35"/>
      <c r="U15" s="38"/>
      <c r="V15" s="34"/>
      <c r="W15" s="35"/>
      <c r="X15" s="35"/>
      <c r="Y15" s="35"/>
      <c r="Z15" s="36"/>
      <c r="AA15" s="39">
        <v>2</v>
      </c>
      <c r="AB15" s="35"/>
      <c r="AC15" s="35"/>
      <c r="AD15" s="35"/>
      <c r="AE15" s="36"/>
      <c r="AF15" s="40">
        <f t="shared" si="0"/>
        <v>2</v>
      </c>
    </row>
    <row r="16" spans="1:32" ht="24.95" customHeight="1" x14ac:dyDescent="0.2">
      <c r="A16" s="329">
        <v>11639917</v>
      </c>
      <c r="B16" s="443"/>
      <c r="C16" s="444"/>
      <c r="D16" s="279" t="s">
        <v>152</v>
      </c>
      <c r="E16" s="42"/>
      <c r="F16" s="42"/>
      <c r="G16" s="42"/>
      <c r="H16" s="42"/>
      <c r="I16" s="42"/>
      <c r="J16" s="43"/>
      <c r="K16" s="42"/>
      <c r="L16" s="39"/>
      <c r="M16" s="35">
        <v>1</v>
      </c>
      <c r="N16" s="35"/>
      <c r="O16" s="35"/>
      <c r="P16" s="36"/>
      <c r="Q16" s="37"/>
      <c r="R16" s="35"/>
      <c r="S16" s="35"/>
      <c r="T16" s="35"/>
      <c r="U16" s="38"/>
      <c r="V16" s="34"/>
      <c r="W16" s="35"/>
      <c r="X16" s="35"/>
      <c r="Y16" s="35"/>
      <c r="Z16" s="36"/>
      <c r="AA16" s="39">
        <v>0.5</v>
      </c>
      <c r="AB16" s="35">
        <v>2.75</v>
      </c>
      <c r="AC16" s="35">
        <v>1</v>
      </c>
      <c r="AD16" s="35"/>
      <c r="AE16" s="36"/>
      <c r="AF16" s="40">
        <f t="shared" si="0"/>
        <v>5.25</v>
      </c>
    </row>
    <row r="17" spans="1:32" ht="24.95" customHeight="1" x14ac:dyDescent="0.2">
      <c r="A17" s="327">
        <v>11660126</v>
      </c>
      <c r="B17" s="328"/>
      <c r="C17" s="450"/>
      <c r="D17" s="279" t="s">
        <v>153</v>
      </c>
      <c r="E17" s="42"/>
      <c r="F17" s="42"/>
      <c r="G17" s="42"/>
      <c r="H17" s="42"/>
      <c r="I17" s="42"/>
      <c r="J17" s="43"/>
      <c r="K17" s="42"/>
      <c r="L17" s="39"/>
      <c r="M17" s="35">
        <v>2</v>
      </c>
      <c r="N17" s="35"/>
      <c r="O17" s="35"/>
      <c r="P17" s="36"/>
      <c r="Q17" s="37"/>
      <c r="R17" s="35"/>
      <c r="S17" s="35"/>
      <c r="T17" s="35"/>
      <c r="U17" s="38"/>
      <c r="V17" s="34"/>
      <c r="W17" s="35"/>
      <c r="X17" s="35"/>
      <c r="Y17" s="35"/>
      <c r="Z17" s="36"/>
      <c r="AA17" s="39"/>
      <c r="AB17" s="35">
        <v>3</v>
      </c>
      <c r="AC17" s="35"/>
      <c r="AD17" s="35"/>
      <c r="AE17" s="36"/>
      <c r="AF17" s="40">
        <f t="shared" si="0"/>
        <v>5</v>
      </c>
    </row>
    <row r="18" spans="1:32" ht="24.95" customHeight="1" x14ac:dyDescent="0.2">
      <c r="A18" s="329">
        <v>11639903</v>
      </c>
      <c r="B18" s="330"/>
      <c r="C18" s="432"/>
      <c r="D18" s="279" t="s">
        <v>107</v>
      </c>
      <c r="E18" s="114"/>
      <c r="F18" s="114"/>
      <c r="G18" s="114"/>
      <c r="H18" s="114"/>
      <c r="I18" s="114"/>
      <c r="J18" s="216"/>
      <c r="K18" s="42"/>
      <c r="L18" s="39"/>
      <c r="M18" s="35"/>
      <c r="N18" s="35"/>
      <c r="O18" s="35"/>
      <c r="P18" s="36"/>
      <c r="Q18" s="37"/>
      <c r="R18" s="35"/>
      <c r="S18" s="35"/>
      <c r="T18" s="35"/>
      <c r="U18" s="38"/>
      <c r="V18" s="34"/>
      <c r="W18" s="35"/>
      <c r="X18" s="35"/>
      <c r="Y18" s="35"/>
      <c r="Z18" s="36"/>
      <c r="AA18" s="39"/>
      <c r="AB18" s="35"/>
      <c r="AC18" s="35">
        <v>1.75</v>
      </c>
      <c r="AD18" s="35"/>
      <c r="AE18" s="36"/>
      <c r="AF18" s="40">
        <f t="shared" si="0"/>
        <v>1.75</v>
      </c>
    </row>
    <row r="19" spans="1:32" ht="24.95" customHeight="1" thickBot="1" x14ac:dyDescent="0.25">
      <c r="A19" s="329">
        <v>11662530</v>
      </c>
      <c r="B19" s="330"/>
      <c r="C19" s="432"/>
      <c r="D19" s="279" t="s">
        <v>154</v>
      </c>
      <c r="E19" s="114"/>
      <c r="F19" s="114"/>
      <c r="G19" s="114"/>
      <c r="H19" s="114"/>
      <c r="I19" s="114"/>
      <c r="J19" s="216"/>
      <c r="K19" s="42"/>
      <c r="L19" s="39"/>
      <c r="M19" s="35"/>
      <c r="N19" s="35"/>
      <c r="O19" s="35"/>
      <c r="P19" s="36"/>
      <c r="Q19" s="37"/>
      <c r="R19" s="35"/>
      <c r="S19" s="35"/>
      <c r="T19" s="35"/>
      <c r="U19" s="38"/>
      <c r="V19" s="34"/>
      <c r="W19" s="35"/>
      <c r="X19" s="35"/>
      <c r="Y19" s="35"/>
      <c r="Z19" s="36"/>
      <c r="AA19" s="39"/>
      <c r="AB19" s="35"/>
      <c r="AC19" s="35"/>
      <c r="AD19" s="35">
        <v>3.75</v>
      </c>
      <c r="AE19" s="36"/>
      <c r="AF19" s="40">
        <f t="shared" si="0"/>
        <v>3.75</v>
      </c>
    </row>
    <row r="20" spans="1:32" ht="24.95" customHeight="1" thickTop="1" x14ac:dyDescent="0.2">
      <c r="A20" s="329">
        <v>11639904</v>
      </c>
      <c r="B20" s="330"/>
      <c r="C20" s="432"/>
      <c r="D20" s="295" t="s">
        <v>155</v>
      </c>
      <c r="E20" s="114"/>
      <c r="F20" s="114"/>
      <c r="G20" s="114"/>
      <c r="H20" s="114"/>
      <c r="I20" s="114"/>
      <c r="J20" s="216"/>
      <c r="K20" s="42"/>
      <c r="L20" s="39"/>
      <c r="M20" s="35"/>
      <c r="N20" s="35"/>
      <c r="O20" s="35"/>
      <c r="P20" s="36"/>
      <c r="Q20" s="37"/>
      <c r="R20" s="35"/>
      <c r="S20" s="35"/>
      <c r="T20" s="35"/>
      <c r="U20" s="38"/>
      <c r="V20" s="34"/>
      <c r="W20" s="35"/>
      <c r="X20" s="35"/>
      <c r="Y20" s="35"/>
      <c r="Z20" s="36"/>
      <c r="AA20" s="39"/>
      <c r="AB20" s="35"/>
      <c r="AC20" s="35"/>
      <c r="AD20" s="35">
        <v>2.5</v>
      </c>
      <c r="AE20" s="36">
        <v>1</v>
      </c>
      <c r="AF20" s="40">
        <f t="shared" si="0"/>
        <v>3.5</v>
      </c>
    </row>
    <row r="21" spans="1:32" ht="24.95" customHeight="1" x14ac:dyDescent="0.2">
      <c r="A21" s="329">
        <v>11664725</v>
      </c>
      <c r="B21" s="443"/>
      <c r="C21" s="444"/>
      <c r="D21" s="279" t="s">
        <v>156</v>
      </c>
      <c r="E21" s="114"/>
      <c r="F21" s="114"/>
      <c r="G21" s="114"/>
      <c r="H21" s="114"/>
      <c r="I21" s="114"/>
      <c r="J21" s="216"/>
      <c r="K21" s="42"/>
      <c r="L21" s="39"/>
      <c r="M21" s="35"/>
      <c r="N21" s="35"/>
      <c r="O21" s="35"/>
      <c r="P21" s="36"/>
      <c r="Q21" s="37"/>
      <c r="R21" s="35"/>
      <c r="S21" s="35"/>
      <c r="T21" s="35"/>
      <c r="U21" s="38"/>
      <c r="V21" s="34"/>
      <c r="W21" s="35"/>
      <c r="X21" s="35"/>
      <c r="Y21" s="35"/>
      <c r="Z21" s="36"/>
      <c r="AA21" s="39"/>
      <c r="AB21" s="35"/>
      <c r="AC21" s="35"/>
      <c r="AD21" s="35">
        <v>1.5</v>
      </c>
      <c r="AE21" s="36"/>
      <c r="AF21" s="40">
        <f t="shared" si="0"/>
        <v>1.5</v>
      </c>
    </row>
    <row r="22" spans="1:32" ht="24.95" customHeight="1" x14ac:dyDescent="0.2">
      <c r="A22" s="329">
        <v>11639917</v>
      </c>
      <c r="B22" s="330"/>
      <c r="C22" s="432"/>
      <c r="D22" s="279" t="s">
        <v>157</v>
      </c>
      <c r="E22" s="114"/>
      <c r="F22" s="114"/>
      <c r="G22" s="114"/>
      <c r="H22" s="114"/>
      <c r="I22" s="114"/>
      <c r="J22" s="216"/>
      <c r="K22" s="42"/>
      <c r="L22" s="108"/>
      <c r="M22" s="109"/>
      <c r="N22" s="109"/>
      <c r="O22" s="109">
        <v>1</v>
      </c>
      <c r="P22" s="110">
        <v>1</v>
      </c>
      <c r="Q22" s="111"/>
      <c r="R22" s="109"/>
      <c r="S22" s="109"/>
      <c r="T22" s="109"/>
      <c r="U22" s="112"/>
      <c r="V22" s="113"/>
      <c r="W22" s="109"/>
      <c r="X22" s="109"/>
      <c r="Y22" s="109"/>
      <c r="Z22" s="110"/>
      <c r="AA22" s="108"/>
      <c r="AB22" s="109"/>
      <c r="AC22" s="109"/>
      <c r="AD22" s="109"/>
      <c r="AE22" s="110">
        <v>1.5</v>
      </c>
      <c r="AF22" s="40">
        <f t="shared" si="0"/>
        <v>3.5</v>
      </c>
    </row>
    <row r="23" spans="1:32" ht="24.95" customHeight="1" x14ac:dyDescent="0.2">
      <c r="A23" s="329">
        <v>11600062</v>
      </c>
      <c r="B23" s="330"/>
      <c r="C23" s="432"/>
      <c r="D23" s="279" t="s">
        <v>158</v>
      </c>
      <c r="E23" s="114"/>
      <c r="F23" s="114"/>
      <c r="G23" s="114"/>
      <c r="H23" s="114"/>
      <c r="I23" s="114"/>
      <c r="J23" s="216"/>
      <c r="K23" s="42"/>
      <c r="L23" s="108"/>
      <c r="M23" s="109"/>
      <c r="N23" s="109"/>
      <c r="O23" s="109"/>
      <c r="P23" s="110"/>
      <c r="Q23" s="111"/>
      <c r="R23" s="109"/>
      <c r="S23" s="109"/>
      <c r="T23" s="109"/>
      <c r="U23" s="112"/>
      <c r="V23" s="113"/>
      <c r="W23" s="109"/>
      <c r="X23" s="109"/>
      <c r="Y23" s="109"/>
      <c r="Z23" s="110"/>
      <c r="AA23" s="108"/>
      <c r="AB23" s="109"/>
      <c r="AC23" s="109"/>
      <c r="AD23" s="109"/>
      <c r="AE23" s="110">
        <v>3.75</v>
      </c>
      <c r="AF23" s="40">
        <f t="shared" si="0"/>
        <v>3.75</v>
      </c>
    </row>
    <row r="24" spans="1:32" ht="24.95" customHeight="1" x14ac:dyDescent="0.2">
      <c r="A24" s="329">
        <v>11574411</v>
      </c>
      <c r="B24" s="330"/>
      <c r="C24" s="432"/>
      <c r="D24" s="279" t="s">
        <v>103</v>
      </c>
      <c r="E24" s="114"/>
      <c r="F24" s="114"/>
      <c r="G24" s="114"/>
      <c r="H24" s="114"/>
      <c r="I24" s="114"/>
      <c r="J24" s="216"/>
      <c r="K24" s="42"/>
      <c r="L24" s="108"/>
      <c r="M24" s="109">
        <v>1</v>
      </c>
      <c r="N24" s="109"/>
      <c r="O24" s="109"/>
      <c r="P24" s="110"/>
      <c r="Q24" s="111"/>
      <c r="R24" s="109">
        <v>4.5</v>
      </c>
      <c r="S24" s="109"/>
      <c r="T24" s="109">
        <v>8.5</v>
      </c>
      <c r="U24" s="112">
        <v>3.25</v>
      </c>
      <c r="V24" s="113"/>
      <c r="W24" s="109"/>
      <c r="X24" s="109"/>
      <c r="Y24" s="109"/>
      <c r="Z24" s="110"/>
      <c r="AA24" s="108"/>
      <c r="AB24" s="109"/>
      <c r="AC24" s="109"/>
      <c r="AD24" s="109"/>
      <c r="AE24" s="110"/>
      <c r="AF24" s="40">
        <f t="shared" si="0"/>
        <v>17.25</v>
      </c>
    </row>
    <row r="25" spans="1:32" ht="24.95" customHeight="1" x14ac:dyDescent="0.2">
      <c r="A25" s="329">
        <v>11657770</v>
      </c>
      <c r="B25" s="330"/>
      <c r="C25" s="432"/>
      <c r="D25" s="279" t="s">
        <v>159</v>
      </c>
      <c r="E25" s="114"/>
      <c r="F25" s="114"/>
      <c r="G25" s="114"/>
      <c r="H25" s="114"/>
      <c r="I25" s="114"/>
      <c r="J25" s="216"/>
      <c r="K25" s="42"/>
      <c r="L25" s="108"/>
      <c r="M25" s="109"/>
      <c r="N25" s="109"/>
      <c r="O25" s="109"/>
      <c r="P25" s="110"/>
      <c r="Q25" s="111"/>
      <c r="R25" s="109"/>
      <c r="S25" s="109"/>
      <c r="T25" s="109"/>
      <c r="U25" s="112"/>
      <c r="V25" s="113"/>
      <c r="W25" s="109"/>
      <c r="X25" s="109"/>
      <c r="Y25" s="109"/>
      <c r="Z25" s="110"/>
      <c r="AA25" s="108">
        <v>1.5</v>
      </c>
      <c r="AB25" s="109"/>
      <c r="AC25" s="109"/>
      <c r="AD25" s="109"/>
      <c r="AE25" s="110"/>
      <c r="AF25" s="40">
        <f t="shared" si="0"/>
        <v>1.5</v>
      </c>
    </row>
    <row r="26" spans="1:32" ht="24.95" customHeight="1" x14ac:dyDescent="0.2">
      <c r="A26" s="329">
        <v>11656628</v>
      </c>
      <c r="B26" s="330"/>
      <c r="C26" s="432"/>
      <c r="D26" s="279" t="s">
        <v>114</v>
      </c>
      <c r="E26" s="148"/>
      <c r="F26" s="148"/>
      <c r="G26" s="148"/>
      <c r="H26" s="148"/>
      <c r="I26" s="148"/>
      <c r="J26" s="252"/>
      <c r="K26" s="46"/>
      <c r="L26" s="108">
        <v>1</v>
      </c>
      <c r="M26" s="109">
        <v>1</v>
      </c>
      <c r="N26" s="109"/>
      <c r="O26" s="109"/>
      <c r="P26" s="110"/>
      <c r="Q26" s="111">
        <v>8.5</v>
      </c>
      <c r="R26" s="109">
        <v>4</v>
      </c>
      <c r="S26" s="109"/>
      <c r="T26" s="109"/>
      <c r="U26" s="112"/>
      <c r="V26" s="113"/>
      <c r="W26" s="109"/>
      <c r="X26" s="109"/>
      <c r="Y26" s="109"/>
      <c r="Z26" s="110"/>
      <c r="AA26" s="108"/>
      <c r="AB26" s="109"/>
      <c r="AC26" s="109"/>
      <c r="AD26" s="109"/>
      <c r="AE26" s="110"/>
      <c r="AF26" s="40">
        <f t="shared" si="0"/>
        <v>14.5</v>
      </c>
    </row>
    <row r="27" spans="1:32" ht="24.95" customHeight="1" x14ac:dyDescent="0.2">
      <c r="A27" s="329">
        <v>11656424</v>
      </c>
      <c r="B27" s="330"/>
      <c r="C27" s="432"/>
      <c r="D27" s="279" t="s">
        <v>160</v>
      </c>
      <c r="E27" s="148"/>
      <c r="F27" s="148"/>
      <c r="G27" s="148"/>
      <c r="H27" s="148"/>
      <c r="I27" s="148"/>
      <c r="J27" s="252"/>
      <c r="K27" s="46"/>
      <c r="L27" s="108">
        <v>4.75</v>
      </c>
      <c r="M27" s="109"/>
      <c r="N27" s="109"/>
      <c r="O27" s="109"/>
      <c r="P27" s="110"/>
      <c r="Q27" s="111"/>
      <c r="R27" s="109"/>
      <c r="S27" s="109"/>
      <c r="T27" s="109"/>
      <c r="U27" s="112"/>
      <c r="V27" s="113"/>
      <c r="W27" s="109"/>
      <c r="X27" s="109"/>
      <c r="Y27" s="109"/>
      <c r="Z27" s="110"/>
      <c r="AA27" s="108"/>
      <c r="AB27" s="109"/>
      <c r="AC27" s="109"/>
      <c r="AD27" s="109"/>
      <c r="AE27" s="110"/>
      <c r="AF27" s="40">
        <f t="shared" si="0"/>
        <v>4.75</v>
      </c>
    </row>
    <row r="28" spans="1:32" x14ac:dyDescent="0.2">
      <c r="L28" s="57">
        <f t="shared" ref="L28:AF28" si="1">SUM(L6:L27)</f>
        <v>5.75</v>
      </c>
      <c r="M28" s="57">
        <f t="shared" si="1"/>
        <v>6</v>
      </c>
      <c r="N28" s="57">
        <f t="shared" si="1"/>
        <v>3.75</v>
      </c>
      <c r="O28" s="57">
        <f t="shared" si="1"/>
        <v>6.75</v>
      </c>
      <c r="P28" s="57">
        <f t="shared" si="1"/>
        <v>5</v>
      </c>
      <c r="Q28" s="57">
        <f t="shared" si="1"/>
        <v>8.5</v>
      </c>
      <c r="R28" s="57">
        <f t="shared" si="1"/>
        <v>8.5</v>
      </c>
      <c r="S28" s="57">
        <f t="shared" si="1"/>
        <v>8.5</v>
      </c>
      <c r="T28" s="57">
        <f t="shared" si="1"/>
        <v>8.5</v>
      </c>
      <c r="U28" s="57">
        <f t="shared" si="1"/>
        <v>3.25</v>
      </c>
      <c r="V28" s="57">
        <f t="shared" si="1"/>
        <v>8.5</v>
      </c>
      <c r="W28" s="57">
        <f t="shared" si="1"/>
        <v>8.5</v>
      </c>
      <c r="X28" s="57">
        <f t="shared" si="1"/>
        <v>8.5</v>
      </c>
      <c r="Y28" s="57">
        <f t="shared" si="1"/>
        <v>8.5</v>
      </c>
      <c r="Z28" s="57">
        <f t="shared" si="1"/>
        <v>3.25</v>
      </c>
      <c r="AA28" s="57">
        <f t="shared" si="1"/>
        <v>7.75</v>
      </c>
      <c r="AB28" s="57">
        <f t="shared" si="1"/>
        <v>7.75</v>
      </c>
      <c r="AC28" s="57">
        <f t="shared" si="1"/>
        <v>7.75</v>
      </c>
      <c r="AD28" s="57">
        <f t="shared" si="1"/>
        <v>7.75</v>
      </c>
      <c r="AE28" s="57">
        <f t="shared" si="1"/>
        <v>6.25</v>
      </c>
      <c r="AF28" s="57">
        <f t="shared" si="1"/>
        <v>139</v>
      </c>
    </row>
    <row r="30" spans="1:32" x14ac:dyDescent="0.2">
      <c r="Q30" s="7"/>
      <c r="V30" s="7"/>
      <c r="W30" s="7"/>
    </row>
    <row r="35" ht="12.75" customHeight="1" x14ac:dyDescent="0.2"/>
  </sheetData>
  <mergeCells count="30">
    <mergeCell ref="A27:C27"/>
    <mergeCell ref="A14:C14"/>
    <mergeCell ref="A10:C10"/>
    <mergeCell ref="A11:C11"/>
    <mergeCell ref="A24:C24"/>
    <mergeCell ref="A13:C13"/>
    <mergeCell ref="A12:C12"/>
    <mergeCell ref="A15:C15"/>
    <mergeCell ref="A21:C21"/>
    <mergeCell ref="A22:C22"/>
    <mergeCell ref="A25:C25"/>
    <mergeCell ref="A23:C23"/>
    <mergeCell ref="A26:C26"/>
    <mergeCell ref="A16:C16"/>
    <mergeCell ref="A17:C17"/>
    <mergeCell ref="A18:C18"/>
    <mergeCell ref="A19:C19"/>
    <mergeCell ref="A20:C20"/>
    <mergeCell ref="A9:C9"/>
    <mergeCell ref="AA3:AE3"/>
    <mergeCell ref="Q3:U3"/>
    <mergeCell ref="V3:Z3"/>
    <mergeCell ref="A8:C8"/>
    <mergeCell ref="H3:J4"/>
    <mergeCell ref="L3:P3"/>
    <mergeCell ref="A6:C6"/>
    <mergeCell ref="A7:C7"/>
    <mergeCell ref="A5:C5"/>
    <mergeCell ref="D3:D5"/>
    <mergeCell ref="E3:G4"/>
  </mergeCells>
  <phoneticPr fontId="19" type="noConversion"/>
  <conditionalFormatting sqref="D6 D27">
    <cfRule type="expression" dxfId="533" priority="134">
      <formula>($K6="AH")</formula>
    </cfRule>
    <cfRule type="expression" dxfId="532" priority="135">
      <formula>($K6="AC")</formula>
    </cfRule>
    <cfRule type="expression" dxfId="531" priority="136">
      <formula>($J6="DA")</formula>
    </cfRule>
    <cfRule type="expression" dxfId="530" priority="137">
      <formula>($K6="c")</formula>
    </cfRule>
    <cfRule type="expression" dxfId="529" priority="138">
      <formula>COUNTA($L6:$CM6)</formula>
    </cfRule>
    <cfRule type="expression" dxfId="528" priority="139">
      <formula>($K6="GC")</formula>
    </cfRule>
    <cfRule type="expression" dxfId="527" priority="140">
      <formula>($K6="E")</formula>
    </cfRule>
  </conditionalFormatting>
  <conditionalFormatting sqref="D7">
    <cfRule type="expression" dxfId="526" priority="127">
      <formula>($K7="AH")</formula>
    </cfRule>
    <cfRule type="expression" dxfId="525" priority="128">
      <formula>($K7="AC")</formula>
    </cfRule>
    <cfRule type="expression" dxfId="524" priority="129">
      <formula>($J7="DA")</formula>
    </cfRule>
    <cfRule type="expression" dxfId="523" priority="130">
      <formula>($K7="c")</formula>
    </cfRule>
    <cfRule type="expression" dxfId="522" priority="131">
      <formula>COUNTA($L7:$CM7)</formula>
    </cfRule>
    <cfRule type="expression" dxfId="521" priority="132">
      <formula>($K7="GC")</formula>
    </cfRule>
    <cfRule type="expression" dxfId="520" priority="133">
      <formula>($K7="E")</formula>
    </cfRule>
  </conditionalFormatting>
  <conditionalFormatting sqref="D8">
    <cfRule type="expression" dxfId="519" priority="120">
      <formula>($K8="AH")</formula>
    </cfRule>
    <cfRule type="expression" dxfId="518" priority="121">
      <formula>($K8="AC")</formula>
    </cfRule>
    <cfRule type="expression" dxfId="517" priority="122">
      <formula>($J8="DA")</formula>
    </cfRule>
    <cfRule type="expression" dxfId="516" priority="123">
      <formula>($K8="c")</formula>
    </cfRule>
    <cfRule type="expression" dxfId="515" priority="124">
      <formula>COUNTA($L8:$CM8)</formula>
    </cfRule>
    <cfRule type="expression" dxfId="514" priority="125">
      <formula>($K8="GC")</formula>
    </cfRule>
    <cfRule type="expression" dxfId="513" priority="126">
      <formula>($K8="E")</formula>
    </cfRule>
  </conditionalFormatting>
  <conditionalFormatting sqref="D9">
    <cfRule type="expression" dxfId="512" priority="113">
      <formula>($K9="AH")</formula>
    </cfRule>
    <cfRule type="expression" dxfId="511" priority="114">
      <formula>($K9="AC")</formula>
    </cfRule>
    <cfRule type="expression" dxfId="510" priority="115">
      <formula>($J9="DA")</formula>
    </cfRule>
    <cfRule type="expression" dxfId="509" priority="116">
      <formula>($K9="c")</formula>
    </cfRule>
    <cfRule type="expression" dxfId="508" priority="117">
      <formula>COUNTA($L9:$CM9)</formula>
    </cfRule>
    <cfRule type="expression" dxfId="507" priority="118">
      <formula>($K9="GC")</formula>
    </cfRule>
    <cfRule type="expression" dxfId="506" priority="119">
      <formula>($K9="E")</formula>
    </cfRule>
  </conditionalFormatting>
  <conditionalFormatting sqref="D10">
    <cfRule type="expression" dxfId="505" priority="106">
      <formula>($K10="AH")</formula>
    </cfRule>
    <cfRule type="expression" dxfId="504" priority="107">
      <formula>($K10="AC")</formula>
    </cfRule>
    <cfRule type="expression" dxfId="503" priority="108">
      <formula>($J10="DA")</formula>
    </cfRule>
    <cfRule type="expression" dxfId="502" priority="109">
      <formula>($K10="c")</formula>
    </cfRule>
    <cfRule type="expression" dxfId="501" priority="110">
      <formula>COUNTA($L10:$CM10)</formula>
    </cfRule>
    <cfRule type="expression" dxfId="500" priority="111">
      <formula>($K10="GC")</formula>
    </cfRule>
    <cfRule type="expression" dxfId="499" priority="112">
      <formula>($K10="E")</formula>
    </cfRule>
  </conditionalFormatting>
  <conditionalFormatting sqref="D11">
    <cfRule type="expression" dxfId="498" priority="99">
      <formula>($K11="AH")</formula>
    </cfRule>
    <cfRule type="expression" dxfId="497" priority="100">
      <formula>($K11="AC")</formula>
    </cfRule>
    <cfRule type="expression" dxfId="496" priority="101">
      <formula>($J11="DA")</formula>
    </cfRule>
    <cfRule type="expression" dxfId="495" priority="102">
      <formula>($K11="c")</formula>
    </cfRule>
    <cfRule type="expression" dxfId="494" priority="103">
      <formula>COUNTA($L11:$CM11)</formula>
    </cfRule>
    <cfRule type="expression" dxfId="493" priority="104">
      <formula>($K11="GC")</formula>
    </cfRule>
    <cfRule type="expression" dxfId="492" priority="105">
      <formula>($K11="E")</formula>
    </cfRule>
  </conditionalFormatting>
  <conditionalFormatting sqref="D12">
    <cfRule type="expression" dxfId="491" priority="92">
      <formula>($K12="AH")</formula>
    </cfRule>
    <cfRule type="expression" dxfId="490" priority="93">
      <formula>($K12="AC")</formula>
    </cfRule>
    <cfRule type="expression" dxfId="489" priority="94">
      <formula>($J12="DA")</formula>
    </cfRule>
    <cfRule type="expression" dxfId="488" priority="95">
      <formula>($K12="c")</formula>
    </cfRule>
    <cfRule type="expression" dxfId="487" priority="96">
      <formula>COUNTA($L12:$CM12)</formula>
    </cfRule>
    <cfRule type="expression" dxfId="486" priority="97">
      <formula>($K12="GC")</formula>
    </cfRule>
    <cfRule type="expression" dxfId="485" priority="98">
      <formula>($K12="E")</formula>
    </cfRule>
  </conditionalFormatting>
  <conditionalFormatting sqref="D14">
    <cfRule type="expression" dxfId="484" priority="85">
      <formula>($K14="AH")</formula>
    </cfRule>
    <cfRule type="expression" dxfId="483" priority="86">
      <formula>($K14="AC")</formula>
    </cfRule>
    <cfRule type="expression" dxfId="482" priority="87">
      <formula>($J14="DA")</formula>
    </cfRule>
    <cfRule type="expression" dxfId="481" priority="88">
      <formula>($K14="c")</formula>
    </cfRule>
    <cfRule type="expression" dxfId="480" priority="89">
      <formula>COUNTA($L14:$CM14)</formula>
    </cfRule>
    <cfRule type="expression" dxfId="479" priority="90">
      <formula>($K14="GC")</formula>
    </cfRule>
    <cfRule type="expression" dxfId="478" priority="91">
      <formula>($K14="E")</formula>
    </cfRule>
  </conditionalFormatting>
  <conditionalFormatting sqref="D15">
    <cfRule type="expression" dxfId="477" priority="78">
      <formula>($K15="AH")</formula>
    </cfRule>
    <cfRule type="expression" dxfId="476" priority="79">
      <formula>($K15="AC")</formula>
    </cfRule>
    <cfRule type="expression" dxfId="475" priority="80">
      <formula>($J15="DA")</formula>
    </cfRule>
    <cfRule type="expression" dxfId="474" priority="81">
      <formula>($K15="c")</formula>
    </cfRule>
    <cfRule type="expression" dxfId="473" priority="82">
      <formula>COUNTA($L15:$CM15)</formula>
    </cfRule>
    <cfRule type="expression" dxfId="472" priority="83">
      <formula>($K15="GC")</formula>
    </cfRule>
    <cfRule type="expression" dxfId="471" priority="84">
      <formula>($K15="E")</formula>
    </cfRule>
  </conditionalFormatting>
  <conditionalFormatting sqref="D16">
    <cfRule type="expression" dxfId="470" priority="71">
      <formula>($K16="AH")</formula>
    </cfRule>
    <cfRule type="expression" dxfId="469" priority="72">
      <formula>($K16="AC")</formula>
    </cfRule>
    <cfRule type="expression" dxfId="468" priority="73">
      <formula>($J16="DA")</formula>
    </cfRule>
    <cfRule type="expression" dxfId="467" priority="74">
      <formula>($K16="c")</formula>
    </cfRule>
    <cfRule type="expression" dxfId="466" priority="75">
      <formula>COUNTA($L16:$CM16)</formula>
    </cfRule>
    <cfRule type="expression" dxfId="465" priority="76">
      <formula>($K16="GC")</formula>
    </cfRule>
    <cfRule type="expression" dxfId="464" priority="77">
      <formula>($K16="E")</formula>
    </cfRule>
  </conditionalFormatting>
  <conditionalFormatting sqref="D17">
    <cfRule type="expression" dxfId="463" priority="64">
      <formula>($K17="AH")</formula>
    </cfRule>
    <cfRule type="expression" dxfId="462" priority="65">
      <formula>($K17="AC")</formula>
    </cfRule>
    <cfRule type="expression" dxfId="461" priority="66">
      <formula>($J17="DA")</formula>
    </cfRule>
    <cfRule type="expression" dxfId="460" priority="67">
      <formula>($K17="c")</formula>
    </cfRule>
    <cfRule type="expression" dxfId="459" priority="68">
      <formula>COUNTA($L17:$CM17)</formula>
    </cfRule>
    <cfRule type="expression" dxfId="458" priority="69">
      <formula>($K17="GC")</formula>
    </cfRule>
    <cfRule type="expression" dxfId="457" priority="70">
      <formula>($K17="E")</formula>
    </cfRule>
  </conditionalFormatting>
  <conditionalFormatting sqref="D18">
    <cfRule type="expression" dxfId="456" priority="57">
      <formula>($K18="AH")</formula>
    </cfRule>
    <cfRule type="expression" dxfId="455" priority="58">
      <formula>($K18="AC")</formula>
    </cfRule>
    <cfRule type="expression" dxfId="454" priority="59">
      <formula>($J18="DA")</formula>
    </cfRule>
    <cfRule type="expression" dxfId="453" priority="60">
      <formula>($K18="c")</formula>
    </cfRule>
    <cfRule type="expression" dxfId="452" priority="61">
      <formula>COUNTA($L18:$CM18)</formula>
    </cfRule>
    <cfRule type="expression" dxfId="451" priority="62">
      <formula>($K18="GC")</formula>
    </cfRule>
    <cfRule type="expression" dxfId="450" priority="63">
      <formula>($K18="E")</formula>
    </cfRule>
  </conditionalFormatting>
  <conditionalFormatting sqref="D19">
    <cfRule type="expression" dxfId="449" priority="50">
      <formula>($K19="AH")</formula>
    </cfRule>
    <cfRule type="expression" dxfId="448" priority="51">
      <formula>($K19="AC")</formula>
    </cfRule>
    <cfRule type="expression" dxfId="447" priority="52">
      <formula>($J19="DA")</formula>
    </cfRule>
    <cfRule type="expression" dxfId="446" priority="53">
      <formula>($K19="c")</formula>
    </cfRule>
    <cfRule type="expression" dxfId="445" priority="54">
      <formula>COUNTA($L19:$CM19)</formula>
    </cfRule>
    <cfRule type="expression" dxfId="444" priority="55">
      <formula>($K19="GC")</formula>
    </cfRule>
    <cfRule type="expression" dxfId="443" priority="56">
      <formula>($K19="E")</formula>
    </cfRule>
  </conditionalFormatting>
  <conditionalFormatting sqref="D21">
    <cfRule type="expression" dxfId="442" priority="43">
      <formula>($K21="AH")</formula>
    </cfRule>
    <cfRule type="expression" dxfId="441" priority="44">
      <formula>($K21="AC")</formula>
    </cfRule>
    <cfRule type="expression" dxfId="440" priority="45">
      <formula>($J21="DA")</formula>
    </cfRule>
    <cfRule type="expression" dxfId="439" priority="46">
      <formula>($K21="c")</formula>
    </cfRule>
    <cfRule type="expression" dxfId="438" priority="47">
      <formula>COUNTA($L21:$CM21)</formula>
    </cfRule>
    <cfRule type="expression" dxfId="437" priority="48">
      <formula>($K21="GC")</formula>
    </cfRule>
    <cfRule type="expression" dxfId="436" priority="49">
      <formula>($K21="E")</formula>
    </cfRule>
  </conditionalFormatting>
  <conditionalFormatting sqref="D22">
    <cfRule type="expression" dxfId="435" priority="36">
      <formula>($K22="AH")</formula>
    </cfRule>
    <cfRule type="expression" dxfId="434" priority="37">
      <formula>($K22="AC")</formula>
    </cfRule>
    <cfRule type="expression" dxfId="433" priority="38">
      <formula>($J22="DA")</formula>
    </cfRule>
    <cfRule type="expression" dxfId="432" priority="39">
      <formula>($K22="c")</formula>
    </cfRule>
    <cfRule type="expression" dxfId="431" priority="40">
      <formula>COUNTA($L22:$CM22)</formula>
    </cfRule>
    <cfRule type="expression" dxfId="430" priority="41">
      <formula>($K22="GC")</formula>
    </cfRule>
    <cfRule type="expression" dxfId="429" priority="42">
      <formula>($K22="E")</formula>
    </cfRule>
  </conditionalFormatting>
  <conditionalFormatting sqref="D23">
    <cfRule type="expression" dxfId="428" priority="29">
      <formula>($K23="AH")</formula>
    </cfRule>
    <cfRule type="expression" dxfId="427" priority="30">
      <formula>($K23="AC")</formula>
    </cfRule>
    <cfRule type="expression" dxfId="426" priority="31">
      <formula>($J23="DA")</formula>
    </cfRule>
    <cfRule type="expression" dxfId="425" priority="32">
      <formula>($K23="c")</formula>
    </cfRule>
    <cfRule type="expression" dxfId="424" priority="33">
      <formula>COUNTA($L23:$CM23)</formula>
    </cfRule>
    <cfRule type="expression" dxfId="423" priority="34">
      <formula>($K23="GC")</formula>
    </cfRule>
    <cfRule type="expression" dxfId="422" priority="35">
      <formula>($K23="E")</formula>
    </cfRule>
  </conditionalFormatting>
  <conditionalFormatting sqref="D24">
    <cfRule type="expression" dxfId="421" priority="22">
      <formula>($K24="AH")</formula>
    </cfRule>
    <cfRule type="expression" dxfId="420" priority="23">
      <formula>($K24="AC")</formula>
    </cfRule>
    <cfRule type="expression" dxfId="419" priority="24">
      <formula>($J24="DA")</formula>
    </cfRule>
    <cfRule type="expression" dxfId="418" priority="25">
      <formula>($K24="c")</formula>
    </cfRule>
    <cfRule type="expression" dxfId="417" priority="26">
      <formula>COUNTA($L24:$CM24)</formula>
    </cfRule>
    <cfRule type="expression" dxfId="416" priority="27">
      <formula>($K24="GC")</formula>
    </cfRule>
    <cfRule type="expression" dxfId="415" priority="28">
      <formula>($K24="E")</formula>
    </cfRule>
  </conditionalFormatting>
  <conditionalFormatting sqref="D25">
    <cfRule type="expression" dxfId="414" priority="15">
      <formula>($K25="AH")</formula>
    </cfRule>
    <cfRule type="expression" dxfId="413" priority="16">
      <formula>($K25="AC")</formula>
    </cfRule>
    <cfRule type="expression" dxfId="412" priority="17">
      <formula>($J25="DA")</formula>
    </cfRule>
    <cfRule type="expression" dxfId="411" priority="18">
      <formula>($K25="c")</formula>
    </cfRule>
    <cfRule type="expression" dxfId="410" priority="19">
      <formula>COUNTA($L25:$CM25)</formula>
    </cfRule>
    <cfRule type="expression" dxfId="409" priority="20">
      <formula>($K25="GC")</formula>
    </cfRule>
    <cfRule type="expression" dxfId="408" priority="21">
      <formula>($K25="E")</formula>
    </cfRule>
  </conditionalFormatting>
  <conditionalFormatting sqref="D26">
    <cfRule type="expression" dxfId="407" priority="8">
      <formula>($K26="AH")</formula>
    </cfRule>
    <cfRule type="expression" dxfId="406" priority="9">
      <formula>($K26="AC")</formula>
    </cfRule>
    <cfRule type="expression" dxfId="405" priority="10">
      <formula>($J26="DA")</formula>
    </cfRule>
    <cfRule type="expression" dxfId="404" priority="11">
      <formula>($K26="c")</formula>
    </cfRule>
    <cfRule type="expression" dxfId="403" priority="12">
      <formula>COUNTA($L26:$CM26)</formula>
    </cfRule>
    <cfRule type="expression" dxfId="402" priority="13">
      <formula>($K26="GC")</formula>
    </cfRule>
    <cfRule type="expression" dxfId="401" priority="14">
      <formula>($K26="E")</formula>
    </cfRule>
  </conditionalFormatting>
  <pageMargins left="0.18" right="0.18" top="0.98425196850393704" bottom="0.98425196850393704" header="0.51181102362204722" footer="0.51181102362204722"/>
  <pageSetup paperSize="9" scale="65" orientation="landscape" horizontalDpi="12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2.710937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03'!M2</f>
        <v>Reinaldo, MARTINS</v>
      </c>
      <c r="I2" s="374"/>
      <c r="J2" s="64"/>
      <c r="K2" s="65"/>
      <c r="L2" s="66">
        <f>'Opérations 03'!B3</f>
        <v>3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03'!A4</f>
        <v>43115</v>
      </c>
      <c r="L3" s="65" t="s">
        <v>32</v>
      </c>
      <c r="M3" s="70">
        <f>'Opérations 03'!C4</f>
        <v>43119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145</v>
      </c>
      <c r="E8" s="66">
        <v>1</v>
      </c>
      <c r="F8" s="80">
        <f>'Opérations 03'!L28</f>
        <v>5.75</v>
      </c>
      <c r="G8" s="80">
        <f>'Opérations 03'!M28</f>
        <v>6</v>
      </c>
      <c r="H8" s="80">
        <f>'Opérations 03'!N28</f>
        <v>3.75</v>
      </c>
      <c r="I8" s="80">
        <f>'Opérations 03'!O28</f>
        <v>6.75</v>
      </c>
      <c r="J8" s="80">
        <f>'Opérations 03'!P28</f>
        <v>5</v>
      </c>
      <c r="K8" s="94"/>
      <c r="L8" s="94"/>
      <c r="M8" s="95">
        <f>F8+G8+H8+I8+J8</f>
        <v>27.25</v>
      </c>
    </row>
    <row r="9" spans="1:13" s="62" customFormat="1" x14ac:dyDescent="0.2">
      <c r="A9" s="381"/>
      <c r="B9" s="382"/>
      <c r="C9" s="79"/>
      <c r="D9" s="66" t="s">
        <v>77</v>
      </c>
      <c r="E9" s="66"/>
      <c r="F9" s="66"/>
      <c r="G9" s="123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267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12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5.75</v>
      </c>
      <c r="G28" s="87">
        <f t="shared" ref="G28:L28" si="1">SUM(G8:G27)</f>
        <v>6</v>
      </c>
      <c r="H28" s="87">
        <f t="shared" si="1"/>
        <v>3.75</v>
      </c>
      <c r="I28" s="87">
        <f t="shared" si="1"/>
        <v>6.75</v>
      </c>
      <c r="J28" s="87">
        <f t="shared" si="1"/>
        <v>5</v>
      </c>
      <c r="K28" s="87">
        <f t="shared" si="1"/>
        <v>0</v>
      </c>
      <c r="L28" s="87">
        <f t="shared" si="1"/>
        <v>0</v>
      </c>
      <c r="M28" s="127">
        <f>SUM(M8:M27)</f>
        <v>27.25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145</v>
      </c>
      <c r="E32" s="66"/>
      <c r="F32" s="93">
        <f>IF(F28&gt;=1,1,0)</f>
        <v>1</v>
      </c>
      <c r="G32" s="93">
        <f>IF(G28&gt;=1,1,0)</f>
        <v>1</v>
      </c>
      <c r="H32" s="93">
        <f>IF(H28&gt;=1,1,0)</f>
        <v>1</v>
      </c>
      <c r="I32" s="93">
        <f>IF(I28&gt;=1,1,0)</f>
        <v>1</v>
      </c>
      <c r="J32" s="93">
        <f>IF(J28&gt;=1,1,0)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145</v>
      </c>
      <c r="E33" s="66"/>
      <c r="F33" s="93">
        <f>IF(F28&gt;=1,1,0)</f>
        <v>1</v>
      </c>
      <c r="G33" s="93">
        <f>IF(G28&gt;=1,1,0)</f>
        <v>1</v>
      </c>
      <c r="H33" s="93">
        <f>IF(H28&gt;=1,1,0)</f>
        <v>1</v>
      </c>
      <c r="I33" s="93">
        <f>IF(I28&gt;=1,1,0)</f>
        <v>1</v>
      </c>
      <c r="J33" s="93">
        <f>IF(J28&gt;=1,1,0)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96"/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scale="95" orientation="portrait" verticalDpi="4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2BDDE1"/>
  </sheetPr>
  <dimension ref="A1:M49"/>
  <sheetViews>
    <sheetView topLeftCell="A4"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2.8554687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03'!R2</f>
        <v>Christophe, FLEURY</v>
      </c>
      <c r="I2" s="374"/>
      <c r="J2" s="64"/>
      <c r="K2" s="65"/>
      <c r="L2" s="66">
        <f>'Opérations 03'!B3</f>
        <v>3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03'!A4</f>
        <v>43115</v>
      </c>
      <c r="L3" s="65" t="s">
        <v>32</v>
      </c>
      <c r="M3" s="70">
        <f>'Opérations 03'!C4</f>
        <v>43119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447" t="s">
        <v>0</v>
      </c>
      <c r="I4" s="448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145</v>
      </c>
      <c r="E8" s="66">
        <v>1</v>
      </c>
      <c r="F8" s="80">
        <f>'Opérations 03'!Q28</f>
        <v>8.5</v>
      </c>
      <c r="G8" s="80">
        <f>'Opérations 03'!R28</f>
        <v>8.5</v>
      </c>
      <c r="H8" s="80">
        <f>'Opérations 03'!S28</f>
        <v>8.5</v>
      </c>
      <c r="I8" s="80">
        <f>'Opérations 03'!T28</f>
        <v>8.5</v>
      </c>
      <c r="J8" s="80">
        <f>'Opérations 03'!U28</f>
        <v>3.25</v>
      </c>
      <c r="K8" s="94"/>
      <c r="L8" s="94"/>
      <c r="M8" s="95">
        <f>F8+G8+H8+I8+J8</f>
        <v>37.25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267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SUM(F22:J22)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SUM(F23:J23)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SUM(F24:J24)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SUM(F25:J25)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SUM(F26:J26)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12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8.5</v>
      </c>
      <c r="G28" s="87">
        <f t="shared" ref="G28:L28" si="1">SUM(G8:G27)</f>
        <v>8.5</v>
      </c>
      <c r="H28" s="87">
        <f t="shared" si="1"/>
        <v>8.5</v>
      </c>
      <c r="I28" s="87">
        <f t="shared" si="1"/>
        <v>8.5</v>
      </c>
      <c r="J28" s="87">
        <f t="shared" si="1"/>
        <v>3.25</v>
      </c>
      <c r="K28" s="87">
        <f t="shared" si="1"/>
        <v>0</v>
      </c>
      <c r="L28" s="87">
        <f t="shared" si="1"/>
        <v>0</v>
      </c>
      <c r="M28" s="127">
        <f>SUM(M8:M27)</f>
        <v>37.25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145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145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scale="95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710937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03'!W2</f>
        <v>Jean, LEMENE</v>
      </c>
      <c r="I2" s="374"/>
      <c r="J2" s="64"/>
      <c r="K2" s="65"/>
      <c r="L2" s="66">
        <f>'Opérations 03'!B3</f>
        <v>3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03'!A4</f>
        <v>43115</v>
      </c>
      <c r="L3" s="65" t="s">
        <v>32</v>
      </c>
      <c r="M3" s="70">
        <f>'Opérations 03'!C4</f>
        <v>43119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145</v>
      </c>
      <c r="E8" s="66">
        <v>1</v>
      </c>
      <c r="F8" s="80">
        <f>'Opérations 03'!V28</f>
        <v>8.5</v>
      </c>
      <c r="G8" s="80">
        <f>'Opérations 03'!W28</f>
        <v>8.5</v>
      </c>
      <c r="H8" s="80">
        <f>'Opérations 03'!X28</f>
        <v>8.5</v>
      </c>
      <c r="I8" s="80">
        <f>'Opérations 03'!Y28</f>
        <v>8.5</v>
      </c>
      <c r="J8" s="80">
        <f>'Opérations 03'!Z28</f>
        <v>3.25</v>
      </c>
      <c r="K8" s="94"/>
      <c r="L8" s="94"/>
      <c r="M8" s="95">
        <f>F8+G8+H8+I8+J8</f>
        <v>37.25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267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SUM(F22:J22)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SUM(F23:J23)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SUM(F24:J24)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SUM(F25:J25)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SUM(F26:J26)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12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8.5</v>
      </c>
      <c r="G28" s="87">
        <f t="shared" ref="G28:L28" si="1">SUM(G8:G27)</f>
        <v>8.5</v>
      </c>
      <c r="H28" s="87">
        <f t="shared" si="1"/>
        <v>8.5</v>
      </c>
      <c r="I28" s="87">
        <f t="shared" si="1"/>
        <v>8.5</v>
      </c>
      <c r="J28" s="87">
        <f t="shared" si="1"/>
        <v>3.25</v>
      </c>
      <c r="K28" s="87">
        <f t="shared" si="1"/>
        <v>0</v>
      </c>
      <c r="L28" s="87">
        <f t="shared" si="1"/>
        <v>0</v>
      </c>
      <c r="M28" s="127">
        <f>SUM(M8:M27)</f>
        <v>37.25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145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145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scale="95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rgb="FF2BDDE1"/>
  </sheetPr>
  <dimension ref="A1:M49"/>
  <sheetViews>
    <sheetView topLeftCell="A7"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710937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03'!AB2</f>
        <v>Pascal, PUTIGNY</v>
      </c>
      <c r="I2" s="374"/>
      <c r="J2" s="64"/>
      <c r="K2" s="65"/>
      <c r="L2" s="66">
        <f>'Opérations 03'!B3</f>
        <v>3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03'!A4</f>
        <v>43115</v>
      </c>
      <c r="L3" s="65" t="s">
        <v>32</v>
      </c>
      <c r="M3" s="70">
        <f>'Opérations 03'!C4</f>
        <v>43119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145</v>
      </c>
      <c r="E8" s="66">
        <v>1</v>
      </c>
      <c r="F8" s="80">
        <f>'Opérations 03'!AA28</f>
        <v>7.75</v>
      </c>
      <c r="G8" s="80">
        <f>'Opérations 03'!AB28</f>
        <v>7.75</v>
      </c>
      <c r="H8" s="80">
        <f>'Opérations 03'!AC28</f>
        <v>7.75</v>
      </c>
      <c r="I8" s="80">
        <f>'Opérations 03'!AD28</f>
        <v>7.75</v>
      </c>
      <c r="J8" s="80">
        <f>'Opérations 03'!AE28</f>
        <v>6.25</v>
      </c>
      <c r="K8" s="94"/>
      <c r="L8" s="94"/>
      <c r="M8" s="95">
        <f>F8+G8+H8+I8+J8</f>
        <v>37.25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267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12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7.75</v>
      </c>
      <c r="G28" s="87">
        <f t="shared" ref="G28:L28" si="1">SUM(G8:G27)</f>
        <v>7.75</v>
      </c>
      <c r="H28" s="87">
        <f t="shared" si="1"/>
        <v>7.75</v>
      </c>
      <c r="I28" s="87">
        <f t="shared" si="1"/>
        <v>7.75</v>
      </c>
      <c r="J28" s="87">
        <f t="shared" si="1"/>
        <v>6.25</v>
      </c>
      <c r="K28" s="87">
        <f t="shared" si="1"/>
        <v>0</v>
      </c>
      <c r="L28" s="87">
        <f t="shared" si="1"/>
        <v>0</v>
      </c>
      <c r="M28" s="127">
        <f>SUM(M8:M27)</f>
        <v>37.25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145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145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scale="95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1">
    <tabColor indexed="50"/>
    <pageSetUpPr fitToPage="1"/>
  </sheetPr>
  <dimension ref="A1:AF30"/>
  <sheetViews>
    <sheetView topLeftCell="A20" zoomScale="91" zoomScaleNormal="91" workbookViewId="0">
      <selection activeCell="A22" sqref="A22:C22"/>
    </sheetView>
  </sheetViews>
  <sheetFormatPr baseColWidth="10" defaultRowHeight="12.75" x14ac:dyDescent="0.2"/>
  <cols>
    <col min="1" max="1" width="13.28515625" style="6" bestFit="1" customWidth="1"/>
    <col min="2" max="2" width="5" style="6" customWidth="1"/>
    <col min="3" max="3" width="13.28515625" style="6" bestFit="1" customWidth="1"/>
    <col min="4" max="4" width="33.5703125" style="6" customWidth="1"/>
    <col min="5" max="5" width="11.7109375" style="7" hidden="1" customWidth="1"/>
    <col min="6" max="6" width="15.7109375" style="7" hidden="1" customWidth="1"/>
    <col min="7" max="7" width="10.5703125" style="7" hidden="1" customWidth="1"/>
    <col min="8" max="8" width="13.85546875" style="7" hidden="1" customWidth="1"/>
    <col min="9" max="9" width="15" style="7" hidden="1" customWidth="1"/>
    <col min="10" max="11" width="13.7109375" style="7" hidden="1" customWidth="1"/>
    <col min="12" max="24" width="5.7109375" style="6" customWidth="1"/>
    <col min="25" max="25" width="5.5703125" style="6" customWidth="1"/>
    <col min="26" max="26" width="5.7109375" style="6" customWidth="1"/>
    <col min="27" max="31" width="5.7109375" style="7" bestFit="1" customWidth="1"/>
    <col min="32" max="32" width="8" style="122" customWidth="1"/>
    <col min="33" max="16384" width="11.42578125" style="6"/>
  </cols>
  <sheetData>
    <row r="1" spans="1:32" ht="54.75" customHeight="1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118"/>
    </row>
    <row r="2" spans="1:32" ht="20.100000000000001" customHeight="1" thickBot="1" x14ac:dyDescent="0.25">
      <c r="L2" s="8"/>
      <c r="M2" s="9" t="s">
        <v>12</v>
      </c>
      <c r="N2" s="10"/>
      <c r="O2" s="10"/>
      <c r="P2" s="11"/>
      <c r="Q2" s="8"/>
      <c r="R2" s="9" t="s">
        <v>91</v>
      </c>
      <c r="S2" s="10"/>
      <c r="T2" s="10"/>
      <c r="U2" s="11"/>
      <c r="V2" s="119"/>
      <c r="W2" s="9" t="s">
        <v>110</v>
      </c>
      <c r="X2" s="120"/>
      <c r="Y2" s="120"/>
      <c r="Z2" s="121"/>
      <c r="AA2" s="8"/>
      <c r="AB2" s="9" t="s">
        <v>104</v>
      </c>
      <c r="AC2" s="10"/>
      <c r="AD2" s="10"/>
      <c r="AE2" s="11"/>
      <c r="AF2" s="12"/>
    </row>
    <row r="3" spans="1:32" ht="20.100000000000001" customHeight="1" x14ac:dyDescent="0.2">
      <c r="A3" s="13" t="s">
        <v>6</v>
      </c>
      <c r="B3" s="14">
        <v>4</v>
      </c>
      <c r="C3" s="15"/>
      <c r="D3" s="331" t="s">
        <v>13</v>
      </c>
      <c r="E3" s="334" t="s">
        <v>14</v>
      </c>
      <c r="F3" s="335"/>
      <c r="G3" s="336"/>
      <c r="H3" s="334" t="s">
        <v>15</v>
      </c>
      <c r="I3" s="335"/>
      <c r="J3" s="336"/>
      <c r="K3" s="212"/>
      <c r="L3" s="342" t="str">
        <f>"total de la semaine  = "&amp;SUM(L6:P22)</f>
        <v>total de la semaine  = 0</v>
      </c>
      <c r="M3" s="343"/>
      <c r="N3" s="343"/>
      <c r="O3" s="343"/>
      <c r="P3" s="344"/>
      <c r="Q3" s="342" t="str">
        <f>"total de la semaine  = "&amp;SUM(Q6:U22)</f>
        <v>total de la semaine  = 34</v>
      </c>
      <c r="R3" s="343"/>
      <c r="S3" s="343"/>
      <c r="T3" s="343"/>
      <c r="U3" s="344"/>
      <c r="V3" s="342" t="str">
        <f>"total de la semaine  = "&amp;SUM(V6:Z22)</f>
        <v>total de la semaine  = 34</v>
      </c>
      <c r="W3" s="343"/>
      <c r="X3" s="343"/>
      <c r="Y3" s="343"/>
      <c r="Z3" s="344"/>
      <c r="AA3" s="342" t="str">
        <f>"total de la semaine  = "&amp;SUM(AA6:AE27)</f>
        <v>total de la semaine  = 62</v>
      </c>
      <c r="AB3" s="343"/>
      <c r="AC3" s="343"/>
      <c r="AD3" s="343"/>
      <c r="AE3" s="344"/>
      <c r="AF3" s="16"/>
    </row>
    <row r="4" spans="1:32" ht="20.100000000000001" customHeight="1" thickBot="1" x14ac:dyDescent="0.25">
      <c r="A4" s="283">
        <f>'Opérations 03'!A4+7</f>
        <v>43122</v>
      </c>
      <c r="B4" s="18" t="s">
        <v>16</v>
      </c>
      <c r="C4" s="284">
        <f>A4+4</f>
        <v>43126</v>
      </c>
      <c r="D4" s="332"/>
      <c r="E4" s="337"/>
      <c r="F4" s="338"/>
      <c r="G4" s="339"/>
      <c r="H4" s="337"/>
      <c r="I4" s="338"/>
      <c r="J4" s="339"/>
      <c r="K4" s="212"/>
      <c r="L4" s="21"/>
      <c r="M4" s="22"/>
      <c r="N4" s="22"/>
      <c r="O4" s="22"/>
      <c r="P4" s="23"/>
      <c r="Q4" s="21"/>
      <c r="R4" s="22"/>
      <c r="S4" s="22"/>
      <c r="T4" s="22"/>
      <c r="U4" s="23"/>
      <c r="V4" s="21"/>
      <c r="W4" s="22"/>
      <c r="X4" s="22"/>
      <c r="Y4" s="22"/>
      <c r="Z4" s="23"/>
      <c r="AA4" s="21"/>
      <c r="AB4" s="22"/>
      <c r="AC4" s="22"/>
      <c r="AD4" s="22"/>
      <c r="AE4" s="23"/>
      <c r="AF4" s="16"/>
    </row>
    <row r="5" spans="1:32" ht="26.25" thickBot="1" x14ac:dyDescent="0.25">
      <c r="A5" s="345" t="s">
        <v>4</v>
      </c>
      <c r="B5" s="346"/>
      <c r="C5" s="347"/>
      <c r="D5" s="333"/>
      <c r="E5" s="24" t="s">
        <v>5</v>
      </c>
      <c r="F5" s="24" t="s">
        <v>2</v>
      </c>
      <c r="G5" s="24" t="s">
        <v>3</v>
      </c>
      <c r="H5" s="24" t="s">
        <v>9</v>
      </c>
      <c r="I5" s="24" t="s">
        <v>10</v>
      </c>
      <c r="J5" s="24" t="s">
        <v>11</v>
      </c>
      <c r="K5" s="214" t="s">
        <v>85</v>
      </c>
      <c r="L5" s="25" t="s">
        <v>17</v>
      </c>
      <c r="M5" s="26" t="s">
        <v>18</v>
      </c>
      <c r="N5" s="26" t="s">
        <v>19</v>
      </c>
      <c r="O5" s="26" t="s">
        <v>20</v>
      </c>
      <c r="P5" s="27" t="s">
        <v>21</v>
      </c>
      <c r="Q5" s="25" t="s">
        <v>17</v>
      </c>
      <c r="R5" s="26" t="s">
        <v>18</v>
      </c>
      <c r="S5" s="26" t="s">
        <v>19</v>
      </c>
      <c r="T5" s="26" t="s">
        <v>20</v>
      </c>
      <c r="U5" s="27" t="s">
        <v>21</v>
      </c>
      <c r="V5" s="25" t="s">
        <v>17</v>
      </c>
      <c r="W5" s="28" t="s">
        <v>18</v>
      </c>
      <c r="X5" s="28" t="s">
        <v>19</v>
      </c>
      <c r="Y5" s="28" t="s">
        <v>20</v>
      </c>
      <c r="Z5" s="29" t="s">
        <v>21</v>
      </c>
      <c r="AA5" s="25" t="s">
        <v>17</v>
      </c>
      <c r="AB5" s="26" t="s">
        <v>18</v>
      </c>
      <c r="AC5" s="26" t="s">
        <v>19</v>
      </c>
      <c r="AD5" s="26" t="s">
        <v>20</v>
      </c>
      <c r="AE5" s="27" t="s">
        <v>21</v>
      </c>
      <c r="AF5" s="30" t="s">
        <v>22</v>
      </c>
    </row>
    <row r="6" spans="1:32" ht="24.95" customHeight="1" x14ac:dyDescent="0.2">
      <c r="A6" s="329">
        <v>11639917</v>
      </c>
      <c r="B6" s="443"/>
      <c r="C6" s="444"/>
      <c r="D6" s="280" t="s">
        <v>157</v>
      </c>
      <c r="E6" s="32"/>
      <c r="F6" s="32"/>
      <c r="G6" s="32"/>
      <c r="H6" s="32"/>
      <c r="I6" s="32"/>
      <c r="J6" s="32"/>
      <c r="K6" s="136"/>
      <c r="L6" s="34"/>
      <c r="M6" s="35"/>
      <c r="N6" s="35"/>
      <c r="O6" s="35"/>
      <c r="P6" s="36"/>
      <c r="Q6" s="37"/>
      <c r="R6" s="35"/>
      <c r="S6" s="35"/>
      <c r="T6" s="35"/>
      <c r="U6" s="38"/>
      <c r="V6" s="34"/>
      <c r="W6" s="35"/>
      <c r="X6" s="35"/>
      <c r="Y6" s="35"/>
      <c r="Z6" s="36"/>
      <c r="AA6" s="39">
        <v>1</v>
      </c>
      <c r="AB6" s="35"/>
      <c r="AC6" s="35"/>
      <c r="AD6" s="35"/>
      <c r="AE6" s="36"/>
      <c r="AF6" s="40">
        <f>SUM(L6:AE6)</f>
        <v>1</v>
      </c>
    </row>
    <row r="7" spans="1:32" ht="24.95" customHeight="1" x14ac:dyDescent="0.2">
      <c r="A7" s="329">
        <v>11664728</v>
      </c>
      <c r="B7" s="443"/>
      <c r="C7" s="444"/>
      <c r="D7" s="280" t="s">
        <v>161</v>
      </c>
      <c r="E7" s="42"/>
      <c r="F7" s="42"/>
      <c r="G7" s="42"/>
      <c r="H7" s="42"/>
      <c r="I7" s="42"/>
      <c r="J7" s="42"/>
      <c r="K7" s="136"/>
      <c r="L7" s="34"/>
      <c r="M7" s="35"/>
      <c r="N7" s="35"/>
      <c r="O7" s="35"/>
      <c r="P7" s="36"/>
      <c r="Q7" s="37"/>
      <c r="R7" s="35"/>
      <c r="S7" s="35"/>
      <c r="T7" s="35"/>
      <c r="U7" s="38"/>
      <c r="V7" s="34"/>
      <c r="W7" s="35"/>
      <c r="X7" s="35"/>
      <c r="Y7" s="35"/>
      <c r="Z7" s="36"/>
      <c r="AA7" s="39">
        <v>2.5</v>
      </c>
      <c r="AB7" s="35"/>
      <c r="AC7" s="35"/>
      <c r="AD7" s="35"/>
      <c r="AE7" s="36"/>
      <c r="AF7" s="40">
        <f t="shared" ref="AF7:AF22" si="0">SUM(L7:AE7)</f>
        <v>2.5</v>
      </c>
    </row>
    <row r="8" spans="1:32" ht="24.95" customHeight="1" x14ac:dyDescent="0.2">
      <c r="A8" s="329">
        <v>11601444</v>
      </c>
      <c r="B8" s="443"/>
      <c r="C8" s="444"/>
      <c r="D8" s="280" t="s">
        <v>162</v>
      </c>
      <c r="E8" s="42"/>
      <c r="F8" s="42"/>
      <c r="G8" s="42"/>
      <c r="H8" s="42"/>
      <c r="I8" s="42"/>
      <c r="J8" s="42"/>
      <c r="K8" s="136"/>
      <c r="L8" s="34"/>
      <c r="M8" s="35"/>
      <c r="N8" s="35"/>
      <c r="O8" s="35"/>
      <c r="P8" s="36"/>
      <c r="Q8" s="37">
        <v>1</v>
      </c>
      <c r="R8" s="35"/>
      <c r="S8" s="35"/>
      <c r="T8" s="35"/>
      <c r="U8" s="38"/>
      <c r="V8" s="34"/>
      <c r="W8" s="35"/>
      <c r="X8" s="35"/>
      <c r="Y8" s="35"/>
      <c r="Z8" s="36"/>
      <c r="AA8" s="39">
        <v>2.5</v>
      </c>
      <c r="AB8" s="35"/>
      <c r="AC8" s="35"/>
      <c r="AD8" s="35"/>
      <c r="AE8" s="36"/>
      <c r="AF8" s="40">
        <f t="shared" si="0"/>
        <v>3.5</v>
      </c>
    </row>
    <row r="9" spans="1:32" ht="24.95" customHeight="1" x14ac:dyDescent="0.2">
      <c r="A9" s="329">
        <v>11600062</v>
      </c>
      <c r="B9" s="443"/>
      <c r="C9" s="444"/>
      <c r="D9" s="280" t="s">
        <v>158</v>
      </c>
      <c r="E9" s="42"/>
      <c r="F9" s="42"/>
      <c r="G9" s="42"/>
      <c r="H9" s="42"/>
      <c r="I9" s="42"/>
      <c r="J9" s="42"/>
      <c r="K9" s="136"/>
      <c r="L9" s="34"/>
      <c r="M9" s="35"/>
      <c r="N9" s="35"/>
      <c r="O9" s="35"/>
      <c r="P9" s="36"/>
      <c r="Q9" s="37"/>
      <c r="R9" s="35"/>
      <c r="S9" s="35"/>
      <c r="T9" s="35">
        <v>6.5</v>
      </c>
      <c r="U9" s="38"/>
      <c r="V9" s="34"/>
      <c r="W9" s="35"/>
      <c r="X9" s="35"/>
      <c r="Y9" s="35"/>
      <c r="Z9" s="36"/>
      <c r="AA9" s="39">
        <v>1.75</v>
      </c>
      <c r="AB9" s="35">
        <v>7.75</v>
      </c>
      <c r="AC9" s="35"/>
      <c r="AD9" s="35"/>
      <c r="AE9" s="36"/>
      <c r="AF9" s="40">
        <f t="shared" si="0"/>
        <v>16</v>
      </c>
    </row>
    <row r="10" spans="1:32" ht="24.95" customHeight="1" x14ac:dyDescent="0.2">
      <c r="A10" s="329">
        <v>11668447</v>
      </c>
      <c r="B10" s="330"/>
      <c r="C10" s="452"/>
      <c r="D10" s="280" t="s">
        <v>163</v>
      </c>
      <c r="E10" s="42"/>
      <c r="F10" s="42"/>
      <c r="G10" s="42"/>
      <c r="H10" s="42"/>
      <c r="I10" s="42"/>
      <c r="J10" s="42"/>
      <c r="K10" s="136"/>
      <c r="L10" s="34"/>
      <c r="M10" s="35"/>
      <c r="N10" s="35"/>
      <c r="O10" s="35"/>
      <c r="P10" s="36"/>
      <c r="Q10" s="37"/>
      <c r="R10" s="35"/>
      <c r="S10" s="35"/>
      <c r="T10" s="35"/>
      <c r="U10" s="38"/>
      <c r="V10" s="34"/>
      <c r="W10" s="35"/>
      <c r="X10" s="35"/>
      <c r="Y10" s="35"/>
      <c r="Z10" s="36"/>
      <c r="AA10" s="39"/>
      <c r="AB10" s="35"/>
      <c r="AC10" s="35">
        <v>6.5</v>
      </c>
      <c r="AD10" s="35">
        <v>4.25</v>
      </c>
      <c r="AE10" s="36"/>
      <c r="AF10" s="40">
        <f t="shared" si="0"/>
        <v>10.75</v>
      </c>
    </row>
    <row r="11" spans="1:32" ht="24.95" customHeight="1" x14ac:dyDescent="0.2">
      <c r="A11" s="329">
        <v>11639917</v>
      </c>
      <c r="B11" s="443"/>
      <c r="C11" s="444"/>
      <c r="D11" s="280" t="s">
        <v>164</v>
      </c>
      <c r="E11" s="42"/>
      <c r="F11" s="42"/>
      <c r="G11" s="42"/>
      <c r="H11" s="42"/>
      <c r="I11" s="42"/>
      <c r="J11" s="42"/>
      <c r="K11" s="136"/>
      <c r="L11" s="34"/>
      <c r="M11" s="35"/>
      <c r="N11" s="35"/>
      <c r="O11" s="35"/>
      <c r="P11" s="36"/>
      <c r="Q11" s="37"/>
      <c r="R11" s="35"/>
      <c r="S11" s="35"/>
      <c r="T11" s="35"/>
      <c r="U11" s="38"/>
      <c r="V11" s="34"/>
      <c r="W11" s="35"/>
      <c r="X11" s="35"/>
      <c r="Y11" s="35"/>
      <c r="Z11" s="36"/>
      <c r="AA11" s="39"/>
      <c r="AB11" s="35"/>
      <c r="AC11" s="35">
        <v>1.25</v>
      </c>
      <c r="AD11" s="35"/>
      <c r="AE11" s="36"/>
      <c r="AF11" s="40">
        <f t="shared" si="0"/>
        <v>1.25</v>
      </c>
    </row>
    <row r="12" spans="1:32" ht="24.95" customHeight="1" x14ac:dyDescent="0.2">
      <c r="A12" s="329">
        <v>11664866</v>
      </c>
      <c r="B12" s="443"/>
      <c r="C12" s="444"/>
      <c r="D12" s="280" t="s">
        <v>165</v>
      </c>
      <c r="E12" s="42"/>
      <c r="F12" s="42"/>
      <c r="G12" s="42"/>
      <c r="H12" s="42"/>
      <c r="I12" s="42"/>
      <c r="J12" s="42"/>
      <c r="K12" s="136"/>
      <c r="L12" s="34"/>
      <c r="M12" s="35"/>
      <c r="N12" s="35"/>
      <c r="O12" s="35"/>
      <c r="P12" s="36"/>
      <c r="Q12" s="37"/>
      <c r="R12" s="35"/>
      <c r="S12" s="35"/>
      <c r="T12" s="35"/>
      <c r="U12" s="38"/>
      <c r="V12" s="34"/>
      <c r="W12" s="35"/>
      <c r="X12" s="35"/>
      <c r="Y12" s="35"/>
      <c r="Z12" s="36"/>
      <c r="AA12" s="39"/>
      <c r="AB12" s="35"/>
      <c r="AC12" s="35"/>
      <c r="AD12" s="35">
        <v>2.5</v>
      </c>
      <c r="AE12" s="36"/>
      <c r="AF12" s="40">
        <f t="shared" si="0"/>
        <v>2.5</v>
      </c>
    </row>
    <row r="13" spans="1:32" ht="24.95" customHeight="1" x14ac:dyDescent="0.2">
      <c r="A13" s="453">
        <v>11664725</v>
      </c>
      <c r="B13" s="454"/>
      <c r="C13" s="455"/>
      <c r="D13" s="280" t="s">
        <v>156</v>
      </c>
      <c r="E13" s="42"/>
      <c r="F13" s="42"/>
      <c r="G13" s="42"/>
      <c r="H13" s="42"/>
      <c r="I13" s="42"/>
      <c r="J13" s="42"/>
      <c r="K13" s="136"/>
      <c r="L13" s="34"/>
      <c r="M13" s="35"/>
      <c r="N13" s="35"/>
      <c r="O13" s="35"/>
      <c r="P13" s="36"/>
      <c r="Q13" s="37"/>
      <c r="R13" s="35"/>
      <c r="S13" s="35"/>
      <c r="T13" s="35"/>
      <c r="U13" s="38"/>
      <c r="V13" s="34"/>
      <c r="W13" s="35"/>
      <c r="X13" s="35"/>
      <c r="Y13" s="35"/>
      <c r="Z13" s="36"/>
      <c r="AA13" s="39"/>
      <c r="AB13" s="35"/>
      <c r="AC13" s="35"/>
      <c r="AD13" s="35">
        <v>0.5</v>
      </c>
      <c r="AE13" s="36"/>
      <c r="AF13" s="40">
        <f t="shared" si="0"/>
        <v>0.5</v>
      </c>
    </row>
    <row r="14" spans="1:32" ht="24.95" customHeight="1" x14ac:dyDescent="0.2">
      <c r="A14" s="329">
        <v>11670245</v>
      </c>
      <c r="B14" s="330"/>
      <c r="C14" s="432"/>
      <c r="D14" s="266" t="s">
        <v>166</v>
      </c>
      <c r="E14" s="42"/>
      <c r="F14" s="42"/>
      <c r="G14" s="42"/>
      <c r="H14" s="42"/>
      <c r="I14" s="42"/>
      <c r="J14" s="42"/>
      <c r="K14" s="136"/>
      <c r="L14" s="34"/>
      <c r="M14" s="35"/>
      <c r="N14" s="35"/>
      <c r="O14" s="35"/>
      <c r="P14" s="36"/>
      <c r="Q14" s="37"/>
      <c r="R14" s="35"/>
      <c r="S14" s="35"/>
      <c r="T14" s="35"/>
      <c r="U14" s="38"/>
      <c r="V14" s="34"/>
      <c r="W14" s="35"/>
      <c r="X14" s="35"/>
      <c r="Y14" s="35"/>
      <c r="Z14" s="36"/>
      <c r="AA14" s="39"/>
      <c r="AB14" s="35"/>
      <c r="AC14" s="35"/>
      <c r="AD14" s="35">
        <v>0.5</v>
      </c>
      <c r="AE14" s="36"/>
      <c r="AF14" s="40">
        <f t="shared" si="0"/>
        <v>0.5</v>
      </c>
    </row>
    <row r="15" spans="1:32" ht="24.95" customHeight="1" x14ac:dyDescent="0.2">
      <c r="A15" s="329">
        <v>11597844</v>
      </c>
      <c r="B15" s="443"/>
      <c r="C15" s="444"/>
      <c r="D15" s="280" t="s">
        <v>150</v>
      </c>
      <c r="E15" s="42"/>
      <c r="F15" s="42"/>
      <c r="G15" s="42"/>
      <c r="H15" s="42"/>
      <c r="I15" s="42"/>
      <c r="J15" s="42"/>
      <c r="K15" s="136"/>
      <c r="L15" s="34"/>
      <c r="M15" s="35"/>
      <c r="N15" s="35"/>
      <c r="O15" s="35"/>
      <c r="P15" s="36"/>
      <c r="Q15" s="37"/>
      <c r="R15" s="35"/>
      <c r="S15" s="35"/>
      <c r="T15" s="35"/>
      <c r="U15" s="38"/>
      <c r="V15" s="34">
        <v>8.5</v>
      </c>
      <c r="W15" s="35"/>
      <c r="X15" s="35"/>
      <c r="Y15" s="35"/>
      <c r="Z15" s="36"/>
      <c r="AA15" s="39"/>
      <c r="AB15" s="35"/>
      <c r="AC15" s="35"/>
      <c r="AD15" s="35"/>
      <c r="AE15" s="36"/>
      <c r="AF15" s="40">
        <f t="shared" si="0"/>
        <v>8.5</v>
      </c>
    </row>
    <row r="16" spans="1:32" ht="24.95" customHeight="1" x14ac:dyDescent="0.2">
      <c r="A16" s="329">
        <v>11639906</v>
      </c>
      <c r="B16" s="443"/>
      <c r="C16" s="444"/>
      <c r="D16" s="280" t="s">
        <v>130</v>
      </c>
      <c r="E16" s="42"/>
      <c r="F16" s="42"/>
      <c r="G16" s="42"/>
      <c r="H16" s="42"/>
      <c r="I16" s="42"/>
      <c r="J16" s="42"/>
      <c r="K16" s="136"/>
      <c r="L16" s="34"/>
      <c r="M16" s="35"/>
      <c r="N16" s="35"/>
      <c r="O16" s="35"/>
      <c r="P16" s="36"/>
      <c r="Q16" s="37"/>
      <c r="R16" s="35">
        <v>6.5</v>
      </c>
      <c r="S16" s="35"/>
      <c r="T16" s="35"/>
      <c r="U16" s="38"/>
      <c r="V16" s="34"/>
      <c r="W16" s="35">
        <v>6.5</v>
      </c>
      <c r="X16" s="35"/>
      <c r="Y16" s="35"/>
      <c r="Z16" s="36"/>
      <c r="AA16" s="39"/>
      <c r="AB16" s="35"/>
      <c r="AC16" s="35"/>
      <c r="AD16" s="35"/>
      <c r="AE16" s="36"/>
      <c r="AF16" s="40">
        <f t="shared" si="0"/>
        <v>13</v>
      </c>
    </row>
    <row r="17" spans="1:32" ht="24.95" customHeight="1" x14ac:dyDescent="0.2">
      <c r="A17" s="327">
        <v>11639904</v>
      </c>
      <c r="B17" s="456"/>
      <c r="C17" s="457"/>
      <c r="D17" s="280" t="s">
        <v>168</v>
      </c>
      <c r="E17" s="42"/>
      <c r="F17" s="42"/>
      <c r="G17" s="42"/>
      <c r="H17" s="42"/>
      <c r="I17" s="42"/>
      <c r="J17" s="42"/>
      <c r="K17" s="136"/>
      <c r="L17" s="113"/>
      <c r="M17" s="109"/>
      <c r="N17" s="109"/>
      <c r="O17" s="109"/>
      <c r="P17" s="110"/>
      <c r="Q17" s="111"/>
      <c r="R17" s="109"/>
      <c r="S17" s="109"/>
      <c r="T17" s="109"/>
      <c r="U17" s="112"/>
      <c r="V17" s="113"/>
      <c r="W17" s="109">
        <v>2</v>
      </c>
      <c r="X17" s="109">
        <v>8.5</v>
      </c>
      <c r="Y17" s="109"/>
      <c r="Z17" s="110"/>
      <c r="AA17" s="34"/>
      <c r="AB17" s="35"/>
      <c r="AC17" s="35"/>
      <c r="AD17" s="35"/>
      <c r="AE17" s="36"/>
      <c r="AF17" s="40">
        <f t="shared" si="0"/>
        <v>10.5</v>
      </c>
    </row>
    <row r="18" spans="1:32" ht="24.95" customHeight="1" x14ac:dyDescent="0.2">
      <c r="A18" s="329">
        <v>11664939</v>
      </c>
      <c r="B18" s="330"/>
      <c r="C18" s="432"/>
      <c r="D18" s="280" t="s">
        <v>169</v>
      </c>
      <c r="E18" s="42"/>
      <c r="F18" s="42"/>
      <c r="G18" s="42"/>
      <c r="H18" s="42"/>
      <c r="I18" s="42"/>
      <c r="J18" s="42"/>
      <c r="K18" s="136"/>
      <c r="L18" s="113"/>
      <c r="M18" s="109"/>
      <c r="N18" s="109"/>
      <c r="O18" s="109"/>
      <c r="P18" s="110"/>
      <c r="Q18" s="111"/>
      <c r="R18" s="109"/>
      <c r="S18" s="109"/>
      <c r="T18" s="109"/>
      <c r="U18" s="112"/>
      <c r="V18" s="113"/>
      <c r="W18" s="109"/>
      <c r="X18" s="109"/>
      <c r="Y18" s="109">
        <v>4.5</v>
      </c>
      <c r="Z18" s="110"/>
      <c r="AA18" s="137"/>
      <c r="AB18" s="138"/>
      <c r="AC18" s="138"/>
      <c r="AD18" s="138"/>
      <c r="AE18" s="139"/>
      <c r="AF18" s="40">
        <f t="shared" si="0"/>
        <v>4.5</v>
      </c>
    </row>
    <row r="19" spans="1:32" ht="24.95" customHeight="1" x14ac:dyDescent="0.2">
      <c r="A19" s="329">
        <v>11669266</v>
      </c>
      <c r="B19" s="330"/>
      <c r="C19" s="452"/>
      <c r="D19" s="280" t="s">
        <v>170</v>
      </c>
      <c r="E19" s="42"/>
      <c r="F19" s="42"/>
      <c r="G19" s="42"/>
      <c r="H19" s="42"/>
      <c r="I19" s="42"/>
      <c r="J19" s="42"/>
      <c r="K19" s="136"/>
      <c r="L19" s="113"/>
      <c r="M19" s="109"/>
      <c r="N19" s="109"/>
      <c r="O19" s="109"/>
      <c r="P19" s="110"/>
      <c r="Q19" s="111"/>
      <c r="R19" s="109"/>
      <c r="S19" s="109"/>
      <c r="T19" s="109"/>
      <c r="U19" s="112"/>
      <c r="V19" s="113"/>
      <c r="W19" s="109"/>
      <c r="X19" s="109"/>
      <c r="Y19" s="109">
        <v>4</v>
      </c>
      <c r="Z19" s="110"/>
      <c r="AA19" s="137"/>
      <c r="AB19" s="138"/>
      <c r="AC19" s="138"/>
      <c r="AD19" s="138"/>
      <c r="AE19" s="139"/>
      <c r="AF19" s="40">
        <f t="shared" si="0"/>
        <v>4</v>
      </c>
    </row>
    <row r="20" spans="1:32" ht="24.95" customHeight="1" x14ac:dyDescent="0.2">
      <c r="A20" s="329">
        <v>11551118</v>
      </c>
      <c r="B20" s="330"/>
      <c r="C20" s="432"/>
      <c r="D20" s="280" t="s">
        <v>99</v>
      </c>
      <c r="E20" s="42"/>
      <c r="F20" s="42"/>
      <c r="G20" s="42"/>
      <c r="H20" s="42"/>
      <c r="I20" s="42"/>
      <c r="J20" s="42"/>
      <c r="K20" s="136"/>
      <c r="L20" s="113"/>
      <c r="M20" s="109"/>
      <c r="N20" s="109"/>
      <c r="O20" s="109"/>
      <c r="P20" s="110"/>
      <c r="Q20" s="111"/>
      <c r="R20" s="109"/>
      <c r="S20" s="109">
        <v>6.5</v>
      </c>
      <c r="T20" s="109"/>
      <c r="U20" s="112"/>
      <c r="V20" s="113"/>
      <c r="W20" s="109"/>
      <c r="X20" s="109"/>
      <c r="Y20" s="109"/>
      <c r="Z20" s="110"/>
      <c r="AA20" s="137"/>
      <c r="AB20" s="138"/>
      <c r="AC20" s="138"/>
      <c r="AD20" s="138"/>
      <c r="AE20" s="139"/>
      <c r="AF20" s="40">
        <f t="shared" si="0"/>
        <v>6.5</v>
      </c>
    </row>
    <row r="21" spans="1:32" ht="24.95" customHeight="1" x14ac:dyDescent="0.2">
      <c r="A21" s="329">
        <v>11574411</v>
      </c>
      <c r="B21" s="330"/>
      <c r="C21" s="432"/>
      <c r="D21" s="280" t="s">
        <v>103</v>
      </c>
      <c r="E21" s="114"/>
      <c r="F21" s="114"/>
      <c r="G21" s="114"/>
      <c r="H21" s="114"/>
      <c r="I21" s="114"/>
      <c r="J21" s="114"/>
      <c r="K21" s="136"/>
      <c r="L21" s="113"/>
      <c r="M21" s="109"/>
      <c r="N21" s="109"/>
      <c r="O21" s="109"/>
      <c r="P21" s="110"/>
      <c r="Q21" s="111">
        <v>7.5</v>
      </c>
      <c r="R21" s="109"/>
      <c r="S21" s="109"/>
      <c r="T21" s="109"/>
      <c r="U21" s="112"/>
      <c r="V21" s="113"/>
      <c r="W21" s="109"/>
      <c r="X21" s="109"/>
      <c r="Y21" s="109"/>
      <c r="Z21" s="110"/>
      <c r="AA21" s="137"/>
      <c r="AB21" s="138"/>
      <c r="AC21" s="138"/>
      <c r="AD21" s="138"/>
      <c r="AE21" s="139"/>
      <c r="AF21" s="40">
        <f t="shared" si="0"/>
        <v>7.5</v>
      </c>
    </row>
    <row r="22" spans="1:32" ht="24.95" customHeight="1" thickBot="1" x14ac:dyDescent="0.25">
      <c r="A22" s="350">
        <v>11656628</v>
      </c>
      <c r="B22" s="351"/>
      <c r="C22" s="451"/>
      <c r="D22" s="280" t="s">
        <v>114</v>
      </c>
      <c r="E22" s="116"/>
      <c r="F22" s="116"/>
      <c r="G22" s="116"/>
      <c r="H22" s="116"/>
      <c r="I22" s="116"/>
      <c r="J22" s="217"/>
      <c r="K22" s="48"/>
      <c r="L22" s="52"/>
      <c r="M22" s="53"/>
      <c r="N22" s="53"/>
      <c r="O22" s="53"/>
      <c r="P22" s="54"/>
      <c r="Q22" s="55"/>
      <c r="R22" s="53">
        <v>2</v>
      </c>
      <c r="S22" s="53">
        <v>2</v>
      </c>
      <c r="T22" s="53">
        <v>2</v>
      </c>
      <c r="U22" s="56"/>
      <c r="V22" s="52"/>
      <c r="W22" s="53"/>
      <c r="X22" s="53"/>
      <c r="Y22" s="53"/>
      <c r="Z22" s="54"/>
      <c r="AA22" s="117"/>
      <c r="AB22" s="53"/>
      <c r="AC22" s="53"/>
      <c r="AD22" s="53"/>
      <c r="AE22" s="54"/>
      <c r="AF22" s="40">
        <f t="shared" si="0"/>
        <v>6</v>
      </c>
    </row>
    <row r="23" spans="1:32" x14ac:dyDescent="0.2">
      <c r="E23" s="128"/>
      <c r="F23" s="128"/>
      <c r="G23" s="128"/>
      <c r="H23" s="128"/>
      <c r="I23" s="128"/>
      <c r="J23" s="128"/>
      <c r="K23" s="57"/>
      <c r="L23" s="57">
        <f>SUM(L6:L22)</f>
        <v>0</v>
      </c>
      <c r="M23" s="57">
        <f>SUM(M6:M22)</f>
        <v>0</v>
      </c>
      <c r="N23" s="57">
        <f t="shared" ref="N23:AE23" si="1">SUM(N6:N22)</f>
        <v>0</v>
      </c>
      <c r="O23" s="57">
        <f t="shared" si="1"/>
        <v>0</v>
      </c>
      <c r="P23" s="57">
        <f t="shared" si="1"/>
        <v>0</v>
      </c>
      <c r="Q23" s="57">
        <f t="shared" si="1"/>
        <v>8.5</v>
      </c>
      <c r="R23" s="57">
        <f t="shared" si="1"/>
        <v>8.5</v>
      </c>
      <c r="S23" s="57">
        <f t="shared" si="1"/>
        <v>8.5</v>
      </c>
      <c r="T23" s="57">
        <f t="shared" si="1"/>
        <v>8.5</v>
      </c>
      <c r="U23" s="57">
        <f t="shared" si="1"/>
        <v>0</v>
      </c>
      <c r="V23" s="57">
        <f t="shared" si="1"/>
        <v>8.5</v>
      </c>
      <c r="W23" s="57">
        <f t="shared" si="1"/>
        <v>8.5</v>
      </c>
      <c r="X23" s="57">
        <f t="shared" si="1"/>
        <v>8.5</v>
      </c>
      <c r="Y23" s="57">
        <f t="shared" si="1"/>
        <v>8.5</v>
      </c>
      <c r="Z23" s="57">
        <f t="shared" si="1"/>
        <v>0</v>
      </c>
      <c r="AA23" s="57">
        <f t="shared" si="1"/>
        <v>7.75</v>
      </c>
      <c r="AB23" s="57">
        <f t="shared" si="1"/>
        <v>7.75</v>
      </c>
      <c r="AC23" s="57">
        <f t="shared" si="1"/>
        <v>7.75</v>
      </c>
      <c r="AD23" s="57">
        <f t="shared" si="1"/>
        <v>7.75</v>
      </c>
      <c r="AE23" s="57">
        <f t="shared" si="1"/>
        <v>0</v>
      </c>
      <c r="AF23" s="57">
        <f>SUM(AF6:AF22)</f>
        <v>99</v>
      </c>
    </row>
    <row r="24" spans="1:32" x14ac:dyDescent="0.2">
      <c r="D24" s="296" t="s">
        <v>167</v>
      </c>
      <c r="E24" s="128"/>
      <c r="F24" s="128"/>
      <c r="G24" s="128"/>
      <c r="H24" s="128"/>
      <c r="I24" s="128"/>
      <c r="J24" s="128"/>
    </row>
    <row r="25" spans="1:32" x14ac:dyDescent="0.2">
      <c r="E25" s="128"/>
      <c r="F25" s="128"/>
      <c r="G25" s="128"/>
      <c r="H25" s="128"/>
      <c r="I25" s="128"/>
      <c r="J25" s="128"/>
      <c r="L25" s="7"/>
      <c r="Q25" s="7"/>
      <c r="T25" s="7"/>
      <c r="V25" s="7"/>
      <c r="AA25" s="58"/>
      <c r="AB25" s="58"/>
      <c r="AC25" s="58"/>
      <c r="AD25" s="58"/>
      <c r="AE25" s="58"/>
      <c r="AF25" s="6"/>
    </row>
    <row r="26" spans="1:32" x14ac:dyDescent="0.2">
      <c r="E26" s="128"/>
      <c r="F26" s="128"/>
      <c r="G26" s="128"/>
      <c r="H26" s="128"/>
      <c r="I26" s="128"/>
      <c r="J26" s="128"/>
      <c r="AA26" s="58"/>
      <c r="AB26" s="58"/>
      <c r="AC26" s="58"/>
      <c r="AD26" s="58"/>
      <c r="AE26" s="58"/>
    </row>
    <row r="27" spans="1:32" x14ac:dyDescent="0.2">
      <c r="E27" s="128"/>
      <c r="F27" s="128"/>
      <c r="G27" s="128"/>
      <c r="H27" s="128"/>
      <c r="I27" s="128"/>
      <c r="J27" s="128"/>
      <c r="AA27" s="58"/>
      <c r="AB27" s="58"/>
      <c r="AC27" s="58"/>
      <c r="AD27" s="58"/>
      <c r="AE27" s="58"/>
    </row>
    <row r="28" spans="1:32" x14ac:dyDescent="0.2">
      <c r="AA28" s="57"/>
      <c r="AB28" s="57"/>
      <c r="AC28" s="57"/>
      <c r="AD28" s="57"/>
      <c r="AE28" s="57"/>
    </row>
    <row r="30" spans="1:32" ht="12.75" customHeight="1" x14ac:dyDescent="0.2"/>
  </sheetData>
  <mergeCells count="25">
    <mergeCell ref="A7:C7"/>
    <mergeCell ref="A8:C8"/>
    <mergeCell ref="A21:C21"/>
    <mergeCell ref="A12:C12"/>
    <mergeCell ref="A11:C11"/>
    <mergeCell ref="A17:C17"/>
    <mergeCell ref="A19:C19"/>
    <mergeCell ref="A20:C20"/>
    <mergeCell ref="A18:C18"/>
    <mergeCell ref="A22:C22"/>
    <mergeCell ref="A9:C9"/>
    <mergeCell ref="A14:C14"/>
    <mergeCell ref="A15:C15"/>
    <mergeCell ref="A10:C10"/>
    <mergeCell ref="A16:C16"/>
    <mergeCell ref="A13:C13"/>
    <mergeCell ref="AA3:AE3"/>
    <mergeCell ref="A5:C5"/>
    <mergeCell ref="A6:C6"/>
    <mergeCell ref="Q3:U3"/>
    <mergeCell ref="V3:Z3"/>
    <mergeCell ref="L3:P3"/>
    <mergeCell ref="D3:D5"/>
    <mergeCell ref="E3:G4"/>
    <mergeCell ref="H3:J4"/>
  </mergeCells>
  <phoneticPr fontId="19" type="noConversion"/>
  <conditionalFormatting sqref="D6">
    <cfRule type="expression" dxfId="400" priority="113">
      <formula>($K6="AH")</formula>
    </cfRule>
    <cfRule type="expression" dxfId="399" priority="114">
      <formula>($K6="AC")</formula>
    </cfRule>
    <cfRule type="expression" dxfId="398" priority="115">
      <formula>($J6="DA")</formula>
    </cfRule>
    <cfRule type="expression" dxfId="397" priority="116">
      <formula>($K6="c")</formula>
    </cfRule>
    <cfRule type="expression" dxfId="396" priority="117">
      <formula>COUNTA($L6:$CM6)</formula>
    </cfRule>
    <cfRule type="expression" dxfId="395" priority="118">
      <formula>($K6="GC")</formula>
    </cfRule>
    <cfRule type="expression" dxfId="394" priority="119">
      <formula>($K6="E")</formula>
    </cfRule>
  </conditionalFormatting>
  <conditionalFormatting sqref="D7">
    <cfRule type="expression" dxfId="393" priority="106">
      <formula>($K7="AH")</formula>
    </cfRule>
    <cfRule type="expression" dxfId="392" priority="107">
      <formula>($K7="AC")</formula>
    </cfRule>
    <cfRule type="expression" dxfId="391" priority="108">
      <formula>($J7="DA")</formula>
    </cfRule>
    <cfRule type="expression" dxfId="390" priority="109">
      <formula>($K7="c")</formula>
    </cfRule>
    <cfRule type="expression" dxfId="389" priority="110">
      <formula>COUNTA($L7:$CM7)</formula>
    </cfRule>
    <cfRule type="expression" dxfId="388" priority="111">
      <formula>($K7="GC")</formula>
    </cfRule>
    <cfRule type="expression" dxfId="387" priority="112">
      <formula>($K7="E")</formula>
    </cfRule>
  </conditionalFormatting>
  <conditionalFormatting sqref="D8">
    <cfRule type="expression" dxfId="386" priority="99">
      <formula>($K8="AH")</formula>
    </cfRule>
    <cfRule type="expression" dxfId="385" priority="100">
      <formula>($K8="AC")</formula>
    </cfRule>
    <cfRule type="expression" dxfId="384" priority="101">
      <formula>($J8="DA")</formula>
    </cfRule>
    <cfRule type="expression" dxfId="383" priority="102">
      <formula>($K8="c")</formula>
    </cfRule>
    <cfRule type="expression" dxfId="382" priority="103">
      <formula>COUNTA($L8:$CM8)</formula>
    </cfRule>
    <cfRule type="expression" dxfId="381" priority="104">
      <formula>($K8="GC")</formula>
    </cfRule>
    <cfRule type="expression" dxfId="380" priority="105">
      <formula>($K8="E")</formula>
    </cfRule>
  </conditionalFormatting>
  <conditionalFormatting sqref="D9">
    <cfRule type="expression" dxfId="379" priority="92">
      <formula>($K9="AH")</formula>
    </cfRule>
    <cfRule type="expression" dxfId="378" priority="93">
      <formula>($K9="AC")</formula>
    </cfRule>
    <cfRule type="expression" dxfId="377" priority="94">
      <formula>($J9="DA")</formula>
    </cfRule>
    <cfRule type="expression" dxfId="376" priority="95">
      <formula>($K9="c")</formula>
    </cfRule>
    <cfRule type="expression" dxfId="375" priority="96">
      <formula>COUNTA($L9:$CM9)</formula>
    </cfRule>
    <cfRule type="expression" dxfId="374" priority="97">
      <formula>($K9="GC")</formula>
    </cfRule>
    <cfRule type="expression" dxfId="373" priority="98">
      <formula>($K9="E")</formula>
    </cfRule>
  </conditionalFormatting>
  <conditionalFormatting sqref="D10">
    <cfRule type="expression" dxfId="372" priority="85">
      <formula>($K10="AH")</formula>
    </cfRule>
    <cfRule type="expression" dxfId="371" priority="86">
      <formula>($K10="AC")</formula>
    </cfRule>
    <cfRule type="expression" dxfId="370" priority="87">
      <formula>($J10="DA")</formula>
    </cfRule>
    <cfRule type="expression" dxfId="369" priority="88">
      <formula>($K10="c")</formula>
    </cfRule>
    <cfRule type="expression" dxfId="368" priority="89">
      <formula>COUNTA($L10:$CM10)</formula>
    </cfRule>
    <cfRule type="expression" dxfId="367" priority="90">
      <formula>($K10="GC")</formula>
    </cfRule>
    <cfRule type="expression" dxfId="366" priority="91">
      <formula>($K10="E")</formula>
    </cfRule>
  </conditionalFormatting>
  <conditionalFormatting sqref="D11">
    <cfRule type="expression" dxfId="365" priority="78">
      <formula>($K11="AH")</formula>
    </cfRule>
    <cfRule type="expression" dxfId="364" priority="79">
      <formula>($K11="AC")</formula>
    </cfRule>
    <cfRule type="expression" dxfId="363" priority="80">
      <formula>($J11="DA")</formula>
    </cfRule>
    <cfRule type="expression" dxfId="362" priority="81">
      <formula>($K11="c")</formula>
    </cfRule>
    <cfRule type="expression" dxfId="361" priority="82">
      <formula>COUNTA($L11:$CM11)</formula>
    </cfRule>
    <cfRule type="expression" dxfId="360" priority="83">
      <formula>($K11="GC")</formula>
    </cfRule>
    <cfRule type="expression" dxfId="359" priority="84">
      <formula>($K11="E")</formula>
    </cfRule>
  </conditionalFormatting>
  <conditionalFormatting sqref="D12">
    <cfRule type="expression" dxfId="358" priority="71">
      <formula>($K12="AH")</formula>
    </cfRule>
    <cfRule type="expression" dxfId="357" priority="72">
      <formula>($K12="AC")</formula>
    </cfRule>
    <cfRule type="expression" dxfId="356" priority="73">
      <formula>($J12="DA")</formula>
    </cfRule>
    <cfRule type="expression" dxfId="355" priority="74">
      <formula>($K12="c")</formula>
    </cfRule>
    <cfRule type="expression" dxfId="354" priority="75">
      <formula>COUNTA($L12:$CM12)</formula>
    </cfRule>
    <cfRule type="expression" dxfId="353" priority="76">
      <formula>($K12="GC")</formula>
    </cfRule>
    <cfRule type="expression" dxfId="352" priority="77">
      <formula>($K12="E")</formula>
    </cfRule>
  </conditionalFormatting>
  <conditionalFormatting sqref="D13">
    <cfRule type="expression" dxfId="351" priority="64">
      <formula>($K13="AH")</formula>
    </cfRule>
    <cfRule type="expression" dxfId="350" priority="65">
      <formula>($K13="AC")</formula>
    </cfRule>
    <cfRule type="expression" dxfId="349" priority="66">
      <formula>($J13="DA")</formula>
    </cfRule>
    <cfRule type="expression" dxfId="348" priority="67">
      <formula>($K13="c")</formula>
    </cfRule>
    <cfRule type="expression" dxfId="347" priority="68">
      <formula>COUNTA($L13:$CM13)</formula>
    </cfRule>
    <cfRule type="expression" dxfId="346" priority="69">
      <formula>($K13="GC")</formula>
    </cfRule>
    <cfRule type="expression" dxfId="345" priority="70">
      <formula>($K13="E")</formula>
    </cfRule>
  </conditionalFormatting>
  <conditionalFormatting sqref="D14">
    <cfRule type="expression" dxfId="344" priority="57">
      <formula>($K14="AH")</formula>
    </cfRule>
    <cfRule type="expression" dxfId="343" priority="58">
      <formula>($K14="AC")</formula>
    </cfRule>
    <cfRule type="expression" dxfId="342" priority="59">
      <formula>($J14="DA")</formula>
    </cfRule>
    <cfRule type="expression" dxfId="341" priority="60">
      <formula>COUNTA($L14:$BS14)</formula>
    </cfRule>
    <cfRule type="expression" dxfId="340" priority="61">
      <formula>($K14="GC")</formula>
    </cfRule>
    <cfRule type="expression" dxfId="339" priority="62">
      <formula>($K14="c")</formula>
    </cfRule>
    <cfRule type="expression" dxfId="338" priority="63">
      <formula>($K14="E")</formula>
    </cfRule>
  </conditionalFormatting>
  <conditionalFormatting sqref="D15">
    <cfRule type="expression" dxfId="337" priority="50">
      <formula>($K15="AH")</formula>
    </cfRule>
    <cfRule type="expression" dxfId="336" priority="51">
      <formula>($K15="AC")</formula>
    </cfRule>
    <cfRule type="expression" dxfId="335" priority="52">
      <formula>($J15="DA")</formula>
    </cfRule>
    <cfRule type="expression" dxfId="334" priority="53">
      <formula>($K15="c")</formula>
    </cfRule>
    <cfRule type="expression" dxfId="333" priority="54">
      <formula>COUNTA($L15:$CM15)</formula>
    </cfRule>
    <cfRule type="expression" dxfId="332" priority="55">
      <formula>($K15="GC")</formula>
    </cfRule>
    <cfRule type="expression" dxfId="331" priority="56">
      <formula>($K15="E")</formula>
    </cfRule>
  </conditionalFormatting>
  <conditionalFormatting sqref="D16">
    <cfRule type="expression" dxfId="330" priority="43">
      <formula>($K16="AH")</formula>
    </cfRule>
    <cfRule type="expression" dxfId="329" priority="44">
      <formula>($K16="AC")</formula>
    </cfRule>
    <cfRule type="expression" dxfId="328" priority="45">
      <formula>($J16="DA")</formula>
    </cfRule>
    <cfRule type="expression" dxfId="327" priority="46">
      <formula>($K16="c")</formula>
    </cfRule>
    <cfRule type="expression" dxfId="326" priority="47">
      <formula>COUNTA($L16:$CM16)</formula>
    </cfRule>
    <cfRule type="expression" dxfId="325" priority="48">
      <formula>($K16="GC")</formula>
    </cfRule>
    <cfRule type="expression" dxfId="324" priority="49">
      <formula>($K16="E")</formula>
    </cfRule>
  </conditionalFormatting>
  <conditionalFormatting sqref="D17">
    <cfRule type="expression" dxfId="323" priority="36">
      <formula>($K17="AH")</formula>
    </cfRule>
    <cfRule type="expression" dxfId="322" priority="37">
      <formula>($K17="AC")</formula>
    </cfRule>
    <cfRule type="expression" dxfId="321" priority="38">
      <formula>($J17="DA")</formula>
    </cfRule>
    <cfRule type="expression" dxfId="320" priority="39">
      <formula>($K17="c")</formula>
    </cfRule>
    <cfRule type="expression" dxfId="319" priority="40">
      <formula>COUNTA($L17:$CM17)</formula>
    </cfRule>
    <cfRule type="expression" dxfId="318" priority="41">
      <formula>($K17="GC")</formula>
    </cfRule>
    <cfRule type="expression" dxfId="317" priority="42">
      <formula>($K17="E")</formula>
    </cfRule>
  </conditionalFormatting>
  <conditionalFormatting sqref="D18">
    <cfRule type="expression" dxfId="316" priority="29">
      <formula>($K18="AH")</formula>
    </cfRule>
    <cfRule type="expression" dxfId="315" priority="30">
      <formula>($K18="AC")</formula>
    </cfRule>
    <cfRule type="expression" dxfId="314" priority="31">
      <formula>($J18="DA")</formula>
    </cfRule>
    <cfRule type="expression" dxfId="313" priority="32">
      <formula>($K18="c")</formula>
    </cfRule>
    <cfRule type="expression" dxfId="312" priority="33">
      <formula>COUNTA($L18:$CM18)</formula>
    </cfRule>
    <cfRule type="expression" dxfId="311" priority="34">
      <formula>($K18="GC")</formula>
    </cfRule>
    <cfRule type="expression" dxfId="310" priority="35">
      <formula>($K18="E")</formula>
    </cfRule>
  </conditionalFormatting>
  <conditionalFormatting sqref="D19">
    <cfRule type="expression" dxfId="309" priority="22">
      <formula>($K19="AH")</formula>
    </cfRule>
    <cfRule type="expression" dxfId="308" priority="23">
      <formula>($K19="AC")</formula>
    </cfRule>
    <cfRule type="expression" dxfId="307" priority="24">
      <formula>($J19="DA")</formula>
    </cfRule>
    <cfRule type="expression" dxfId="306" priority="25">
      <formula>($K19="c")</formula>
    </cfRule>
    <cfRule type="expression" dxfId="305" priority="26">
      <formula>COUNTA($L19:$CM19)</formula>
    </cfRule>
    <cfRule type="expression" dxfId="304" priority="27">
      <formula>($K19="GC")</formula>
    </cfRule>
    <cfRule type="expression" dxfId="303" priority="28">
      <formula>($K19="E")</formula>
    </cfRule>
  </conditionalFormatting>
  <conditionalFormatting sqref="D20">
    <cfRule type="expression" dxfId="302" priority="15">
      <formula>($K20="AH")</formula>
    </cfRule>
    <cfRule type="expression" dxfId="301" priority="16">
      <formula>($K20="AC")</formula>
    </cfRule>
    <cfRule type="expression" dxfId="300" priority="17">
      <formula>($J20="DA")</formula>
    </cfRule>
    <cfRule type="expression" dxfId="299" priority="18">
      <formula>($K20="c")</formula>
    </cfRule>
    <cfRule type="expression" dxfId="298" priority="19">
      <formula>COUNTA($L20:$CM20)</formula>
    </cfRule>
    <cfRule type="expression" dxfId="297" priority="20">
      <formula>($K20="GC")</formula>
    </cfRule>
    <cfRule type="expression" dxfId="296" priority="21">
      <formula>($K20="E")</formula>
    </cfRule>
  </conditionalFormatting>
  <conditionalFormatting sqref="D21">
    <cfRule type="expression" dxfId="295" priority="8">
      <formula>($K21="AH")</formula>
    </cfRule>
    <cfRule type="expression" dxfId="294" priority="9">
      <formula>($K21="AC")</formula>
    </cfRule>
    <cfRule type="expression" dxfId="293" priority="10">
      <formula>($J21="DA")</formula>
    </cfRule>
    <cfRule type="expression" dxfId="292" priority="11">
      <formula>($K21="c")</formula>
    </cfRule>
    <cfRule type="expression" dxfId="291" priority="12">
      <formula>COUNTA($L21:$CM21)</formula>
    </cfRule>
    <cfRule type="expression" dxfId="290" priority="13">
      <formula>($K21="GC")</formula>
    </cfRule>
    <cfRule type="expression" dxfId="289" priority="14">
      <formula>($K21="E")</formula>
    </cfRule>
  </conditionalFormatting>
  <conditionalFormatting sqref="D22">
    <cfRule type="expression" dxfId="288" priority="1">
      <formula>($K22="AH")</formula>
    </cfRule>
    <cfRule type="expression" dxfId="287" priority="2">
      <formula>($K22="AC")</formula>
    </cfRule>
    <cfRule type="expression" dxfId="286" priority="3">
      <formula>($J22="DA")</formula>
    </cfRule>
    <cfRule type="expression" dxfId="285" priority="4">
      <formula>($K22="c")</formula>
    </cfRule>
    <cfRule type="expression" dxfId="284" priority="5">
      <formula>COUNTA($L22:$CM22)</formula>
    </cfRule>
    <cfRule type="expression" dxfId="283" priority="6">
      <formula>($K22="GC")</formula>
    </cfRule>
    <cfRule type="expression" dxfId="282" priority="7">
      <formula>($K22="E")</formula>
    </cfRule>
  </conditionalFormatting>
  <pageMargins left="0.7" right="0.7" top="0.75" bottom="0.75" header="0.3" footer="0.3"/>
  <pageSetup paperSize="9" scale="10" orientation="landscape" horizontalDpi="12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140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04'!M2</f>
        <v>Reinaldo, MARTINS</v>
      </c>
      <c r="I2" s="374"/>
      <c r="J2" s="64"/>
      <c r="K2" s="65"/>
      <c r="L2" s="66">
        <f>'Opérations 04'!B3</f>
        <v>4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04'!A4</f>
        <v>43122</v>
      </c>
      <c r="L3" s="65" t="s">
        <v>32</v>
      </c>
      <c r="M3" s="70">
        <f>'Opérations 04'!C4</f>
        <v>43126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145</v>
      </c>
      <c r="E8" s="66">
        <v>1</v>
      </c>
      <c r="F8" s="80">
        <f>'Opérations 04'!L23</f>
        <v>0</v>
      </c>
      <c r="G8" s="80">
        <f>'Opérations 04'!M23</f>
        <v>0</v>
      </c>
      <c r="H8" s="80">
        <f>'Opérations 04'!N23</f>
        <v>0</v>
      </c>
      <c r="I8" s="80">
        <f>'Opérations 04'!O23</f>
        <v>0</v>
      </c>
      <c r="J8" s="80">
        <f>'Opérations 04'!P23</f>
        <v>0</v>
      </c>
      <c r="K8" s="94"/>
      <c r="L8" s="94"/>
      <c r="M8" s="95">
        <f>F8+G8+H8+I8+J8</f>
        <v>0</v>
      </c>
    </row>
    <row r="9" spans="1:13" s="62" customFormat="1" x14ac:dyDescent="0.2">
      <c r="A9" s="381"/>
      <c r="B9" s="382"/>
      <c r="C9" s="79"/>
      <c r="D9" s="66" t="s">
        <v>77</v>
      </c>
      <c r="E9" s="66"/>
      <c r="F9" s="66"/>
      <c r="G9" s="123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 t="s">
        <v>80</v>
      </c>
      <c r="G22" s="125" t="s">
        <v>80</v>
      </c>
      <c r="H22" s="125" t="s">
        <v>80</v>
      </c>
      <c r="I22" s="125" t="s">
        <v>80</v>
      </c>
      <c r="J22" s="125" t="s">
        <v>80</v>
      </c>
      <c r="K22" s="125"/>
      <c r="L22" s="125"/>
      <c r="M22" s="127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7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7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7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7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12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0</v>
      </c>
      <c r="G28" s="87">
        <f t="shared" ref="G28:L28" si="1">SUM(G8:G27)</f>
        <v>0</v>
      </c>
      <c r="H28" s="87">
        <f t="shared" si="1"/>
        <v>0</v>
      </c>
      <c r="I28" s="87">
        <f t="shared" si="1"/>
        <v>0</v>
      </c>
      <c r="J28" s="87">
        <f t="shared" si="1"/>
        <v>0</v>
      </c>
      <c r="K28" s="87">
        <f t="shared" si="1"/>
        <v>0</v>
      </c>
      <c r="L28" s="87">
        <f t="shared" si="1"/>
        <v>0</v>
      </c>
      <c r="M28" s="127">
        <f>SUM(M8:M27)</f>
        <v>0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145</v>
      </c>
      <c r="E32" s="66"/>
      <c r="F32" s="93">
        <f>IF(F8&gt;=1,1,0)</f>
        <v>0</v>
      </c>
      <c r="G32" s="93">
        <f>IF(G8&gt;=1,1,0)</f>
        <v>0</v>
      </c>
      <c r="H32" s="93">
        <f>IF(H8&gt;=1,1,0)</f>
        <v>0</v>
      </c>
      <c r="I32" s="93">
        <f>IF(I8&gt;=1,1,0)</f>
        <v>0</v>
      </c>
      <c r="J32" s="93">
        <f>IF(J8&gt;=1,1,0)</f>
        <v>0</v>
      </c>
      <c r="K32" s="94"/>
      <c r="L32" s="94"/>
      <c r="M32" s="95">
        <f>F32+G32+H32+I32+J32</f>
        <v>0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145</v>
      </c>
      <c r="E33" s="66"/>
      <c r="F33" s="93">
        <f>IF(F8&gt;=1,1,0)</f>
        <v>0</v>
      </c>
      <c r="G33" s="93">
        <f>IF(G8&gt;=1,1,0)</f>
        <v>0</v>
      </c>
      <c r="H33" s="93">
        <f>IF(H8&gt;=1,1,0)</f>
        <v>0</v>
      </c>
      <c r="I33" s="93">
        <f>IF(I8&gt;=1,1,0)</f>
        <v>0</v>
      </c>
      <c r="J33" s="93">
        <f>IF(J8&gt;=1,1,0)</f>
        <v>0</v>
      </c>
      <c r="K33" s="94"/>
      <c r="L33" s="94"/>
      <c r="M33" s="95">
        <f>F33+G33+H33+I33+J33</f>
        <v>0</v>
      </c>
    </row>
    <row r="34" spans="1:13" s="62" customFormat="1" x14ac:dyDescent="0.2">
      <c r="A34" s="91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96"/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orientation="portrait" verticalDpi="4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2BDDE1"/>
  </sheetPr>
  <dimension ref="A1:M49"/>
  <sheetViews>
    <sheetView topLeftCell="A13"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140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04'!R2</f>
        <v>Christophe, FLEURY</v>
      </c>
      <c r="I2" s="374"/>
      <c r="J2" s="64"/>
      <c r="K2" s="65"/>
      <c r="L2" s="66">
        <f>'Opérations 04'!B3</f>
        <v>4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04'!A4</f>
        <v>43122</v>
      </c>
      <c r="L3" s="65" t="s">
        <v>32</v>
      </c>
      <c r="M3" s="70">
        <f>'Opérations 04'!C4</f>
        <v>43126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447" t="s">
        <v>0</v>
      </c>
      <c r="I4" s="448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145</v>
      </c>
      <c r="E8" s="66">
        <v>1</v>
      </c>
      <c r="F8" s="80">
        <f>'Opérations 04'!Q23</f>
        <v>8.5</v>
      </c>
      <c r="G8" s="80">
        <f>'Opérations 04'!R23</f>
        <v>8.5</v>
      </c>
      <c r="H8" s="80">
        <f>'Opérations 04'!S23</f>
        <v>8.5</v>
      </c>
      <c r="I8" s="80">
        <f>'Opérations 04'!T23</f>
        <v>8.5</v>
      </c>
      <c r="J8" s="80">
        <f>'Opérations 04'!U23</f>
        <v>0</v>
      </c>
      <c r="K8" s="94"/>
      <c r="L8" s="94"/>
      <c r="M8" s="95">
        <f>F8+G8+H8+I8+J8</f>
        <v>34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7">
        <f t="shared" ref="M22:M27" si="1"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7">
        <f t="shared" si="1"/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7">
        <f t="shared" si="1"/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7">
        <f t="shared" si="1"/>
        <v>0</v>
      </c>
    </row>
    <row r="26" spans="1:13" s="62" customFormat="1" x14ac:dyDescent="0.2">
      <c r="A26" s="395"/>
      <c r="B26" s="399" t="s">
        <v>92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7">
        <f t="shared" si="1"/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126">
        <f t="shared" si="1"/>
        <v>0</v>
      </c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8.5</v>
      </c>
      <c r="G28" s="87">
        <f t="shared" ref="G28:L28" si="2">SUM(G8:G27)</f>
        <v>8.5</v>
      </c>
      <c r="H28" s="87">
        <f t="shared" si="2"/>
        <v>8.5</v>
      </c>
      <c r="I28" s="87">
        <f t="shared" si="2"/>
        <v>8.5</v>
      </c>
      <c r="J28" s="87">
        <f t="shared" si="2"/>
        <v>0</v>
      </c>
      <c r="K28" s="87">
        <f t="shared" si="2"/>
        <v>0</v>
      </c>
      <c r="L28" s="87">
        <f t="shared" si="2"/>
        <v>0</v>
      </c>
      <c r="M28" s="127">
        <f>SUM(M8:M27)</f>
        <v>34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145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0</v>
      </c>
      <c r="K32" s="94"/>
      <c r="L32" s="94"/>
      <c r="M32" s="95">
        <f>F32+G32+H32+I32+J32</f>
        <v>4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145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0</v>
      </c>
      <c r="K33" s="94"/>
      <c r="L33" s="94"/>
      <c r="M33" s="95">
        <f>F33+G33+H33+I33+J33</f>
        <v>4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3">IF(G8&gt;=1,1,0)</f>
        <v>1</v>
      </c>
      <c r="H34" s="323">
        <f t="shared" si="3"/>
        <v>1</v>
      </c>
      <c r="I34" s="323">
        <f t="shared" si="3"/>
        <v>1</v>
      </c>
      <c r="J34" s="323">
        <f t="shared" si="3"/>
        <v>0</v>
      </c>
      <c r="K34" s="323"/>
      <c r="L34" s="323"/>
      <c r="M34" s="95">
        <f>SUM(F34:L34)</f>
        <v>4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140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04'!W2</f>
        <v>Jean, LEMENE</v>
      </c>
      <c r="I2" s="374"/>
      <c r="J2" s="64"/>
      <c r="K2" s="65"/>
      <c r="L2" s="66">
        <f>'Opérations 04'!B3</f>
        <v>4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04'!A4</f>
        <v>43122</v>
      </c>
      <c r="L3" s="65" t="s">
        <v>32</v>
      </c>
      <c r="M3" s="70">
        <f>'Opérations 04'!C4</f>
        <v>43126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145</v>
      </c>
      <c r="E8" s="66">
        <v>1</v>
      </c>
      <c r="F8" s="80">
        <f>'Opérations 04'!V23</f>
        <v>8.5</v>
      </c>
      <c r="G8" s="80">
        <f>'Opérations 04'!W23</f>
        <v>8.5</v>
      </c>
      <c r="H8" s="80">
        <f>'Opérations 04'!X23</f>
        <v>8.5</v>
      </c>
      <c r="I8" s="80">
        <f>'Opérations 04'!Y23</f>
        <v>8.5</v>
      </c>
      <c r="J8" s="80">
        <f>'Opérations 04'!Z23</f>
        <v>0</v>
      </c>
      <c r="K8" s="94"/>
      <c r="L8" s="94"/>
      <c r="M8" s="95">
        <f>F8+G8+H8+I8+J8</f>
        <v>34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7">
        <f t="shared" ref="M22:M27" si="1"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7">
        <f t="shared" si="1"/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7">
        <f t="shared" si="1"/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7">
        <f t="shared" si="1"/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7">
        <f t="shared" si="1"/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126">
        <f t="shared" si="1"/>
        <v>0</v>
      </c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8.5</v>
      </c>
      <c r="G28" s="87">
        <f t="shared" ref="G28:L28" si="2">SUM(G8:G27)</f>
        <v>8.5</v>
      </c>
      <c r="H28" s="87">
        <f t="shared" si="2"/>
        <v>8.5</v>
      </c>
      <c r="I28" s="87">
        <f t="shared" si="2"/>
        <v>8.5</v>
      </c>
      <c r="J28" s="87">
        <f t="shared" si="2"/>
        <v>0</v>
      </c>
      <c r="K28" s="87">
        <f t="shared" si="2"/>
        <v>0</v>
      </c>
      <c r="L28" s="87">
        <f t="shared" si="2"/>
        <v>0</v>
      </c>
      <c r="M28" s="127">
        <f>SUM(M8:M27)</f>
        <v>34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145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0</v>
      </c>
      <c r="K32" s="94"/>
      <c r="L32" s="94"/>
      <c r="M32" s="95">
        <f>F32+G32+H32+I32+J32</f>
        <v>4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145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0</v>
      </c>
      <c r="K33" s="94"/>
      <c r="L33" s="94"/>
      <c r="M33" s="95">
        <f>F33+G33+H33+I33+J33</f>
        <v>4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3">IF(G8&gt;=1,1,0)</f>
        <v>1</v>
      </c>
      <c r="H34" s="323">
        <f t="shared" si="3"/>
        <v>1</v>
      </c>
      <c r="I34" s="323">
        <f t="shared" si="3"/>
        <v>1</v>
      </c>
      <c r="J34" s="323">
        <f t="shared" si="3"/>
        <v>0</v>
      </c>
      <c r="K34" s="323"/>
      <c r="L34" s="323"/>
      <c r="M34" s="95">
        <f>SUM(F34:L34)</f>
        <v>4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1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140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04'!AB2</f>
        <v>Pascal, PUTIGNY</v>
      </c>
      <c r="I2" s="374"/>
      <c r="J2" s="64"/>
      <c r="K2" s="65"/>
      <c r="L2" s="66">
        <f>'Opérations 04'!B3</f>
        <v>4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04'!A4</f>
        <v>43122</v>
      </c>
      <c r="L3" s="65" t="s">
        <v>32</v>
      </c>
      <c r="M3" s="70">
        <f>'Opérations 04'!C4</f>
        <v>43126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145</v>
      </c>
      <c r="E8" s="66">
        <v>1</v>
      </c>
      <c r="F8" s="80">
        <f>'Opérations 04'!AA23</f>
        <v>7.75</v>
      </c>
      <c r="G8" s="80">
        <f>'Opérations 04'!AB23</f>
        <v>7.75</v>
      </c>
      <c r="H8" s="80">
        <f>'Opérations 04'!AC23</f>
        <v>7.75</v>
      </c>
      <c r="I8" s="80">
        <f>'Opérations 04'!AD23</f>
        <v>7.75</v>
      </c>
      <c r="J8" s="80">
        <f>'Opérations 04'!AE23</f>
        <v>0</v>
      </c>
      <c r="K8" s="94"/>
      <c r="L8" s="94"/>
      <c r="M8" s="95">
        <f>F8+G8+H8+I8+J8</f>
        <v>31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7">
        <f t="shared" ref="M22:M27" si="1"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7">
        <f t="shared" si="1"/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7">
        <f t="shared" si="1"/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7">
        <f t="shared" si="1"/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7">
        <f t="shared" si="1"/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126">
        <f t="shared" si="1"/>
        <v>0</v>
      </c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7.75</v>
      </c>
      <c r="G28" s="87">
        <f t="shared" ref="G28:L28" si="2">SUM(G8:G27)</f>
        <v>7.75</v>
      </c>
      <c r="H28" s="87">
        <f t="shared" si="2"/>
        <v>7.75</v>
      </c>
      <c r="I28" s="87">
        <f t="shared" si="2"/>
        <v>7.75</v>
      </c>
      <c r="J28" s="87">
        <f t="shared" si="2"/>
        <v>0</v>
      </c>
      <c r="K28" s="87">
        <f t="shared" si="2"/>
        <v>0</v>
      </c>
      <c r="L28" s="87">
        <f t="shared" si="2"/>
        <v>0</v>
      </c>
      <c r="M28" s="127">
        <f>SUM(M8:M27)</f>
        <v>31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145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0</v>
      </c>
      <c r="K32" s="94"/>
      <c r="L32" s="94"/>
      <c r="M32" s="95">
        <f>F32+G32+H32+I32+J32</f>
        <v>4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145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0</v>
      </c>
      <c r="K33" s="94"/>
      <c r="L33" s="94"/>
      <c r="M33" s="95">
        <f>F33+G33+H33+I33+J33</f>
        <v>4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3">IF(G8&gt;=1,1,0)</f>
        <v>1</v>
      </c>
      <c r="H34" s="323">
        <f t="shared" si="3"/>
        <v>1</v>
      </c>
      <c r="I34" s="323">
        <f t="shared" si="3"/>
        <v>1</v>
      </c>
      <c r="J34" s="323">
        <f t="shared" si="3"/>
        <v>0</v>
      </c>
      <c r="K34" s="323"/>
      <c r="L34" s="323"/>
      <c r="M34" s="95">
        <f>SUM(F34:L34)</f>
        <v>4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A28:E28"/>
    <mergeCell ref="A29:M29"/>
    <mergeCell ref="A42:M42"/>
    <mergeCell ref="A30:E30"/>
    <mergeCell ref="F30:M30"/>
    <mergeCell ref="J43:M43"/>
    <mergeCell ref="A20:B20"/>
    <mergeCell ref="A22:A27"/>
    <mergeCell ref="B22:E22"/>
    <mergeCell ref="B23:E23"/>
    <mergeCell ref="B24:E24"/>
    <mergeCell ref="B25:E25"/>
    <mergeCell ref="B26:E26"/>
    <mergeCell ref="B27:E27"/>
    <mergeCell ref="A21:B21"/>
    <mergeCell ref="A5:M5"/>
    <mergeCell ref="A9:B9"/>
    <mergeCell ref="A11:B11"/>
    <mergeCell ref="A8:B8"/>
    <mergeCell ref="A7:B7"/>
    <mergeCell ref="A10:B10"/>
    <mergeCell ref="A19:B19"/>
    <mergeCell ref="A17:B17"/>
    <mergeCell ref="F6:M6"/>
    <mergeCell ref="A6:E6"/>
    <mergeCell ref="A15:B15"/>
    <mergeCell ref="A18:B18"/>
    <mergeCell ref="A16:B16"/>
    <mergeCell ref="A14:B14"/>
    <mergeCell ref="A12:B12"/>
    <mergeCell ref="A13:B13"/>
    <mergeCell ref="H1:I1"/>
    <mergeCell ref="E3:G3"/>
    <mergeCell ref="A1:B4"/>
    <mergeCell ref="J1:M1"/>
    <mergeCell ref="E1:G1"/>
    <mergeCell ref="E4:G4"/>
    <mergeCell ref="D3:D4"/>
    <mergeCell ref="H2:I2"/>
    <mergeCell ref="E2:G2"/>
    <mergeCell ref="H3:I3"/>
    <mergeCell ref="H4:I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5">
    <tabColor indexed="50"/>
  </sheetPr>
  <dimension ref="A1:AF30"/>
  <sheetViews>
    <sheetView zoomScale="85" zoomScaleNormal="85" workbookViewId="0">
      <selection activeCell="X17" sqref="X17"/>
    </sheetView>
  </sheetViews>
  <sheetFormatPr baseColWidth="10" defaultRowHeight="12.75" x14ac:dyDescent="0.2"/>
  <cols>
    <col min="1" max="1" width="13.28515625" style="6" bestFit="1" customWidth="1"/>
    <col min="2" max="2" width="5" style="6" customWidth="1"/>
    <col min="3" max="3" width="13.28515625" style="6" bestFit="1" customWidth="1"/>
    <col min="4" max="4" width="37" style="6" bestFit="1" customWidth="1"/>
    <col min="5" max="5" width="11.7109375" style="7" hidden="1" customWidth="1"/>
    <col min="6" max="6" width="15.7109375" style="7" hidden="1" customWidth="1"/>
    <col min="7" max="7" width="10.5703125" style="7" hidden="1" customWidth="1"/>
    <col min="8" max="8" width="13.85546875" style="7" hidden="1" customWidth="1"/>
    <col min="9" max="9" width="15" style="7" hidden="1" customWidth="1"/>
    <col min="10" max="11" width="13.7109375" style="7" hidden="1" customWidth="1"/>
    <col min="12" max="24" width="5.7109375" style="6" customWidth="1"/>
    <col min="25" max="25" width="5.5703125" style="6" customWidth="1"/>
    <col min="26" max="26" width="5.7109375" style="6" customWidth="1"/>
    <col min="27" max="31" width="5.7109375" style="7" bestFit="1" customWidth="1"/>
    <col min="32" max="32" width="8" style="122" customWidth="1"/>
    <col min="33" max="16384" width="11.42578125" style="6"/>
  </cols>
  <sheetData>
    <row r="1" spans="1:32" ht="54.75" customHeight="1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118"/>
    </row>
    <row r="2" spans="1:32" ht="20.100000000000001" customHeight="1" thickBot="1" x14ac:dyDescent="0.25">
      <c r="L2" s="8"/>
      <c r="M2" s="9" t="s">
        <v>12</v>
      </c>
      <c r="N2" s="10"/>
      <c r="O2" s="10"/>
      <c r="P2" s="11"/>
      <c r="Q2" s="8"/>
      <c r="R2" s="9" t="s">
        <v>91</v>
      </c>
      <c r="S2" s="10"/>
      <c r="T2" s="10"/>
      <c r="U2" s="11"/>
      <c r="V2" s="119"/>
      <c r="W2" s="9" t="s">
        <v>110</v>
      </c>
      <c r="X2" s="120"/>
      <c r="Y2" s="120"/>
      <c r="Z2" s="121"/>
      <c r="AA2" s="8"/>
      <c r="AB2" s="9" t="s">
        <v>104</v>
      </c>
      <c r="AC2" s="10"/>
      <c r="AD2" s="10"/>
      <c r="AE2" s="11"/>
      <c r="AF2" s="12"/>
    </row>
    <row r="3" spans="1:32" ht="20.100000000000001" customHeight="1" x14ac:dyDescent="0.2">
      <c r="A3" s="13" t="s">
        <v>6</v>
      </c>
      <c r="B3" s="14">
        <v>4</v>
      </c>
      <c r="C3" s="15"/>
      <c r="D3" s="331" t="s">
        <v>13</v>
      </c>
      <c r="E3" s="334" t="s">
        <v>14</v>
      </c>
      <c r="F3" s="335"/>
      <c r="G3" s="336"/>
      <c r="H3" s="334" t="s">
        <v>15</v>
      </c>
      <c r="I3" s="335"/>
      <c r="J3" s="336"/>
      <c r="K3" s="212"/>
      <c r="L3" s="342" t="str">
        <f>"total de la semaine  = "&amp;SUM(L6:P22)</f>
        <v>total de la semaine  = 0</v>
      </c>
      <c r="M3" s="343"/>
      <c r="N3" s="343"/>
      <c r="O3" s="343"/>
      <c r="P3" s="344"/>
      <c r="Q3" s="342" t="str">
        <f>"total de la semaine  = "&amp;SUM(Q6:U22)</f>
        <v>total de la semaine  = 2,5</v>
      </c>
      <c r="R3" s="343"/>
      <c r="S3" s="343"/>
      <c r="T3" s="343"/>
      <c r="U3" s="344"/>
      <c r="V3" s="342" t="str">
        <f>"total de la semaine  = "&amp;SUM(V6:Z22)</f>
        <v>total de la semaine  = 2,5</v>
      </c>
      <c r="W3" s="343"/>
      <c r="X3" s="343"/>
      <c r="Y3" s="343"/>
      <c r="Z3" s="344"/>
      <c r="AA3" s="342" t="str">
        <f>"total de la semaine  = "&amp;SUM(AA6:AE27)</f>
        <v>total de la semaine  = 9</v>
      </c>
      <c r="AB3" s="343"/>
      <c r="AC3" s="343"/>
      <c r="AD3" s="343"/>
      <c r="AE3" s="344"/>
      <c r="AF3" s="16"/>
    </row>
    <row r="4" spans="1:32" ht="20.100000000000001" customHeight="1" thickBot="1" x14ac:dyDescent="0.25">
      <c r="A4" s="283">
        <v>43122</v>
      </c>
      <c r="B4" s="18" t="s">
        <v>16</v>
      </c>
      <c r="C4" s="284">
        <v>43126</v>
      </c>
      <c r="D4" s="332"/>
      <c r="E4" s="337"/>
      <c r="F4" s="338"/>
      <c r="G4" s="339"/>
      <c r="H4" s="337"/>
      <c r="I4" s="338"/>
      <c r="J4" s="339"/>
      <c r="K4" s="212"/>
      <c r="L4" s="238"/>
      <c r="M4" s="239"/>
      <c r="N4" s="239"/>
      <c r="O4" s="239"/>
      <c r="P4" s="240"/>
      <c r="Q4" s="238"/>
      <c r="R4" s="239"/>
      <c r="S4" s="239"/>
      <c r="T4" s="239"/>
      <c r="U4" s="240"/>
      <c r="V4" s="238"/>
      <c r="W4" s="239"/>
      <c r="X4" s="239"/>
      <c r="Y4" s="239"/>
      <c r="Z4" s="240"/>
      <c r="AA4" s="238"/>
      <c r="AB4" s="239"/>
      <c r="AC4" s="239"/>
      <c r="AD4" s="239"/>
      <c r="AE4" s="240"/>
      <c r="AF4" s="16"/>
    </row>
    <row r="5" spans="1:32" ht="26.25" thickBot="1" x14ac:dyDescent="0.25">
      <c r="A5" s="345" t="s">
        <v>4</v>
      </c>
      <c r="B5" s="346"/>
      <c r="C5" s="347"/>
      <c r="D5" s="333"/>
      <c r="E5" s="24" t="s">
        <v>5</v>
      </c>
      <c r="F5" s="24" t="s">
        <v>2</v>
      </c>
      <c r="G5" s="24" t="s">
        <v>3</v>
      </c>
      <c r="H5" s="24" t="s">
        <v>9</v>
      </c>
      <c r="I5" s="24" t="s">
        <v>10</v>
      </c>
      <c r="J5" s="24" t="s">
        <v>11</v>
      </c>
      <c r="K5" s="214" t="s">
        <v>85</v>
      </c>
      <c r="L5" s="25" t="s">
        <v>17</v>
      </c>
      <c r="M5" s="26" t="s">
        <v>18</v>
      </c>
      <c r="N5" s="26" t="s">
        <v>19</v>
      </c>
      <c r="O5" s="26" t="s">
        <v>20</v>
      </c>
      <c r="P5" s="27" t="s">
        <v>21</v>
      </c>
      <c r="Q5" s="25" t="s">
        <v>17</v>
      </c>
      <c r="R5" s="26" t="s">
        <v>18</v>
      </c>
      <c r="S5" s="26" t="s">
        <v>19</v>
      </c>
      <c r="T5" s="26" t="s">
        <v>20</v>
      </c>
      <c r="U5" s="27" t="s">
        <v>21</v>
      </c>
      <c r="V5" s="25" t="s">
        <v>17</v>
      </c>
      <c r="W5" s="28" t="s">
        <v>18</v>
      </c>
      <c r="X5" s="28" t="s">
        <v>19</v>
      </c>
      <c r="Y5" s="28" t="s">
        <v>20</v>
      </c>
      <c r="Z5" s="29" t="s">
        <v>21</v>
      </c>
      <c r="AA5" s="25" t="s">
        <v>17</v>
      </c>
      <c r="AB5" s="26" t="s">
        <v>18</v>
      </c>
      <c r="AC5" s="26" t="s">
        <v>19</v>
      </c>
      <c r="AD5" s="26" t="s">
        <v>20</v>
      </c>
      <c r="AE5" s="27" t="s">
        <v>21</v>
      </c>
      <c r="AF5" s="30" t="s">
        <v>22</v>
      </c>
    </row>
    <row r="6" spans="1:32" ht="24.95" customHeight="1" x14ac:dyDescent="0.2">
      <c r="A6" s="329">
        <v>11664939</v>
      </c>
      <c r="B6" s="443"/>
      <c r="C6" s="444"/>
      <c r="D6" s="280" t="s">
        <v>169</v>
      </c>
      <c r="E6" s="32"/>
      <c r="F6" s="32"/>
      <c r="G6" s="32"/>
      <c r="H6" s="32"/>
      <c r="I6" s="32"/>
      <c r="J6" s="32"/>
      <c r="K6" s="136"/>
      <c r="L6" s="34"/>
      <c r="M6" s="35"/>
      <c r="N6" s="35"/>
      <c r="O6" s="35"/>
      <c r="P6" s="36"/>
      <c r="Q6" s="37"/>
      <c r="R6" s="35"/>
      <c r="S6" s="35"/>
      <c r="T6" s="35"/>
      <c r="U6" s="38"/>
      <c r="V6" s="34"/>
      <c r="W6" s="35"/>
      <c r="X6" s="35"/>
      <c r="Y6" s="35"/>
      <c r="Z6" s="36">
        <v>2.5</v>
      </c>
      <c r="AA6" s="39"/>
      <c r="AB6" s="35"/>
      <c r="AC6" s="35"/>
      <c r="AD6" s="35"/>
      <c r="AE6" s="36"/>
      <c r="AF6" s="40">
        <f>SUM(L6:AE6)</f>
        <v>2.5</v>
      </c>
    </row>
    <row r="7" spans="1:32" ht="24.95" customHeight="1" x14ac:dyDescent="0.2">
      <c r="A7" s="329">
        <v>11668453</v>
      </c>
      <c r="B7" s="443"/>
      <c r="C7" s="444"/>
      <c r="D7" s="280" t="s">
        <v>171</v>
      </c>
      <c r="E7" s="42"/>
      <c r="F7" s="42"/>
      <c r="G7" s="42"/>
      <c r="H7" s="42"/>
      <c r="I7" s="42"/>
      <c r="J7" s="42"/>
      <c r="K7" s="136"/>
      <c r="L7" s="34"/>
      <c r="M7" s="35"/>
      <c r="N7" s="35"/>
      <c r="O7" s="35"/>
      <c r="P7" s="36"/>
      <c r="Q7" s="37"/>
      <c r="R7" s="35"/>
      <c r="S7" s="35"/>
      <c r="T7" s="35"/>
      <c r="U7" s="38"/>
      <c r="V7" s="34"/>
      <c r="W7" s="35"/>
      <c r="X7" s="35"/>
      <c r="Y7" s="35"/>
      <c r="Z7" s="36"/>
      <c r="AA7" s="39"/>
      <c r="AB7" s="35"/>
      <c r="AC7" s="35"/>
      <c r="AD7" s="35"/>
      <c r="AE7" s="36">
        <v>2.75</v>
      </c>
      <c r="AF7" s="40">
        <f t="shared" ref="AF7:AF22" si="0">SUM(L7:AE7)</f>
        <v>2.75</v>
      </c>
    </row>
    <row r="8" spans="1:32" ht="24.95" customHeight="1" x14ac:dyDescent="0.2">
      <c r="A8" s="329">
        <v>11670402</v>
      </c>
      <c r="B8" s="443"/>
      <c r="C8" s="444"/>
      <c r="D8" s="280" t="s">
        <v>172</v>
      </c>
      <c r="E8" s="42"/>
      <c r="F8" s="42"/>
      <c r="G8" s="42"/>
      <c r="H8" s="42"/>
      <c r="I8" s="42"/>
      <c r="J8" s="42"/>
      <c r="K8" s="136"/>
      <c r="L8" s="34"/>
      <c r="M8" s="35"/>
      <c r="N8" s="35"/>
      <c r="O8" s="35"/>
      <c r="P8" s="36"/>
      <c r="Q8" s="37"/>
      <c r="R8" s="35"/>
      <c r="S8" s="35"/>
      <c r="T8" s="35"/>
      <c r="U8" s="38"/>
      <c r="V8" s="34"/>
      <c r="W8" s="35"/>
      <c r="X8" s="35"/>
      <c r="Y8" s="35"/>
      <c r="Z8" s="36"/>
      <c r="AA8" s="39"/>
      <c r="AB8" s="35"/>
      <c r="AC8" s="35"/>
      <c r="AD8" s="35"/>
      <c r="AE8" s="36">
        <v>0.75</v>
      </c>
      <c r="AF8" s="40">
        <f t="shared" si="0"/>
        <v>0.75</v>
      </c>
    </row>
    <row r="9" spans="1:32" ht="24.95" customHeight="1" x14ac:dyDescent="0.2">
      <c r="A9" s="329">
        <v>11670303</v>
      </c>
      <c r="B9" s="443"/>
      <c r="C9" s="444"/>
      <c r="D9" s="280" t="s">
        <v>173</v>
      </c>
      <c r="E9" s="42"/>
      <c r="F9" s="42"/>
      <c r="G9" s="42"/>
      <c r="H9" s="42"/>
      <c r="I9" s="42"/>
      <c r="J9" s="42"/>
      <c r="K9" s="136"/>
      <c r="L9" s="34"/>
      <c r="M9" s="35"/>
      <c r="N9" s="35"/>
      <c r="O9" s="35"/>
      <c r="P9" s="36"/>
      <c r="Q9" s="37"/>
      <c r="R9" s="35"/>
      <c r="S9" s="35"/>
      <c r="T9" s="35"/>
      <c r="U9" s="38"/>
      <c r="V9" s="34"/>
      <c r="W9" s="35"/>
      <c r="X9" s="35"/>
      <c r="Y9" s="35"/>
      <c r="Z9" s="36"/>
      <c r="AA9" s="39"/>
      <c r="AB9" s="35"/>
      <c r="AC9" s="35"/>
      <c r="AD9" s="35"/>
      <c r="AE9" s="36">
        <v>0.5</v>
      </c>
      <c r="AF9" s="40">
        <f t="shared" si="0"/>
        <v>0.5</v>
      </c>
    </row>
    <row r="10" spans="1:32" ht="24.95" customHeight="1" x14ac:dyDescent="0.2">
      <c r="A10" s="329">
        <v>11670245</v>
      </c>
      <c r="B10" s="443"/>
      <c r="C10" s="444"/>
      <c r="D10" s="280" t="s">
        <v>166</v>
      </c>
      <c r="E10" s="42"/>
      <c r="F10" s="42"/>
      <c r="G10" s="42"/>
      <c r="H10" s="42"/>
      <c r="I10" s="42"/>
      <c r="J10" s="42"/>
      <c r="K10" s="136"/>
      <c r="L10" s="34"/>
      <c r="M10" s="35"/>
      <c r="N10" s="35"/>
      <c r="O10" s="35"/>
      <c r="P10" s="36"/>
      <c r="Q10" s="37"/>
      <c r="R10" s="35"/>
      <c r="S10" s="35"/>
      <c r="T10" s="35"/>
      <c r="U10" s="38"/>
      <c r="V10" s="34"/>
      <c r="W10" s="35"/>
      <c r="X10" s="35"/>
      <c r="Y10" s="35"/>
      <c r="Z10" s="36"/>
      <c r="AA10" s="39"/>
      <c r="AB10" s="35"/>
      <c r="AC10" s="35"/>
      <c r="AD10" s="35"/>
      <c r="AE10" s="36">
        <v>0.5</v>
      </c>
      <c r="AF10" s="40">
        <f t="shared" si="0"/>
        <v>0.5</v>
      </c>
    </row>
    <row r="11" spans="1:32" ht="24.95" customHeight="1" x14ac:dyDescent="0.2">
      <c r="A11" s="329">
        <v>11656628</v>
      </c>
      <c r="B11" s="330"/>
      <c r="C11" s="452"/>
      <c r="D11" s="280" t="s">
        <v>114</v>
      </c>
      <c r="E11" s="42"/>
      <c r="F11" s="42"/>
      <c r="G11" s="42"/>
      <c r="H11" s="42"/>
      <c r="I11" s="42"/>
      <c r="J11" s="42"/>
      <c r="K11" s="136"/>
      <c r="L11" s="34"/>
      <c r="M11" s="35"/>
      <c r="N11" s="35"/>
      <c r="O11" s="35"/>
      <c r="P11" s="36"/>
      <c r="Q11" s="37"/>
      <c r="R11" s="35"/>
      <c r="S11" s="35"/>
      <c r="T11" s="35"/>
      <c r="U11" s="38">
        <v>2.5</v>
      </c>
      <c r="V11" s="34"/>
      <c r="W11" s="35"/>
      <c r="X11" s="35"/>
      <c r="Y11" s="35"/>
      <c r="Z11" s="36"/>
      <c r="AA11" s="39"/>
      <c r="AB11" s="35"/>
      <c r="AC11" s="35"/>
      <c r="AD11" s="35"/>
      <c r="AE11" s="36"/>
      <c r="AF11" s="40">
        <f t="shared" si="0"/>
        <v>2.5</v>
      </c>
    </row>
    <row r="12" spans="1:32" ht="24.95" customHeight="1" x14ac:dyDescent="0.2">
      <c r="A12" s="453"/>
      <c r="B12" s="454"/>
      <c r="C12" s="455"/>
      <c r="D12" s="264"/>
      <c r="E12" s="42"/>
      <c r="F12" s="42"/>
      <c r="G12" s="42"/>
      <c r="H12" s="42"/>
      <c r="I12" s="42"/>
      <c r="J12" s="42"/>
      <c r="K12" s="136"/>
      <c r="L12" s="34"/>
      <c r="M12" s="35"/>
      <c r="N12" s="35"/>
      <c r="O12" s="35"/>
      <c r="P12" s="36"/>
      <c r="Q12" s="37"/>
      <c r="R12" s="35"/>
      <c r="S12" s="35"/>
      <c r="T12" s="35"/>
      <c r="U12" s="38"/>
      <c r="V12" s="34"/>
      <c r="W12" s="35"/>
      <c r="X12" s="35"/>
      <c r="Y12" s="35"/>
      <c r="Z12" s="36"/>
      <c r="AA12" s="39"/>
      <c r="AB12" s="35"/>
      <c r="AC12" s="35"/>
      <c r="AD12" s="35"/>
      <c r="AE12" s="36"/>
      <c r="AF12" s="40">
        <f t="shared" si="0"/>
        <v>0</v>
      </c>
    </row>
    <row r="13" spans="1:32" ht="24.95" customHeight="1" x14ac:dyDescent="0.2">
      <c r="A13" s="453"/>
      <c r="B13" s="454"/>
      <c r="C13" s="455"/>
      <c r="D13" s="256"/>
      <c r="E13" s="42"/>
      <c r="F13" s="42"/>
      <c r="G13" s="42"/>
      <c r="H13" s="42"/>
      <c r="I13" s="42"/>
      <c r="J13" s="42"/>
      <c r="K13" s="136"/>
      <c r="L13" s="34"/>
      <c r="M13" s="35"/>
      <c r="N13" s="35"/>
      <c r="O13" s="35"/>
      <c r="P13" s="36"/>
      <c r="Q13" s="37"/>
      <c r="R13" s="35"/>
      <c r="S13" s="35"/>
      <c r="T13" s="35"/>
      <c r="U13" s="38"/>
      <c r="V13" s="34"/>
      <c r="W13" s="35"/>
      <c r="X13" s="35"/>
      <c r="Y13" s="35"/>
      <c r="Z13" s="36"/>
      <c r="AA13" s="39"/>
      <c r="AB13" s="35"/>
      <c r="AC13" s="35"/>
      <c r="AD13" s="35"/>
      <c r="AE13" s="36"/>
      <c r="AF13" s="40">
        <f t="shared" si="0"/>
        <v>0</v>
      </c>
    </row>
    <row r="14" spans="1:32" ht="24.95" customHeight="1" x14ac:dyDescent="0.2">
      <c r="A14" s="329"/>
      <c r="B14" s="330"/>
      <c r="C14" s="432"/>
      <c r="D14" s="256"/>
      <c r="E14" s="42"/>
      <c r="F14" s="42"/>
      <c r="G14" s="42"/>
      <c r="H14" s="42"/>
      <c r="I14" s="42"/>
      <c r="J14" s="42"/>
      <c r="K14" s="136"/>
      <c r="L14" s="34"/>
      <c r="M14" s="35"/>
      <c r="N14" s="35"/>
      <c r="O14" s="35"/>
      <c r="P14" s="36"/>
      <c r="Q14" s="37"/>
      <c r="R14" s="35"/>
      <c r="S14" s="35"/>
      <c r="T14" s="35"/>
      <c r="U14" s="38"/>
      <c r="V14" s="34"/>
      <c r="W14" s="35"/>
      <c r="X14" s="35"/>
      <c r="Y14" s="35"/>
      <c r="Z14" s="36"/>
      <c r="AA14" s="39"/>
      <c r="AB14" s="35"/>
      <c r="AC14" s="35"/>
      <c r="AD14" s="35"/>
      <c r="AE14" s="36"/>
      <c r="AF14" s="40">
        <f t="shared" si="0"/>
        <v>0</v>
      </c>
    </row>
    <row r="15" spans="1:32" ht="24.95" customHeight="1" x14ac:dyDescent="0.2">
      <c r="A15" s="329"/>
      <c r="B15" s="443"/>
      <c r="C15" s="444"/>
      <c r="D15" s="256"/>
      <c r="E15" s="42"/>
      <c r="F15" s="42"/>
      <c r="G15" s="42"/>
      <c r="H15" s="42"/>
      <c r="I15" s="42"/>
      <c r="J15" s="42"/>
      <c r="K15" s="136"/>
      <c r="L15" s="34"/>
      <c r="M15" s="35"/>
      <c r="N15" s="35"/>
      <c r="O15" s="35"/>
      <c r="P15" s="36"/>
      <c r="Q15" s="37"/>
      <c r="R15" s="35"/>
      <c r="S15" s="35"/>
      <c r="T15" s="35"/>
      <c r="U15" s="38"/>
      <c r="V15" s="34"/>
      <c r="W15" s="35"/>
      <c r="X15" s="35"/>
      <c r="Y15" s="35"/>
      <c r="Z15" s="36"/>
      <c r="AA15" s="39"/>
      <c r="AB15" s="35"/>
      <c r="AC15" s="35"/>
      <c r="AD15" s="35"/>
      <c r="AE15" s="36"/>
      <c r="AF15" s="40">
        <f t="shared" si="0"/>
        <v>0</v>
      </c>
    </row>
    <row r="16" spans="1:32" ht="24.95" customHeight="1" x14ac:dyDescent="0.2">
      <c r="A16" s="329"/>
      <c r="B16" s="443"/>
      <c r="C16" s="444"/>
      <c r="D16" s="256"/>
      <c r="E16" s="42"/>
      <c r="F16" s="42"/>
      <c r="G16" s="42"/>
      <c r="H16" s="42"/>
      <c r="I16" s="42"/>
      <c r="J16" s="42"/>
      <c r="K16" s="136"/>
      <c r="L16" s="34"/>
      <c r="M16" s="35"/>
      <c r="N16" s="35"/>
      <c r="O16" s="35"/>
      <c r="P16" s="36"/>
      <c r="Q16" s="37"/>
      <c r="R16" s="35"/>
      <c r="S16" s="35"/>
      <c r="T16" s="35"/>
      <c r="U16" s="38"/>
      <c r="V16" s="34"/>
      <c r="W16" s="35"/>
      <c r="X16" s="35"/>
      <c r="Y16" s="35"/>
      <c r="Z16" s="36"/>
      <c r="AA16" s="39"/>
      <c r="AB16" s="35"/>
      <c r="AC16" s="35"/>
      <c r="AD16" s="35"/>
      <c r="AE16" s="36"/>
      <c r="AF16" s="40">
        <f t="shared" si="0"/>
        <v>0</v>
      </c>
    </row>
    <row r="17" spans="1:32" ht="24.95" customHeight="1" x14ac:dyDescent="0.2">
      <c r="A17" s="327"/>
      <c r="B17" s="456"/>
      <c r="C17" s="457"/>
      <c r="D17" s="256"/>
      <c r="E17" s="42"/>
      <c r="F17" s="42"/>
      <c r="G17" s="42"/>
      <c r="H17" s="42"/>
      <c r="I17" s="42"/>
      <c r="J17" s="42"/>
      <c r="K17" s="136"/>
      <c r="L17" s="113"/>
      <c r="M17" s="109"/>
      <c r="N17" s="109"/>
      <c r="O17" s="109"/>
      <c r="P17" s="110"/>
      <c r="Q17" s="111"/>
      <c r="R17" s="109"/>
      <c r="S17" s="109"/>
      <c r="T17" s="109"/>
      <c r="U17" s="112"/>
      <c r="V17" s="113"/>
      <c r="W17" s="109"/>
      <c r="X17" s="109"/>
      <c r="Y17" s="109"/>
      <c r="Z17" s="110"/>
      <c r="AA17" s="34"/>
      <c r="AB17" s="35"/>
      <c r="AC17" s="35"/>
      <c r="AD17" s="35"/>
      <c r="AE17" s="36"/>
      <c r="AF17" s="40">
        <f t="shared" si="0"/>
        <v>0</v>
      </c>
    </row>
    <row r="18" spans="1:32" ht="24.95" customHeight="1" x14ac:dyDescent="0.2">
      <c r="A18" s="329"/>
      <c r="B18" s="330"/>
      <c r="C18" s="432"/>
      <c r="D18" s="257"/>
      <c r="E18" s="42"/>
      <c r="F18" s="42"/>
      <c r="G18" s="42"/>
      <c r="H18" s="42"/>
      <c r="I18" s="42"/>
      <c r="J18" s="42"/>
      <c r="K18" s="136"/>
      <c r="L18" s="113"/>
      <c r="M18" s="109"/>
      <c r="N18" s="109"/>
      <c r="O18" s="109"/>
      <c r="P18" s="110"/>
      <c r="Q18" s="111"/>
      <c r="R18" s="109"/>
      <c r="S18" s="109"/>
      <c r="T18" s="109"/>
      <c r="U18" s="112"/>
      <c r="V18" s="113"/>
      <c r="W18" s="109"/>
      <c r="X18" s="109"/>
      <c r="Y18" s="109"/>
      <c r="Z18" s="110"/>
      <c r="AA18" s="137"/>
      <c r="AB18" s="138"/>
      <c r="AC18" s="138"/>
      <c r="AD18" s="138"/>
      <c r="AE18" s="139"/>
      <c r="AF18" s="40">
        <f t="shared" si="0"/>
        <v>0</v>
      </c>
    </row>
    <row r="19" spans="1:32" ht="24.95" customHeight="1" x14ac:dyDescent="0.2">
      <c r="A19" s="329"/>
      <c r="B19" s="443"/>
      <c r="C19" s="444"/>
      <c r="D19" s="256"/>
      <c r="E19" s="42"/>
      <c r="F19" s="42"/>
      <c r="G19" s="42"/>
      <c r="H19" s="42"/>
      <c r="I19" s="42"/>
      <c r="J19" s="42"/>
      <c r="K19" s="136"/>
      <c r="L19" s="113"/>
      <c r="M19" s="109"/>
      <c r="N19" s="109"/>
      <c r="O19" s="109"/>
      <c r="P19" s="110"/>
      <c r="Q19" s="111"/>
      <c r="R19" s="109"/>
      <c r="S19" s="109"/>
      <c r="T19" s="109"/>
      <c r="U19" s="112"/>
      <c r="V19" s="113"/>
      <c r="W19" s="109"/>
      <c r="X19" s="109"/>
      <c r="Y19" s="109"/>
      <c r="Z19" s="110"/>
      <c r="AA19" s="137"/>
      <c r="AB19" s="138"/>
      <c r="AC19" s="138"/>
      <c r="AD19" s="138"/>
      <c r="AE19" s="139"/>
      <c r="AF19" s="40">
        <f t="shared" si="0"/>
        <v>0</v>
      </c>
    </row>
    <row r="20" spans="1:32" ht="24.95" customHeight="1" x14ac:dyDescent="0.2">
      <c r="A20" s="329"/>
      <c r="B20" s="330"/>
      <c r="C20" s="432"/>
      <c r="D20" s="256"/>
      <c r="E20" s="42"/>
      <c r="F20" s="42"/>
      <c r="G20" s="42"/>
      <c r="H20" s="42"/>
      <c r="I20" s="42"/>
      <c r="J20" s="42"/>
      <c r="K20" s="136"/>
      <c r="L20" s="113"/>
      <c r="M20" s="109"/>
      <c r="N20" s="109"/>
      <c r="O20" s="109"/>
      <c r="P20" s="110"/>
      <c r="Q20" s="111"/>
      <c r="R20" s="109"/>
      <c r="S20" s="109"/>
      <c r="T20" s="109"/>
      <c r="U20" s="112"/>
      <c r="V20" s="113"/>
      <c r="W20" s="109"/>
      <c r="X20" s="109"/>
      <c r="Y20" s="109"/>
      <c r="Z20" s="110"/>
      <c r="AA20" s="137"/>
      <c r="AB20" s="138"/>
      <c r="AC20" s="138"/>
      <c r="AD20" s="138"/>
      <c r="AE20" s="139"/>
      <c r="AF20" s="40">
        <f t="shared" si="0"/>
        <v>0</v>
      </c>
    </row>
    <row r="21" spans="1:32" ht="24.95" customHeight="1" x14ac:dyDescent="0.2">
      <c r="A21" s="329"/>
      <c r="B21" s="330"/>
      <c r="C21" s="432"/>
      <c r="D21" s="107"/>
      <c r="E21" s="114"/>
      <c r="F21" s="114"/>
      <c r="G21" s="114"/>
      <c r="H21" s="114"/>
      <c r="I21" s="114"/>
      <c r="J21" s="114"/>
      <c r="K21" s="136"/>
      <c r="L21" s="113"/>
      <c r="M21" s="109"/>
      <c r="N21" s="109"/>
      <c r="O21" s="109"/>
      <c r="P21" s="110"/>
      <c r="Q21" s="111"/>
      <c r="R21" s="109"/>
      <c r="S21" s="109"/>
      <c r="T21" s="109"/>
      <c r="U21" s="112"/>
      <c r="V21" s="113"/>
      <c r="W21" s="109"/>
      <c r="X21" s="109"/>
      <c r="Y21" s="109"/>
      <c r="Z21" s="110"/>
      <c r="AA21" s="137"/>
      <c r="AB21" s="138"/>
      <c r="AC21" s="138"/>
      <c r="AD21" s="138"/>
      <c r="AE21" s="139"/>
      <c r="AF21" s="40">
        <f t="shared" si="0"/>
        <v>0</v>
      </c>
    </row>
    <row r="22" spans="1:32" ht="24.95" customHeight="1" thickBot="1" x14ac:dyDescent="0.25">
      <c r="A22" s="350"/>
      <c r="B22" s="351"/>
      <c r="C22" s="451"/>
      <c r="D22" s="115"/>
      <c r="E22" s="116"/>
      <c r="F22" s="116"/>
      <c r="G22" s="116"/>
      <c r="H22" s="116"/>
      <c r="I22" s="116"/>
      <c r="J22" s="116"/>
      <c r="K22" s="50"/>
      <c r="L22" s="52"/>
      <c r="M22" s="53"/>
      <c r="N22" s="53"/>
      <c r="O22" s="53"/>
      <c r="P22" s="54"/>
      <c r="Q22" s="55"/>
      <c r="R22" s="53"/>
      <c r="S22" s="53"/>
      <c r="T22" s="53"/>
      <c r="U22" s="56"/>
      <c r="V22" s="52"/>
      <c r="W22" s="53"/>
      <c r="X22" s="53"/>
      <c r="Y22" s="53"/>
      <c r="Z22" s="54"/>
      <c r="AA22" s="117"/>
      <c r="AB22" s="53"/>
      <c r="AC22" s="53"/>
      <c r="AD22" s="53"/>
      <c r="AE22" s="54"/>
      <c r="AF22" s="40">
        <f t="shared" si="0"/>
        <v>0</v>
      </c>
    </row>
    <row r="23" spans="1:32" x14ac:dyDescent="0.2">
      <c r="E23" s="128"/>
      <c r="F23" s="128"/>
      <c r="G23" s="128"/>
      <c r="H23" s="128"/>
      <c r="I23" s="128"/>
      <c r="J23" s="128"/>
      <c r="K23" s="57"/>
      <c r="L23" s="57">
        <f>SUM(L6:L22)</f>
        <v>0</v>
      </c>
      <c r="M23" s="57">
        <f>SUM(M6:M22)</f>
        <v>0</v>
      </c>
      <c r="N23" s="57">
        <f t="shared" ref="N23:AE23" si="1">SUM(N6:N22)</f>
        <v>0</v>
      </c>
      <c r="O23" s="57">
        <f t="shared" si="1"/>
        <v>0</v>
      </c>
      <c r="P23" s="57">
        <f t="shared" si="1"/>
        <v>0</v>
      </c>
      <c r="Q23" s="57">
        <f t="shared" si="1"/>
        <v>0</v>
      </c>
      <c r="R23" s="57">
        <f t="shared" si="1"/>
        <v>0</v>
      </c>
      <c r="S23" s="57">
        <f t="shared" si="1"/>
        <v>0</v>
      </c>
      <c r="T23" s="57">
        <f t="shared" si="1"/>
        <v>0</v>
      </c>
      <c r="U23" s="57">
        <f t="shared" si="1"/>
        <v>2.5</v>
      </c>
      <c r="V23" s="57">
        <f t="shared" si="1"/>
        <v>0</v>
      </c>
      <c r="W23" s="57">
        <f t="shared" si="1"/>
        <v>0</v>
      </c>
      <c r="X23" s="57">
        <f t="shared" si="1"/>
        <v>0</v>
      </c>
      <c r="Y23" s="57">
        <f t="shared" si="1"/>
        <v>0</v>
      </c>
      <c r="Z23" s="57">
        <f t="shared" si="1"/>
        <v>2.5</v>
      </c>
      <c r="AA23" s="57">
        <f t="shared" si="1"/>
        <v>0</v>
      </c>
      <c r="AB23" s="57">
        <f t="shared" si="1"/>
        <v>0</v>
      </c>
      <c r="AC23" s="57">
        <f t="shared" si="1"/>
        <v>0</v>
      </c>
      <c r="AD23" s="57">
        <f t="shared" si="1"/>
        <v>0</v>
      </c>
      <c r="AE23" s="57">
        <f t="shared" si="1"/>
        <v>4.5</v>
      </c>
      <c r="AF23" s="57">
        <f>SUM(AF6:AF22)</f>
        <v>9.5</v>
      </c>
    </row>
    <row r="24" spans="1:32" x14ac:dyDescent="0.2">
      <c r="E24" s="128"/>
      <c r="F24" s="128"/>
      <c r="G24" s="128"/>
      <c r="H24" s="128"/>
      <c r="I24" s="128"/>
      <c r="J24" s="128"/>
    </row>
    <row r="25" spans="1:32" x14ac:dyDescent="0.2">
      <c r="E25" s="128"/>
      <c r="F25" s="128"/>
      <c r="G25" s="128"/>
      <c r="H25" s="128"/>
      <c r="I25" s="128"/>
      <c r="J25" s="128"/>
      <c r="L25" s="7"/>
      <c r="Q25" s="7"/>
      <c r="T25" s="7"/>
      <c r="V25" s="7"/>
      <c r="AA25" s="58"/>
      <c r="AB25" s="58"/>
      <c r="AC25" s="58"/>
      <c r="AD25" s="58"/>
      <c r="AE25" s="58"/>
      <c r="AF25" s="6"/>
    </row>
    <row r="26" spans="1:32" x14ac:dyDescent="0.2">
      <c r="E26" s="128"/>
      <c r="F26" s="128"/>
      <c r="G26" s="128"/>
      <c r="H26" s="128"/>
      <c r="I26" s="128"/>
      <c r="J26" s="128"/>
      <c r="AA26" s="58"/>
      <c r="AB26" s="58"/>
      <c r="AC26" s="58"/>
      <c r="AD26" s="58"/>
      <c r="AE26" s="58"/>
    </row>
    <row r="27" spans="1:32" x14ac:dyDescent="0.2">
      <c r="E27" s="128"/>
      <c r="F27" s="128"/>
      <c r="G27" s="128"/>
      <c r="H27" s="128"/>
      <c r="I27" s="128"/>
      <c r="J27" s="128"/>
      <c r="AA27" s="58"/>
      <c r="AB27" s="58"/>
      <c r="AC27" s="58"/>
      <c r="AD27" s="58"/>
      <c r="AE27" s="58"/>
    </row>
    <row r="28" spans="1:32" x14ac:dyDescent="0.2">
      <c r="AA28" s="57"/>
      <c r="AB28" s="57"/>
      <c r="AC28" s="57"/>
      <c r="AD28" s="57"/>
      <c r="AE28" s="57"/>
    </row>
    <row r="30" spans="1:32" ht="12.75" customHeight="1" x14ac:dyDescent="0.2"/>
  </sheetData>
  <mergeCells count="25">
    <mergeCell ref="A13:C13"/>
    <mergeCell ref="A14:C14"/>
    <mergeCell ref="A22:C22"/>
    <mergeCell ref="A16:C16"/>
    <mergeCell ref="A17:C17"/>
    <mergeCell ref="A18:C18"/>
    <mergeCell ref="A19:C19"/>
    <mergeCell ref="A20:C20"/>
    <mergeCell ref="A21:C21"/>
    <mergeCell ref="A15:C15"/>
    <mergeCell ref="E3:G4"/>
    <mergeCell ref="H3:J4"/>
    <mergeCell ref="L3:P3"/>
    <mergeCell ref="AA3:AE3"/>
    <mergeCell ref="A5:C5"/>
    <mergeCell ref="Q3:U3"/>
    <mergeCell ref="V3:Z3"/>
    <mergeCell ref="A10:C10"/>
    <mergeCell ref="A11:C11"/>
    <mergeCell ref="A12:C12"/>
    <mergeCell ref="A9:C9"/>
    <mergeCell ref="D3:D5"/>
    <mergeCell ref="A6:C6"/>
    <mergeCell ref="A7:C7"/>
    <mergeCell ref="A8:C8"/>
  </mergeCells>
  <conditionalFormatting sqref="D13">
    <cfRule type="expression" dxfId="281" priority="129">
      <formula>($K13="c")</formula>
    </cfRule>
    <cfRule type="expression" dxfId="280" priority="130">
      <formula>($J13="DA")</formula>
    </cfRule>
    <cfRule type="expression" dxfId="279" priority="131">
      <formula>($K13="E")</formula>
    </cfRule>
  </conditionalFormatting>
  <conditionalFormatting sqref="D13">
    <cfRule type="expression" dxfId="278" priority="132">
      <formula>($AA13="CLO")</formula>
    </cfRule>
    <cfRule type="expression" dxfId="277" priority="133">
      <formula>($K13="DA")</formula>
    </cfRule>
  </conditionalFormatting>
  <conditionalFormatting sqref="D14">
    <cfRule type="expression" dxfId="276" priority="124">
      <formula>($K14="c")</formula>
    </cfRule>
    <cfRule type="expression" dxfId="275" priority="125">
      <formula>($J14="DA")</formula>
    </cfRule>
    <cfRule type="expression" dxfId="274" priority="126">
      <formula>($K14="E")</formula>
    </cfRule>
  </conditionalFormatting>
  <conditionalFormatting sqref="D14">
    <cfRule type="expression" dxfId="273" priority="127">
      <formula>($AA14="CLO")</formula>
    </cfRule>
    <cfRule type="expression" dxfId="272" priority="128">
      <formula>($K14="DA")</formula>
    </cfRule>
  </conditionalFormatting>
  <conditionalFormatting sqref="D15">
    <cfRule type="expression" dxfId="271" priority="119">
      <formula>($K15="c")</formula>
    </cfRule>
    <cfRule type="expression" dxfId="270" priority="120">
      <formula>($J15="DA")</formula>
    </cfRule>
    <cfRule type="expression" dxfId="269" priority="121">
      <formula>($K15="E")</formula>
    </cfRule>
  </conditionalFormatting>
  <conditionalFormatting sqref="D15">
    <cfRule type="expression" dxfId="268" priority="122">
      <formula>($AA15="CLO")</formula>
    </cfRule>
    <cfRule type="expression" dxfId="267" priority="123">
      <formula>($K15="DA")</formula>
    </cfRule>
  </conditionalFormatting>
  <conditionalFormatting sqref="D16">
    <cfRule type="expression" dxfId="266" priority="114">
      <formula>($K16="c")</formula>
    </cfRule>
    <cfRule type="expression" dxfId="265" priority="115">
      <formula>($J16="DA")</formula>
    </cfRule>
    <cfRule type="expression" dxfId="264" priority="116">
      <formula>($K16="E")</formula>
    </cfRule>
  </conditionalFormatting>
  <conditionalFormatting sqref="D16">
    <cfRule type="expression" dxfId="263" priority="117">
      <formula>($AA16="CLO")</formula>
    </cfRule>
    <cfRule type="expression" dxfId="262" priority="118">
      <formula>($K16="DA")</formula>
    </cfRule>
  </conditionalFormatting>
  <conditionalFormatting sqref="D17">
    <cfRule type="expression" dxfId="261" priority="109">
      <formula>($K17="c")</formula>
    </cfRule>
    <cfRule type="expression" dxfId="260" priority="110">
      <formula>($J17="DA")</formula>
    </cfRule>
    <cfRule type="expression" dxfId="259" priority="111">
      <formula>($K17="E")</formula>
    </cfRule>
  </conditionalFormatting>
  <conditionalFormatting sqref="D17">
    <cfRule type="expression" dxfId="258" priority="112">
      <formula>($AA17="CLO")</formula>
    </cfRule>
    <cfRule type="expression" dxfId="257" priority="113">
      <formula>($K17="DA")</formula>
    </cfRule>
  </conditionalFormatting>
  <conditionalFormatting sqref="D18">
    <cfRule type="expression" dxfId="256" priority="107">
      <formula>($AF18="CLO")</formula>
    </cfRule>
    <cfRule type="expression" dxfId="255" priority="108">
      <formula>($K18="DA")</formula>
    </cfRule>
  </conditionalFormatting>
  <conditionalFormatting sqref="D18">
    <cfRule type="expression" dxfId="254" priority="104">
      <formula>($K18="c")</formula>
    </cfRule>
    <cfRule type="expression" dxfId="253" priority="105">
      <formula>($J18="DA")</formula>
    </cfRule>
    <cfRule type="expression" dxfId="252" priority="106">
      <formula>($K18="E")</formula>
    </cfRule>
  </conditionalFormatting>
  <conditionalFormatting sqref="D19">
    <cfRule type="expression" dxfId="251" priority="99">
      <formula>($K19="c")</formula>
    </cfRule>
    <cfRule type="expression" dxfId="250" priority="100">
      <formula>($J19="DA")</formula>
    </cfRule>
    <cfRule type="expression" dxfId="249" priority="101">
      <formula>($K19="E")</formula>
    </cfRule>
  </conditionalFormatting>
  <conditionalFormatting sqref="D19">
    <cfRule type="expression" dxfId="248" priority="102">
      <formula>($AA19="CLO")</formula>
    </cfRule>
    <cfRule type="expression" dxfId="247" priority="103">
      <formula>($K19="DA")</formula>
    </cfRule>
  </conditionalFormatting>
  <conditionalFormatting sqref="D20">
    <cfRule type="expression" dxfId="246" priority="94">
      <formula>($K20="c")</formula>
    </cfRule>
    <cfRule type="expression" dxfId="245" priority="95">
      <formula>($J20="DA")</formula>
    </cfRule>
    <cfRule type="expression" dxfId="244" priority="96">
      <formula>($K20="E")</formula>
    </cfRule>
  </conditionalFormatting>
  <conditionalFormatting sqref="D20">
    <cfRule type="expression" dxfId="243" priority="97">
      <formula>($AA20="CLO")</formula>
    </cfRule>
    <cfRule type="expression" dxfId="242" priority="98">
      <formula>($K20="DA")</formula>
    </cfRule>
  </conditionalFormatting>
  <conditionalFormatting sqref="D12">
    <cfRule type="expression" dxfId="241" priority="50">
      <formula>($K12="c")</formula>
    </cfRule>
    <cfRule type="expression" dxfId="240" priority="51">
      <formula>($J12="DA")</formula>
    </cfRule>
    <cfRule type="expression" dxfId="239" priority="52">
      <formula>($K12="E")</formula>
    </cfRule>
  </conditionalFormatting>
  <conditionalFormatting sqref="D12">
    <cfRule type="expression" dxfId="238" priority="53">
      <formula>($AA12="CLO")</formula>
    </cfRule>
    <cfRule type="expression" dxfId="237" priority="54">
      <formula>($K12="DA")</formula>
    </cfRule>
  </conditionalFormatting>
  <conditionalFormatting sqref="D6">
    <cfRule type="expression" dxfId="236" priority="43">
      <formula>($K6="AH")</formula>
    </cfRule>
    <cfRule type="expression" dxfId="235" priority="44">
      <formula>($K6="AC")</formula>
    </cfRule>
    <cfRule type="expression" dxfId="234" priority="45">
      <formula>($J6="DA")</formula>
    </cfRule>
    <cfRule type="expression" dxfId="233" priority="46">
      <formula>($K6="c")</formula>
    </cfRule>
    <cfRule type="expression" dxfId="232" priority="47">
      <formula>COUNTA($L6:$KY6)</formula>
    </cfRule>
    <cfRule type="expression" dxfId="231" priority="48">
      <formula>($K6="GC")</formula>
    </cfRule>
    <cfRule type="expression" dxfId="230" priority="49">
      <formula>($K6="E")</formula>
    </cfRule>
  </conditionalFormatting>
  <conditionalFormatting sqref="D7">
    <cfRule type="expression" dxfId="229" priority="36">
      <formula>($K7="AH")</formula>
    </cfRule>
    <cfRule type="expression" dxfId="228" priority="37">
      <formula>($K7="AC")</formula>
    </cfRule>
    <cfRule type="expression" dxfId="227" priority="38">
      <formula>($J7="DA")</formula>
    </cfRule>
    <cfRule type="expression" dxfId="226" priority="39">
      <formula>($K7="c")</formula>
    </cfRule>
    <cfRule type="expression" dxfId="225" priority="40">
      <formula>COUNTA($L7:$KY7)</formula>
    </cfRule>
    <cfRule type="expression" dxfId="224" priority="41">
      <formula>($K7="GC")</formula>
    </cfRule>
    <cfRule type="expression" dxfId="223" priority="42">
      <formula>($K7="E")</formula>
    </cfRule>
  </conditionalFormatting>
  <conditionalFormatting sqref="D8">
    <cfRule type="expression" dxfId="222" priority="22">
      <formula>($K8="AH")</formula>
    </cfRule>
    <cfRule type="expression" dxfId="221" priority="23">
      <formula>($K8="AC")</formula>
    </cfRule>
    <cfRule type="expression" dxfId="220" priority="24">
      <formula>($J8="DA")</formula>
    </cfRule>
    <cfRule type="expression" dxfId="219" priority="25">
      <formula>($K8="c")</formula>
    </cfRule>
    <cfRule type="expression" dxfId="218" priority="26">
      <formula>COUNTA($L8:$KY8)</formula>
    </cfRule>
    <cfRule type="expression" dxfId="217" priority="27">
      <formula>($K8="GC")</formula>
    </cfRule>
    <cfRule type="expression" dxfId="216" priority="28">
      <formula>($K8="E")</formula>
    </cfRule>
  </conditionalFormatting>
  <conditionalFormatting sqref="D9">
    <cfRule type="expression" dxfId="215" priority="15">
      <formula>($K9="AH")</formula>
    </cfRule>
    <cfRule type="expression" dxfId="214" priority="16">
      <formula>($K9="AC")</formula>
    </cfRule>
    <cfRule type="expression" dxfId="213" priority="17">
      <formula>($J9="DA")</formula>
    </cfRule>
    <cfRule type="expression" dxfId="212" priority="18">
      <formula>($K9="c")</formula>
    </cfRule>
    <cfRule type="expression" dxfId="211" priority="19">
      <formula>COUNTA($L9:$KY9)</formula>
    </cfRule>
    <cfRule type="expression" dxfId="210" priority="20">
      <formula>($K9="GC")</formula>
    </cfRule>
    <cfRule type="expression" dxfId="209" priority="21">
      <formula>($K9="E")</formula>
    </cfRule>
  </conditionalFormatting>
  <conditionalFormatting sqref="D10">
    <cfRule type="expression" dxfId="208" priority="8">
      <formula>($K10="AH")</formula>
    </cfRule>
    <cfRule type="expression" dxfId="207" priority="9">
      <formula>($K10="AC")</formula>
    </cfRule>
    <cfRule type="expression" dxfId="206" priority="10">
      <formula>($J10="DA")</formula>
    </cfRule>
    <cfRule type="expression" dxfId="205" priority="11">
      <formula>($K10="c")</formula>
    </cfRule>
    <cfRule type="expression" dxfId="204" priority="12">
      <formula>COUNTA($L10:$KY10)</formula>
    </cfRule>
    <cfRule type="expression" dxfId="203" priority="13">
      <formula>($K10="GC")</formula>
    </cfRule>
    <cfRule type="expression" dxfId="202" priority="14">
      <formula>($K10="E")</formula>
    </cfRule>
  </conditionalFormatting>
  <conditionalFormatting sqref="D11">
    <cfRule type="expression" dxfId="201" priority="1">
      <formula>($K11="AH")</formula>
    </cfRule>
    <cfRule type="expression" dxfId="200" priority="2">
      <formula>($K11="AC")</formula>
    </cfRule>
    <cfRule type="expression" dxfId="199" priority="3">
      <formula>($J11="DA")</formula>
    </cfRule>
    <cfRule type="expression" dxfId="198" priority="4">
      <formula>($K11="c")</formula>
    </cfRule>
    <cfRule type="expression" dxfId="197" priority="5">
      <formula>COUNTA($L11:$CM11)</formula>
    </cfRule>
    <cfRule type="expression" dxfId="196" priority="6">
      <formula>($K11="GC")</formula>
    </cfRule>
    <cfRule type="expression" dxfId="195" priority="7">
      <formula>($K11="E")</formula>
    </cfRule>
  </conditionalFormatting>
  <pageMargins left="0.18" right="0.18" top="0.98425196850393704" bottom="0.98425196850393704" header="0.51181102362204722" footer="0.51181102362204722"/>
  <pageSetup paperSize="9" scale="70" orientation="landscape" horizontalDpi="120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4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140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241" t="s">
        <v>26</v>
      </c>
      <c r="D2" s="241">
        <v>4160</v>
      </c>
      <c r="E2" s="375" t="s">
        <v>27</v>
      </c>
      <c r="F2" s="376"/>
      <c r="G2" s="376"/>
      <c r="H2" s="373" t="str">
        <f>'Opérations 04_2'!M2</f>
        <v>Reinaldo, MARTINS</v>
      </c>
      <c r="I2" s="374"/>
      <c r="J2" s="64"/>
      <c r="K2" s="65"/>
      <c r="L2" s="243">
        <f>'Opérations 04_2'!B3</f>
        <v>4</v>
      </c>
      <c r="M2" s="67"/>
    </row>
    <row r="3" spans="1:13" s="62" customFormat="1" ht="20.100000000000001" customHeight="1" x14ac:dyDescent="0.2">
      <c r="A3" s="360"/>
      <c r="B3" s="361"/>
      <c r="C3" s="251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04_2'!A4</f>
        <v>43122</v>
      </c>
      <c r="L3" s="65" t="s">
        <v>32</v>
      </c>
      <c r="M3" s="70">
        <f>'Opérations 04_2'!C4</f>
        <v>43126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244"/>
      <c r="K4" s="245"/>
      <c r="L4" s="245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249" t="s">
        <v>37</v>
      </c>
      <c r="D7" s="249" t="s">
        <v>38</v>
      </c>
      <c r="E7" s="249" t="s">
        <v>39</v>
      </c>
      <c r="F7" s="76" t="s">
        <v>40</v>
      </c>
      <c r="G7" s="77" t="s">
        <v>41</v>
      </c>
      <c r="H7" s="249" t="s">
        <v>42</v>
      </c>
      <c r="I7" s="249" t="s">
        <v>43</v>
      </c>
      <c r="J7" s="249" t="s">
        <v>44</v>
      </c>
      <c r="K7" s="249" t="s">
        <v>45</v>
      </c>
      <c r="L7" s="249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243">
        <v>2</v>
      </c>
      <c r="F8" s="80">
        <f>'Opérations 04_2'!L23</f>
        <v>0</v>
      </c>
      <c r="G8" s="80">
        <f>'Opérations 04_2'!M23</f>
        <v>0</v>
      </c>
      <c r="H8" s="80">
        <f>'Opérations 04_2'!N23</f>
        <v>0</v>
      </c>
      <c r="I8" s="80">
        <f>'Opérations 04_2'!O23</f>
        <v>0</v>
      </c>
      <c r="J8" s="80">
        <f>'Opérations 04_2'!P23</f>
        <v>0</v>
      </c>
      <c r="K8" s="94"/>
      <c r="L8" s="94"/>
      <c r="M8" s="95">
        <f>F8+G8+H8+I8+J8</f>
        <v>0</v>
      </c>
    </row>
    <row r="9" spans="1:13" s="62" customFormat="1" x14ac:dyDescent="0.2">
      <c r="A9" s="381"/>
      <c r="B9" s="382"/>
      <c r="C9" s="79"/>
      <c r="D9" s="243" t="s">
        <v>77</v>
      </c>
      <c r="E9" s="243"/>
      <c r="F9" s="243"/>
      <c r="G9" s="123"/>
      <c r="H9" s="243"/>
      <c r="I9" s="243"/>
      <c r="J9" s="243"/>
      <c r="K9" s="243"/>
      <c r="L9" s="243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243"/>
      <c r="E10" s="243"/>
      <c r="F10" s="243"/>
      <c r="G10" s="243"/>
      <c r="H10" s="243"/>
      <c r="I10" s="243"/>
      <c r="J10" s="243"/>
      <c r="K10" s="243"/>
      <c r="L10" s="243"/>
      <c r="M10" s="95">
        <f t="shared" si="0"/>
        <v>0</v>
      </c>
    </row>
    <row r="11" spans="1:13" s="62" customFormat="1" x14ac:dyDescent="0.2">
      <c r="A11" s="381"/>
      <c r="B11" s="382"/>
      <c r="C11" s="79"/>
      <c r="D11" s="273"/>
      <c r="E11" s="243"/>
      <c r="F11" s="243"/>
      <c r="G11" s="243"/>
      <c r="H11" s="243"/>
      <c r="I11" s="243"/>
      <c r="J11" s="243"/>
      <c r="K11" s="243"/>
      <c r="L11" s="243"/>
      <c r="M11" s="95">
        <f t="shared" si="0"/>
        <v>0</v>
      </c>
    </row>
    <row r="12" spans="1:13" s="62" customFormat="1" x14ac:dyDescent="0.2">
      <c r="A12" s="381"/>
      <c r="B12" s="382"/>
      <c r="C12" s="79"/>
      <c r="D12" s="243"/>
      <c r="E12" s="243"/>
      <c r="F12" s="243"/>
      <c r="G12" s="243"/>
      <c r="H12" s="243"/>
      <c r="I12" s="243"/>
      <c r="J12" s="243"/>
      <c r="K12" s="243"/>
      <c r="L12" s="243"/>
      <c r="M12" s="95">
        <f t="shared" si="0"/>
        <v>0</v>
      </c>
    </row>
    <row r="13" spans="1:13" s="62" customFormat="1" x14ac:dyDescent="0.2">
      <c r="A13" s="381"/>
      <c r="B13" s="382"/>
      <c r="C13" s="79"/>
      <c r="D13" s="243"/>
      <c r="E13" s="243"/>
      <c r="F13" s="243"/>
      <c r="G13" s="243"/>
      <c r="H13" s="243"/>
      <c r="I13" s="243"/>
      <c r="J13" s="243"/>
      <c r="K13" s="243"/>
      <c r="L13" s="243"/>
      <c r="M13" s="95">
        <f t="shared" si="0"/>
        <v>0</v>
      </c>
    </row>
    <row r="14" spans="1:13" s="62" customFormat="1" x14ac:dyDescent="0.2">
      <c r="A14" s="381"/>
      <c r="B14" s="382"/>
      <c r="C14" s="79"/>
      <c r="D14" s="243"/>
      <c r="E14" s="243"/>
      <c r="F14" s="243"/>
      <c r="G14" s="243"/>
      <c r="H14" s="243"/>
      <c r="I14" s="243"/>
      <c r="J14" s="243"/>
      <c r="K14" s="243"/>
      <c r="L14" s="243"/>
      <c r="M14" s="95">
        <f t="shared" si="0"/>
        <v>0</v>
      </c>
    </row>
    <row r="15" spans="1:13" s="62" customFormat="1" x14ac:dyDescent="0.2">
      <c r="A15" s="381"/>
      <c r="B15" s="382"/>
      <c r="C15" s="79"/>
      <c r="D15" s="243"/>
      <c r="E15" s="243"/>
      <c r="F15" s="243"/>
      <c r="G15" s="243"/>
      <c r="H15" s="243"/>
      <c r="I15" s="243"/>
      <c r="J15" s="243"/>
      <c r="K15" s="243"/>
      <c r="L15" s="243"/>
      <c r="M15" s="95">
        <f t="shared" si="0"/>
        <v>0</v>
      </c>
    </row>
    <row r="16" spans="1:13" s="62" customFormat="1" x14ac:dyDescent="0.2">
      <c r="A16" s="381"/>
      <c r="B16" s="382"/>
      <c r="C16" s="79"/>
      <c r="D16" s="243"/>
      <c r="E16" s="243"/>
      <c r="F16" s="243"/>
      <c r="G16" s="243"/>
      <c r="H16" s="243"/>
      <c r="I16" s="243"/>
      <c r="J16" s="243"/>
      <c r="K16" s="243"/>
      <c r="L16" s="243"/>
      <c r="M16" s="95">
        <f t="shared" si="0"/>
        <v>0</v>
      </c>
    </row>
    <row r="17" spans="1:13" s="62" customFormat="1" x14ac:dyDescent="0.2">
      <c r="A17" s="381"/>
      <c r="B17" s="382"/>
      <c r="C17" s="79"/>
      <c r="D17" s="243"/>
      <c r="E17" s="243"/>
      <c r="F17" s="243"/>
      <c r="G17" s="243"/>
      <c r="H17" s="243"/>
      <c r="I17" s="243"/>
      <c r="J17" s="243"/>
      <c r="K17" s="243"/>
      <c r="L17" s="243"/>
      <c r="M17" s="95">
        <f t="shared" si="0"/>
        <v>0</v>
      </c>
    </row>
    <row r="18" spans="1:13" s="62" customFormat="1" x14ac:dyDescent="0.2">
      <c r="A18" s="381"/>
      <c r="B18" s="382"/>
      <c r="C18" s="79"/>
      <c r="D18" s="243"/>
      <c r="E18" s="243"/>
      <c r="F18" s="243"/>
      <c r="G18" s="243"/>
      <c r="H18" s="243"/>
      <c r="I18" s="243"/>
      <c r="J18" s="243"/>
      <c r="K18" s="243"/>
      <c r="L18" s="243"/>
      <c r="M18" s="95">
        <f t="shared" si="0"/>
        <v>0</v>
      </c>
    </row>
    <row r="19" spans="1:13" s="62" customFormat="1" x14ac:dyDescent="0.2">
      <c r="A19" s="381"/>
      <c r="B19" s="382"/>
      <c r="C19" s="79"/>
      <c r="D19" s="243"/>
      <c r="E19" s="243"/>
      <c r="F19" s="243"/>
      <c r="G19" s="243"/>
      <c r="H19" s="243"/>
      <c r="I19" s="243"/>
      <c r="J19" s="243"/>
      <c r="K19" s="243"/>
      <c r="L19" s="243"/>
      <c r="M19" s="95">
        <f t="shared" si="0"/>
        <v>0</v>
      </c>
    </row>
    <row r="20" spans="1:13" s="62" customFormat="1" x14ac:dyDescent="0.2">
      <c r="A20" s="381"/>
      <c r="B20" s="382"/>
      <c r="C20" s="79"/>
      <c r="D20" s="243"/>
      <c r="E20" s="243"/>
      <c r="F20" s="243"/>
      <c r="G20" s="243"/>
      <c r="H20" s="243"/>
      <c r="I20" s="243"/>
      <c r="J20" s="243"/>
      <c r="K20" s="243"/>
      <c r="L20" s="243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247"/>
      <c r="E21" s="247"/>
      <c r="F21" s="247"/>
      <c r="G21" s="247"/>
      <c r="H21" s="247"/>
      <c r="I21" s="247"/>
      <c r="J21" s="247"/>
      <c r="K21" s="247"/>
      <c r="L21" s="247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 t="s">
        <v>86</v>
      </c>
      <c r="K22" s="125"/>
      <c r="L22" s="125"/>
      <c r="M22" s="127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243"/>
      <c r="G23" s="243"/>
      <c r="H23" s="243"/>
      <c r="I23" s="243"/>
      <c r="J23" s="243"/>
      <c r="K23" s="243"/>
      <c r="L23" s="243"/>
      <c r="M23" s="127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243"/>
      <c r="G24" s="243"/>
      <c r="H24" s="243"/>
      <c r="I24" s="243"/>
      <c r="J24" s="243"/>
      <c r="K24" s="243"/>
      <c r="L24" s="243"/>
      <c r="M24" s="127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243"/>
      <c r="G25" s="243"/>
      <c r="H25" s="243"/>
      <c r="I25" s="243"/>
      <c r="J25" s="243"/>
      <c r="K25" s="243"/>
      <c r="L25" s="243"/>
      <c r="M25" s="127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243"/>
      <c r="G26" s="243"/>
      <c r="H26" s="243"/>
      <c r="I26" s="243"/>
      <c r="J26" s="243"/>
      <c r="K26" s="243"/>
      <c r="L26" s="243"/>
      <c r="M26" s="127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243"/>
      <c r="G27" s="243"/>
      <c r="H27" s="243"/>
      <c r="I27" s="243"/>
      <c r="J27" s="243"/>
      <c r="K27" s="243"/>
      <c r="L27" s="243"/>
      <c r="M27" s="12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0</v>
      </c>
      <c r="G28" s="87">
        <f t="shared" ref="G28:L28" si="1">SUM(G8:G27)</f>
        <v>0</v>
      </c>
      <c r="H28" s="87">
        <f t="shared" si="1"/>
        <v>0</v>
      </c>
      <c r="I28" s="87">
        <f t="shared" si="1"/>
        <v>0</v>
      </c>
      <c r="J28" s="87">
        <f t="shared" si="1"/>
        <v>0</v>
      </c>
      <c r="K28" s="87">
        <f t="shared" si="1"/>
        <v>0</v>
      </c>
      <c r="L28" s="87">
        <f t="shared" si="1"/>
        <v>0</v>
      </c>
      <c r="M28" s="127">
        <f>SUM(M8:M27)</f>
        <v>0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242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249" t="s">
        <v>42</v>
      </c>
      <c r="I31" s="249" t="s">
        <v>43</v>
      </c>
      <c r="J31" s="249" t="s">
        <v>44</v>
      </c>
      <c r="K31" s="249" t="s">
        <v>45</v>
      </c>
      <c r="L31" s="249" t="s">
        <v>46</v>
      </c>
      <c r="M31" s="78" t="s">
        <v>87</v>
      </c>
    </row>
    <row r="32" spans="1:13" s="62" customFormat="1" x14ac:dyDescent="0.2">
      <c r="A32" s="91"/>
      <c r="B32" s="248" t="s">
        <v>61</v>
      </c>
      <c r="C32" s="243">
        <v>8.8000000000000007</v>
      </c>
      <c r="D32" s="273" t="s">
        <v>146</v>
      </c>
      <c r="E32" s="243"/>
      <c r="F32" s="93">
        <f>IF(F28&gt;=1,1,0)</f>
        <v>0</v>
      </c>
      <c r="G32" s="93">
        <f>IF(G28&gt;=1,1,0)</f>
        <v>0</v>
      </c>
      <c r="H32" s="93">
        <f>IF(H28&gt;=1,1,0)</f>
        <v>0</v>
      </c>
      <c r="I32" s="93">
        <f>IF(I28&gt;=1,1,0)</f>
        <v>0</v>
      </c>
      <c r="J32" s="93">
        <f>IF(J28&gt;=1,1,0)</f>
        <v>0</v>
      </c>
      <c r="K32" s="94"/>
      <c r="L32" s="94"/>
      <c r="M32" s="95">
        <f>F32+G32+H32+I32+J32</f>
        <v>0</v>
      </c>
    </row>
    <row r="33" spans="1:13" s="62" customFormat="1" x14ac:dyDescent="0.2">
      <c r="A33" s="91"/>
      <c r="B33" s="248" t="s">
        <v>62</v>
      </c>
      <c r="C33" s="243" t="s">
        <v>63</v>
      </c>
      <c r="D33" s="273" t="s">
        <v>146</v>
      </c>
      <c r="E33" s="243"/>
      <c r="F33" s="93">
        <f>IF(F28&gt;=1,1,0)</f>
        <v>0</v>
      </c>
      <c r="G33" s="93">
        <f>IF(G28&gt;=1,1,0)</f>
        <v>0</v>
      </c>
      <c r="H33" s="93">
        <f>IF(H28&gt;=1,1,0)</f>
        <v>0</v>
      </c>
      <c r="I33" s="93">
        <f>IF(I28&gt;=1,1,0)</f>
        <v>0</v>
      </c>
      <c r="J33" s="93">
        <f>IF(J28&gt;=1,1,0)</f>
        <v>0</v>
      </c>
      <c r="K33" s="94"/>
      <c r="L33" s="94"/>
      <c r="M33" s="95">
        <f>F33+G33+H33+I33+J33</f>
        <v>0</v>
      </c>
    </row>
    <row r="34" spans="1:13" s="62" customFormat="1" x14ac:dyDescent="0.2">
      <c r="A34" s="91"/>
      <c r="B34" s="243"/>
      <c r="C34" s="243"/>
      <c r="D34" s="243"/>
      <c r="E34" s="243"/>
      <c r="F34" s="243"/>
      <c r="G34" s="243"/>
      <c r="H34" s="243"/>
      <c r="I34" s="243"/>
      <c r="J34" s="243"/>
      <c r="K34" s="243"/>
      <c r="L34" s="243"/>
      <c r="M34" s="96"/>
    </row>
    <row r="35" spans="1:13" s="62" customFormat="1" x14ac:dyDescent="0.2">
      <c r="A35" s="91"/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96"/>
    </row>
    <row r="36" spans="1:13" s="62" customFormat="1" x14ac:dyDescent="0.2">
      <c r="A36" s="91"/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96"/>
    </row>
    <row r="37" spans="1:13" s="62" customFormat="1" x14ac:dyDescent="0.2">
      <c r="A37" s="91"/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96"/>
    </row>
    <row r="38" spans="1:13" s="62" customFormat="1" x14ac:dyDescent="0.2">
      <c r="A38" s="91"/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96"/>
    </row>
    <row r="39" spans="1:13" s="62" customFormat="1" x14ac:dyDescent="0.2">
      <c r="A39" s="91"/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96"/>
    </row>
    <row r="40" spans="1:13" s="62" customFormat="1" x14ac:dyDescent="0.2">
      <c r="A40" s="91"/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96"/>
    </row>
    <row r="41" spans="1:13" s="62" customFormat="1" x14ac:dyDescent="0.2">
      <c r="A41" s="91"/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250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250" t="s">
        <v>74</v>
      </c>
      <c r="F48" s="65"/>
      <c r="G48" s="65"/>
      <c r="H48" s="65"/>
      <c r="I48" s="98"/>
      <c r="J48" s="250" t="s">
        <v>74</v>
      </c>
      <c r="K48" s="65"/>
      <c r="L48" s="65"/>
      <c r="M48" s="67"/>
    </row>
    <row r="49" spans="1:13" s="62" customFormat="1" ht="13.5" thickBot="1" x14ac:dyDescent="0.25">
      <c r="A49" s="246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42:M42"/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J43:M43"/>
    <mergeCell ref="A30:E30"/>
    <mergeCell ref="F30:M30"/>
    <mergeCell ref="A20:B20"/>
    <mergeCell ref="A21:B21"/>
    <mergeCell ref="A22:A27"/>
    <mergeCell ref="B22:E22"/>
    <mergeCell ref="B23:E23"/>
    <mergeCell ref="B24:E24"/>
    <mergeCell ref="B25:E25"/>
    <mergeCell ref="B26:E26"/>
    <mergeCell ref="B27:E27"/>
    <mergeCell ref="A28:E28"/>
    <mergeCell ref="A29:M29"/>
    <mergeCell ref="A19:B19"/>
    <mergeCell ref="A14:B14"/>
    <mergeCell ref="A15:B15"/>
    <mergeCell ref="A16:B16"/>
    <mergeCell ref="A17:B17"/>
    <mergeCell ref="A18:B18"/>
    <mergeCell ref="A7:B7"/>
    <mergeCell ref="A11:B11"/>
    <mergeCell ref="A12:B12"/>
    <mergeCell ref="A13:B13"/>
    <mergeCell ref="A9:B9"/>
    <mergeCell ref="A10:B10"/>
    <mergeCell ref="A8:B8"/>
    <mergeCell ref="A1:B4"/>
    <mergeCell ref="E1:G1"/>
    <mergeCell ref="H1:I1"/>
    <mergeCell ref="A5:M5"/>
    <mergeCell ref="A6:E6"/>
    <mergeCell ref="J1:M1"/>
    <mergeCell ref="E2:G2"/>
    <mergeCell ref="H2:I2"/>
    <mergeCell ref="D3:D4"/>
    <mergeCell ref="E3:G3"/>
    <mergeCell ref="H3:I3"/>
    <mergeCell ref="E4:G4"/>
    <mergeCell ref="H4:I4"/>
    <mergeCell ref="F6:M6"/>
  </mergeCells>
  <pageMargins left="0" right="0" top="0.98425196850393704" bottom="0.98425196850393704" header="0.51181102362204722" footer="0.51181102362204722"/>
  <pageSetup paperSize="9" orientation="portrait" verticalDpi="4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5">
    <tabColor rgb="FF2BDDE1"/>
  </sheetPr>
  <dimension ref="A1:M49"/>
  <sheetViews>
    <sheetView topLeftCell="A10"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140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241" t="s">
        <v>26</v>
      </c>
      <c r="D2" s="241">
        <v>4160</v>
      </c>
      <c r="E2" s="375" t="s">
        <v>27</v>
      </c>
      <c r="F2" s="376"/>
      <c r="G2" s="376"/>
      <c r="H2" s="373" t="str">
        <f>'Opérations 04_2'!R2</f>
        <v>Christophe, FLEURY</v>
      </c>
      <c r="I2" s="374"/>
      <c r="J2" s="64"/>
      <c r="K2" s="65"/>
      <c r="L2" s="243">
        <f>'Opérations 04_2'!B3</f>
        <v>4</v>
      </c>
      <c r="M2" s="67"/>
    </row>
    <row r="3" spans="1:13" s="62" customFormat="1" ht="20.100000000000001" customHeight="1" x14ac:dyDescent="0.2">
      <c r="A3" s="360"/>
      <c r="B3" s="361"/>
      <c r="C3" s="251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04_2'!A4</f>
        <v>43122</v>
      </c>
      <c r="L3" s="65" t="s">
        <v>32</v>
      </c>
      <c r="M3" s="70">
        <f>'Opérations 04_2'!C4</f>
        <v>43126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447" t="s">
        <v>0</v>
      </c>
      <c r="I4" s="448"/>
      <c r="J4" s="244"/>
      <c r="K4" s="245"/>
      <c r="L4" s="245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249" t="s">
        <v>37</v>
      </c>
      <c r="D7" s="249" t="s">
        <v>38</v>
      </c>
      <c r="E7" s="249" t="s">
        <v>39</v>
      </c>
      <c r="F7" s="76" t="s">
        <v>40</v>
      </c>
      <c r="G7" s="77" t="s">
        <v>41</v>
      </c>
      <c r="H7" s="249" t="s">
        <v>42</v>
      </c>
      <c r="I7" s="249" t="s">
        <v>43</v>
      </c>
      <c r="J7" s="249" t="s">
        <v>44</v>
      </c>
      <c r="K7" s="249" t="s">
        <v>45</v>
      </c>
      <c r="L7" s="249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243">
        <v>2</v>
      </c>
      <c r="F8" s="80">
        <f>'Opérations 04_2'!Q23</f>
        <v>0</v>
      </c>
      <c r="G8" s="80">
        <f>'Opérations 04_2'!R23</f>
        <v>0</v>
      </c>
      <c r="H8" s="80">
        <f>'Opérations 04_2'!S23</f>
        <v>0</v>
      </c>
      <c r="I8" s="80">
        <f>'Opérations 04_2'!T23</f>
        <v>0</v>
      </c>
      <c r="J8" s="80">
        <f>'Opérations 04_2'!U23</f>
        <v>2.5</v>
      </c>
      <c r="K8" s="94"/>
      <c r="L8" s="94"/>
      <c r="M8" s="95">
        <f>F8+G8+H8+I8+J8</f>
        <v>2.5</v>
      </c>
    </row>
    <row r="9" spans="1:13" s="62" customFormat="1" x14ac:dyDescent="0.2">
      <c r="A9" s="381"/>
      <c r="B9" s="382"/>
      <c r="C9" s="79"/>
      <c r="D9" s="243"/>
      <c r="E9" s="243"/>
      <c r="F9" s="243"/>
      <c r="G9" s="243"/>
      <c r="H9" s="243"/>
      <c r="I9" s="243"/>
      <c r="J9" s="243"/>
      <c r="K9" s="243"/>
      <c r="L9" s="243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273" t="s">
        <v>146</v>
      </c>
      <c r="E10" s="243"/>
      <c r="F10" s="243"/>
      <c r="G10" s="243"/>
      <c r="H10" s="243"/>
      <c r="I10" s="243"/>
      <c r="J10" s="243">
        <v>1.5</v>
      </c>
      <c r="K10" s="243"/>
      <c r="L10" s="243"/>
      <c r="M10" s="95">
        <f t="shared" si="0"/>
        <v>1.5</v>
      </c>
    </row>
    <row r="11" spans="1:13" s="62" customFormat="1" x14ac:dyDescent="0.2">
      <c r="A11" s="381"/>
      <c r="B11" s="382"/>
      <c r="C11" s="79"/>
      <c r="D11" s="243"/>
      <c r="E11" s="243"/>
      <c r="F11" s="243"/>
      <c r="G11" s="243"/>
      <c r="H11" s="243"/>
      <c r="I11" s="243"/>
      <c r="J11" s="243"/>
      <c r="K11" s="243"/>
      <c r="L11" s="243"/>
      <c r="M11" s="95">
        <f t="shared" si="0"/>
        <v>0</v>
      </c>
    </row>
    <row r="12" spans="1:13" s="62" customFormat="1" x14ac:dyDescent="0.2">
      <c r="A12" s="381"/>
      <c r="B12" s="382"/>
      <c r="C12" s="79"/>
      <c r="D12" s="243"/>
      <c r="E12" s="243"/>
      <c r="F12" s="243"/>
      <c r="G12" s="243"/>
      <c r="H12" s="243"/>
      <c r="I12" s="243"/>
      <c r="J12" s="243"/>
      <c r="K12" s="243"/>
      <c r="L12" s="243"/>
      <c r="M12" s="95">
        <f t="shared" si="0"/>
        <v>0</v>
      </c>
    </row>
    <row r="13" spans="1:13" s="62" customFormat="1" x14ac:dyDescent="0.2">
      <c r="A13" s="381"/>
      <c r="B13" s="382"/>
      <c r="C13" s="79"/>
      <c r="D13" s="243"/>
      <c r="E13" s="243"/>
      <c r="F13" s="243"/>
      <c r="G13" s="243"/>
      <c r="H13" s="243"/>
      <c r="I13" s="243"/>
      <c r="J13" s="243"/>
      <c r="K13" s="243"/>
      <c r="L13" s="243"/>
      <c r="M13" s="95">
        <f t="shared" si="0"/>
        <v>0</v>
      </c>
    </row>
    <row r="14" spans="1:13" s="62" customFormat="1" x14ac:dyDescent="0.2">
      <c r="A14" s="381"/>
      <c r="B14" s="382"/>
      <c r="C14" s="79"/>
      <c r="D14" s="243"/>
      <c r="E14" s="243"/>
      <c r="F14" s="243"/>
      <c r="G14" s="243"/>
      <c r="H14" s="243"/>
      <c r="I14" s="243"/>
      <c r="J14" s="243"/>
      <c r="K14" s="243"/>
      <c r="L14" s="243"/>
      <c r="M14" s="95">
        <f t="shared" si="0"/>
        <v>0</v>
      </c>
    </row>
    <row r="15" spans="1:13" s="62" customFormat="1" x14ac:dyDescent="0.2">
      <c r="A15" s="381"/>
      <c r="B15" s="382"/>
      <c r="C15" s="79"/>
      <c r="D15" s="243"/>
      <c r="E15" s="243"/>
      <c r="F15" s="243"/>
      <c r="G15" s="243"/>
      <c r="H15" s="243"/>
      <c r="I15" s="243"/>
      <c r="J15" s="243"/>
      <c r="K15" s="243"/>
      <c r="L15" s="243"/>
      <c r="M15" s="95">
        <f t="shared" si="0"/>
        <v>0</v>
      </c>
    </row>
    <row r="16" spans="1:13" s="62" customFormat="1" x14ac:dyDescent="0.2">
      <c r="A16" s="381"/>
      <c r="B16" s="382"/>
      <c r="C16" s="79"/>
      <c r="D16" s="243"/>
      <c r="E16" s="243"/>
      <c r="F16" s="243"/>
      <c r="G16" s="243"/>
      <c r="H16" s="243"/>
      <c r="I16" s="243"/>
      <c r="J16" s="243"/>
      <c r="K16" s="243"/>
      <c r="L16" s="243"/>
      <c r="M16" s="95">
        <f t="shared" si="0"/>
        <v>0</v>
      </c>
    </row>
    <row r="17" spans="1:13" s="62" customFormat="1" x14ac:dyDescent="0.2">
      <c r="A17" s="381"/>
      <c r="B17" s="382"/>
      <c r="C17" s="79"/>
      <c r="D17" s="243"/>
      <c r="E17" s="243"/>
      <c r="F17" s="243"/>
      <c r="G17" s="243"/>
      <c r="H17" s="243"/>
      <c r="I17" s="243"/>
      <c r="J17" s="243"/>
      <c r="K17" s="243"/>
      <c r="L17" s="243"/>
      <c r="M17" s="95">
        <f t="shared" si="0"/>
        <v>0</v>
      </c>
    </row>
    <row r="18" spans="1:13" s="62" customFormat="1" x14ac:dyDescent="0.2">
      <c r="A18" s="381"/>
      <c r="B18" s="382"/>
      <c r="C18" s="79"/>
      <c r="D18" s="243"/>
      <c r="E18" s="243"/>
      <c r="F18" s="243"/>
      <c r="G18" s="243"/>
      <c r="H18" s="243"/>
      <c r="I18" s="243"/>
      <c r="J18" s="243"/>
      <c r="K18" s="243"/>
      <c r="L18" s="243"/>
      <c r="M18" s="95">
        <f t="shared" si="0"/>
        <v>0</v>
      </c>
    </row>
    <row r="19" spans="1:13" s="62" customFormat="1" x14ac:dyDescent="0.2">
      <c r="A19" s="381"/>
      <c r="B19" s="382"/>
      <c r="C19" s="79"/>
      <c r="D19" s="243"/>
      <c r="E19" s="243"/>
      <c r="F19" s="243"/>
      <c r="G19" s="243"/>
      <c r="H19" s="243"/>
      <c r="I19" s="243"/>
      <c r="J19" s="243"/>
      <c r="K19" s="243"/>
      <c r="L19" s="243"/>
      <c r="M19" s="95">
        <f t="shared" si="0"/>
        <v>0</v>
      </c>
    </row>
    <row r="20" spans="1:13" s="62" customFormat="1" x14ac:dyDescent="0.2">
      <c r="A20" s="381"/>
      <c r="B20" s="382"/>
      <c r="C20" s="79"/>
      <c r="D20" s="243"/>
      <c r="E20" s="243"/>
      <c r="F20" s="243"/>
      <c r="G20" s="243"/>
      <c r="H20" s="243"/>
      <c r="I20" s="243"/>
      <c r="J20" s="243"/>
      <c r="K20" s="243"/>
      <c r="L20" s="243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247"/>
      <c r="E21" s="247"/>
      <c r="F21" s="247"/>
      <c r="G21" s="247"/>
      <c r="H21" s="247"/>
      <c r="I21" s="247"/>
      <c r="J21" s="247"/>
      <c r="K21" s="247"/>
      <c r="L21" s="247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7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243"/>
      <c r="G23" s="243"/>
      <c r="H23" s="243"/>
      <c r="I23" s="243"/>
      <c r="J23" s="243"/>
      <c r="K23" s="243"/>
      <c r="L23" s="243"/>
      <c r="M23" s="127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243"/>
      <c r="G24" s="243"/>
      <c r="H24" s="243"/>
      <c r="I24" s="243"/>
      <c r="J24" s="243"/>
      <c r="K24" s="243"/>
      <c r="L24" s="243"/>
      <c r="M24" s="127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243"/>
      <c r="G25" s="243"/>
      <c r="H25" s="243"/>
      <c r="I25" s="243"/>
      <c r="J25" s="243"/>
      <c r="K25" s="243"/>
      <c r="L25" s="243"/>
      <c r="M25" s="127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243"/>
      <c r="G26" s="243"/>
      <c r="H26" s="243"/>
      <c r="I26" s="243"/>
      <c r="J26" s="243"/>
      <c r="K26" s="243"/>
      <c r="L26" s="243"/>
      <c r="M26" s="127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243"/>
      <c r="G27" s="243"/>
      <c r="H27" s="243"/>
      <c r="I27" s="243"/>
      <c r="J27" s="243"/>
      <c r="K27" s="243"/>
      <c r="L27" s="243"/>
      <c r="M27" s="12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0</v>
      </c>
      <c r="G28" s="87">
        <f t="shared" ref="G28:L28" si="1">SUM(G8:G27)</f>
        <v>0</v>
      </c>
      <c r="H28" s="87">
        <f t="shared" si="1"/>
        <v>0</v>
      </c>
      <c r="I28" s="87">
        <f t="shared" si="1"/>
        <v>0</v>
      </c>
      <c r="J28" s="87">
        <f t="shared" si="1"/>
        <v>4</v>
      </c>
      <c r="K28" s="87">
        <f t="shared" si="1"/>
        <v>0</v>
      </c>
      <c r="L28" s="87">
        <f t="shared" si="1"/>
        <v>0</v>
      </c>
      <c r="M28" s="127">
        <f>SUM(M8:M27)</f>
        <v>4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242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249" t="s">
        <v>42</v>
      </c>
      <c r="I31" s="249" t="s">
        <v>43</v>
      </c>
      <c r="J31" s="249" t="s">
        <v>44</v>
      </c>
      <c r="K31" s="249" t="s">
        <v>45</v>
      </c>
      <c r="L31" s="249" t="s">
        <v>46</v>
      </c>
      <c r="M31" s="78" t="s">
        <v>87</v>
      </c>
    </row>
    <row r="32" spans="1:13" s="62" customFormat="1" x14ac:dyDescent="0.2">
      <c r="A32" s="91"/>
      <c r="B32" s="248" t="s">
        <v>61</v>
      </c>
      <c r="C32" s="243">
        <v>8.8000000000000007</v>
      </c>
      <c r="D32" s="273" t="s">
        <v>146</v>
      </c>
      <c r="E32" s="243"/>
      <c r="F32" s="93">
        <f>IF(F8&gt;=1,1,0)</f>
        <v>0</v>
      </c>
      <c r="G32" s="93">
        <f>IF(G8&gt;=1,1,0)</f>
        <v>0</v>
      </c>
      <c r="H32" s="93">
        <f>IF(H8&gt;=1,1,0)</f>
        <v>0</v>
      </c>
      <c r="I32" s="93">
        <f>IF(I8&gt;=1,1,0)</f>
        <v>0</v>
      </c>
      <c r="J32" s="93">
        <f>IF(J8&gt;=1,1,0)</f>
        <v>1</v>
      </c>
      <c r="K32" s="94"/>
      <c r="L32" s="94"/>
      <c r="M32" s="95">
        <f>F32+G32+H32+I32+J32</f>
        <v>1</v>
      </c>
    </row>
    <row r="33" spans="1:13" s="62" customFormat="1" x14ac:dyDescent="0.2">
      <c r="A33" s="91"/>
      <c r="B33" s="248" t="s">
        <v>62</v>
      </c>
      <c r="C33" s="243" t="s">
        <v>63</v>
      </c>
      <c r="D33" s="273" t="s">
        <v>146</v>
      </c>
      <c r="E33" s="243"/>
      <c r="F33" s="93">
        <f>IF(F8&gt;=1,1,0)</f>
        <v>0</v>
      </c>
      <c r="G33" s="93">
        <f>IF(G8&gt;=1,1,0)</f>
        <v>0</v>
      </c>
      <c r="H33" s="93">
        <f>IF(H8&gt;=1,1,0)</f>
        <v>0</v>
      </c>
      <c r="I33" s="93">
        <f>IF(I8&gt;=1,1,0)</f>
        <v>0</v>
      </c>
      <c r="J33" s="93">
        <f>IF(J8&gt;=1,1,0)</f>
        <v>1</v>
      </c>
      <c r="K33" s="94"/>
      <c r="L33" s="94"/>
      <c r="M33" s="95">
        <f>F33+G33+H33+I33+J33</f>
        <v>1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0</v>
      </c>
      <c r="G34" s="323">
        <f t="shared" ref="G34:J34" si="2">IF(G8&gt;=1,1,0)</f>
        <v>0</v>
      </c>
      <c r="H34" s="323">
        <f t="shared" si="2"/>
        <v>0</v>
      </c>
      <c r="I34" s="323">
        <f t="shared" si="2"/>
        <v>0</v>
      </c>
      <c r="J34" s="323">
        <f t="shared" si="2"/>
        <v>1</v>
      </c>
      <c r="K34" s="323"/>
      <c r="L34" s="323"/>
      <c r="M34" s="95">
        <f>SUM(F34:L34)</f>
        <v>1</v>
      </c>
    </row>
    <row r="35" spans="1:13" s="62" customFormat="1" x14ac:dyDescent="0.2">
      <c r="A35" s="91"/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96"/>
    </row>
    <row r="36" spans="1:13" s="62" customFormat="1" x14ac:dyDescent="0.2">
      <c r="A36" s="91"/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96"/>
    </row>
    <row r="37" spans="1:13" s="62" customFormat="1" x14ac:dyDescent="0.2">
      <c r="A37" s="91"/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96"/>
    </row>
    <row r="38" spans="1:13" s="62" customFormat="1" x14ac:dyDescent="0.2">
      <c r="A38" s="91"/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96"/>
    </row>
    <row r="39" spans="1:13" s="62" customFormat="1" x14ac:dyDescent="0.2">
      <c r="A39" s="91"/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96"/>
    </row>
    <row r="40" spans="1:13" s="62" customFormat="1" x14ac:dyDescent="0.2">
      <c r="A40" s="91"/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96"/>
    </row>
    <row r="41" spans="1:13" s="62" customFormat="1" x14ac:dyDescent="0.2">
      <c r="A41" s="91"/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250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250" t="s">
        <v>74</v>
      </c>
      <c r="F48" s="65"/>
      <c r="G48" s="65"/>
      <c r="H48" s="65"/>
      <c r="I48" s="98"/>
      <c r="J48" s="250" t="s">
        <v>74</v>
      </c>
      <c r="K48" s="65"/>
      <c r="L48" s="65"/>
      <c r="M48" s="67"/>
    </row>
    <row r="49" spans="1:13" s="62" customFormat="1" ht="13.5" thickBot="1" x14ac:dyDescent="0.25">
      <c r="A49" s="246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42:M42"/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J43:M43"/>
    <mergeCell ref="A30:E30"/>
    <mergeCell ref="F30:M30"/>
    <mergeCell ref="A20:B20"/>
    <mergeCell ref="A21:B21"/>
    <mergeCell ref="A22:A27"/>
    <mergeCell ref="B22:E22"/>
    <mergeCell ref="B23:E23"/>
    <mergeCell ref="B24:E24"/>
    <mergeCell ref="B25:E25"/>
    <mergeCell ref="B26:E26"/>
    <mergeCell ref="B27:E27"/>
    <mergeCell ref="A28:E28"/>
    <mergeCell ref="A29:M29"/>
    <mergeCell ref="A19:B19"/>
    <mergeCell ref="A14:B14"/>
    <mergeCell ref="A15:B15"/>
    <mergeCell ref="A16:B16"/>
    <mergeCell ref="A17:B17"/>
    <mergeCell ref="A18:B18"/>
    <mergeCell ref="A7:B7"/>
    <mergeCell ref="A11:B11"/>
    <mergeCell ref="A12:B12"/>
    <mergeCell ref="A13:B13"/>
    <mergeCell ref="A9:B9"/>
    <mergeCell ref="A10:B10"/>
    <mergeCell ref="A8:B8"/>
    <mergeCell ref="A1:B4"/>
    <mergeCell ref="E1:G1"/>
    <mergeCell ref="H1:I1"/>
    <mergeCell ref="A5:M5"/>
    <mergeCell ref="A6:E6"/>
    <mergeCell ref="J1:M1"/>
    <mergeCell ref="E2:G2"/>
    <mergeCell ref="H2:I2"/>
    <mergeCell ref="D3:D4"/>
    <mergeCell ref="E3:G3"/>
    <mergeCell ref="H3:I3"/>
    <mergeCell ref="E4:G4"/>
    <mergeCell ref="H4:I4"/>
    <mergeCell ref="F6:M6"/>
  </mergeCells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6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140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241" t="s">
        <v>26</v>
      </c>
      <c r="D2" s="241">
        <v>4160</v>
      </c>
      <c r="E2" s="375" t="s">
        <v>27</v>
      </c>
      <c r="F2" s="376"/>
      <c r="G2" s="376"/>
      <c r="H2" s="373" t="str">
        <f>'Opérations 04_2'!W2</f>
        <v>Jean, LEMENE</v>
      </c>
      <c r="I2" s="374"/>
      <c r="J2" s="64"/>
      <c r="K2" s="65"/>
      <c r="L2" s="243">
        <f>'Opérations 04_2'!B3</f>
        <v>4</v>
      </c>
      <c r="M2" s="67"/>
    </row>
    <row r="3" spans="1:13" s="62" customFormat="1" ht="20.100000000000001" customHeight="1" x14ac:dyDescent="0.2">
      <c r="A3" s="360"/>
      <c r="B3" s="361"/>
      <c r="C3" s="251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04_2'!A4</f>
        <v>43122</v>
      </c>
      <c r="L3" s="65" t="s">
        <v>32</v>
      </c>
      <c r="M3" s="70">
        <f>'Opérations 04_2'!C4</f>
        <v>43126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244"/>
      <c r="K4" s="245"/>
      <c r="L4" s="245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249" t="s">
        <v>37</v>
      </c>
      <c r="D7" s="249" t="s">
        <v>38</v>
      </c>
      <c r="E7" s="249" t="s">
        <v>39</v>
      </c>
      <c r="F7" s="76" t="s">
        <v>40</v>
      </c>
      <c r="G7" s="77" t="s">
        <v>41</v>
      </c>
      <c r="H7" s="249" t="s">
        <v>42</v>
      </c>
      <c r="I7" s="249" t="s">
        <v>43</v>
      </c>
      <c r="J7" s="249" t="s">
        <v>44</v>
      </c>
      <c r="K7" s="249" t="s">
        <v>45</v>
      </c>
      <c r="L7" s="249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243">
        <v>2</v>
      </c>
      <c r="F8" s="80">
        <f>'Opérations 04_2'!V23</f>
        <v>0</v>
      </c>
      <c r="G8" s="80">
        <f>'Opérations 04_2'!W23</f>
        <v>0</v>
      </c>
      <c r="H8" s="80">
        <f>'Opérations 04_2'!X23</f>
        <v>0</v>
      </c>
      <c r="I8" s="80">
        <f>'Opérations 04_2'!Y23</f>
        <v>0</v>
      </c>
      <c r="J8" s="80">
        <f>'Opérations 04_2'!Z23</f>
        <v>2.5</v>
      </c>
      <c r="K8" s="94"/>
      <c r="L8" s="94"/>
      <c r="M8" s="95">
        <f>F8+G8+H8+I8+J8</f>
        <v>2.5</v>
      </c>
    </row>
    <row r="9" spans="1:13" s="62" customFormat="1" x14ac:dyDescent="0.2">
      <c r="A9" s="381"/>
      <c r="B9" s="382"/>
      <c r="C9" s="79"/>
      <c r="D9" s="243"/>
      <c r="E9" s="243"/>
      <c r="F9" s="243"/>
      <c r="G9" s="243"/>
      <c r="H9" s="243"/>
      <c r="I9" s="243"/>
      <c r="J9" s="243"/>
      <c r="K9" s="243"/>
      <c r="L9" s="243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273" t="s">
        <v>146</v>
      </c>
      <c r="E10" s="243"/>
      <c r="F10" s="243"/>
      <c r="G10" s="243"/>
      <c r="H10" s="243"/>
      <c r="I10" s="243"/>
      <c r="J10" s="243">
        <v>1.5</v>
      </c>
      <c r="K10" s="243"/>
      <c r="L10" s="243"/>
      <c r="M10" s="95">
        <f t="shared" si="0"/>
        <v>1.5</v>
      </c>
    </row>
    <row r="11" spans="1:13" s="62" customFormat="1" x14ac:dyDescent="0.2">
      <c r="A11" s="381"/>
      <c r="B11" s="382"/>
      <c r="C11" s="79"/>
      <c r="D11" s="243"/>
      <c r="E11" s="243"/>
      <c r="F11" s="243"/>
      <c r="G11" s="243"/>
      <c r="H11" s="243"/>
      <c r="I11" s="243"/>
      <c r="J11" s="243"/>
      <c r="K11" s="243"/>
      <c r="L11" s="243"/>
      <c r="M11" s="95">
        <f t="shared" si="0"/>
        <v>0</v>
      </c>
    </row>
    <row r="12" spans="1:13" s="62" customFormat="1" x14ac:dyDescent="0.2">
      <c r="A12" s="381"/>
      <c r="B12" s="382"/>
      <c r="C12" s="79"/>
      <c r="D12" s="243"/>
      <c r="E12" s="243"/>
      <c r="F12" s="243"/>
      <c r="G12" s="243"/>
      <c r="H12" s="243"/>
      <c r="I12" s="243"/>
      <c r="J12" s="243"/>
      <c r="K12" s="243"/>
      <c r="L12" s="243"/>
      <c r="M12" s="95">
        <f t="shared" si="0"/>
        <v>0</v>
      </c>
    </row>
    <row r="13" spans="1:13" s="62" customFormat="1" x14ac:dyDescent="0.2">
      <c r="A13" s="381"/>
      <c r="B13" s="382"/>
      <c r="C13" s="79"/>
      <c r="D13" s="243"/>
      <c r="E13" s="243"/>
      <c r="F13" s="243"/>
      <c r="G13" s="243"/>
      <c r="H13" s="243"/>
      <c r="I13" s="243"/>
      <c r="J13" s="243"/>
      <c r="K13" s="243"/>
      <c r="L13" s="243"/>
      <c r="M13" s="95">
        <f t="shared" si="0"/>
        <v>0</v>
      </c>
    </row>
    <row r="14" spans="1:13" s="62" customFormat="1" x14ac:dyDescent="0.2">
      <c r="A14" s="381"/>
      <c r="B14" s="382"/>
      <c r="C14" s="79"/>
      <c r="D14" s="243"/>
      <c r="E14" s="243"/>
      <c r="F14" s="243"/>
      <c r="G14" s="243"/>
      <c r="H14" s="243"/>
      <c r="I14" s="243"/>
      <c r="J14" s="243"/>
      <c r="K14" s="243"/>
      <c r="L14" s="243"/>
      <c r="M14" s="95">
        <f t="shared" si="0"/>
        <v>0</v>
      </c>
    </row>
    <row r="15" spans="1:13" s="62" customFormat="1" x14ac:dyDescent="0.2">
      <c r="A15" s="381"/>
      <c r="B15" s="382"/>
      <c r="C15" s="79"/>
      <c r="D15" s="243"/>
      <c r="E15" s="243"/>
      <c r="F15" s="243"/>
      <c r="G15" s="243"/>
      <c r="H15" s="243"/>
      <c r="I15" s="243"/>
      <c r="J15" s="243"/>
      <c r="K15" s="243"/>
      <c r="L15" s="243"/>
      <c r="M15" s="95">
        <f t="shared" si="0"/>
        <v>0</v>
      </c>
    </row>
    <row r="16" spans="1:13" s="62" customFormat="1" x14ac:dyDescent="0.2">
      <c r="A16" s="381"/>
      <c r="B16" s="382"/>
      <c r="C16" s="79"/>
      <c r="D16" s="243"/>
      <c r="E16" s="243"/>
      <c r="F16" s="243"/>
      <c r="G16" s="243"/>
      <c r="H16" s="243"/>
      <c r="I16" s="243"/>
      <c r="J16" s="243"/>
      <c r="K16" s="243"/>
      <c r="L16" s="243"/>
      <c r="M16" s="95">
        <f t="shared" si="0"/>
        <v>0</v>
      </c>
    </row>
    <row r="17" spans="1:13" s="62" customFormat="1" x14ac:dyDescent="0.2">
      <c r="A17" s="381"/>
      <c r="B17" s="382"/>
      <c r="C17" s="79"/>
      <c r="D17" s="243"/>
      <c r="E17" s="243"/>
      <c r="F17" s="243"/>
      <c r="G17" s="243"/>
      <c r="H17" s="243"/>
      <c r="I17" s="243"/>
      <c r="J17" s="243"/>
      <c r="K17" s="243"/>
      <c r="L17" s="243"/>
      <c r="M17" s="95">
        <f t="shared" si="0"/>
        <v>0</v>
      </c>
    </row>
    <row r="18" spans="1:13" s="62" customFormat="1" x14ac:dyDescent="0.2">
      <c r="A18" s="381"/>
      <c r="B18" s="382"/>
      <c r="C18" s="79"/>
      <c r="D18" s="243"/>
      <c r="E18" s="243"/>
      <c r="F18" s="243"/>
      <c r="G18" s="243"/>
      <c r="H18" s="243"/>
      <c r="I18" s="243"/>
      <c r="J18" s="243"/>
      <c r="K18" s="243"/>
      <c r="L18" s="243"/>
      <c r="M18" s="95">
        <f t="shared" si="0"/>
        <v>0</v>
      </c>
    </row>
    <row r="19" spans="1:13" s="62" customFormat="1" x14ac:dyDescent="0.2">
      <c r="A19" s="381"/>
      <c r="B19" s="382"/>
      <c r="C19" s="79"/>
      <c r="D19" s="243"/>
      <c r="E19" s="243"/>
      <c r="F19" s="243"/>
      <c r="G19" s="243"/>
      <c r="H19" s="243"/>
      <c r="I19" s="243"/>
      <c r="J19" s="243"/>
      <c r="K19" s="243"/>
      <c r="L19" s="243"/>
      <c r="M19" s="95">
        <f t="shared" si="0"/>
        <v>0</v>
      </c>
    </row>
    <row r="20" spans="1:13" s="62" customFormat="1" x14ac:dyDescent="0.2">
      <c r="A20" s="381"/>
      <c r="B20" s="382"/>
      <c r="C20" s="79"/>
      <c r="D20" s="243"/>
      <c r="E20" s="243"/>
      <c r="F20" s="243"/>
      <c r="G20" s="243"/>
      <c r="H20" s="243"/>
      <c r="I20" s="243"/>
      <c r="J20" s="243"/>
      <c r="K20" s="243"/>
      <c r="L20" s="243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247"/>
      <c r="E21" s="247"/>
      <c r="F21" s="247"/>
      <c r="G21" s="247"/>
      <c r="H21" s="247"/>
      <c r="I21" s="247"/>
      <c r="J21" s="247"/>
      <c r="K21" s="247"/>
      <c r="L21" s="247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7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243"/>
      <c r="G23" s="243"/>
      <c r="H23" s="243"/>
      <c r="I23" s="243"/>
      <c r="J23" s="243"/>
      <c r="K23" s="243"/>
      <c r="L23" s="243"/>
      <c r="M23" s="127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243"/>
      <c r="G24" s="243"/>
      <c r="H24" s="243"/>
      <c r="I24" s="243"/>
      <c r="J24" s="243"/>
      <c r="K24" s="243"/>
      <c r="L24" s="243"/>
      <c r="M24" s="127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243"/>
      <c r="G25" s="243"/>
      <c r="H25" s="243"/>
      <c r="I25" s="243"/>
      <c r="J25" s="243"/>
      <c r="K25" s="243"/>
      <c r="L25" s="243"/>
      <c r="M25" s="127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243"/>
      <c r="G26" s="243"/>
      <c r="H26" s="243"/>
      <c r="I26" s="243"/>
      <c r="J26" s="243"/>
      <c r="K26" s="243"/>
      <c r="L26" s="243"/>
      <c r="M26" s="127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243"/>
      <c r="G27" s="243"/>
      <c r="H27" s="243"/>
      <c r="I27" s="243"/>
      <c r="J27" s="243"/>
      <c r="K27" s="243"/>
      <c r="L27" s="243"/>
      <c r="M27" s="12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0</v>
      </c>
      <c r="G28" s="87">
        <f t="shared" ref="G28:L28" si="1">SUM(G8:G27)</f>
        <v>0</v>
      </c>
      <c r="H28" s="87">
        <f t="shared" si="1"/>
        <v>0</v>
      </c>
      <c r="I28" s="87">
        <f t="shared" si="1"/>
        <v>0</v>
      </c>
      <c r="J28" s="87">
        <f t="shared" si="1"/>
        <v>4</v>
      </c>
      <c r="K28" s="87">
        <f t="shared" si="1"/>
        <v>0</v>
      </c>
      <c r="L28" s="87">
        <f t="shared" si="1"/>
        <v>0</v>
      </c>
      <c r="M28" s="127">
        <f>SUM(M8:M27)</f>
        <v>4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242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249" t="s">
        <v>42</v>
      </c>
      <c r="I31" s="249" t="s">
        <v>43</v>
      </c>
      <c r="J31" s="249" t="s">
        <v>44</v>
      </c>
      <c r="K31" s="249" t="s">
        <v>45</v>
      </c>
      <c r="L31" s="249" t="s">
        <v>46</v>
      </c>
      <c r="M31" s="78" t="s">
        <v>87</v>
      </c>
    </row>
    <row r="32" spans="1:13" s="62" customFormat="1" x14ac:dyDescent="0.2">
      <c r="A32" s="91"/>
      <c r="B32" s="248" t="s">
        <v>61</v>
      </c>
      <c r="C32" s="243">
        <v>8.8000000000000007</v>
      </c>
      <c r="D32" s="273" t="s">
        <v>146</v>
      </c>
      <c r="E32" s="243"/>
      <c r="F32" s="93">
        <f>IF(F8&gt;=1,1,0)</f>
        <v>0</v>
      </c>
      <c r="G32" s="93">
        <f>IF(G8&gt;=1,1,0)</f>
        <v>0</v>
      </c>
      <c r="H32" s="93">
        <f>IF(H8&gt;=1,1,0)</f>
        <v>0</v>
      </c>
      <c r="I32" s="93">
        <f>IF(I8&gt;=1,1,0)</f>
        <v>0</v>
      </c>
      <c r="J32" s="93">
        <f>IF(J8&gt;=1,1,0)</f>
        <v>1</v>
      </c>
      <c r="K32" s="94"/>
      <c r="L32" s="94"/>
      <c r="M32" s="95">
        <f>F32+G32+H32+I32+J32</f>
        <v>1</v>
      </c>
    </row>
    <row r="33" spans="1:13" s="62" customFormat="1" x14ac:dyDescent="0.2">
      <c r="A33" s="91"/>
      <c r="B33" s="248" t="s">
        <v>62</v>
      </c>
      <c r="C33" s="243" t="s">
        <v>63</v>
      </c>
      <c r="D33" s="273" t="s">
        <v>146</v>
      </c>
      <c r="E33" s="243"/>
      <c r="F33" s="93">
        <f>IF(F8&gt;=1,1,0)</f>
        <v>0</v>
      </c>
      <c r="G33" s="93">
        <f>IF(G8&gt;=1,1,0)</f>
        <v>0</v>
      </c>
      <c r="H33" s="93">
        <f>IF(H8&gt;=1,1,0)</f>
        <v>0</v>
      </c>
      <c r="I33" s="93">
        <f>IF(I8&gt;=1,1,0)</f>
        <v>0</v>
      </c>
      <c r="J33" s="93">
        <f>IF(J8&gt;=1,1,0)</f>
        <v>1</v>
      </c>
      <c r="K33" s="94"/>
      <c r="L33" s="94"/>
      <c r="M33" s="95">
        <f>F33+G33+H33+I33+J33</f>
        <v>1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0</v>
      </c>
      <c r="G34" s="323">
        <f t="shared" ref="G34:J34" si="2">IF(G8&gt;=1,1,0)</f>
        <v>0</v>
      </c>
      <c r="H34" s="323">
        <f t="shared" si="2"/>
        <v>0</v>
      </c>
      <c r="I34" s="323">
        <f t="shared" si="2"/>
        <v>0</v>
      </c>
      <c r="J34" s="323">
        <f t="shared" si="2"/>
        <v>1</v>
      </c>
      <c r="K34" s="323"/>
      <c r="L34" s="323"/>
      <c r="M34" s="95">
        <f>SUM(F34:L34)</f>
        <v>1</v>
      </c>
    </row>
    <row r="35" spans="1:13" s="62" customFormat="1" x14ac:dyDescent="0.2">
      <c r="A35" s="91"/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96"/>
    </row>
    <row r="36" spans="1:13" s="62" customFormat="1" x14ac:dyDescent="0.2">
      <c r="A36" s="91"/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96"/>
    </row>
    <row r="37" spans="1:13" s="62" customFormat="1" x14ac:dyDescent="0.2">
      <c r="A37" s="91"/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96"/>
    </row>
    <row r="38" spans="1:13" s="62" customFormat="1" x14ac:dyDescent="0.2">
      <c r="A38" s="91"/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96"/>
    </row>
    <row r="39" spans="1:13" s="62" customFormat="1" x14ac:dyDescent="0.2">
      <c r="A39" s="91"/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96"/>
    </row>
    <row r="40" spans="1:13" s="62" customFormat="1" x14ac:dyDescent="0.2">
      <c r="A40" s="91"/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96"/>
    </row>
    <row r="41" spans="1:13" s="62" customFormat="1" x14ac:dyDescent="0.2">
      <c r="A41" s="91"/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1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250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250" t="s">
        <v>74</v>
      </c>
      <c r="F48" s="65"/>
      <c r="G48" s="65"/>
      <c r="H48" s="65"/>
      <c r="I48" s="98"/>
      <c r="J48" s="250" t="s">
        <v>74</v>
      </c>
      <c r="K48" s="65"/>
      <c r="L48" s="65"/>
      <c r="M48" s="67"/>
    </row>
    <row r="49" spans="1:13" s="62" customFormat="1" ht="13.5" thickBot="1" x14ac:dyDescent="0.25">
      <c r="A49" s="246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42:M42"/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J43:M43"/>
    <mergeCell ref="A30:E30"/>
    <mergeCell ref="F30:M30"/>
    <mergeCell ref="A20:B20"/>
    <mergeCell ref="A21:B21"/>
    <mergeCell ref="A22:A27"/>
    <mergeCell ref="B22:E22"/>
    <mergeCell ref="B23:E23"/>
    <mergeCell ref="B24:E24"/>
    <mergeCell ref="B25:E25"/>
    <mergeCell ref="B26:E26"/>
    <mergeCell ref="B27:E27"/>
    <mergeCell ref="A28:E28"/>
    <mergeCell ref="A29:M29"/>
    <mergeCell ref="A19:B19"/>
    <mergeCell ref="A14:B14"/>
    <mergeCell ref="A15:B15"/>
    <mergeCell ref="A16:B16"/>
    <mergeCell ref="A17:B17"/>
    <mergeCell ref="A18:B18"/>
    <mergeCell ref="A7:B7"/>
    <mergeCell ref="A11:B11"/>
    <mergeCell ref="A12:B12"/>
    <mergeCell ref="A13:B13"/>
    <mergeCell ref="A9:B9"/>
    <mergeCell ref="A10:B10"/>
    <mergeCell ref="A8:B8"/>
    <mergeCell ref="A1:B4"/>
    <mergeCell ref="E1:G1"/>
    <mergeCell ref="H1:I1"/>
    <mergeCell ref="A5:M5"/>
    <mergeCell ref="A6:E6"/>
    <mergeCell ref="J1:M1"/>
    <mergeCell ref="E2:G2"/>
    <mergeCell ref="H2:I2"/>
    <mergeCell ref="D3:D4"/>
    <mergeCell ref="E3:G3"/>
    <mergeCell ref="H3:I3"/>
    <mergeCell ref="E4:G4"/>
    <mergeCell ref="H4:I4"/>
    <mergeCell ref="F6:M6"/>
  </mergeCells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7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140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241" t="s">
        <v>26</v>
      </c>
      <c r="D2" s="241">
        <v>4160</v>
      </c>
      <c r="E2" s="375" t="s">
        <v>27</v>
      </c>
      <c r="F2" s="376"/>
      <c r="G2" s="376"/>
      <c r="H2" s="373" t="str">
        <f>'Opérations 04_2'!AB2</f>
        <v>Pascal, PUTIGNY</v>
      </c>
      <c r="I2" s="374"/>
      <c r="J2" s="64"/>
      <c r="K2" s="65"/>
      <c r="L2" s="243">
        <f>'Opérations 04_2'!B3</f>
        <v>4</v>
      </c>
      <c r="M2" s="67"/>
    </row>
    <row r="3" spans="1:13" s="62" customFormat="1" ht="20.100000000000001" customHeight="1" x14ac:dyDescent="0.2">
      <c r="A3" s="360"/>
      <c r="B3" s="361"/>
      <c r="C3" s="251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04_2'!A4</f>
        <v>43122</v>
      </c>
      <c r="L3" s="65" t="s">
        <v>32</v>
      </c>
      <c r="M3" s="70">
        <f>'Opérations 04_2'!C4</f>
        <v>43126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97</v>
      </c>
      <c r="I4" s="380"/>
      <c r="J4" s="244"/>
      <c r="K4" s="245"/>
      <c r="L4" s="245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249" t="s">
        <v>37</v>
      </c>
      <c r="D7" s="249" t="s">
        <v>38</v>
      </c>
      <c r="E7" s="249" t="s">
        <v>39</v>
      </c>
      <c r="F7" s="76" t="s">
        <v>40</v>
      </c>
      <c r="G7" s="77" t="s">
        <v>41</v>
      </c>
      <c r="H7" s="249" t="s">
        <v>42</v>
      </c>
      <c r="I7" s="249" t="s">
        <v>43</v>
      </c>
      <c r="J7" s="249" t="s">
        <v>44</v>
      </c>
      <c r="K7" s="249" t="s">
        <v>45</v>
      </c>
      <c r="L7" s="249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243">
        <v>2</v>
      </c>
      <c r="F8" s="80">
        <f>'Opérations 04_2'!AA23</f>
        <v>0</v>
      </c>
      <c r="G8" s="80">
        <f>'Opérations 04_2'!AB23</f>
        <v>0</v>
      </c>
      <c r="H8" s="80">
        <f>'Opérations 04_2'!AC23</f>
        <v>0</v>
      </c>
      <c r="I8" s="80">
        <f>'Opérations 04_2'!AD23</f>
        <v>0</v>
      </c>
      <c r="J8" s="80">
        <f>'Opérations 04_2'!AE23</f>
        <v>4.5</v>
      </c>
      <c r="K8" s="94"/>
      <c r="L8" s="94"/>
      <c r="M8" s="95">
        <f>F8+G8+H8+I8+J8</f>
        <v>4.5</v>
      </c>
    </row>
    <row r="9" spans="1:13" s="62" customFormat="1" x14ac:dyDescent="0.2">
      <c r="A9" s="381"/>
      <c r="B9" s="382"/>
      <c r="C9" s="79"/>
      <c r="D9" s="243"/>
      <c r="E9" s="243"/>
      <c r="F9" s="243"/>
      <c r="G9" s="243"/>
      <c r="H9" s="243"/>
      <c r="I9" s="243"/>
      <c r="J9" s="243"/>
      <c r="K9" s="243"/>
      <c r="L9" s="243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273" t="s">
        <v>146</v>
      </c>
      <c r="E10" s="243"/>
      <c r="F10" s="243"/>
      <c r="G10" s="243"/>
      <c r="H10" s="243"/>
      <c r="I10" s="243"/>
      <c r="J10" s="243">
        <v>2.5</v>
      </c>
      <c r="K10" s="243"/>
      <c r="L10" s="243"/>
      <c r="M10" s="95">
        <f t="shared" si="0"/>
        <v>2.5</v>
      </c>
    </row>
    <row r="11" spans="1:13" s="62" customFormat="1" x14ac:dyDescent="0.2">
      <c r="A11" s="381"/>
      <c r="B11" s="382"/>
      <c r="C11" s="79"/>
      <c r="D11" s="243"/>
      <c r="E11" s="243"/>
      <c r="F11" s="243"/>
      <c r="G11" s="243"/>
      <c r="H11" s="243"/>
      <c r="I11" s="243"/>
      <c r="J11" s="243"/>
      <c r="K11" s="243"/>
      <c r="L11" s="243"/>
      <c r="M11" s="95">
        <f t="shared" si="0"/>
        <v>0</v>
      </c>
    </row>
    <row r="12" spans="1:13" s="62" customFormat="1" x14ac:dyDescent="0.2">
      <c r="A12" s="381"/>
      <c r="B12" s="382"/>
      <c r="C12" s="79"/>
      <c r="D12" s="243"/>
      <c r="E12" s="243"/>
      <c r="F12" s="243"/>
      <c r="G12" s="243"/>
      <c r="H12" s="243"/>
      <c r="I12" s="243"/>
      <c r="J12" s="243"/>
      <c r="K12" s="243"/>
      <c r="L12" s="243"/>
      <c r="M12" s="95">
        <f t="shared" si="0"/>
        <v>0</v>
      </c>
    </row>
    <row r="13" spans="1:13" s="62" customFormat="1" x14ac:dyDescent="0.2">
      <c r="A13" s="381"/>
      <c r="B13" s="382"/>
      <c r="C13" s="79"/>
      <c r="D13" s="243"/>
      <c r="E13" s="243"/>
      <c r="F13" s="243"/>
      <c r="G13" s="243"/>
      <c r="H13" s="243"/>
      <c r="I13" s="243"/>
      <c r="J13" s="243"/>
      <c r="K13" s="243"/>
      <c r="L13" s="243"/>
      <c r="M13" s="95">
        <f t="shared" si="0"/>
        <v>0</v>
      </c>
    </row>
    <row r="14" spans="1:13" s="62" customFormat="1" x14ac:dyDescent="0.2">
      <c r="A14" s="381"/>
      <c r="B14" s="382"/>
      <c r="C14" s="79"/>
      <c r="D14" s="243"/>
      <c r="E14" s="243"/>
      <c r="F14" s="243"/>
      <c r="G14" s="243"/>
      <c r="H14" s="243"/>
      <c r="I14" s="243"/>
      <c r="J14" s="243"/>
      <c r="K14" s="243"/>
      <c r="L14" s="243"/>
      <c r="M14" s="95">
        <f t="shared" si="0"/>
        <v>0</v>
      </c>
    </row>
    <row r="15" spans="1:13" s="62" customFormat="1" x14ac:dyDescent="0.2">
      <c r="A15" s="381"/>
      <c r="B15" s="382"/>
      <c r="C15" s="79"/>
      <c r="D15" s="243"/>
      <c r="E15" s="243"/>
      <c r="F15" s="243"/>
      <c r="G15" s="243"/>
      <c r="H15" s="243"/>
      <c r="I15" s="243"/>
      <c r="J15" s="243"/>
      <c r="K15" s="243"/>
      <c r="L15" s="243"/>
      <c r="M15" s="95">
        <f t="shared" si="0"/>
        <v>0</v>
      </c>
    </row>
    <row r="16" spans="1:13" s="62" customFormat="1" x14ac:dyDescent="0.2">
      <c r="A16" s="381"/>
      <c r="B16" s="382"/>
      <c r="C16" s="79"/>
      <c r="D16" s="243"/>
      <c r="E16" s="243"/>
      <c r="F16" s="243"/>
      <c r="G16" s="243"/>
      <c r="H16" s="243"/>
      <c r="I16" s="243"/>
      <c r="J16" s="243"/>
      <c r="K16" s="243"/>
      <c r="L16" s="243"/>
      <c r="M16" s="95">
        <f t="shared" si="0"/>
        <v>0</v>
      </c>
    </row>
    <row r="17" spans="1:13" s="62" customFormat="1" x14ac:dyDescent="0.2">
      <c r="A17" s="381"/>
      <c r="B17" s="382"/>
      <c r="C17" s="79"/>
      <c r="D17" s="243"/>
      <c r="E17" s="243"/>
      <c r="F17" s="243"/>
      <c r="G17" s="243"/>
      <c r="H17" s="243"/>
      <c r="I17" s="243"/>
      <c r="J17" s="243"/>
      <c r="K17" s="243"/>
      <c r="L17" s="243"/>
      <c r="M17" s="95">
        <f t="shared" si="0"/>
        <v>0</v>
      </c>
    </row>
    <row r="18" spans="1:13" s="62" customFormat="1" x14ac:dyDescent="0.2">
      <c r="A18" s="381"/>
      <c r="B18" s="382"/>
      <c r="C18" s="79"/>
      <c r="D18" s="243"/>
      <c r="E18" s="243"/>
      <c r="F18" s="243"/>
      <c r="G18" s="243"/>
      <c r="H18" s="243"/>
      <c r="I18" s="243"/>
      <c r="J18" s="243"/>
      <c r="K18" s="243"/>
      <c r="L18" s="243"/>
      <c r="M18" s="95">
        <f t="shared" si="0"/>
        <v>0</v>
      </c>
    </row>
    <row r="19" spans="1:13" s="62" customFormat="1" x14ac:dyDescent="0.2">
      <c r="A19" s="381"/>
      <c r="B19" s="382"/>
      <c r="C19" s="79"/>
      <c r="D19" s="243"/>
      <c r="E19" s="243"/>
      <c r="F19" s="243"/>
      <c r="G19" s="243"/>
      <c r="H19" s="243"/>
      <c r="I19" s="243"/>
      <c r="J19" s="243"/>
      <c r="K19" s="243"/>
      <c r="L19" s="243"/>
      <c r="M19" s="95">
        <f t="shared" si="0"/>
        <v>0</v>
      </c>
    </row>
    <row r="20" spans="1:13" s="62" customFormat="1" x14ac:dyDescent="0.2">
      <c r="A20" s="381"/>
      <c r="B20" s="382"/>
      <c r="C20" s="79"/>
      <c r="D20" s="243"/>
      <c r="E20" s="243"/>
      <c r="F20" s="243"/>
      <c r="G20" s="243"/>
      <c r="H20" s="243"/>
      <c r="I20" s="243"/>
      <c r="J20" s="243"/>
      <c r="K20" s="243"/>
      <c r="L20" s="243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247"/>
      <c r="E21" s="247"/>
      <c r="F21" s="247"/>
      <c r="G21" s="247"/>
      <c r="H21" s="247"/>
      <c r="I21" s="247"/>
      <c r="J21" s="247"/>
      <c r="K21" s="247"/>
      <c r="L21" s="247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7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243"/>
      <c r="G23" s="243"/>
      <c r="H23" s="243"/>
      <c r="I23" s="243"/>
      <c r="J23" s="243"/>
      <c r="K23" s="243"/>
      <c r="L23" s="243"/>
      <c r="M23" s="127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243"/>
      <c r="G24" s="243"/>
      <c r="H24" s="243"/>
      <c r="I24" s="243"/>
      <c r="J24" s="243"/>
      <c r="K24" s="243"/>
      <c r="L24" s="243"/>
      <c r="M24" s="127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243"/>
      <c r="G25" s="243"/>
      <c r="H25" s="243"/>
      <c r="I25" s="243"/>
      <c r="J25" s="243"/>
      <c r="K25" s="243"/>
      <c r="L25" s="243"/>
      <c r="M25" s="127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243"/>
      <c r="G26" s="243"/>
      <c r="H26" s="243"/>
      <c r="I26" s="243"/>
      <c r="J26" s="243"/>
      <c r="K26" s="243"/>
      <c r="L26" s="243"/>
      <c r="M26" s="127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243"/>
      <c r="G27" s="243"/>
      <c r="H27" s="243"/>
      <c r="I27" s="243"/>
      <c r="J27" s="243"/>
      <c r="K27" s="243"/>
      <c r="L27" s="243"/>
      <c r="M27" s="12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0</v>
      </c>
      <c r="G28" s="87">
        <f t="shared" ref="G28:L28" si="1">SUM(G8:G27)</f>
        <v>0</v>
      </c>
      <c r="H28" s="87">
        <f t="shared" si="1"/>
        <v>0</v>
      </c>
      <c r="I28" s="87">
        <f t="shared" si="1"/>
        <v>0</v>
      </c>
      <c r="J28" s="87">
        <f t="shared" si="1"/>
        <v>7</v>
      </c>
      <c r="K28" s="87">
        <f t="shared" si="1"/>
        <v>0</v>
      </c>
      <c r="L28" s="87">
        <f t="shared" si="1"/>
        <v>0</v>
      </c>
      <c r="M28" s="127">
        <f>SUM(M8:M27)</f>
        <v>7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242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249" t="s">
        <v>42</v>
      </c>
      <c r="I31" s="249" t="s">
        <v>43</v>
      </c>
      <c r="J31" s="249" t="s">
        <v>44</v>
      </c>
      <c r="K31" s="249" t="s">
        <v>45</v>
      </c>
      <c r="L31" s="249" t="s">
        <v>46</v>
      </c>
      <c r="M31" s="78" t="s">
        <v>87</v>
      </c>
    </row>
    <row r="32" spans="1:13" s="62" customFormat="1" x14ac:dyDescent="0.2">
      <c r="A32" s="91"/>
      <c r="B32" s="248" t="s">
        <v>61</v>
      </c>
      <c r="C32" s="243">
        <v>8.8000000000000007</v>
      </c>
      <c r="D32" s="273" t="s">
        <v>146</v>
      </c>
      <c r="E32" s="243"/>
      <c r="F32" s="93">
        <f>IF(F8&gt;=1,1,0)</f>
        <v>0</v>
      </c>
      <c r="G32" s="93">
        <f>IF(G8&gt;=1,1,0)</f>
        <v>0</v>
      </c>
      <c r="H32" s="93">
        <f>IF(H8&gt;=1,1,0)</f>
        <v>0</v>
      </c>
      <c r="I32" s="93">
        <f>IF(I8&gt;=1,1,0)</f>
        <v>0</v>
      </c>
      <c r="J32" s="93">
        <f>IF(J8&gt;=1,1,0)</f>
        <v>1</v>
      </c>
      <c r="K32" s="94"/>
      <c r="L32" s="94"/>
      <c r="M32" s="95">
        <f>F32+G32+H32+I32+J32</f>
        <v>1</v>
      </c>
    </row>
    <row r="33" spans="1:13" s="62" customFormat="1" x14ac:dyDescent="0.2">
      <c r="A33" s="91"/>
      <c r="B33" s="248" t="s">
        <v>62</v>
      </c>
      <c r="C33" s="243" t="s">
        <v>63</v>
      </c>
      <c r="D33" s="273" t="s">
        <v>146</v>
      </c>
      <c r="E33" s="243"/>
      <c r="F33" s="93">
        <f>IF(F8&gt;=1,1,0)</f>
        <v>0</v>
      </c>
      <c r="G33" s="93">
        <f>IF(G8&gt;=1,1,0)</f>
        <v>0</v>
      </c>
      <c r="H33" s="93">
        <f>IF(H8&gt;=1,1,0)</f>
        <v>0</v>
      </c>
      <c r="I33" s="93">
        <f>IF(I8&gt;=1,1,0)</f>
        <v>0</v>
      </c>
      <c r="J33" s="93">
        <f>IF(J8&gt;=1,1,0)</f>
        <v>1</v>
      </c>
      <c r="K33" s="94"/>
      <c r="L33" s="94"/>
      <c r="M33" s="95">
        <f>F33+G33+H33+I33+J33</f>
        <v>1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0</v>
      </c>
      <c r="G34" s="323">
        <f t="shared" ref="G34:J34" si="2">IF(G8&gt;=1,1,0)</f>
        <v>0</v>
      </c>
      <c r="H34" s="323">
        <f t="shared" si="2"/>
        <v>0</v>
      </c>
      <c r="I34" s="323">
        <f t="shared" si="2"/>
        <v>0</v>
      </c>
      <c r="J34" s="323">
        <f t="shared" si="2"/>
        <v>1</v>
      </c>
      <c r="K34" s="323"/>
      <c r="L34" s="323"/>
      <c r="M34" s="95">
        <f>SUM(F34:L34)</f>
        <v>1</v>
      </c>
    </row>
    <row r="35" spans="1:13" s="62" customFormat="1" x14ac:dyDescent="0.2">
      <c r="A35" s="91"/>
      <c r="B35" s="243"/>
      <c r="C35" s="243"/>
      <c r="D35" s="243"/>
      <c r="E35" s="243"/>
      <c r="F35" s="243"/>
      <c r="G35" s="243"/>
      <c r="H35" s="243"/>
      <c r="I35" s="243"/>
      <c r="J35" s="243"/>
      <c r="K35" s="243"/>
      <c r="L35" s="243"/>
      <c r="M35" s="96"/>
    </row>
    <row r="36" spans="1:13" s="62" customFormat="1" x14ac:dyDescent="0.2">
      <c r="A36" s="91"/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96"/>
    </row>
    <row r="37" spans="1:13" s="62" customFormat="1" x14ac:dyDescent="0.2">
      <c r="A37" s="91"/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96"/>
    </row>
    <row r="38" spans="1:13" s="62" customFormat="1" x14ac:dyDescent="0.2">
      <c r="A38" s="91"/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96"/>
    </row>
    <row r="39" spans="1:13" s="62" customFormat="1" x14ac:dyDescent="0.2">
      <c r="A39" s="91"/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96"/>
    </row>
    <row r="40" spans="1:13" s="62" customFormat="1" x14ac:dyDescent="0.2">
      <c r="A40" s="91"/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96"/>
    </row>
    <row r="41" spans="1:13" s="62" customFormat="1" x14ac:dyDescent="0.2">
      <c r="A41" s="91"/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250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250" t="s">
        <v>74</v>
      </c>
      <c r="F48" s="65"/>
      <c r="G48" s="65"/>
      <c r="H48" s="65"/>
      <c r="I48" s="98"/>
      <c r="J48" s="250" t="s">
        <v>74</v>
      </c>
      <c r="K48" s="65"/>
      <c r="L48" s="65"/>
      <c r="M48" s="67"/>
    </row>
    <row r="49" spans="1:13" s="62" customFormat="1" ht="13.5" thickBot="1" x14ac:dyDescent="0.25">
      <c r="A49" s="246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42:M42"/>
    <mergeCell ref="C49:D49"/>
    <mergeCell ref="A44:E44"/>
    <mergeCell ref="F44:M44"/>
    <mergeCell ref="A45:M45"/>
    <mergeCell ref="A46:D48"/>
    <mergeCell ref="E46:I46"/>
    <mergeCell ref="J46:M46"/>
    <mergeCell ref="F47:I47"/>
    <mergeCell ref="A43:B43"/>
    <mergeCell ref="C43:E43"/>
    <mergeCell ref="F43:I43"/>
    <mergeCell ref="J43:M43"/>
    <mergeCell ref="A30:E30"/>
    <mergeCell ref="F30:M30"/>
    <mergeCell ref="A20:B20"/>
    <mergeCell ref="A21:B21"/>
    <mergeCell ref="A22:A27"/>
    <mergeCell ref="B22:E22"/>
    <mergeCell ref="B23:E23"/>
    <mergeCell ref="B24:E24"/>
    <mergeCell ref="B25:E25"/>
    <mergeCell ref="B26:E26"/>
    <mergeCell ref="B27:E27"/>
    <mergeCell ref="A28:E28"/>
    <mergeCell ref="A29:M29"/>
    <mergeCell ref="A19:B19"/>
    <mergeCell ref="A14:B14"/>
    <mergeCell ref="A15:B15"/>
    <mergeCell ref="A16:B16"/>
    <mergeCell ref="A17:B17"/>
    <mergeCell ref="A18:B18"/>
    <mergeCell ref="A7:B7"/>
    <mergeCell ref="A11:B11"/>
    <mergeCell ref="A12:B12"/>
    <mergeCell ref="A13:B13"/>
    <mergeCell ref="A9:B9"/>
    <mergeCell ref="A10:B10"/>
    <mergeCell ref="A8:B8"/>
    <mergeCell ref="A1:B4"/>
    <mergeCell ref="E1:G1"/>
    <mergeCell ref="H1:I1"/>
    <mergeCell ref="A5:M5"/>
    <mergeCell ref="A6:E6"/>
    <mergeCell ref="J1:M1"/>
    <mergeCell ref="E2:G2"/>
    <mergeCell ref="H2:I2"/>
    <mergeCell ref="D3:D4"/>
    <mergeCell ref="E3:G3"/>
    <mergeCell ref="H3:I3"/>
    <mergeCell ref="E4:G4"/>
    <mergeCell ref="H4:I4"/>
    <mergeCell ref="F6:M6"/>
  </mergeCells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1">
    <tabColor indexed="50"/>
  </sheetPr>
  <dimension ref="A1:AF31"/>
  <sheetViews>
    <sheetView zoomScale="85" zoomScaleNormal="85" workbookViewId="0">
      <selection activeCell="D8" sqref="D8"/>
    </sheetView>
  </sheetViews>
  <sheetFormatPr baseColWidth="10" defaultRowHeight="12.75" x14ac:dyDescent="0.2"/>
  <cols>
    <col min="1" max="1" width="13.28515625" style="6" bestFit="1" customWidth="1"/>
    <col min="2" max="2" width="5" style="6" customWidth="1"/>
    <col min="3" max="3" width="13.5703125" style="6" bestFit="1" customWidth="1"/>
    <col min="4" max="4" width="33.7109375" style="6" customWidth="1"/>
    <col min="5" max="5" width="14.85546875" style="7" hidden="1" customWidth="1"/>
    <col min="6" max="6" width="15.140625" style="7" hidden="1" customWidth="1"/>
    <col min="7" max="7" width="10.42578125" style="7" hidden="1" customWidth="1"/>
    <col min="8" max="8" width="12.28515625" style="7" hidden="1" customWidth="1"/>
    <col min="9" max="9" width="14.85546875" style="7" hidden="1" customWidth="1"/>
    <col min="10" max="10" width="13.85546875" style="7" hidden="1" customWidth="1"/>
    <col min="11" max="11" width="13.7109375" style="7" hidden="1" customWidth="1"/>
    <col min="12" max="23" width="5.7109375" style="6" customWidth="1"/>
    <col min="24" max="24" width="5.85546875" style="6" customWidth="1"/>
    <col min="25" max="31" width="5.7109375" style="6" customWidth="1"/>
    <col min="32" max="32" width="8.140625" style="6" customWidth="1"/>
    <col min="33" max="16384" width="11.42578125" style="6"/>
  </cols>
  <sheetData>
    <row r="1" spans="1:32" ht="54.75" customHeight="1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129"/>
    </row>
    <row r="2" spans="1:32" ht="20.100000000000001" customHeight="1" thickBot="1" x14ac:dyDescent="0.25">
      <c r="L2" s="8"/>
      <c r="M2" s="9" t="s">
        <v>12</v>
      </c>
      <c r="N2" s="10"/>
      <c r="O2" s="10"/>
      <c r="P2" s="11"/>
      <c r="Q2" s="8"/>
      <c r="R2" s="9" t="s">
        <v>91</v>
      </c>
      <c r="S2" s="10"/>
      <c r="T2" s="10"/>
      <c r="U2" s="11"/>
      <c r="V2" s="8"/>
      <c r="W2" s="9" t="s">
        <v>110</v>
      </c>
      <c r="X2" s="10"/>
      <c r="Y2" s="10"/>
      <c r="Z2" s="11"/>
      <c r="AA2" s="8"/>
      <c r="AB2" s="9" t="s">
        <v>104</v>
      </c>
      <c r="AC2" s="10"/>
      <c r="AD2" s="10"/>
      <c r="AE2" s="11"/>
      <c r="AF2" s="130"/>
    </row>
    <row r="3" spans="1:32" ht="20.100000000000001" customHeight="1" x14ac:dyDescent="0.2">
      <c r="A3" s="13" t="s">
        <v>6</v>
      </c>
      <c r="B3" s="14">
        <v>5</v>
      </c>
      <c r="C3" s="15"/>
      <c r="D3" s="331" t="s">
        <v>13</v>
      </c>
      <c r="E3" s="334" t="s">
        <v>14</v>
      </c>
      <c r="F3" s="335"/>
      <c r="G3" s="336"/>
      <c r="H3" s="334" t="s">
        <v>15</v>
      </c>
      <c r="I3" s="335"/>
      <c r="J3" s="336"/>
      <c r="K3" s="212"/>
      <c r="L3" s="342" t="str">
        <f>"total de la semaine  = "&amp;SUM(L6:P23)</f>
        <v>total de la semaine  = 16,5</v>
      </c>
      <c r="M3" s="343"/>
      <c r="N3" s="343"/>
      <c r="O3" s="343"/>
      <c r="P3" s="344"/>
      <c r="Q3" s="342" t="str">
        <f>"total de la semaine  = "&amp;SUM(Q6:U23)</f>
        <v>total de la semaine  = 0</v>
      </c>
      <c r="R3" s="343"/>
      <c r="S3" s="343"/>
      <c r="T3" s="343"/>
      <c r="U3" s="344"/>
      <c r="V3" s="342" t="str">
        <f>"total de la semaine  = "&amp;SUM(V6:Z23)</f>
        <v>total de la semaine  = 38</v>
      </c>
      <c r="W3" s="343"/>
      <c r="X3" s="343"/>
      <c r="Y3" s="343"/>
      <c r="Z3" s="344"/>
      <c r="AA3" s="342" t="str">
        <f>"total de la semaine  = "&amp;SUM(AA6:AE23)</f>
        <v>total de la semaine  = 34,25</v>
      </c>
      <c r="AB3" s="343"/>
      <c r="AC3" s="343"/>
      <c r="AD3" s="343"/>
      <c r="AE3" s="344"/>
      <c r="AF3" s="131"/>
    </row>
    <row r="4" spans="1:32" ht="20.100000000000001" customHeight="1" thickBot="1" x14ac:dyDescent="0.25">
      <c r="A4" s="17">
        <f>'Opérations 04'!A4+7</f>
        <v>43129</v>
      </c>
      <c r="B4" s="18" t="s">
        <v>16</v>
      </c>
      <c r="C4" s="19">
        <f>A4+4</f>
        <v>43133</v>
      </c>
      <c r="D4" s="332"/>
      <c r="E4" s="337"/>
      <c r="F4" s="338"/>
      <c r="G4" s="339"/>
      <c r="H4" s="337"/>
      <c r="I4" s="338"/>
      <c r="J4" s="339"/>
      <c r="K4" s="212"/>
      <c r="L4" s="21"/>
      <c r="M4" s="22"/>
      <c r="N4" s="22"/>
      <c r="O4" s="22"/>
      <c r="P4" s="23"/>
      <c r="Q4" s="21"/>
      <c r="R4" s="22"/>
      <c r="S4" s="22"/>
      <c r="T4" s="22"/>
      <c r="U4" s="23"/>
      <c r="V4" s="21"/>
      <c r="W4" s="22"/>
      <c r="X4" s="22"/>
      <c r="Y4" s="22"/>
      <c r="Z4" s="23"/>
      <c r="AA4" s="21"/>
      <c r="AB4" s="22"/>
      <c r="AC4" s="22"/>
      <c r="AD4" s="22"/>
      <c r="AE4" s="23"/>
      <c r="AF4" s="132"/>
    </row>
    <row r="5" spans="1:32" ht="26.25" thickBot="1" x14ac:dyDescent="0.25">
      <c r="A5" s="345" t="s">
        <v>4</v>
      </c>
      <c r="B5" s="346"/>
      <c r="C5" s="347"/>
      <c r="D5" s="333"/>
      <c r="E5" s="24" t="s">
        <v>5</v>
      </c>
      <c r="F5" s="24" t="s">
        <v>2</v>
      </c>
      <c r="G5" s="24" t="s">
        <v>3</v>
      </c>
      <c r="H5" s="24" t="s">
        <v>9</v>
      </c>
      <c r="I5" s="24" t="s">
        <v>10</v>
      </c>
      <c r="J5" s="24" t="s">
        <v>11</v>
      </c>
      <c r="K5" s="214" t="s">
        <v>85</v>
      </c>
      <c r="L5" s="25" t="s">
        <v>17</v>
      </c>
      <c r="M5" s="26" t="s">
        <v>18</v>
      </c>
      <c r="N5" s="26" t="s">
        <v>19</v>
      </c>
      <c r="O5" s="26" t="s">
        <v>20</v>
      </c>
      <c r="P5" s="27" t="s">
        <v>21</v>
      </c>
      <c r="Q5" s="25" t="s">
        <v>17</v>
      </c>
      <c r="R5" s="26" t="s">
        <v>18</v>
      </c>
      <c r="S5" s="26" t="s">
        <v>19</v>
      </c>
      <c r="T5" s="26" t="s">
        <v>20</v>
      </c>
      <c r="U5" s="27" t="s">
        <v>21</v>
      </c>
      <c r="V5" s="25" t="s">
        <v>17</v>
      </c>
      <c r="W5" s="28" t="s">
        <v>18</v>
      </c>
      <c r="X5" s="28" t="s">
        <v>19</v>
      </c>
      <c r="Y5" s="28" t="s">
        <v>20</v>
      </c>
      <c r="Z5" s="29" t="s">
        <v>21</v>
      </c>
      <c r="AA5" s="25" t="s">
        <v>17</v>
      </c>
      <c r="AB5" s="26" t="s">
        <v>18</v>
      </c>
      <c r="AC5" s="26" t="s">
        <v>19</v>
      </c>
      <c r="AD5" s="26" t="s">
        <v>20</v>
      </c>
      <c r="AE5" s="27" t="s">
        <v>21</v>
      </c>
      <c r="AF5" s="133" t="s">
        <v>22</v>
      </c>
    </row>
    <row r="6" spans="1:32" ht="24.95" customHeight="1" x14ac:dyDescent="0.2">
      <c r="A6" s="329">
        <v>11600062</v>
      </c>
      <c r="B6" s="458"/>
      <c r="C6" s="459"/>
      <c r="D6" s="298" t="s">
        <v>158</v>
      </c>
      <c r="E6" s="31"/>
      <c r="F6" s="31"/>
      <c r="G6" s="32"/>
      <c r="H6" s="33"/>
      <c r="I6" s="33"/>
      <c r="J6" s="32"/>
      <c r="K6" s="221"/>
      <c r="L6" s="34"/>
      <c r="M6" s="35"/>
      <c r="N6" s="35"/>
      <c r="O6" s="35"/>
      <c r="P6" s="36"/>
      <c r="Q6" s="37"/>
      <c r="R6" s="35"/>
      <c r="S6" s="35"/>
      <c r="T6" s="35"/>
      <c r="U6" s="38"/>
      <c r="V6" s="34"/>
      <c r="W6" s="35"/>
      <c r="X6" s="35"/>
      <c r="Y6" s="35"/>
      <c r="Z6" s="36"/>
      <c r="AA6" s="39">
        <v>2</v>
      </c>
      <c r="AB6" s="35"/>
      <c r="AC6" s="35"/>
      <c r="AD6" s="35"/>
      <c r="AE6" s="36"/>
      <c r="AF6" s="134">
        <f>SUM(L6:AE6)</f>
        <v>2</v>
      </c>
    </row>
    <row r="7" spans="1:32" ht="24.95" customHeight="1" x14ac:dyDescent="0.2">
      <c r="A7" s="329">
        <v>11668453</v>
      </c>
      <c r="B7" s="330"/>
      <c r="C7" s="432"/>
      <c r="D7" s="298" t="s">
        <v>171</v>
      </c>
      <c r="E7" s="41"/>
      <c r="F7" s="41"/>
      <c r="G7" s="42"/>
      <c r="H7" s="43"/>
      <c r="I7" s="43"/>
      <c r="J7" s="42"/>
      <c r="K7" s="221"/>
      <c r="L7" s="34">
        <v>2</v>
      </c>
      <c r="M7" s="35"/>
      <c r="N7" s="35"/>
      <c r="O7" s="35"/>
      <c r="P7" s="36"/>
      <c r="Q7" s="37"/>
      <c r="R7" s="35"/>
      <c r="S7" s="35"/>
      <c r="T7" s="35"/>
      <c r="U7" s="38"/>
      <c r="V7" s="34"/>
      <c r="W7" s="35"/>
      <c r="X7" s="35"/>
      <c r="Y7" s="35"/>
      <c r="Z7" s="36"/>
      <c r="AA7" s="39">
        <v>4.5</v>
      </c>
      <c r="AB7" s="35"/>
      <c r="AC7" s="35"/>
      <c r="AD7" s="35"/>
      <c r="AE7" s="36"/>
      <c r="AF7" s="134">
        <f t="shared" ref="AF7:AF23" si="0">SUM(L7:AE7)</f>
        <v>6.5</v>
      </c>
    </row>
    <row r="8" spans="1:32" ht="24.95" customHeight="1" x14ac:dyDescent="0.2">
      <c r="A8" s="329">
        <v>11663466</v>
      </c>
      <c r="B8" s="458"/>
      <c r="C8" s="459"/>
      <c r="D8" s="298" t="s">
        <v>176</v>
      </c>
      <c r="E8" s="45"/>
      <c r="F8" s="45"/>
      <c r="G8" s="46"/>
      <c r="H8" s="47"/>
      <c r="I8" s="47"/>
      <c r="J8" s="46"/>
      <c r="K8" s="221"/>
      <c r="L8" s="34"/>
      <c r="M8" s="35"/>
      <c r="N8" s="35"/>
      <c r="O8" s="35"/>
      <c r="P8" s="36"/>
      <c r="Q8" s="37"/>
      <c r="R8" s="35"/>
      <c r="S8" s="35"/>
      <c r="T8" s="35"/>
      <c r="U8" s="38"/>
      <c r="V8" s="34"/>
      <c r="W8" s="35"/>
      <c r="X8" s="35"/>
      <c r="Y8" s="35"/>
      <c r="Z8" s="36"/>
      <c r="AA8" s="39">
        <v>1.25</v>
      </c>
      <c r="AB8" s="35">
        <v>1</v>
      </c>
      <c r="AC8" s="35"/>
      <c r="AD8" s="35"/>
      <c r="AE8" s="36"/>
      <c r="AF8" s="134">
        <f t="shared" si="0"/>
        <v>2.25</v>
      </c>
    </row>
    <row r="9" spans="1:32" ht="24.95" customHeight="1" x14ac:dyDescent="0.2">
      <c r="A9" s="329">
        <v>11664872</v>
      </c>
      <c r="B9" s="458"/>
      <c r="C9" s="459"/>
      <c r="D9" s="298" t="s">
        <v>177</v>
      </c>
      <c r="E9" s="41"/>
      <c r="F9" s="41"/>
      <c r="G9" s="42"/>
      <c r="H9" s="43"/>
      <c r="I9" s="43"/>
      <c r="J9" s="42"/>
      <c r="K9" s="221"/>
      <c r="L9" s="34"/>
      <c r="M9" s="35">
        <v>1</v>
      </c>
      <c r="N9" s="35"/>
      <c r="O9" s="35"/>
      <c r="P9" s="36"/>
      <c r="Q9" s="37"/>
      <c r="R9" s="35"/>
      <c r="S9" s="35"/>
      <c r="T9" s="35"/>
      <c r="U9" s="38"/>
      <c r="V9" s="34"/>
      <c r="W9" s="35"/>
      <c r="X9" s="35">
        <v>3</v>
      </c>
      <c r="Y9" s="35"/>
      <c r="Z9" s="36"/>
      <c r="AA9" s="39"/>
      <c r="AB9" s="35">
        <v>6.75</v>
      </c>
      <c r="AC9" s="35"/>
      <c r="AD9" s="35"/>
      <c r="AE9" s="36"/>
      <c r="AF9" s="134">
        <f t="shared" si="0"/>
        <v>10.75</v>
      </c>
    </row>
    <row r="10" spans="1:32" ht="24.95" customHeight="1" x14ac:dyDescent="0.2">
      <c r="A10" s="329">
        <v>11655333</v>
      </c>
      <c r="B10" s="458"/>
      <c r="C10" s="459"/>
      <c r="D10" s="298" t="s">
        <v>178</v>
      </c>
      <c r="E10" s="41"/>
      <c r="F10" s="41"/>
      <c r="G10" s="42"/>
      <c r="H10" s="43"/>
      <c r="I10" s="43"/>
      <c r="J10" s="42"/>
      <c r="K10" s="221"/>
      <c r="L10" s="34"/>
      <c r="M10" s="35">
        <v>1</v>
      </c>
      <c r="N10" s="35"/>
      <c r="O10" s="35"/>
      <c r="P10" s="36"/>
      <c r="Q10" s="37"/>
      <c r="R10" s="35"/>
      <c r="S10" s="35"/>
      <c r="T10" s="35"/>
      <c r="U10" s="38"/>
      <c r="V10" s="34"/>
      <c r="W10" s="35"/>
      <c r="X10" s="35">
        <v>3</v>
      </c>
      <c r="Y10" s="35">
        <v>0.5</v>
      </c>
      <c r="Z10" s="36"/>
      <c r="AA10" s="39"/>
      <c r="AB10" s="35"/>
      <c r="AC10" s="35">
        <v>2</v>
      </c>
      <c r="AD10" s="35">
        <v>2</v>
      </c>
      <c r="AE10" s="36"/>
      <c r="AF10" s="134">
        <f t="shared" si="0"/>
        <v>8.5</v>
      </c>
    </row>
    <row r="11" spans="1:32" ht="24.95" customHeight="1" x14ac:dyDescent="0.2">
      <c r="A11" s="329">
        <v>11664939</v>
      </c>
      <c r="B11" s="458"/>
      <c r="C11" s="459"/>
      <c r="D11" s="298" t="s">
        <v>169</v>
      </c>
      <c r="E11" s="41"/>
      <c r="F11" s="41"/>
      <c r="G11" s="42"/>
      <c r="H11" s="43"/>
      <c r="I11" s="43"/>
      <c r="J11" s="42"/>
      <c r="K11" s="221"/>
      <c r="L11" s="34"/>
      <c r="M11" s="35"/>
      <c r="N11" s="35">
        <v>1</v>
      </c>
      <c r="O11" s="35"/>
      <c r="P11" s="36"/>
      <c r="Q11" s="37"/>
      <c r="R11" s="35"/>
      <c r="S11" s="35"/>
      <c r="T11" s="35"/>
      <c r="U11" s="38"/>
      <c r="V11" s="34">
        <v>4.5</v>
      </c>
      <c r="W11" s="35">
        <v>1.5</v>
      </c>
      <c r="X11" s="35">
        <v>2.5</v>
      </c>
      <c r="Y11" s="35"/>
      <c r="Z11" s="36"/>
      <c r="AA11" s="39"/>
      <c r="AB11" s="35"/>
      <c r="AC11" s="35"/>
      <c r="AD11" s="35"/>
      <c r="AE11" s="36"/>
      <c r="AF11" s="134">
        <f t="shared" si="0"/>
        <v>9.5</v>
      </c>
    </row>
    <row r="12" spans="1:32" ht="24.95" customHeight="1" x14ac:dyDescent="0.2">
      <c r="A12" s="462">
        <v>11663465</v>
      </c>
      <c r="B12" s="443"/>
      <c r="C12" s="444"/>
      <c r="D12" s="298" t="s">
        <v>179</v>
      </c>
      <c r="E12" s="41"/>
      <c r="F12" s="41"/>
      <c r="G12" s="42"/>
      <c r="H12" s="43"/>
      <c r="I12" s="43"/>
      <c r="J12" s="42"/>
      <c r="K12" s="221"/>
      <c r="L12" s="34"/>
      <c r="M12" s="35"/>
      <c r="N12" s="35">
        <v>2</v>
      </c>
      <c r="O12" s="35"/>
      <c r="P12" s="36"/>
      <c r="Q12" s="37"/>
      <c r="R12" s="35"/>
      <c r="S12" s="35"/>
      <c r="T12" s="35"/>
      <c r="U12" s="38"/>
      <c r="V12" s="34"/>
      <c r="W12" s="35"/>
      <c r="X12" s="35"/>
      <c r="Y12" s="35"/>
      <c r="Z12" s="36"/>
      <c r="AA12" s="39"/>
      <c r="AB12" s="35"/>
      <c r="AC12" s="35">
        <v>2</v>
      </c>
      <c r="AD12" s="35">
        <v>1.75</v>
      </c>
      <c r="AE12" s="36"/>
      <c r="AF12" s="134">
        <f t="shared" si="0"/>
        <v>5.75</v>
      </c>
    </row>
    <row r="13" spans="1:32" ht="24.95" customHeight="1" x14ac:dyDescent="0.2">
      <c r="A13" s="329">
        <v>11668451</v>
      </c>
      <c r="B13" s="458"/>
      <c r="C13" s="459"/>
      <c r="D13" s="298" t="s">
        <v>180</v>
      </c>
      <c r="E13" s="41"/>
      <c r="F13" s="41"/>
      <c r="G13" s="42"/>
      <c r="H13" s="43"/>
      <c r="I13" s="43"/>
      <c r="J13" s="42"/>
      <c r="K13" s="221"/>
      <c r="L13" s="34"/>
      <c r="M13" s="35"/>
      <c r="N13" s="35"/>
      <c r="O13" s="35">
        <v>2</v>
      </c>
      <c r="P13" s="36"/>
      <c r="Q13" s="37"/>
      <c r="R13" s="35"/>
      <c r="S13" s="35"/>
      <c r="T13" s="35"/>
      <c r="U13" s="38"/>
      <c r="V13" s="34"/>
      <c r="W13" s="35"/>
      <c r="X13" s="35"/>
      <c r="Y13" s="35"/>
      <c r="Z13" s="36"/>
      <c r="AA13" s="39"/>
      <c r="AB13" s="35"/>
      <c r="AC13" s="35"/>
      <c r="AD13" s="35">
        <v>4</v>
      </c>
      <c r="AE13" s="36"/>
      <c r="AF13" s="134">
        <f t="shared" si="0"/>
        <v>6</v>
      </c>
    </row>
    <row r="14" spans="1:32" ht="24.95" customHeight="1" x14ac:dyDescent="0.2">
      <c r="A14" s="329">
        <v>11639917</v>
      </c>
      <c r="B14" s="458"/>
      <c r="C14" s="459"/>
      <c r="D14" s="297" t="s">
        <v>181</v>
      </c>
      <c r="E14" s="41"/>
      <c r="F14" s="41"/>
      <c r="G14" s="42"/>
      <c r="H14" s="43"/>
      <c r="I14" s="43"/>
      <c r="J14" s="42"/>
      <c r="K14" s="221"/>
      <c r="L14" s="34"/>
      <c r="M14" s="35"/>
      <c r="N14" s="35"/>
      <c r="O14" s="35"/>
      <c r="P14" s="36">
        <v>2</v>
      </c>
      <c r="Q14" s="37"/>
      <c r="R14" s="35"/>
      <c r="S14" s="35"/>
      <c r="T14" s="35"/>
      <c r="U14" s="38"/>
      <c r="V14" s="34"/>
      <c r="W14" s="35"/>
      <c r="X14" s="35"/>
      <c r="Y14" s="35"/>
      <c r="Z14" s="36"/>
      <c r="AA14" s="39"/>
      <c r="AB14" s="35"/>
      <c r="AC14" s="35"/>
      <c r="AD14" s="35"/>
      <c r="AE14" s="36">
        <v>1.75</v>
      </c>
      <c r="AF14" s="134">
        <f t="shared" si="0"/>
        <v>3.75</v>
      </c>
    </row>
    <row r="15" spans="1:32" ht="24.95" customHeight="1" x14ac:dyDescent="0.2">
      <c r="A15" s="462">
        <v>11678757</v>
      </c>
      <c r="B15" s="463"/>
      <c r="C15" s="464"/>
      <c r="D15" s="297" t="s">
        <v>182</v>
      </c>
      <c r="E15" s="41"/>
      <c r="F15" s="41"/>
      <c r="G15" s="42"/>
      <c r="H15" s="43"/>
      <c r="I15" s="43"/>
      <c r="J15" s="42"/>
      <c r="K15" s="221"/>
      <c r="L15" s="34"/>
      <c r="M15" s="35"/>
      <c r="N15" s="35"/>
      <c r="O15" s="35"/>
      <c r="P15" s="36">
        <v>2</v>
      </c>
      <c r="Q15" s="37"/>
      <c r="R15" s="35"/>
      <c r="S15" s="35"/>
      <c r="T15" s="35"/>
      <c r="U15" s="38"/>
      <c r="V15" s="34"/>
      <c r="W15" s="35"/>
      <c r="X15" s="35"/>
      <c r="Y15" s="35"/>
      <c r="Z15" s="36"/>
      <c r="AA15" s="39"/>
      <c r="AB15" s="35"/>
      <c r="AC15" s="35"/>
      <c r="AD15" s="35"/>
      <c r="AE15" s="36">
        <v>3</v>
      </c>
      <c r="AF15" s="134">
        <f t="shared" si="0"/>
        <v>5</v>
      </c>
    </row>
    <row r="16" spans="1:32" ht="24.95" customHeight="1" x14ac:dyDescent="0.2">
      <c r="A16" s="329">
        <v>11639917</v>
      </c>
      <c r="B16" s="458"/>
      <c r="C16" s="459"/>
      <c r="D16" s="297" t="s">
        <v>183</v>
      </c>
      <c r="E16" s="41"/>
      <c r="F16" s="41"/>
      <c r="G16" s="42"/>
      <c r="H16" s="43"/>
      <c r="I16" s="43"/>
      <c r="J16" s="42"/>
      <c r="K16" s="221"/>
      <c r="L16" s="34"/>
      <c r="M16" s="35"/>
      <c r="N16" s="35"/>
      <c r="O16" s="35"/>
      <c r="P16" s="36">
        <v>0.5</v>
      </c>
      <c r="Q16" s="37"/>
      <c r="R16" s="35"/>
      <c r="S16" s="35"/>
      <c r="T16" s="35"/>
      <c r="U16" s="38"/>
      <c r="V16" s="34"/>
      <c r="W16" s="35"/>
      <c r="X16" s="35"/>
      <c r="Y16" s="35"/>
      <c r="Z16" s="36"/>
      <c r="AA16" s="39"/>
      <c r="AB16" s="35"/>
      <c r="AC16" s="35"/>
      <c r="AD16" s="35"/>
      <c r="AE16" s="36">
        <v>1.25</v>
      </c>
      <c r="AF16" s="134">
        <f t="shared" si="0"/>
        <v>1.75</v>
      </c>
    </row>
    <row r="17" spans="1:32" ht="24.95" customHeight="1" x14ac:dyDescent="0.2">
      <c r="A17" s="329">
        <v>11639916</v>
      </c>
      <c r="B17" s="458"/>
      <c r="C17" s="459"/>
      <c r="D17" s="265" t="s">
        <v>184</v>
      </c>
      <c r="E17" s="45"/>
      <c r="F17" s="45"/>
      <c r="G17" s="46"/>
      <c r="H17" s="47"/>
      <c r="I17" s="47"/>
      <c r="J17" s="46"/>
      <c r="K17" s="221"/>
      <c r="L17" s="34"/>
      <c r="M17" s="35"/>
      <c r="N17" s="35"/>
      <c r="O17" s="35"/>
      <c r="P17" s="36"/>
      <c r="Q17" s="37"/>
      <c r="R17" s="35"/>
      <c r="S17" s="35"/>
      <c r="T17" s="35"/>
      <c r="U17" s="38"/>
      <c r="V17" s="34"/>
      <c r="W17" s="35"/>
      <c r="X17" s="35"/>
      <c r="Y17" s="35">
        <v>1</v>
      </c>
      <c r="Z17" s="36"/>
      <c r="AA17" s="108"/>
      <c r="AB17" s="109"/>
      <c r="AC17" s="109"/>
      <c r="AD17" s="109"/>
      <c r="AE17" s="110">
        <v>1</v>
      </c>
      <c r="AF17" s="134">
        <f t="shared" si="0"/>
        <v>2</v>
      </c>
    </row>
    <row r="18" spans="1:32" ht="24.95" customHeight="1" x14ac:dyDescent="0.2">
      <c r="A18" s="329">
        <v>11670401</v>
      </c>
      <c r="B18" s="458"/>
      <c r="C18" s="459"/>
      <c r="D18" s="298" t="s">
        <v>185</v>
      </c>
      <c r="E18" s="45"/>
      <c r="F18" s="45"/>
      <c r="G18" s="46"/>
      <c r="H18" s="47"/>
      <c r="I18" s="47"/>
      <c r="J18" s="46"/>
      <c r="K18" s="221"/>
      <c r="L18" s="34">
        <v>1</v>
      </c>
      <c r="M18" s="35"/>
      <c r="N18" s="35"/>
      <c r="O18" s="35"/>
      <c r="P18" s="36"/>
      <c r="Q18" s="37"/>
      <c r="R18" s="35"/>
      <c r="S18" s="35"/>
      <c r="T18" s="35"/>
      <c r="U18" s="38"/>
      <c r="V18" s="34">
        <v>4</v>
      </c>
      <c r="W18" s="35">
        <v>3.5</v>
      </c>
      <c r="X18" s="35"/>
      <c r="Y18" s="35"/>
      <c r="Z18" s="36"/>
      <c r="AA18" s="108"/>
      <c r="AB18" s="109"/>
      <c r="AC18" s="109"/>
      <c r="AD18" s="109"/>
      <c r="AE18" s="110"/>
      <c r="AF18" s="134">
        <f t="shared" si="0"/>
        <v>8.5</v>
      </c>
    </row>
    <row r="19" spans="1:32" ht="24.95" customHeight="1" x14ac:dyDescent="0.2">
      <c r="A19" s="329">
        <v>11664789</v>
      </c>
      <c r="B19" s="458"/>
      <c r="C19" s="459"/>
      <c r="D19" s="298" t="s">
        <v>186</v>
      </c>
      <c r="E19" s="45"/>
      <c r="F19" s="45"/>
      <c r="G19" s="46"/>
      <c r="H19" s="47"/>
      <c r="I19" s="47"/>
      <c r="J19" s="46"/>
      <c r="K19" s="221"/>
      <c r="L19" s="34"/>
      <c r="M19" s="35">
        <v>1</v>
      </c>
      <c r="N19" s="35"/>
      <c r="O19" s="35"/>
      <c r="P19" s="36"/>
      <c r="Q19" s="37"/>
      <c r="R19" s="35"/>
      <c r="S19" s="35"/>
      <c r="T19" s="35"/>
      <c r="U19" s="38"/>
      <c r="V19" s="34"/>
      <c r="W19" s="35">
        <v>3.5</v>
      </c>
      <c r="X19" s="35"/>
      <c r="Y19" s="35"/>
      <c r="Z19" s="36"/>
      <c r="AA19" s="108"/>
      <c r="AB19" s="109"/>
      <c r="AC19" s="109"/>
      <c r="AD19" s="109"/>
      <c r="AE19" s="110"/>
      <c r="AF19" s="134">
        <f t="shared" si="0"/>
        <v>4.5</v>
      </c>
    </row>
    <row r="20" spans="1:32" ht="24.95" customHeight="1" x14ac:dyDescent="0.2">
      <c r="A20" s="329">
        <v>11574411</v>
      </c>
      <c r="B20" s="458"/>
      <c r="C20" s="459"/>
      <c r="D20" s="298" t="s">
        <v>103</v>
      </c>
      <c r="E20" s="45"/>
      <c r="F20" s="45"/>
      <c r="G20" s="46"/>
      <c r="H20" s="47"/>
      <c r="I20" s="47"/>
      <c r="J20" s="46"/>
      <c r="K20" s="221"/>
      <c r="L20" s="34"/>
      <c r="M20" s="35"/>
      <c r="N20" s="35"/>
      <c r="O20" s="35">
        <v>1</v>
      </c>
      <c r="P20" s="36"/>
      <c r="Q20" s="37"/>
      <c r="R20" s="35"/>
      <c r="S20" s="35"/>
      <c r="T20" s="35"/>
      <c r="U20" s="38"/>
      <c r="V20" s="34"/>
      <c r="W20" s="35"/>
      <c r="X20" s="35"/>
      <c r="Y20" s="35">
        <v>7</v>
      </c>
      <c r="Z20" s="36">
        <v>2</v>
      </c>
      <c r="AA20" s="108"/>
      <c r="AB20" s="109"/>
      <c r="AC20" s="109"/>
      <c r="AD20" s="109"/>
      <c r="AE20" s="110"/>
      <c r="AF20" s="134">
        <f t="shared" si="0"/>
        <v>10</v>
      </c>
    </row>
    <row r="21" spans="1:32" ht="24.95" customHeight="1" x14ac:dyDescent="0.2">
      <c r="A21" s="329">
        <v>11670303</v>
      </c>
      <c r="B21" s="330"/>
      <c r="C21" s="432"/>
      <c r="D21" s="298" t="s">
        <v>173</v>
      </c>
      <c r="E21" s="45"/>
      <c r="F21" s="45"/>
      <c r="G21" s="46"/>
      <c r="H21" s="47"/>
      <c r="I21" s="47"/>
      <c r="J21" s="46"/>
      <c r="K21" s="221"/>
      <c r="L21" s="113"/>
      <c r="M21" s="109"/>
      <c r="N21" s="109"/>
      <c r="O21" s="109"/>
      <c r="P21" s="110"/>
      <c r="Q21" s="111"/>
      <c r="R21" s="109"/>
      <c r="S21" s="109"/>
      <c r="T21" s="109"/>
      <c r="U21" s="112"/>
      <c r="V21" s="113"/>
      <c r="W21" s="109"/>
      <c r="X21" s="109"/>
      <c r="Y21" s="109"/>
      <c r="Z21" s="110">
        <v>2</v>
      </c>
      <c r="AA21" s="108"/>
      <c r="AB21" s="109"/>
      <c r="AC21" s="109"/>
      <c r="AD21" s="109"/>
      <c r="AE21" s="110"/>
      <c r="AF21" s="134">
        <f t="shared" si="0"/>
        <v>2</v>
      </c>
    </row>
    <row r="22" spans="1:32" ht="24.95" customHeight="1" x14ac:dyDescent="0.2">
      <c r="A22" s="329"/>
      <c r="B22" s="330"/>
      <c r="C22" s="432"/>
      <c r="D22" s="44"/>
      <c r="E22" s="45"/>
      <c r="F22" s="45"/>
      <c r="G22" s="46"/>
      <c r="H22" s="47"/>
      <c r="I22" s="47"/>
      <c r="J22" s="46"/>
      <c r="K22" s="221"/>
      <c r="L22" s="113"/>
      <c r="M22" s="109"/>
      <c r="N22" s="109"/>
      <c r="O22" s="109"/>
      <c r="P22" s="110"/>
      <c r="Q22" s="111"/>
      <c r="R22" s="109"/>
      <c r="S22" s="109"/>
      <c r="T22" s="109"/>
      <c r="U22" s="112"/>
      <c r="V22" s="113"/>
      <c r="W22" s="109"/>
      <c r="X22" s="109"/>
      <c r="Y22" s="109"/>
      <c r="Z22" s="110"/>
      <c r="AA22" s="108"/>
      <c r="AB22" s="109"/>
      <c r="AC22" s="109"/>
      <c r="AD22" s="109"/>
      <c r="AE22" s="110"/>
      <c r="AF22" s="134">
        <f t="shared" si="0"/>
        <v>0</v>
      </c>
    </row>
    <row r="23" spans="1:32" ht="24.95" customHeight="1" thickBot="1" x14ac:dyDescent="0.25">
      <c r="A23" s="350"/>
      <c r="B23" s="460"/>
      <c r="C23" s="461"/>
      <c r="D23" s="48"/>
      <c r="E23" s="49"/>
      <c r="F23" s="49"/>
      <c r="G23" s="50"/>
      <c r="H23" s="51"/>
      <c r="I23" s="51"/>
      <c r="J23" s="50"/>
      <c r="K23" s="50"/>
      <c r="L23" s="52"/>
      <c r="M23" s="53"/>
      <c r="N23" s="53"/>
      <c r="O23" s="53"/>
      <c r="P23" s="54"/>
      <c r="Q23" s="55"/>
      <c r="R23" s="53"/>
      <c r="S23" s="53"/>
      <c r="T23" s="53"/>
      <c r="U23" s="56"/>
      <c r="V23" s="52"/>
      <c r="W23" s="53"/>
      <c r="X23" s="53"/>
      <c r="Y23" s="53"/>
      <c r="Z23" s="54"/>
      <c r="AA23" s="52"/>
      <c r="AB23" s="53"/>
      <c r="AC23" s="53"/>
      <c r="AD23" s="53"/>
      <c r="AE23" s="54"/>
      <c r="AF23" s="134">
        <f t="shared" si="0"/>
        <v>0</v>
      </c>
    </row>
    <row r="24" spans="1:32" x14ac:dyDescent="0.2">
      <c r="K24" s="6"/>
      <c r="L24" s="57">
        <f>SUM(L6:L23)</f>
        <v>3</v>
      </c>
      <c r="M24" s="57">
        <f t="shared" ref="M24:AE24" si="1">SUM(M6:M23)</f>
        <v>3</v>
      </c>
      <c r="N24" s="57">
        <f t="shared" si="1"/>
        <v>3</v>
      </c>
      <c r="O24" s="57">
        <f t="shared" si="1"/>
        <v>3</v>
      </c>
      <c r="P24" s="57">
        <f t="shared" si="1"/>
        <v>4.5</v>
      </c>
      <c r="Q24" s="57">
        <f t="shared" si="1"/>
        <v>0</v>
      </c>
      <c r="R24" s="57">
        <f t="shared" si="1"/>
        <v>0</v>
      </c>
      <c r="S24" s="57">
        <f t="shared" si="1"/>
        <v>0</v>
      </c>
      <c r="T24" s="57">
        <f t="shared" si="1"/>
        <v>0</v>
      </c>
      <c r="U24" s="57">
        <f t="shared" si="1"/>
        <v>0</v>
      </c>
      <c r="V24" s="57">
        <f t="shared" si="1"/>
        <v>8.5</v>
      </c>
      <c r="W24" s="57">
        <f t="shared" si="1"/>
        <v>8.5</v>
      </c>
      <c r="X24" s="57">
        <f t="shared" si="1"/>
        <v>8.5</v>
      </c>
      <c r="Y24" s="57">
        <f t="shared" si="1"/>
        <v>8.5</v>
      </c>
      <c r="Z24" s="57">
        <f t="shared" si="1"/>
        <v>4</v>
      </c>
      <c r="AA24" s="57">
        <f t="shared" si="1"/>
        <v>7.75</v>
      </c>
      <c r="AB24" s="57">
        <f t="shared" si="1"/>
        <v>7.75</v>
      </c>
      <c r="AC24" s="57">
        <f t="shared" si="1"/>
        <v>4</v>
      </c>
      <c r="AD24" s="57">
        <f t="shared" si="1"/>
        <v>7.75</v>
      </c>
      <c r="AE24" s="57">
        <f t="shared" si="1"/>
        <v>7</v>
      </c>
      <c r="AF24" s="59">
        <f>SUM(AF6:AF23)</f>
        <v>88.75</v>
      </c>
    </row>
    <row r="25" spans="1:32" x14ac:dyDescent="0.2">
      <c r="Y25" s="58"/>
      <c r="Z25" s="58"/>
      <c r="AA25" s="58"/>
      <c r="AB25" s="58"/>
      <c r="AC25" s="58"/>
      <c r="AD25" s="135"/>
    </row>
    <row r="27" spans="1:32" x14ac:dyDescent="0.2">
      <c r="L27" s="7"/>
      <c r="M27" s="7"/>
      <c r="P27" s="7"/>
      <c r="AA27" s="58"/>
      <c r="AB27" s="58"/>
      <c r="AC27" s="58"/>
      <c r="AD27" s="58"/>
      <c r="AE27" s="58"/>
    </row>
    <row r="28" spans="1:32" x14ac:dyDescent="0.2">
      <c r="AA28" s="58"/>
      <c r="AB28" s="58"/>
      <c r="AC28" s="58"/>
      <c r="AD28" s="58"/>
      <c r="AE28" s="58"/>
    </row>
    <row r="29" spans="1:32" x14ac:dyDescent="0.2">
      <c r="AA29" s="58"/>
      <c r="AB29" s="58"/>
      <c r="AC29" s="58"/>
      <c r="AD29" s="58"/>
      <c r="AE29" s="58"/>
    </row>
    <row r="30" spans="1:32" x14ac:dyDescent="0.2">
      <c r="AA30" s="58"/>
      <c r="AB30" s="58"/>
      <c r="AC30" s="58"/>
      <c r="AD30" s="58"/>
      <c r="AE30" s="58"/>
    </row>
    <row r="31" spans="1:32" ht="12.75" customHeight="1" x14ac:dyDescent="0.2">
      <c r="AA31" s="57"/>
      <c r="AB31" s="57"/>
      <c r="AC31" s="57"/>
      <c r="AD31" s="57"/>
      <c r="AE31" s="57"/>
    </row>
  </sheetData>
  <mergeCells count="26">
    <mergeCell ref="A23:C23"/>
    <mergeCell ref="A10:C10"/>
    <mergeCell ref="A11:C11"/>
    <mergeCell ref="A12:C12"/>
    <mergeCell ref="A13:C13"/>
    <mergeCell ref="A14:C14"/>
    <mergeCell ref="A15:C15"/>
    <mergeCell ref="A18:C18"/>
    <mergeCell ref="A17:C17"/>
    <mergeCell ref="A16:C16"/>
    <mergeCell ref="A22:C22"/>
    <mergeCell ref="A21:C21"/>
    <mergeCell ref="A20:C20"/>
    <mergeCell ref="A19:C19"/>
    <mergeCell ref="Q3:U3"/>
    <mergeCell ref="V3:Z3"/>
    <mergeCell ref="A9:C9"/>
    <mergeCell ref="AA3:AE3"/>
    <mergeCell ref="A5:C5"/>
    <mergeCell ref="A6:C6"/>
    <mergeCell ref="A7:C7"/>
    <mergeCell ref="D3:D5"/>
    <mergeCell ref="E3:G4"/>
    <mergeCell ref="H3:J4"/>
    <mergeCell ref="L3:P3"/>
    <mergeCell ref="A8:C8"/>
  </mergeCells>
  <phoneticPr fontId="19" type="noConversion"/>
  <conditionalFormatting sqref="D7">
    <cfRule type="expression" dxfId="194" priority="70">
      <formula>($K7="c")</formula>
    </cfRule>
    <cfRule type="expression" dxfId="193" priority="71">
      <formula>($J7="DA")</formula>
    </cfRule>
    <cfRule type="expression" dxfId="192" priority="72">
      <formula>($K7="E")</formula>
    </cfRule>
  </conditionalFormatting>
  <conditionalFormatting sqref="D7">
    <cfRule type="expression" dxfId="191" priority="73">
      <formula>($AA7="CLO")</formula>
    </cfRule>
    <cfRule type="expression" dxfId="190" priority="74">
      <formula>($K7="DA")</formula>
    </cfRule>
  </conditionalFormatting>
  <conditionalFormatting sqref="D8">
    <cfRule type="expression" dxfId="189" priority="65">
      <formula>($K8="c")</formula>
    </cfRule>
    <cfRule type="expression" dxfId="188" priority="66">
      <formula>($J8="DA")</formula>
    </cfRule>
    <cfRule type="expression" dxfId="187" priority="67">
      <formula>($K8="E")</formula>
    </cfRule>
  </conditionalFormatting>
  <conditionalFormatting sqref="D8">
    <cfRule type="expression" dxfId="186" priority="68">
      <formula>($AA8="CLO")</formula>
    </cfRule>
    <cfRule type="expression" dxfId="185" priority="69">
      <formula>($K8="DA")</formula>
    </cfRule>
  </conditionalFormatting>
  <conditionalFormatting sqref="D9">
    <cfRule type="expression" dxfId="184" priority="60">
      <formula>($K9="c")</formula>
    </cfRule>
    <cfRule type="expression" dxfId="183" priority="61">
      <formula>($J9="DA")</formula>
    </cfRule>
    <cfRule type="expression" dxfId="182" priority="62">
      <formula>($K9="E")</formula>
    </cfRule>
  </conditionalFormatting>
  <conditionalFormatting sqref="D9">
    <cfRule type="expression" dxfId="181" priority="63">
      <formula>($AA9="CLO")</formula>
    </cfRule>
    <cfRule type="expression" dxfId="180" priority="64">
      <formula>($K9="DA")</formula>
    </cfRule>
  </conditionalFormatting>
  <conditionalFormatting sqref="D10">
    <cfRule type="expression" dxfId="179" priority="55">
      <formula>($K10="c")</formula>
    </cfRule>
    <cfRule type="expression" dxfId="178" priority="56">
      <formula>($J10="DA")</formula>
    </cfRule>
    <cfRule type="expression" dxfId="177" priority="57">
      <formula>($K10="E")</formula>
    </cfRule>
  </conditionalFormatting>
  <conditionalFormatting sqref="D10">
    <cfRule type="expression" dxfId="176" priority="58">
      <formula>($AA10="CLO")</formula>
    </cfRule>
    <cfRule type="expression" dxfId="175" priority="59">
      <formula>($K10="DA")</formula>
    </cfRule>
  </conditionalFormatting>
  <conditionalFormatting sqref="D11">
    <cfRule type="expression" dxfId="174" priority="50">
      <formula>($K11="c")</formula>
    </cfRule>
    <cfRule type="expression" dxfId="173" priority="51">
      <formula>($J11="DA")</formula>
    </cfRule>
    <cfRule type="expression" dxfId="172" priority="52">
      <formula>($K11="E")</formula>
    </cfRule>
  </conditionalFormatting>
  <conditionalFormatting sqref="D11">
    <cfRule type="expression" dxfId="171" priority="53">
      <formula>($AA11="CLO")</formula>
    </cfRule>
    <cfRule type="expression" dxfId="170" priority="54">
      <formula>($K11="DA")</formula>
    </cfRule>
  </conditionalFormatting>
  <conditionalFormatting sqref="D12">
    <cfRule type="expression" dxfId="169" priority="43">
      <formula>($J12="DA")</formula>
    </cfRule>
  </conditionalFormatting>
  <conditionalFormatting sqref="D12">
    <cfRule type="expression" dxfId="168" priority="41">
      <formula>($K12="c")</formula>
    </cfRule>
    <cfRule type="expression" dxfId="167" priority="42">
      <formula>($J12="DA")</formula>
    </cfRule>
    <cfRule type="expression" dxfId="166" priority="44">
      <formula>($K12="E")</formula>
    </cfRule>
  </conditionalFormatting>
  <conditionalFormatting sqref="D13">
    <cfRule type="expression" dxfId="165" priority="36">
      <formula>($K13="c")</formula>
    </cfRule>
    <cfRule type="expression" dxfId="164" priority="37">
      <formula>($J13="DA")</formula>
    </cfRule>
    <cfRule type="expression" dxfId="163" priority="38">
      <formula>($K13="E")</formula>
    </cfRule>
  </conditionalFormatting>
  <conditionalFormatting sqref="D13">
    <cfRule type="expression" dxfId="162" priority="39">
      <formula>($AA13="CLO")</formula>
    </cfRule>
    <cfRule type="expression" dxfId="161" priority="40">
      <formula>($K13="DA")</formula>
    </cfRule>
  </conditionalFormatting>
  <conditionalFormatting sqref="D14">
    <cfRule type="expression" dxfId="160" priority="31">
      <formula>($K14="c")</formula>
    </cfRule>
    <cfRule type="expression" dxfId="159" priority="32">
      <formula>($J14="DA")</formula>
    </cfRule>
    <cfRule type="expression" dxfId="158" priority="33">
      <formula>($K14="E")</formula>
    </cfRule>
  </conditionalFormatting>
  <conditionalFormatting sqref="D14">
    <cfRule type="expression" dxfId="157" priority="34">
      <formula>($AA14="CLO")</formula>
    </cfRule>
    <cfRule type="expression" dxfId="156" priority="35">
      <formula>($K14="DA")</formula>
    </cfRule>
  </conditionalFormatting>
  <conditionalFormatting sqref="D15">
    <cfRule type="expression" dxfId="155" priority="26">
      <formula>($K15="c")</formula>
    </cfRule>
    <cfRule type="expression" dxfId="154" priority="27">
      <formula>($J15="DA")</formula>
    </cfRule>
    <cfRule type="expression" dxfId="153" priority="28">
      <formula>($K15="E")</formula>
    </cfRule>
  </conditionalFormatting>
  <conditionalFormatting sqref="D15">
    <cfRule type="expression" dxfId="152" priority="29">
      <formula>($AA15="CLO")</formula>
    </cfRule>
    <cfRule type="expression" dxfId="151" priority="30">
      <formula>($K15="DA")</formula>
    </cfRule>
  </conditionalFormatting>
  <conditionalFormatting sqref="D16">
    <cfRule type="expression" dxfId="150" priority="21">
      <formula>($K16="c")</formula>
    </cfRule>
    <cfRule type="expression" dxfId="149" priority="22">
      <formula>($J16="DA")</formula>
    </cfRule>
    <cfRule type="expression" dxfId="148" priority="23">
      <formula>($K16="E")</formula>
    </cfRule>
  </conditionalFormatting>
  <conditionalFormatting sqref="D16">
    <cfRule type="expression" dxfId="147" priority="24">
      <formula>($AA16="CLO")</formula>
    </cfRule>
    <cfRule type="expression" dxfId="146" priority="25">
      <formula>($K16="DA")</formula>
    </cfRule>
  </conditionalFormatting>
  <conditionalFormatting sqref="D17">
    <cfRule type="expression" dxfId="145" priority="16">
      <formula>($K17="c")</formula>
    </cfRule>
    <cfRule type="expression" dxfId="144" priority="17">
      <formula>($J17="DA")</formula>
    </cfRule>
    <cfRule type="expression" dxfId="143" priority="18">
      <formula>($K17="E")</formula>
    </cfRule>
  </conditionalFormatting>
  <conditionalFormatting sqref="D17">
    <cfRule type="expression" dxfId="142" priority="19">
      <formula>($AA17="CLO")</formula>
    </cfRule>
    <cfRule type="expression" dxfId="141" priority="20">
      <formula>($K17="DA")</formula>
    </cfRule>
  </conditionalFormatting>
  <conditionalFormatting sqref="D18">
    <cfRule type="expression" dxfId="140" priority="11">
      <formula>($K18="c")</formula>
    </cfRule>
    <cfRule type="expression" dxfId="139" priority="12">
      <formula>($J18="DA")</formula>
    </cfRule>
    <cfRule type="expression" dxfId="138" priority="13">
      <formula>($K18="E")</formula>
    </cfRule>
  </conditionalFormatting>
  <conditionalFormatting sqref="D18">
    <cfRule type="expression" dxfId="137" priority="14">
      <formula>($AA18="CLO")</formula>
    </cfRule>
    <cfRule type="expression" dxfId="136" priority="15">
      <formula>($K18="DA")</formula>
    </cfRule>
  </conditionalFormatting>
  <conditionalFormatting sqref="D19">
    <cfRule type="expression" dxfId="135" priority="6">
      <formula>($K19="c")</formula>
    </cfRule>
    <cfRule type="expression" dxfId="134" priority="7">
      <formula>($J19="DA")</formula>
    </cfRule>
    <cfRule type="expression" dxfId="133" priority="8">
      <formula>($K19="E")</formula>
    </cfRule>
  </conditionalFormatting>
  <conditionalFormatting sqref="D19">
    <cfRule type="expression" dxfId="132" priority="9">
      <formula>($AA19="CLO")</formula>
    </cfRule>
    <cfRule type="expression" dxfId="131" priority="10">
      <formula>($K19="DA")</formula>
    </cfRule>
  </conditionalFormatting>
  <conditionalFormatting sqref="D20">
    <cfRule type="expression" dxfId="130" priority="1">
      <formula>($K20="c")</formula>
    </cfRule>
    <cfRule type="expression" dxfId="129" priority="2">
      <formula>($J20="DA")</formula>
    </cfRule>
    <cfRule type="expression" dxfId="128" priority="3">
      <formula>($K20="E")</formula>
    </cfRule>
  </conditionalFormatting>
  <conditionalFormatting sqref="D20">
    <cfRule type="expression" dxfId="127" priority="4">
      <formula>($AA20="CLO")</formula>
    </cfRule>
    <cfRule type="expression" dxfId="126" priority="5">
      <formula>($K20="DA")</formula>
    </cfRule>
  </conditionalFormatting>
  <pageMargins left="0.18" right="0.18" top="0.98425196850393704" bottom="0.98425196850393704" header="0.51181102362204722" footer="0.51181102362204722"/>
  <pageSetup paperSize="9" scale="70"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1">
    <tabColor rgb="FF2BDDE1"/>
  </sheetPr>
  <dimension ref="A1:M49"/>
  <sheetViews>
    <sheetView topLeftCell="A7"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28515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05'!M2</f>
        <v>Reinaldo, MARTINS</v>
      </c>
      <c r="I2" s="374"/>
      <c r="J2" s="64"/>
      <c r="K2" s="65"/>
      <c r="L2" s="66">
        <f>'Opérations 05'!B3</f>
        <v>5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05'!A4</f>
        <v>43129</v>
      </c>
      <c r="L3" s="65" t="s">
        <v>32</v>
      </c>
      <c r="M3" s="70">
        <f>'Opérations 05'!C4</f>
        <v>43133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66">
        <v>2</v>
      </c>
      <c r="F8" s="80">
        <f>'Opérations 05'!L24</f>
        <v>3</v>
      </c>
      <c r="G8" s="80">
        <f>'Opérations 05'!M24</f>
        <v>3</v>
      </c>
      <c r="H8" s="80">
        <f>'Opérations 05'!N24</f>
        <v>3</v>
      </c>
      <c r="I8" s="80">
        <f>'Opérations 05'!O24</f>
        <v>3</v>
      </c>
      <c r="J8" s="80">
        <f>'Opérations 05'!P24</f>
        <v>4.5</v>
      </c>
      <c r="K8" s="94"/>
      <c r="L8" s="94"/>
      <c r="M8" s="270">
        <f>SUM(F8:J8)</f>
        <v>16.5</v>
      </c>
    </row>
    <row r="9" spans="1:13" s="62" customFormat="1" x14ac:dyDescent="0.2">
      <c r="A9" s="381"/>
      <c r="B9" s="382"/>
      <c r="C9" s="79"/>
      <c r="D9" s="66" t="s">
        <v>77</v>
      </c>
      <c r="E9" s="66"/>
      <c r="F9" s="66"/>
      <c r="G9" s="123"/>
      <c r="H9" s="66"/>
      <c r="I9" s="66"/>
      <c r="J9" s="66"/>
      <c r="K9" s="66"/>
      <c r="L9" s="66"/>
      <c r="M9" s="270">
        <f t="shared" ref="M9:M21" si="0">SUM(F9:J9)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270">
        <f t="shared" si="0"/>
        <v>0</v>
      </c>
    </row>
    <row r="11" spans="1:13" s="62" customFormat="1" x14ac:dyDescent="0.2">
      <c r="A11" s="381"/>
      <c r="B11" s="382"/>
      <c r="C11" s="79"/>
      <c r="D11" s="258"/>
      <c r="E11" s="66"/>
      <c r="F11" s="66"/>
      <c r="G11" s="66"/>
      <c r="H11" s="66"/>
      <c r="I11" s="66"/>
      <c r="J11" s="66"/>
      <c r="K11" s="66"/>
      <c r="L11" s="66"/>
      <c r="M11" s="270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270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270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270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270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270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270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270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270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270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274">
        <f t="shared" si="0"/>
        <v>0</v>
      </c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3</v>
      </c>
      <c r="G28" s="87">
        <f t="shared" ref="G28:L28" si="1">SUM(G8:G27)</f>
        <v>3</v>
      </c>
      <c r="H28" s="87">
        <f t="shared" si="1"/>
        <v>3</v>
      </c>
      <c r="I28" s="87">
        <f t="shared" si="1"/>
        <v>3</v>
      </c>
      <c r="J28" s="87">
        <f t="shared" si="1"/>
        <v>4.5</v>
      </c>
      <c r="K28" s="87">
        <f t="shared" si="1"/>
        <v>0</v>
      </c>
      <c r="L28" s="87">
        <f t="shared" si="1"/>
        <v>0</v>
      </c>
      <c r="M28" s="88">
        <f>SUM(M8:M26)</f>
        <v>16.5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96"/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F30:M30"/>
    <mergeCell ref="A42:M42"/>
    <mergeCell ref="A43:B43"/>
    <mergeCell ref="C43:E43"/>
    <mergeCell ref="F43:I43"/>
    <mergeCell ref="A30:E30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verticalDpi="4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2">
    <tabColor rgb="FF2BDDE1"/>
  </sheetPr>
  <dimension ref="A1:M49"/>
  <sheetViews>
    <sheetView topLeftCell="A10"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425781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05'!R2</f>
        <v>Christophe, FLEURY</v>
      </c>
      <c r="I2" s="374"/>
      <c r="J2" s="64"/>
      <c r="K2" s="65"/>
      <c r="L2" s="66">
        <f>'Opérations 05'!B3</f>
        <v>5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05'!A4</f>
        <v>43129</v>
      </c>
      <c r="L3" s="65" t="s">
        <v>32</v>
      </c>
      <c r="M3" s="70">
        <f>'Opérations 05'!C4</f>
        <v>43133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66">
        <v>2</v>
      </c>
      <c r="F8" s="80">
        <f>'Opérations 05'!Q24</f>
        <v>0</v>
      </c>
      <c r="G8" s="80">
        <f>'Opérations 05'!R24</f>
        <v>0</v>
      </c>
      <c r="H8" s="80">
        <f>'Opérations 05'!S24</f>
        <v>0</v>
      </c>
      <c r="I8" s="80">
        <f>'Opérations 05'!T24</f>
        <v>0</v>
      </c>
      <c r="J8" s="80">
        <f>'Opérations 05'!U24</f>
        <v>0</v>
      </c>
      <c r="K8" s="94"/>
      <c r="L8" s="94"/>
      <c r="M8" s="270">
        <f>F8+G8+H8+I8+J8</f>
        <v>0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270">
        <f t="shared" ref="M9:M21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270">
        <f t="shared" si="0"/>
        <v>0</v>
      </c>
    </row>
    <row r="11" spans="1:13" s="62" customFormat="1" x14ac:dyDescent="0.2">
      <c r="A11" s="381"/>
      <c r="B11" s="382"/>
      <c r="C11" s="79"/>
      <c r="D11" s="258"/>
      <c r="E11" s="66"/>
      <c r="F11" s="66"/>
      <c r="G11" s="66"/>
      <c r="H11" s="66"/>
      <c r="I11" s="66"/>
      <c r="J11" s="66"/>
      <c r="K11" s="66"/>
      <c r="L11" s="66"/>
      <c r="M11" s="270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270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270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270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270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270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270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270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270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270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274">
        <f t="shared" si="0"/>
        <v>0</v>
      </c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 t="s">
        <v>80</v>
      </c>
      <c r="G23" s="66" t="s">
        <v>80</v>
      </c>
      <c r="H23" s="66" t="s">
        <v>80</v>
      </c>
      <c r="I23" s="66" t="s">
        <v>80</v>
      </c>
      <c r="J23" s="66" t="s">
        <v>80</v>
      </c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0</v>
      </c>
      <c r="G28" s="87">
        <f t="shared" ref="G28:L28" si="1">SUM(G8:G27)</f>
        <v>0</v>
      </c>
      <c r="H28" s="87">
        <f t="shared" si="1"/>
        <v>0</v>
      </c>
      <c r="I28" s="87">
        <f t="shared" si="1"/>
        <v>0</v>
      </c>
      <c r="J28" s="87">
        <f t="shared" si="1"/>
        <v>0</v>
      </c>
      <c r="K28" s="87">
        <f t="shared" si="1"/>
        <v>0</v>
      </c>
      <c r="L28" s="87">
        <f t="shared" si="1"/>
        <v>0</v>
      </c>
      <c r="M28" s="127">
        <f>SUM(M8:M26)</f>
        <v>0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146</v>
      </c>
      <c r="E32" s="66"/>
      <c r="F32" s="93">
        <f>IF(F8&gt;=1,1,0)</f>
        <v>0</v>
      </c>
      <c r="G32" s="93">
        <f>IF(G8&gt;=1,1,0)</f>
        <v>0</v>
      </c>
      <c r="H32" s="93">
        <f>IF(H8&gt;=1,1,0)</f>
        <v>0</v>
      </c>
      <c r="I32" s="93">
        <f>IF(I8&gt;=1,1,0)</f>
        <v>0</v>
      </c>
      <c r="J32" s="93">
        <f>IF(J8&gt;=1,1,0)</f>
        <v>0</v>
      </c>
      <c r="K32" s="94"/>
      <c r="L32" s="94"/>
      <c r="M32" s="95">
        <f>F32+G32+H32+I32+J32</f>
        <v>0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0</v>
      </c>
      <c r="G33" s="93">
        <f>IF(G8&gt;=1,1,0)</f>
        <v>0</v>
      </c>
      <c r="H33" s="93">
        <f>IF(H8&gt;=1,1,0)</f>
        <v>0</v>
      </c>
      <c r="I33" s="93">
        <f>IF(I8&gt;=1,1,0)</f>
        <v>0</v>
      </c>
      <c r="J33" s="93">
        <f>IF(J8&gt;=1,1,0)</f>
        <v>0</v>
      </c>
      <c r="K33" s="94"/>
      <c r="L33" s="94"/>
      <c r="M33" s="95">
        <f>F33+G33+H33+I33+J33</f>
        <v>0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0</v>
      </c>
      <c r="G34" s="323">
        <f t="shared" ref="G34:J34" si="2">IF(G8&gt;=1,1,0)</f>
        <v>0</v>
      </c>
      <c r="H34" s="323">
        <f t="shared" si="2"/>
        <v>0</v>
      </c>
      <c r="I34" s="323">
        <f t="shared" si="2"/>
        <v>0</v>
      </c>
      <c r="J34" s="323">
        <f t="shared" si="2"/>
        <v>0</v>
      </c>
      <c r="K34" s="323"/>
      <c r="L34" s="323"/>
      <c r="M34" s="95">
        <f>SUM(F34:L34)</f>
        <v>0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F30:M30"/>
    <mergeCell ref="A42:M42"/>
    <mergeCell ref="A43:B43"/>
    <mergeCell ref="C43:E43"/>
    <mergeCell ref="F43:I43"/>
    <mergeCell ref="A30:E30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1">
    <tabColor rgb="FF2BDDE1"/>
  </sheetPr>
  <dimension ref="A1:M49"/>
  <sheetViews>
    <sheetView topLeftCell="A10"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425781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05'!W2</f>
        <v>Jean, LEMENE</v>
      </c>
      <c r="I2" s="374"/>
      <c r="J2" s="64"/>
      <c r="K2" s="65"/>
      <c r="L2" s="66">
        <f>'Opérations 05'!B3</f>
        <v>5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05'!A4</f>
        <v>43129</v>
      </c>
      <c r="L3" s="65" t="s">
        <v>32</v>
      </c>
      <c r="M3" s="70">
        <f>'Opérations 05'!C4</f>
        <v>43133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66">
        <v>2</v>
      </c>
      <c r="F8" s="80">
        <f>'Opérations 05'!V24</f>
        <v>8.5</v>
      </c>
      <c r="G8" s="80">
        <f>'Opérations 05'!W24</f>
        <v>8.5</v>
      </c>
      <c r="H8" s="80">
        <f>'Opérations 05'!X24</f>
        <v>8.5</v>
      </c>
      <c r="I8" s="80">
        <f>'Opérations 05'!Y24</f>
        <v>8.5</v>
      </c>
      <c r="J8" s="80">
        <f>'Opérations 05'!Z24</f>
        <v>4</v>
      </c>
      <c r="K8" s="94"/>
      <c r="L8" s="94"/>
      <c r="M8" s="270">
        <f>F8+G8+H8+I8+J8</f>
        <v>38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270">
        <f t="shared" ref="M9:M21" si="0">F9+G9+H9+I9+J9</f>
        <v>0</v>
      </c>
    </row>
    <row r="10" spans="1:13" s="62" customFormat="1" x14ac:dyDescent="0.2">
      <c r="A10" s="381"/>
      <c r="B10" s="382"/>
      <c r="C10" s="79"/>
      <c r="D10" s="258"/>
      <c r="E10" s="66"/>
      <c r="F10" s="66"/>
      <c r="G10" s="66"/>
      <c r="H10" s="66"/>
      <c r="I10" s="66"/>
      <c r="J10" s="66"/>
      <c r="K10" s="66"/>
      <c r="L10" s="66"/>
      <c r="M10" s="270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270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270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270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270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270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270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270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270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270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270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274">
        <f t="shared" si="0"/>
        <v>0</v>
      </c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8.5</v>
      </c>
      <c r="G28" s="87">
        <f t="shared" ref="G28:L28" si="1">SUM(G8:G27)</f>
        <v>8.5</v>
      </c>
      <c r="H28" s="87">
        <f t="shared" si="1"/>
        <v>8.5</v>
      </c>
      <c r="I28" s="87">
        <f t="shared" si="1"/>
        <v>8.5</v>
      </c>
      <c r="J28" s="87">
        <f t="shared" si="1"/>
        <v>4</v>
      </c>
      <c r="K28" s="87">
        <f t="shared" si="1"/>
        <v>0</v>
      </c>
      <c r="L28" s="87">
        <f t="shared" si="1"/>
        <v>0</v>
      </c>
      <c r="M28" s="127">
        <f>SUM(M8:M26)</f>
        <v>38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F30:M30"/>
    <mergeCell ref="A42:M42"/>
    <mergeCell ref="A43:B43"/>
    <mergeCell ref="C43:E43"/>
    <mergeCell ref="F43:I43"/>
    <mergeCell ref="A30:E30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1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28515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05'!AB2</f>
        <v>Pascal, PUTIGNY</v>
      </c>
      <c r="I2" s="374"/>
      <c r="J2" s="64"/>
      <c r="K2" s="65"/>
      <c r="L2" s="66">
        <f>'Opérations 05'!B3</f>
        <v>5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05'!A4</f>
        <v>43129</v>
      </c>
      <c r="L3" s="65" t="s">
        <v>32</v>
      </c>
      <c r="M3" s="70">
        <f>'Opérations 05'!C4</f>
        <v>43133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97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66">
        <v>2</v>
      </c>
      <c r="F8" s="80">
        <f>'Opérations 05'!AA24</f>
        <v>7.75</v>
      </c>
      <c r="G8" s="80">
        <f>'Opérations 05'!AB24</f>
        <v>7.75</v>
      </c>
      <c r="H8" s="80">
        <f>'Opérations 05'!AC24</f>
        <v>4</v>
      </c>
      <c r="I8" s="80">
        <f>'Opérations 05'!AD24</f>
        <v>7.75</v>
      </c>
      <c r="J8" s="80">
        <f>'Opérations 05'!AE24</f>
        <v>7</v>
      </c>
      <c r="K8" s="94"/>
      <c r="L8" s="94"/>
      <c r="M8" s="95">
        <f>F8+G8+H8+I8+J8</f>
        <v>34.25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175</v>
      </c>
      <c r="C26" s="400"/>
      <c r="D26" s="400"/>
      <c r="E26" s="401"/>
      <c r="F26" s="66"/>
      <c r="G26" s="66"/>
      <c r="H26" s="66" t="s">
        <v>86</v>
      </c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7.75</v>
      </c>
      <c r="G28" s="87">
        <f t="shared" ref="G28:L28" si="1">SUM(G8:G27)</f>
        <v>7.75</v>
      </c>
      <c r="H28" s="87">
        <f t="shared" si="1"/>
        <v>4</v>
      </c>
      <c r="I28" s="87">
        <f t="shared" si="1"/>
        <v>7.75</v>
      </c>
      <c r="J28" s="87">
        <f t="shared" si="1"/>
        <v>7</v>
      </c>
      <c r="K28" s="87">
        <f t="shared" si="1"/>
        <v>0</v>
      </c>
      <c r="L28" s="87">
        <f t="shared" si="1"/>
        <v>0</v>
      </c>
      <c r="M28" s="127">
        <f>SUM(M8:M26)</f>
        <v>34.25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8.85</v>
      </c>
      <c r="D32" s="273" t="s">
        <v>146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1">
    <tabColor indexed="50"/>
    <pageSetUpPr fitToPage="1"/>
  </sheetPr>
  <dimension ref="A1:AF34"/>
  <sheetViews>
    <sheetView topLeftCell="A9" zoomScale="85" zoomScaleNormal="85" workbookViewId="0">
      <selection activeCell="A9" sqref="A9:C9"/>
    </sheetView>
  </sheetViews>
  <sheetFormatPr baseColWidth="10" defaultRowHeight="12.75" x14ac:dyDescent="0.2"/>
  <cols>
    <col min="1" max="1" width="13.5703125" style="163" bestFit="1" customWidth="1"/>
    <col min="2" max="2" width="5" style="163" customWidth="1"/>
    <col min="3" max="3" width="13.28515625" style="163" bestFit="1" customWidth="1"/>
    <col min="4" max="4" width="39.28515625" style="163" customWidth="1"/>
    <col min="5" max="5" width="12" style="164" hidden="1" customWidth="1"/>
    <col min="6" max="6" width="15.7109375" style="164" hidden="1" customWidth="1"/>
    <col min="7" max="7" width="8" style="164" hidden="1" customWidth="1"/>
    <col min="8" max="8" width="12" style="164" hidden="1" customWidth="1"/>
    <col min="9" max="9" width="14.42578125" style="164" hidden="1" customWidth="1"/>
    <col min="10" max="10" width="14.140625" style="164" hidden="1" customWidth="1"/>
    <col min="11" max="11" width="13.140625" style="7" hidden="1" customWidth="1"/>
    <col min="12" max="31" width="5.28515625" style="163" customWidth="1"/>
    <col min="32" max="32" width="7.7109375" style="163" customWidth="1"/>
    <col min="33" max="16384" width="11.42578125" style="163"/>
  </cols>
  <sheetData>
    <row r="1" spans="1:32" ht="54.75" customHeight="1" thickBot="1" x14ac:dyDescent="0.25">
      <c r="A1" s="161"/>
      <c r="B1" s="161"/>
      <c r="C1" s="161"/>
      <c r="D1" s="161"/>
      <c r="E1" s="161"/>
      <c r="F1" s="161"/>
      <c r="G1" s="161"/>
      <c r="H1" s="161"/>
      <c r="I1" s="161"/>
      <c r="J1" s="161"/>
      <c r="K1" s="4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AC1" s="161"/>
      <c r="AD1" s="161"/>
      <c r="AE1" s="161"/>
      <c r="AF1" s="162"/>
    </row>
    <row r="2" spans="1:32" ht="20.100000000000001" customHeight="1" thickBot="1" x14ac:dyDescent="0.25">
      <c r="L2" s="165"/>
      <c r="M2" s="166" t="s">
        <v>12</v>
      </c>
      <c r="N2" s="167"/>
      <c r="O2" s="167"/>
      <c r="P2" s="168"/>
      <c r="Q2" s="165"/>
      <c r="R2" s="9" t="s">
        <v>91</v>
      </c>
      <c r="S2" s="167"/>
      <c r="T2" s="167"/>
      <c r="U2" s="168"/>
      <c r="V2" s="165"/>
      <c r="W2" s="9" t="s">
        <v>110</v>
      </c>
      <c r="X2" s="167"/>
      <c r="Y2" s="167"/>
      <c r="Z2" s="168"/>
      <c r="AA2" s="165"/>
      <c r="AB2" s="9" t="s">
        <v>104</v>
      </c>
      <c r="AC2" s="167"/>
      <c r="AD2" s="167"/>
      <c r="AE2" s="168"/>
      <c r="AF2" s="169"/>
    </row>
    <row r="3" spans="1:32" ht="20.100000000000001" customHeight="1" x14ac:dyDescent="0.2">
      <c r="A3" s="170" t="s">
        <v>6</v>
      </c>
      <c r="B3" s="171">
        <v>6</v>
      </c>
      <c r="C3" s="172"/>
      <c r="D3" s="475" t="s">
        <v>13</v>
      </c>
      <c r="E3" s="478" t="s">
        <v>14</v>
      </c>
      <c r="F3" s="479"/>
      <c r="G3" s="480"/>
      <c r="H3" s="478" t="s">
        <v>15</v>
      </c>
      <c r="I3" s="479"/>
      <c r="J3" s="480"/>
      <c r="K3" s="212"/>
      <c r="L3" s="469" t="str">
        <f>"total de la semaine  = "&amp;SUM(L6:P26)</f>
        <v>total de la semaine  = 16,25</v>
      </c>
      <c r="M3" s="470"/>
      <c r="N3" s="470"/>
      <c r="O3" s="470"/>
      <c r="P3" s="471"/>
      <c r="Q3" s="469" t="str">
        <f>"total de la semaine  = "&amp;SUM(Q6:U26)</f>
        <v>total de la semaine  = 38</v>
      </c>
      <c r="R3" s="470"/>
      <c r="S3" s="470"/>
      <c r="T3" s="470"/>
      <c r="U3" s="471"/>
      <c r="V3" s="469" t="str">
        <f>"total de la semaine  = "&amp;SUM(V6:Z26)</f>
        <v>total de la semaine  = 38</v>
      </c>
      <c r="W3" s="470"/>
      <c r="X3" s="470"/>
      <c r="Y3" s="470"/>
      <c r="Z3" s="471"/>
      <c r="AA3" s="469" t="str">
        <f>"total de la semaine  = "&amp;SUM(AA6:AE26)</f>
        <v>total de la semaine  = 30,25</v>
      </c>
      <c r="AB3" s="470"/>
      <c r="AC3" s="470"/>
      <c r="AD3" s="470"/>
      <c r="AE3" s="471"/>
      <c r="AF3" s="176"/>
    </row>
    <row r="4" spans="1:32" ht="20.100000000000001" customHeight="1" thickBot="1" x14ac:dyDescent="0.25">
      <c r="A4" s="17">
        <f>'Opérations 05'!A4+7</f>
        <v>43136</v>
      </c>
      <c r="B4" s="177" t="s">
        <v>16</v>
      </c>
      <c r="C4" s="19">
        <f>A4+4</f>
        <v>43140</v>
      </c>
      <c r="D4" s="476"/>
      <c r="E4" s="481"/>
      <c r="F4" s="482"/>
      <c r="G4" s="483"/>
      <c r="H4" s="481"/>
      <c r="I4" s="482"/>
      <c r="J4" s="483"/>
      <c r="K4" s="212"/>
      <c r="L4" s="173"/>
      <c r="M4" s="174"/>
      <c r="N4" s="174"/>
      <c r="O4" s="174"/>
      <c r="P4" s="175"/>
      <c r="Q4" s="173"/>
      <c r="R4" s="174"/>
      <c r="S4" s="174"/>
      <c r="T4" s="174"/>
      <c r="U4" s="175"/>
      <c r="V4" s="173"/>
      <c r="W4" s="174"/>
      <c r="X4" s="174"/>
      <c r="Y4" s="174"/>
      <c r="Z4" s="175"/>
      <c r="AA4" s="173"/>
      <c r="AB4" s="174"/>
      <c r="AC4" s="174"/>
      <c r="AD4" s="174"/>
      <c r="AE4" s="175"/>
      <c r="AF4" s="176"/>
    </row>
    <row r="5" spans="1:32" ht="24.75" customHeight="1" thickBot="1" x14ac:dyDescent="0.25">
      <c r="A5" s="472" t="s">
        <v>4</v>
      </c>
      <c r="B5" s="473"/>
      <c r="C5" s="474"/>
      <c r="D5" s="477"/>
      <c r="E5" s="178" t="s">
        <v>5</v>
      </c>
      <c r="F5" s="178" t="s">
        <v>2</v>
      </c>
      <c r="G5" s="178" t="s">
        <v>3</v>
      </c>
      <c r="H5" s="178" t="s">
        <v>9</v>
      </c>
      <c r="I5" s="178" t="s">
        <v>10</v>
      </c>
      <c r="J5" s="178" t="s">
        <v>11</v>
      </c>
      <c r="K5" s="214" t="s">
        <v>85</v>
      </c>
      <c r="L5" s="179" t="s">
        <v>17</v>
      </c>
      <c r="M5" s="180" t="s">
        <v>18</v>
      </c>
      <c r="N5" s="180" t="s">
        <v>19</v>
      </c>
      <c r="O5" s="180" t="s">
        <v>20</v>
      </c>
      <c r="P5" s="181" t="s">
        <v>21</v>
      </c>
      <c r="Q5" s="179" t="s">
        <v>17</v>
      </c>
      <c r="R5" s="180" t="s">
        <v>18</v>
      </c>
      <c r="S5" s="180" t="s">
        <v>19</v>
      </c>
      <c r="T5" s="180" t="s">
        <v>20</v>
      </c>
      <c r="U5" s="181" t="s">
        <v>21</v>
      </c>
      <c r="V5" s="179" t="s">
        <v>17</v>
      </c>
      <c r="W5" s="182" t="s">
        <v>18</v>
      </c>
      <c r="X5" s="182" t="s">
        <v>19</v>
      </c>
      <c r="Y5" s="182" t="s">
        <v>20</v>
      </c>
      <c r="Z5" s="183" t="s">
        <v>21</v>
      </c>
      <c r="AA5" s="179" t="s">
        <v>17</v>
      </c>
      <c r="AB5" s="180" t="s">
        <v>18</v>
      </c>
      <c r="AC5" s="180" t="s">
        <v>19</v>
      </c>
      <c r="AD5" s="180" t="s">
        <v>20</v>
      </c>
      <c r="AE5" s="181" t="s">
        <v>21</v>
      </c>
      <c r="AF5" s="184" t="s">
        <v>22</v>
      </c>
    </row>
    <row r="6" spans="1:32" ht="24.95" customHeight="1" x14ac:dyDescent="0.2">
      <c r="A6" s="484">
        <v>11489831</v>
      </c>
      <c r="B6" s="485"/>
      <c r="C6" s="485"/>
      <c r="D6" s="299" t="s">
        <v>98</v>
      </c>
      <c r="E6" s="226"/>
      <c r="F6" s="226"/>
      <c r="G6" s="226"/>
      <c r="H6" s="226"/>
      <c r="I6" s="226"/>
      <c r="J6" s="226"/>
      <c r="K6" s="42" t="str">
        <f>IF(SUM(E6:J6)&lt;=2,"X"," ")</f>
        <v>X</v>
      </c>
      <c r="L6" s="190"/>
      <c r="M6" s="276">
        <v>2.5</v>
      </c>
      <c r="N6" s="186"/>
      <c r="O6" s="186"/>
      <c r="P6" s="187">
        <v>1</v>
      </c>
      <c r="Q6" s="188">
        <v>3</v>
      </c>
      <c r="R6" s="186">
        <v>8.5</v>
      </c>
      <c r="S6" s="186">
        <v>4.5</v>
      </c>
      <c r="T6" s="186">
        <v>4</v>
      </c>
      <c r="U6" s="189"/>
      <c r="V6" s="190"/>
      <c r="W6" s="186">
        <v>6</v>
      </c>
      <c r="X6" s="186"/>
      <c r="Y6" s="186"/>
      <c r="Z6" s="187"/>
      <c r="AA6" s="185"/>
      <c r="AB6" s="186"/>
      <c r="AC6" s="186"/>
      <c r="AD6" s="186"/>
      <c r="AE6" s="187"/>
      <c r="AF6" s="40">
        <f>SUM(L6:AE6)</f>
        <v>29.5</v>
      </c>
    </row>
    <row r="7" spans="1:32" ht="24.95" customHeight="1" x14ac:dyDescent="0.2">
      <c r="A7" s="462">
        <v>11656574</v>
      </c>
      <c r="B7" s="443"/>
      <c r="C7" s="443"/>
      <c r="D7" s="299" t="s">
        <v>90</v>
      </c>
      <c r="E7" s="226"/>
      <c r="F7" s="226"/>
      <c r="G7" s="226"/>
      <c r="H7" s="226"/>
      <c r="I7" s="226"/>
      <c r="J7" s="226"/>
      <c r="K7" s="42" t="str">
        <f t="shared" ref="K7:K26" si="0">IF(SUM(E7:J7)&lt;=2,"X"," ")</f>
        <v>X</v>
      </c>
      <c r="L7" s="190"/>
      <c r="M7" s="186"/>
      <c r="N7" s="186"/>
      <c r="O7" s="186"/>
      <c r="P7" s="187"/>
      <c r="Q7" s="188"/>
      <c r="R7" s="186"/>
      <c r="S7" s="186"/>
      <c r="T7" s="186"/>
      <c r="U7" s="189"/>
      <c r="V7" s="190"/>
      <c r="W7" s="186"/>
      <c r="X7" s="186"/>
      <c r="Y7" s="186"/>
      <c r="Z7" s="187"/>
      <c r="AA7" s="185"/>
      <c r="AB7" s="186"/>
      <c r="AC7" s="186"/>
      <c r="AD7" s="186"/>
      <c r="AE7" s="187">
        <v>1</v>
      </c>
      <c r="AF7" s="40">
        <f t="shared" ref="AF7:AF26" si="1">SUM(L7:AE7)</f>
        <v>1</v>
      </c>
    </row>
    <row r="8" spans="1:32" ht="24.95" customHeight="1" x14ac:dyDescent="0.2">
      <c r="A8" s="462">
        <v>11575391</v>
      </c>
      <c r="B8" s="443"/>
      <c r="C8" s="443"/>
      <c r="D8" s="299" t="s">
        <v>102</v>
      </c>
      <c r="E8" s="226"/>
      <c r="F8" s="226"/>
      <c r="G8" s="226"/>
      <c r="H8" s="226"/>
      <c r="I8" s="226"/>
      <c r="J8" s="226"/>
      <c r="K8" s="42" t="str">
        <f t="shared" si="0"/>
        <v>X</v>
      </c>
      <c r="L8" s="190"/>
      <c r="M8" s="186"/>
      <c r="N8" s="186"/>
      <c r="O8" s="186"/>
      <c r="P8" s="187"/>
      <c r="Q8" s="188"/>
      <c r="R8" s="186"/>
      <c r="S8" s="186"/>
      <c r="T8" s="186"/>
      <c r="U8" s="189"/>
      <c r="V8" s="190"/>
      <c r="W8" s="186"/>
      <c r="X8" s="186"/>
      <c r="Y8" s="186"/>
      <c r="Z8" s="187"/>
      <c r="AA8" s="185"/>
      <c r="AB8" s="186"/>
      <c r="AC8" s="186"/>
      <c r="AD8" s="186"/>
      <c r="AE8" s="187">
        <v>1</v>
      </c>
      <c r="AF8" s="40">
        <f t="shared" si="1"/>
        <v>1</v>
      </c>
    </row>
    <row r="9" spans="1:32" ht="24.95" customHeight="1" x14ac:dyDescent="0.2">
      <c r="A9" s="329">
        <v>11639905</v>
      </c>
      <c r="B9" s="330"/>
      <c r="C9" s="452"/>
      <c r="D9" s="299" t="s">
        <v>122</v>
      </c>
      <c r="E9" s="226"/>
      <c r="F9" s="226"/>
      <c r="G9" s="226"/>
      <c r="H9" s="226"/>
      <c r="I9" s="226"/>
      <c r="J9" s="226"/>
      <c r="K9" s="42" t="str">
        <f t="shared" si="0"/>
        <v>X</v>
      </c>
      <c r="L9" s="190"/>
      <c r="M9" s="186"/>
      <c r="N9" s="186"/>
      <c r="O9" s="186"/>
      <c r="P9" s="187"/>
      <c r="Q9" s="188"/>
      <c r="R9" s="186"/>
      <c r="S9" s="186">
        <v>4</v>
      </c>
      <c r="T9" s="186"/>
      <c r="U9" s="189"/>
      <c r="V9" s="190"/>
      <c r="W9" s="186"/>
      <c r="X9" s="186"/>
      <c r="Y9" s="186"/>
      <c r="Z9" s="187"/>
      <c r="AA9" s="185"/>
      <c r="AB9" s="186"/>
      <c r="AC9" s="186"/>
      <c r="AD9" s="186"/>
      <c r="AE9" s="187"/>
      <c r="AF9" s="40">
        <f t="shared" si="1"/>
        <v>4</v>
      </c>
    </row>
    <row r="10" spans="1:32" ht="24.95" customHeight="1" x14ac:dyDescent="0.2">
      <c r="A10" s="462">
        <v>11656339</v>
      </c>
      <c r="B10" s="443"/>
      <c r="C10" s="443"/>
      <c r="D10" s="299" t="s">
        <v>187</v>
      </c>
      <c r="E10" s="226"/>
      <c r="F10" s="226"/>
      <c r="G10" s="226"/>
      <c r="H10" s="226"/>
      <c r="I10" s="226"/>
      <c r="J10" s="226"/>
      <c r="K10" s="42" t="str">
        <f t="shared" si="0"/>
        <v>X</v>
      </c>
      <c r="L10" s="190"/>
      <c r="M10" s="186"/>
      <c r="N10" s="186"/>
      <c r="O10" s="186"/>
      <c r="P10" s="187">
        <v>1</v>
      </c>
      <c r="Q10" s="188"/>
      <c r="R10" s="186"/>
      <c r="S10" s="186"/>
      <c r="T10" s="186"/>
      <c r="U10" s="189"/>
      <c r="V10" s="190"/>
      <c r="W10" s="186"/>
      <c r="X10" s="186"/>
      <c r="Y10" s="186"/>
      <c r="Z10" s="187">
        <v>4</v>
      </c>
      <c r="AA10" s="185"/>
      <c r="AB10" s="186"/>
      <c r="AC10" s="186"/>
      <c r="AD10" s="186"/>
      <c r="AE10" s="187"/>
      <c r="AF10" s="40">
        <f t="shared" si="1"/>
        <v>5</v>
      </c>
    </row>
    <row r="11" spans="1:32" ht="24.95" customHeight="1" x14ac:dyDescent="0.2">
      <c r="A11" s="329">
        <v>11663465</v>
      </c>
      <c r="B11" s="443"/>
      <c r="C11" s="443"/>
      <c r="D11" s="299" t="s">
        <v>179</v>
      </c>
      <c r="E11" s="226"/>
      <c r="F11" s="226"/>
      <c r="G11" s="226"/>
      <c r="H11" s="226"/>
      <c r="I11" s="226"/>
      <c r="J11" s="226"/>
      <c r="K11" s="42" t="str">
        <f t="shared" si="0"/>
        <v>X</v>
      </c>
      <c r="L11" s="190"/>
      <c r="M11" s="186"/>
      <c r="N11" s="186">
        <v>3</v>
      </c>
      <c r="O11" s="186"/>
      <c r="P11" s="187"/>
      <c r="Q11" s="188"/>
      <c r="R11" s="186"/>
      <c r="S11" s="186"/>
      <c r="T11" s="186"/>
      <c r="U11" s="189"/>
      <c r="V11" s="190"/>
      <c r="W11" s="186"/>
      <c r="X11" s="186"/>
      <c r="Y11" s="186"/>
      <c r="Z11" s="187"/>
      <c r="AA11" s="185"/>
      <c r="AB11" s="186"/>
      <c r="AC11" s="186"/>
      <c r="AD11" s="186"/>
      <c r="AE11" s="187"/>
      <c r="AF11" s="40">
        <f t="shared" si="1"/>
        <v>3</v>
      </c>
    </row>
    <row r="12" spans="1:32" ht="24.95" customHeight="1" x14ac:dyDescent="0.2">
      <c r="A12" s="462">
        <v>11664725</v>
      </c>
      <c r="B12" s="443"/>
      <c r="C12" s="443"/>
      <c r="D12" s="299" t="s">
        <v>156</v>
      </c>
      <c r="E12" s="226"/>
      <c r="F12" s="226"/>
      <c r="G12" s="226"/>
      <c r="H12" s="226"/>
      <c r="I12" s="226"/>
      <c r="J12" s="226"/>
      <c r="K12" s="42" t="str">
        <f t="shared" si="0"/>
        <v>X</v>
      </c>
      <c r="L12" s="190">
        <v>1</v>
      </c>
      <c r="M12" s="186"/>
      <c r="N12" s="186"/>
      <c r="O12" s="186"/>
      <c r="P12" s="187">
        <v>1</v>
      </c>
      <c r="Q12" s="188"/>
      <c r="R12" s="186"/>
      <c r="S12" s="186"/>
      <c r="T12" s="186"/>
      <c r="U12" s="189"/>
      <c r="V12" s="190"/>
      <c r="W12" s="186"/>
      <c r="X12" s="186"/>
      <c r="Y12" s="186"/>
      <c r="Z12" s="187"/>
      <c r="AA12" s="185">
        <v>5.75</v>
      </c>
      <c r="AB12" s="186"/>
      <c r="AC12" s="186">
        <v>7.75</v>
      </c>
      <c r="AD12" s="186"/>
      <c r="AE12" s="187">
        <v>4</v>
      </c>
      <c r="AF12" s="40">
        <f t="shared" si="1"/>
        <v>19.5</v>
      </c>
    </row>
    <row r="13" spans="1:32" ht="24.95" customHeight="1" x14ac:dyDescent="0.2">
      <c r="A13" s="462">
        <v>11666949</v>
      </c>
      <c r="B13" s="443"/>
      <c r="C13" s="443"/>
      <c r="D13" s="299" t="s">
        <v>188</v>
      </c>
      <c r="E13" s="226"/>
      <c r="F13" s="226"/>
      <c r="G13" s="226"/>
      <c r="H13" s="226"/>
      <c r="I13" s="226"/>
      <c r="J13" s="226"/>
      <c r="K13" s="42" t="str">
        <f t="shared" si="0"/>
        <v>X</v>
      </c>
      <c r="L13" s="190"/>
      <c r="M13" s="186"/>
      <c r="N13" s="186"/>
      <c r="O13" s="186"/>
      <c r="P13" s="187"/>
      <c r="Q13" s="188"/>
      <c r="R13" s="186"/>
      <c r="S13" s="186"/>
      <c r="T13" s="186">
        <v>1.5</v>
      </c>
      <c r="U13" s="189"/>
      <c r="V13" s="190"/>
      <c r="W13" s="186"/>
      <c r="X13" s="186"/>
      <c r="Y13" s="186"/>
      <c r="Z13" s="187"/>
      <c r="AA13" s="185"/>
      <c r="AB13" s="186"/>
      <c r="AC13" s="186"/>
      <c r="AD13" s="186">
        <v>1.25</v>
      </c>
      <c r="AE13" s="187"/>
      <c r="AF13" s="40">
        <f t="shared" si="1"/>
        <v>2.75</v>
      </c>
    </row>
    <row r="14" spans="1:32" ht="24.95" customHeight="1" x14ac:dyDescent="0.2">
      <c r="A14" s="462">
        <v>11670303</v>
      </c>
      <c r="B14" s="443"/>
      <c r="C14" s="443"/>
      <c r="D14" s="299" t="s">
        <v>173</v>
      </c>
      <c r="E14" s="226"/>
      <c r="F14" s="226"/>
      <c r="G14" s="226"/>
      <c r="H14" s="226"/>
      <c r="I14" s="226"/>
      <c r="J14" s="226"/>
      <c r="K14" s="42" t="str">
        <f t="shared" si="0"/>
        <v>X</v>
      </c>
      <c r="L14" s="190">
        <v>1.25</v>
      </c>
      <c r="M14" s="186"/>
      <c r="N14" s="186"/>
      <c r="O14" s="186"/>
      <c r="P14" s="187"/>
      <c r="Q14" s="188"/>
      <c r="R14" s="186"/>
      <c r="S14" s="186"/>
      <c r="T14" s="186"/>
      <c r="U14" s="189"/>
      <c r="V14" s="190">
        <v>4</v>
      </c>
      <c r="W14" s="186"/>
      <c r="X14" s="186"/>
      <c r="Y14" s="186"/>
      <c r="Z14" s="187"/>
      <c r="AA14" s="185"/>
      <c r="AB14" s="186"/>
      <c r="AC14" s="186"/>
      <c r="AD14" s="186"/>
      <c r="AE14" s="187"/>
      <c r="AF14" s="40">
        <f t="shared" si="1"/>
        <v>5.25</v>
      </c>
    </row>
    <row r="15" spans="1:32" ht="24.95" customHeight="1" x14ac:dyDescent="0.2">
      <c r="A15" s="462">
        <v>11668448</v>
      </c>
      <c r="B15" s="443"/>
      <c r="C15" s="443"/>
      <c r="D15" s="299" t="s">
        <v>189</v>
      </c>
      <c r="E15" s="226"/>
      <c r="F15" s="226"/>
      <c r="G15" s="226"/>
      <c r="H15" s="226"/>
      <c r="I15" s="226"/>
      <c r="J15" s="226"/>
      <c r="K15" s="42" t="str">
        <f t="shared" si="0"/>
        <v>X</v>
      </c>
      <c r="L15" s="190"/>
      <c r="M15" s="186"/>
      <c r="N15" s="186"/>
      <c r="O15" s="186"/>
      <c r="P15" s="187"/>
      <c r="Q15" s="188"/>
      <c r="R15" s="186"/>
      <c r="S15" s="186"/>
      <c r="T15" s="186"/>
      <c r="U15" s="189"/>
      <c r="V15" s="190">
        <v>4.5</v>
      </c>
      <c r="W15" s="186">
        <v>2.5</v>
      </c>
      <c r="X15" s="186">
        <v>8.5</v>
      </c>
      <c r="Y15" s="186"/>
      <c r="Z15" s="187"/>
      <c r="AA15" s="185"/>
      <c r="AB15" s="186"/>
      <c r="AC15" s="186"/>
      <c r="AD15" s="186"/>
      <c r="AE15" s="187"/>
      <c r="AF15" s="40">
        <f t="shared" si="1"/>
        <v>15.5</v>
      </c>
    </row>
    <row r="16" spans="1:32" ht="24.95" customHeight="1" x14ac:dyDescent="0.2">
      <c r="A16" s="462">
        <v>11668446</v>
      </c>
      <c r="B16" s="463"/>
      <c r="C16" s="463"/>
      <c r="D16" s="299" t="s">
        <v>190</v>
      </c>
      <c r="E16" s="226"/>
      <c r="F16" s="226"/>
      <c r="G16" s="226"/>
      <c r="H16" s="226"/>
      <c r="I16" s="226"/>
      <c r="J16" s="226"/>
      <c r="K16" s="42" t="str">
        <f t="shared" si="0"/>
        <v>X</v>
      </c>
      <c r="L16" s="190"/>
      <c r="M16" s="186"/>
      <c r="N16" s="186"/>
      <c r="O16" s="186"/>
      <c r="P16" s="187"/>
      <c r="Q16" s="188"/>
      <c r="R16" s="186"/>
      <c r="S16" s="186"/>
      <c r="T16" s="186">
        <v>1.75</v>
      </c>
      <c r="U16" s="189"/>
      <c r="V16" s="190"/>
      <c r="W16" s="186"/>
      <c r="X16" s="186"/>
      <c r="Y16" s="186"/>
      <c r="Z16" s="187"/>
      <c r="AA16" s="185"/>
      <c r="AB16" s="186"/>
      <c r="AC16" s="186"/>
      <c r="AD16" s="186">
        <v>1.25</v>
      </c>
      <c r="AE16" s="187"/>
      <c r="AF16" s="40">
        <f t="shared" si="1"/>
        <v>3</v>
      </c>
    </row>
    <row r="17" spans="1:32" ht="24.95" customHeight="1" x14ac:dyDescent="0.2">
      <c r="A17" s="462">
        <v>11669238</v>
      </c>
      <c r="B17" s="443"/>
      <c r="C17" s="443"/>
      <c r="D17" s="299" t="s">
        <v>191</v>
      </c>
      <c r="E17" s="226"/>
      <c r="F17" s="226"/>
      <c r="G17" s="226"/>
      <c r="H17" s="226"/>
      <c r="I17" s="226"/>
      <c r="J17" s="226"/>
      <c r="K17" s="42" t="str">
        <f t="shared" si="0"/>
        <v>X</v>
      </c>
      <c r="L17" s="190"/>
      <c r="M17" s="186"/>
      <c r="N17" s="186"/>
      <c r="O17" s="186"/>
      <c r="P17" s="187">
        <v>1</v>
      </c>
      <c r="Q17" s="188"/>
      <c r="R17" s="186"/>
      <c r="S17" s="186"/>
      <c r="T17" s="186">
        <v>1.25</v>
      </c>
      <c r="U17" s="189">
        <v>4</v>
      </c>
      <c r="V17" s="190"/>
      <c r="W17" s="186"/>
      <c r="X17" s="186"/>
      <c r="Y17" s="186"/>
      <c r="Z17" s="187"/>
      <c r="AA17" s="185"/>
      <c r="AB17" s="186"/>
      <c r="AC17" s="186"/>
      <c r="AD17" s="186">
        <v>0.5</v>
      </c>
      <c r="AE17" s="187"/>
      <c r="AF17" s="40">
        <f t="shared" si="1"/>
        <v>6.75</v>
      </c>
    </row>
    <row r="18" spans="1:32" ht="24.95" customHeight="1" x14ac:dyDescent="0.2">
      <c r="A18" s="462">
        <v>11669239</v>
      </c>
      <c r="B18" s="463"/>
      <c r="C18" s="463"/>
      <c r="D18" s="299" t="s">
        <v>192</v>
      </c>
      <c r="E18" s="226"/>
      <c r="F18" s="226"/>
      <c r="G18" s="226"/>
      <c r="H18" s="226"/>
      <c r="I18" s="226"/>
      <c r="J18" s="226"/>
      <c r="K18" s="42" t="str">
        <f t="shared" si="0"/>
        <v>X</v>
      </c>
      <c r="L18" s="195"/>
      <c r="M18" s="191"/>
      <c r="N18" s="191"/>
      <c r="O18" s="191"/>
      <c r="P18" s="192"/>
      <c r="Q18" s="193">
        <v>2.5</v>
      </c>
      <c r="R18" s="191"/>
      <c r="S18" s="191"/>
      <c r="T18" s="191"/>
      <c r="U18" s="194"/>
      <c r="V18" s="195"/>
      <c r="W18" s="191"/>
      <c r="X18" s="191"/>
      <c r="Y18" s="191">
        <v>8.5</v>
      </c>
      <c r="Z18" s="192"/>
      <c r="AA18" s="185"/>
      <c r="AB18" s="186"/>
      <c r="AC18" s="186"/>
      <c r="AD18" s="186"/>
      <c r="AE18" s="187"/>
      <c r="AF18" s="40">
        <f t="shared" si="1"/>
        <v>11</v>
      </c>
    </row>
    <row r="19" spans="1:32" ht="24.95" customHeight="1" x14ac:dyDescent="0.2">
      <c r="A19" s="462">
        <v>11639917</v>
      </c>
      <c r="B19" s="463"/>
      <c r="C19" s="463"/>
      <c r="D19" s="299" t="s">
        <v>193</v>
      </c>
      <c r="E19" s="226"/>
      <c r="F19" s="226"/>
      <c r="G19" s="226"/>
      <c r="H19" s="226"/>
      <c r="I19" s="226"/>
      <c r="J19" s="226"/>
      <c r="K19" s="42" t="str">
        <f t="shared" si="0"/>
        <v>X</v>
      </c>
      <c r="L19" s="195"/>
      <c r="M19" s="191"/>
      <c r="N19" s="191"/>
      <c r="O19" s="191"/>
      <c r="P19" s="192"/>
      <c r="Q19" s="193"/>
      <c r="R19" s="191"/>
      <c r="S19" s="191"/>
      <c r="T19" s="191"/>
      <c r="U19" s="194"/>
      <c r="V19" s="195"/>
      <c r="W19" s="191"/>
      <c r="X19" s="191"/>
      <c r="Y19" s="191"/>
      <c r="Z19" s="192"/>
      <c r="AA19" s="185"/>
      <c r="AB19" s="186"/>
      <c r="AC19" s="186"/>
      <c r="AD19" s="186">
        <v>0.5</v>
      </c>
      <c r="AE19" s="187"/>
      <c r="AF19" s="40">
        <f t="shared" si="1"/>
        <v>0.5</v>
      </c>
    </row>
    <row r="20" spans="1:32" ht="24.95" customHeight="1" x14ac:dyDescent="0.2">
      <c r="A20" s="462">
        <v>11639906</v>
      </c>
      <c r="B20" s="463"/>
      <c r="C20" s="463"/>
      <c r="D20" s="299" t="s">
        <v>194</v>
      </c>
      <c r="E20" s="226"/>
      <c r="F20" s="226"/>
      <c r="G20" s="226"/>
      <c r="H20" s="226"/>
      <c r="I20" s="226"/>
      <c r="J20" s="226"/>
      <c r="K20" s="42" t="str">
        <f t="shared" si="0"/>
        <v>X</v>
      </c>
      <c r="L20" s="195"/>
      <c r="M20" s="191"/>
      <c r="N20" s="191"/>
      <c r="O20" s="191"/>
      <c r="P20" s="192"/>
      <c r="Q20" s="193"/>
      <c r="R20" s="191"/>
      <c r="S20" s="191"/>
      <c r="T20" s="191"/>
      <c r="U20" s="194"/>
      <c r="V20" s="195"/>
      <c r="W20" s="191"/>
      <c r="X20" s="191"/>
      <c r="Y20" s="191"/>
      <c r="Z20" s="192"/>
      <c r="AA20" s="185"/>
      <c r="AB20" s="186"/>
      <c r="AC20" s="186"/>
      <c r="AD20" s="186">
        <v>2.5</v>
      </c>
      <c r="AE20" s="187"/>
      <c r="AF20" s="40">
        <f t="shared" si="1"/>
        <v>2.5</v>
      </c>
    </row>
    <row r="21" spans="1:32" ht="24.95" customHeight="1" x14ac:dyDescent="0.2">
      <c r="A21" s="462">
        <v>11677462</v>
      </c>
      <c r="B21" s="463"/>
      <c r="C21" s="463"/>
      <c r="D21" s="299" t="s">
        <v>195</v>
      </c>
      <c r="E21" s="230"/>
      <c r="F21" s="230"/>
      <c r="G21" s="230"/>
      <c r="H21" s="230"/>
      <c r="I21" s="230"/>
      <c r="J21" s="230"/>
      <c r="K21" s="42" t="str">
        <f t="shared" si="0"/>
        <v>X</v>
      </c>
      <c r="L21" s="195"/>
      <c r="M21" s="191">
        <v>4.5</v>
      </c>
      <c r="N21" s="191"/>
      <c r="O21" s="191"/>
      <c r="P21" s="192"/>
      <c r="Q21" s="193"/>
      <c r="R21" s="191"/>
      <c r="S21" s="191"/>
      <c r="T21" s="191"/>
      <c r="U21" s="194"/>
      <c r="V21" s="195"/>
      <c r="W21" s="191"/>
      <c r="X21" s="191"/>
      <c r="Y21" s="191"/>
      <c r="Z21" s="192"/>
      <c r="AA21" s="185"/>
      <c r="AB21" s="186"/>
      <c r="AC21" s="186"/>
      <c r="AD21" s="186"/>
      <c r="AE21" s="187"/>
      <c r="AF21" s="40">
        <f t="shared" si="1"/>
        <v>4.5</v>
      </c>
    </row>
    <row r="22" spans="1:32" ht="24.95" customHeight="1" x14ac:dyDescent="0.2">
      <c r="A22" s="462">
        <v>11678757</v>
      </c>
      <c r="B22" s="463"/>
      <c r="C22" s="468"/>
      <c r="D22" s="299" t="s">
        <v>196</v>
      </c>
      <c r="E22" s="301"/>
      <c r="F22" s="301"/>
      <c r="G22" s="301"/>
      <c r="H22" s="301"/>
      <c r="I22" s="301"/>
      <c r="J22" s="301"/>
      <c r="K22" s="46"/>
      <c r="L22" s="195"/>
      <c r="M22" s="191"/>
      <c r="N22" s="191"/>
      <c r="O22" s="191"/>
      <c r="P22" s="192"/>
      <c r="Q22" s="193">
        <v>3</v>
      </c>
      <c r="R22" s="191"/>
      <c r="S22" s="191"/>
      <c r="T22" s="191"/>
      <c r="U22" s="194"/>
      <c r="V22" s="195"/>
      <c r="W22" s="191"/>
      <c r="X22" s="191"/>
      <c r="Y22" s="191"/>
      <c r="Z22" s="192"/>
      <c r="AA22" s="302">
        <v>2</v>
      </c>
      <c r="AB22" s="191"/>
      <c r="AC22" s="191"/>
      <c r="AD22" s="191"/>
      <c r="AE22" s="192"/>
      <c r="AF22" s="40">
        <f t="shared" si="1"/>
        <v>5</v>
      </c>
    </row>
    <row r="23" spans="1:32" ht="24.95" customHeight="1" x14ac:dyDescent="0.2">
      <c r="A23" s="462">
        <v>11639906</v>
      </c>
      <c r="B23" s="463"/>
      <c r="C23" s="468"/>
      <c r="D23" s="299" t="s">
        <v>197</v>
      </c>
      <c r="E23" s="301"/>
      <c r="F23" s="301"/>
      <c r="G23" s="301"/>
      <c r="H23" s="301"/>
      <c r="I23" s="301"/>
      <c r="J23" s="301"/>
      <c r="K23" s="46"/>
      <c r="L23" s="195"/>
      <c r="M23" s="191"/>
      <c r="N23" s="191"/>
      <c r="O23" s="191"/>
      <c r="P23" s="192"/>
      <c r="Q23" s="193"/>
      <c r="R23" s="191"/>
      <c r="S23" s="191"/>
      <c r="T23" s="191"/>
      <c r="U23" s="194"/>
      <c r="V23" s="195"/>
      <c r="W23" s="191"/>
      <c r="X23" s="191"/>
      <c r="Y23" s="191"/>
      <c r="Z23" s="192"/>
      <c r="AA23" s="302"/>
      <c r="AB23" s="191"/>
      <c r="AC23" s="191"/>
      <c r="AD23" s="191">
        <v>1.75</v>
      </c>
      <c r="AE23" s="192"/>
      <c r="AF23" s="40">
        <f t="shared" si="1"/>
        <v>1.75</v>
      </c>
    </row>
    <row r="24" spans="1:32" ht="24.95" customHeight="1" x14ac:dyDescent="0.2">
      <c r="A24" s="462">
        <v>11683082</v>
      </c>
      <c r="B24" s="463"/>
      <c r="C24" s="468"/>
      <c r="D24" s="299" t="s">
        <v>198</v>
      </c>
      <c r="E24" s="301"/>
      <c r="F24" s="301"/>
      <c r="G24" s="301"/>
      <c r="H24" s="301"/>
      <c r="I24" s="301"/>
      <c r="J24" s="301"/>
      <c r="K24" s="46"/>
      <c r="L24" s="195"/>
      <c r="M24" s="191"/>
      <c r="N24" s="191"/>
      <c r="O24" s="191"/>
      <c r="P24" s="192"/>
      <c r="Q24" s="193"/>
      <c r="R24" s="191"/>
      <c r="S24" s="191"/>
      <c r="T24" s="191"/>
      <c r="U24" s="194"/>
      <c r="V24" s="195"/>
      <c r="W24" s="191"/>
      <c r="X24" s="191"/>
      <c r="Y24" s="191"/>
      <c r="Z24" s="192"/>
      <c r="AA24" s="302"/>
      <c r="AB24" s="191"/>
      <c r="AC24" s="191"/>
      <c r="AD24" s="191"/>
      <c r="AE24" s="192">
        <v>1</v>
      </c>
      <c r="AF24" s="40">
        <f t="shared" si="1"/>
        <v>1</v>
      </c>
    </row>
    <row r="25" spans="1:32" ht="24.95" customHeight="1" x14ac:dyDescent="0.2">
      <c r="A25" s="462"/>
      <c r="B25" s="463"/>
      <c r="C25" s="468"/>
      <c r="D25" s="300"/>
      <c r="E25" s="301"/>
      <c r="F25" s="301"/>
      <c r="G25" s="301"/>
      <c r="H25" s="301"/>
      <c r="I25" s="301"/>
      <c r="J25" s="301"/>
      <c r="K25" s="46"/>
      <c r="L25" s="195"/>
      <c r="M25" s="191"/>
      <c r="N25" s="191"/>
      <c r="O25" s="191"/>
      <c r="P25" s="192"/>
      <c r="Q25" s="193"/>
      <c r="R25" s="191"/>
      <c r="S25" s="191"/>
      <c r="T25" s="191"/>
      <c r="U25" s="194"/>
      <c r="V25" s="195"/>
      <c r="W25" s="191"/>
      <c r="X25" s="191"/>
      <c r="Y25" s="191"/>
      <c r="Z25" s="192"/>
      <c r="AA25" s="302"/>
      <c r="AB25" s="191"/>
      <c r="AC25" s="191"/>
      <c r="AD25" s="191"/>
      <c r="AE25" s="192"/>
      <c r="AF25" s="40">
        <f t="shared" si="1"/>
        <v>0</v>
      </c>
    </row>
    <row r="26" spans="1:32" ht="24.95" customHeight="1" thickBot="1" x14ac:dyDescent="0.25">
      <c r="A26" s="465"/>
      <c r="B26" s="466"/>
      <c r="C26" s="467"/>
      <c r="D26" s="229"/>
      <c r="E26" s="231"/>
      <c r="F26" s="231"/>
      <c r="G26" s="231"/>
      <c r="H26" s="231"/>
      <c r="I26" s="231"/>
      <c r="J26" s="231"/>
      <c r="K26" s="50" t="str">
        <f t="shared" si="0"/>
        <v>X</v>
      </c>
      <c r="L26" s="200"/>
      <c r="M26" s="196"/>
      <c r="N26" s="196"/>
      <c r="O26" s="196"/>
      <c r="P26" s="197"/>
      <c r="Q26" s="198"/>
      <c r="R26" s="196"/>
      <c r="S26" s="196"/>
      <c r="T26" s="196"/>
      <c r="U26" s="199"/>
      <c r="V26" s="200"/>
      <c r="W26" s="196"/>
      <c r="X26" s="196"/>
      <c r="Y26" s="196"/>
      <c r="Z26" s="197"/>
      <c r="AA26" s="200"/>
      <c r="AB26" s="196"/>
      <c r="AC26" s="196"/>
      <c r="AD26" s="196"/>
      <c r="AE26" s="197"/>
      <c r="AF26" s="40">
        <f t="shared" si="1"/>
        <v>0</v>
      </c>
    </row>
    <row r="27" spans="1:32" x14ac:dyDescent="0.2">
      <c r="L27" s="57">
        <f t="shared" ref="L27:AF27" si="2">SUM(L6:L26)</f>
        <v>2.25</v>
      </c>
      <c r="M27" s="57">
        <f t="shared" si="2"/>
        <v>7</v>
      </c>
      <c r="N27" s="57">
        <f t="shared" si="2"/>
        <v>3</v>
      </c>
      <c r="O27" s="57">
        <f t="shared" si="2"/>
        <v>0</v>
      </c>
      <c r="P27" s="57">
        <f t="shared" si="2"/>
        <v>4</v>
      </c>
      <c r="Q27" s="57">
        <f t="shared" si="2"/>
        <v>8.5</v>
      </c>
      <c r="R27" s="57">
        <f t="shared" si="2"/>
        <v>8.5</v>
      </c>
      <c r="S27" s="57">
        <f t="shared" si="2"/>
        <v>8.5</v>
      </c>
      <c r="T27" s="57">
        <f t="shared" si="2"/>
        <v>8.5</v>
      </c>
      <c r="U27" s="57">
        <f t="shared" si="2"/>
        <v>4</v>
      </c>
      <c r="V27" s="57">
        <f t="shared" si="2"/>
        <v>8.5</v>
      </c>
      <c r="W27" s="57">
        <f t="shared" si="2"/>
        <v>8.5</v>
      </c>
      <c r="X27" s="57">
        <f t="shared" si="2"/>
        <v>8.5</v>
      </c>
      <c r="Y27" s="57">
        <f t="shared" si="2"/>
        <v>8.5</v>
      </c>
      <c r="Z27" s="57">
        <f t="shared" si="2"/>
        <v>4</v>
      </c>
      <c r="AA27" s="57">
        <f t="shared" si="2"/>
        <v>7.75</v>
      </c>
      <c r="AB27" s="57">
        <f t="shared" si="2"/>
        <v>0</v>
      </c>
      <c r="AC27" s="57">
        <f t="shared" si="2"/>
        <v>7.75</v>
      </c>
      <c r="AD27" s="57">
        <f t="shared" si="2"/>
        <v>7.75</v>
      </c>
      <c r="AE27" s="57">
        <f t="shared" si="2"/>
        <v>7</v>
      </c>
      <c r="AF27" s="57">
        <f t="shared" si="2"/>
        <v>122.5</v>
      </c>
    </row>
    <row r="28" spans="1:32" x14ac:dyDescent="0.2">
      <c r="P28" s="164"/>
      <c r="AA28" s="202"/>
      <c r="AB28" s="202"/>
      <c r="AC28" s="202"/>
      <c r="AD28" s="202"/>
      <c r="AE28" s="202"/>
    </row>
    <row r="29" spans="1:32" x14ac:dyDescent="0.2">
      <c r="AA29" s="202"/>
      <c r="AB29" s="202"/>
      <c r="AC29" s="202"/>
      <c r="AD29" s="202"/>
      <c r="AE29" s="202"/>
    </row>
    <row r="30" spans="1:32" x14ac:dyDescent="0.2">
      <c r="AA30" s="202"/>
      <c r="AB30" s="202"/>
      <c r="AC30" s="202"/>
      <c r="AD30" s="202"/>
      <c r="AE30" s="202"/>
    </row>
    <row r="31" spans="1:32" x14ac:dyDescent="0.2">
      <c r="AA31" s="201"/>
      <c r="AB31" s="201"/>
      <c r="AC31" s="201"/>
      <c r="AD31" s="201"/>
      <c r="AE31" s="201"/>
    </row>
    <row r="34" ht="12.75" customHeight="1" x14ac:dyDescent="0.2"/>
  </sheetData>
  <mergeCells count="29">
    <mergeCell ref="A6:C6"/>
    <mergeCell ref="A7:C7"/>
    <mergeCell ref="A10:C10"/>
    <mergeCell ref="A15:C15"/>
    <mergeCell ref="A8:C8"/>
    <mergeCell ref="A14:C14"/>
    <mergeCell ref="A9:C9"/>
    <mergeCell ref="A11:C11"/>
    <mergeCell ref="A13:C13"/>
    <mergeCell ref="A12:C12"/>
    <mergeCell ref="AA3:AE3"/>
    <mergeCell ref="A5:C5"/>
    <mergeCell ref="Q3:U3"/>
    <mergeCell ref="V3:Z3"/>
    <mergeCell ref="D3:D5"/>
    <mergeCell ref="E3:G4"/>
    <mergeCell ref="H3:J4"/>
    <mergeCell ref="L3:P3"/>
    <mergeCell ref="A26:C26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</mergeCells>
  <phoneticPr fontId="19" type="noConversion"/>
  <conditionalFormatting sqref="D6">
    <cfRule type="expression" dxfId="125" priority="19">
      <formula>COUNTA($L6:$EU6)</formula>
    </cfRule>
  </conditionalFormatting>
  <conditionalFormatting sqref="D7">
    <cfRule type="expression" dxfId="124" priority="18">
      <formula>COUNTA($L7:$EU7)</formula>
    </cfRule>
  </conditionalFormatting>
  <conditionalFormatting sqref="D8">
    <cfRule type="expression" dxfId="123" priority="17">
      <formula>COUNTA($L8:$EU8)</formula>
    </cfRule>
  </conditionalFormatting>
  <conditionalFormatting sqref="D9">
    <cfRule type="expression" dxfId="122" priority="16">
      <formula>COUNTA($L9:$EU9)</formula>
    </cfRule>
  </conditionalFormatting>
  <conditionalFormatting sqref="D10">
    <cfRule type="expression" dxfId="121" priority="15">
      <formula>COUNTA($L10:$EU10)</formula>
    </cfRule>
  </conditionalFormatting>
  <conditionalFormatting sqref="D11">
    <cfRule type="expression" dxfId="120" priority="14">
      <formula>COUNTA($L11:$EU11)</formula>
    </cfRule>
  </conditionalFormatting>
  <conditionalFormatting sqref="D12">
    <cfRule type="expression" dxfId="119" priority="13">
      <formula>COUNTA($L12:$EU12)</formula>
    </cfRule>
  </conditionalFormatting>
  <conditionalFormatting sqref="D13">
    <cfRule type="expression" dxfId="118" priority="12">
      <formula>COUNTA($L13:$EU13)</formula>
    </cfRule>
  </conditionalFormatting>
  <conditionalFormatting sqref="D14">
    <cfRule type="expression" dxfId="117" priority="11">
      <formula>COUNTA($L14:$EU14)</formula>
    </cfRule>
  </conditionalFormatting>
  <conditionalFormatting sqref="D15">
    <cfRule type="expression" dxfId="116" priority="10">
      <formula>COUNTA($L15:$EU15)</formula>
    </cfRule>
  </conditionalFormatting>
  <conditionalFormatting sqref="D16">
    <cfRule type="expression" dxfId="115" priority="9">
      <formula>COUNTA($L16:$EU16)</formula>
    </cfRule>
  </conditionalFormatting>
  <conditionalFormatting sqref="D17">
    <cfRule type="expression" dxfId="114" priority="8">
      <formula>COUNTA($L17:$EU17)</formula>
    </cfRule>
  </conditionalFormatting>
  <conditionalFormatting sqref="D18">
    <cfRule type="expression" dxfId="113" priority="7">
      <formula>COUNTA($L18:$EU18)</formula>
    </cfRule>
  </conditionalFormatting>
  <conditionalFormatting sqref="D19">
    <cfRule type="expression" dxfId="112" priority="6">
      <formula>COUNTA($L19:$EU19)</formula>
    </cfRule>
  </conditionalFormatting>
  <conditionalFormatting sqref="D20">
    <cfRule type="expression" dxfId="111" priority="5">
      <formula>COUNTA($L20:$EU20)</formula>
    </cfRule>
  </conditionalFormatting>
  <conditionalFormatting sqref="D21 D25">
    <cfRule type="expression" dxfId="110" priority="4">
      <formula>COUNTA($L21:$EU21)</formula>
    </cfRule>
  </conditionalFormatting>
  <conditionalFormatting sqref="D22">
    <cfRule type="expression" dxfId="109" priority="3">
      <formula>COUNTA($L22:$EU22)</formula>
    </cfRule>
  </conditionalFormatting>
  <conditionalFormatting sqref="D23">
    <cfRule type="expression" dxfId="108" priority="2">
      <formula>COUNTA($L23:$EU23)</formula>
    </cfRule>
  </conditionalFormatting>
  <conditionalFormatting sqref="D24">
    <cfRule type="expression" dxfId="107" priority="1">
      <formula>COUNTA($L24:$EU24)</formula>
    </cfRule>
  </conditionalFormatting>
  <pageMargins left="0.19685039370078741" right="0.19685039370078741" top="0.98425196850393704" bottom="0.98425196850393704" header="0.51181102362204722" footer="0.51181102362204722"/>
  <pageSetup paperSize="9" scale="57" orientation="landscape" horizontalDpi="1200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1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28515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06'!M2</f>
        <v>Reinaldo, MARTINS</v>
      </c>
      <c r="I2" s="374"/>
      <c r="J2" s="64"/>
      <c r="K2" s="65"/>
      <c r="L2" s="66">
        <f>'Opérations 06'!B3</f>
        <v>6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83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06'!A4</f>
        <v>43136</v>
      </c>
      <c r="L3" s="65" t="s">
        <v>32</v>
      </c>
      <c r="M3" s="70">
        <f>'Opérations 06'!C4</f>
        <v>43140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208">
        <v>2</v>
      </c>
      <c r="F8" s="80">
        <f>'Opérations 06'!L27</f>
        <v>2.25</v>
      </c>
      <c r="G8" s="80">
        <f>'Opérations 06'!M27</f>
        <v>7</v>
      </c>
      <c r="H8" s="80">
        <f>'Opérations 06'!N27</f>
        <v>3</v>
      </c>
      <c r="I8" s="80">
        <f>'Opérations 06'!O27</f>
        <v>0</v>
      </c>
      <c r="J8" s="80">
        <f>'Opérations 06'!P27</f>
        <v>4</v>
      </c>
      <c r="K8" s="94"/>
      <c r="L8" s="94"/>
      <c r="M8" s="95">
        <f>F8+G8+H8+I8+J8</f>
        <v>16.25</v>
      </c>
    </row>
    <row r="9" spans="1:13" s="62" customFormat="1" x14ac:dyDescent="0.2">
      <c r="A9" s="381"/>
      <c r="B9" s="382"/>
      <c r="C9" s="79"/>
      <c r="D9" s="66" t="s">
        <v>77</v>
      </c>
      <c r="E9" s="66"/>
      <c r="F9" s="66"/>
      <c r="G9" s="123"/>
      <c r="H9" s="66"/>
      <c r="I9" s="66"/>
      <c r="J9" s="66"/>
      <c r="K9" s="66"/>
      <c r="L9" s="66"/>
      <c r="M9" s="95">
        <f t="shared" ref="M9:M26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259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95">
        <f t="shared" si="0"/>
        <v>0</v>
      </c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95">
        <f t="shared" si="0"/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80">
        <v>3.75</v>
      </c>
      <c r="I23" s="80">
        <v>7.75</v>
      </c>
      <c r="J23" s="80">
        <v>3</v>
      </c>
      <c r="K23" s="66"/>
      <c r="L23" s="66"/>
      <c r="M23" s="95">
        <f t="shared" si="0"/>
        <v>14.5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95">
        <f t="shared" si="0"/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95">
        <f t="shared" si="0"/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95">
        <f t="shared" si="0"/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SUM(F8:F26)</f>
        <v>2.25</v>
      </c>
      <c r="G28" s="87">
        <f t="shared" ref="G28:L28" si="1">SUM(G8:G26)</f>
        <v>7</v>
      </c>
      <c r="H28" s="87">
        <f t="shared" si="1"/>
        <v>6.75</v>
      </c>
      <c r="I28" s="87">
        <f t="shared" si="1"/>
        <v>7.75</v>
      </c>
      <c r="J28" s="87">
        <f t="shared" si="1"/>
        <v>7</v>
      </c>
      <c r="K28" s="87">
        <f t="shared" si="1"/>
        <v>0</v>
      </c>
      <c r="L28" s="87">
        <f t="shared" si="1"/>
        <v>0</v>
      </c>
      <c r="M28" s="127">
        <f>SUM(M8:M26)</f>
        <v>30.75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146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0</v>
      </c>
      <c r="J32" s="93">
        <f>IF(J8&gt;=1,1,0)</f>
        <v>1</v>
      </c>
      <c r="K32" s="94"/>
      <c r="L32" s="94"/>
      <c r="M32" s="95">
        <f>F32+G32+H32+I32+J32</f>
        <v>4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0</v>
      </c>
      <c r="J33" s="93">
        <f>IF(J8&gt;=1,1,0)</f>
        <v>1</v>
      </c>
      <c r="K33" s="94"/>
      <c r="L33" s="94"/>
      <c r="M33" s="95">
        <f>F33+G33+H33+I33+J33</f>
        <v>4</v>
      </c>
    </row>
    <row r="34" spans="1:13" s="62" customFormat="1" x14ac:dyDescent="0.2">
      <c r="A34" s="91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96"/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verticalDpi="4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1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28515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06'!R2</f>
        <v>Christophe, FLEURY</v>
      </c>
      <c r="I2" s="374"/>
      <c r="J2" s="64"/>
      <c r="K2" s="65"/>
      <c r="L2" s="66">
        <f>'Opérations 06'!B3</f>
        <v>6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83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06'!A4</f>
        <v>43136</v>
      </c>
      <c r="L3" s="65" t="s">
        <v>32</v>
      </c>
      <c r="M3" s="70">
        <f>'Opérations 06'!C4</f>
        <v>43140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208">
        <v>2</v>
      </c>
      <c r="F8" s="80">
        <f>'Opérations 06'!Q27</f>
        <v>8.5</v>
      </c>
      <c r="G8" s="80">
        <f>'Opérations 06'!R27</f>
        <v>8.5</v>
      </c>
      <c r="H8" s="80">
        <f>'Opérations 06'!S27</f>
        <v>8.5</v>
      </c>
      <c r="I8" s="80">
        <f>'Opérations 06'!T27</f>
        <v>8.5</v>
      </c>
      <c r="J8" s="80">
        <f>'Opérations 06'!U27</f>
        <v>4</v>
      </c>
      <c r="K8" s="94"/>
      <c r="L8" s="94"/>
      <c r="M8" s="95">
        <f>F8+G8+H8+I8+J8</f>
        <v>38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SUM(F8:F26)</f>
        <v>8.5</v>
      </c>
      <c r="G28" s="87">
        <f t="shared" ref="G28:L28" si="1">SUM(G8:G26)</f>
        <v>8.5</v>
      </c>
      <c r="H28" s="87">
        <f t="shared" si="1"/>
        <v>8.5</v>
      </c>
      <c r="I28" s="87">
        <f t="shared" si="1"/>
        <v>8.5</v>
      </c>
      <c r="J28" s="87">
        <f t="shared" si="1"/>
        <v>4</v>
      </c>
      <c r="K28" s="87">
        <f t="shared" si="1"/>
        <v>0</v>
      </c>
      <c r="L28" s="87">
        <f t="shared" si="1"/>
        <v>0</v>
      </c>
      <c r="M28" s="127">
        <f>SUM(M8:M26)</f>
        <v>38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146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verticalDpi="4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9">
    <tabColor rgb="FF2BDDE1"/>
  </sheetPr>
  <dimension ref="A1:M49"/>
  <sheetViews>
    <sheetView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425781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06'!W2</f>
        <v>Jean, LEMENE</v>
      </c>
      <c r="I2" s="374"/>
      <c r="J2" s="64"/>
      <c r="K2" s="65"/>
      <c r="L2" s="66">
        <f>'Opérations 06'!B3</f>
        <v>6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83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06'!A4</f>
        <v>43136</v>
      </c>
      <c r="L3" s="65" t="s">
        <v>32</v>
      </c>
      <c r="M3" s="70">
        <f>'Opérations 06'!C4</f>
        <v>43140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208">
        <v>2</v>
      </c>
      <c r="F8" s="80">
        <f>'Opérations 06'!V27</f>
        <v>8.5</v>
      </c>
      <c r="G8" s="80">
        <f>'Opérations 06'!W27</f>
        <v>8.5</v>
      </c>
      <c r="H8" s="80">
        <f>'Opérations 06'!X27</f>
        <v>8.5</v>
      </c>
      <c r="I8" s="80">
        <f>'Opérations 06'!Y27</f>
        <v>8.5</v>
      </c>
      <c r="J8" s="80">
        <f>'Opérations 06'!Z27</f>
        <v>4</v>
      </c>
      <c r="K8" s="94"/>
      <c r="L8" s="94"/>
      <c r="M8" s="95">
        <f>F8+G8+H8+I8+J8</f>
        <v>38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SUM(F8:F26)</f>
        <v>8.5</v>
      </c>
      <c r="G28" s="87">
        <f t="shared" ref="G28:L28" si="1">SUM(G8:G26)</f>
        <v>8.5</v>
      </c>
      <c r="H28" s="87">
        <f t="shared" si="1"/>
        <v>8.5</v>
      </c>
      <c r="I28" s="87">
        <f t="shared" si="1"/>
        <v>8.5</v>
      </c>
      <c r="J28" s="87">
        <f t="shared" si="1"/>
        <v>4</v>
      </c>
      <c r="K28" s="87">
        <f t="shared" si="1"/>
        <v>0</v>
      </c>
      <c r="L28" s="87">
        <f t="shared" si="1"/>
        <v>0</v>
      </c>
      <c r="M28" s="127">
        <f>SUM(M8:M26)</f>
        <v>38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146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.78740157499999996" right="0.78740157499999996" top="0.984251969" bottom="0.984251969" header="0.4921259845" footer="0.4921259845"/>
  <pageSetup paperSize="9" scale="85" orientation="portrait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1">
    <tabColor rgb="FF2BDDE1"/>
  </sheetPr>
  <dimension ref="A1:M49"/>
  <sheetViews>
    <sheetView topLeftCell="A7"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28515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06'!AB2</f>
        <v>Pascal, PUTIGNY</v>
      </c>
      <c r="I2" s="374"/>
      <c r="J2" s="64"/>
      <c r="K2" s="65"/>
      <c r="L2" s="66">
        <f>'Opérations 06'!B3</f>
        <v>6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83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06'!A4</f>
        <v>43136</v>
      </c>
      <c r="L3" s="65" t="s">
        <v>32</v>
      </c>
      <c r="M3" s="70">
        <f>'Opérations 06'!C4</f>
        <v>43140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97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208">
        <v>2</v>
      </c>
      <c r="F8" s="80">
        <f>'Opérations 06'!AA27</f>
        <v>7.75</v>
      </c>
      <c r="G8" s="80">
        <f>'Opérations 06'!AB27</f>
        <v>0</v>
      </c>
      <c r="H8" s="80">
        <f>'Opérations 06'!AC27</f>
        <v>7.75</v>
      </c>
      <c r="I8" s="80">
        <f>'Opérations 06'!AD27</f>
        <v>7.75</v>
      </c>
      <c r="J8" s="80">
        <f>'Opérations 06'!AE27</f>
        <v>7</v>
      </c>
      <c r="K8" s="94"/>
      <c r="L8" s="94"/>
      <c r="M8" s="95">
        <f>F8+G8+H8+I8+J8</f>
        <v>30.25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66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SUM(F8:F26)</f>
        <v>7.75</v>
      </c>
      <c r="G28" s="87">
        <f t="shared" ref="G28:L28" si="1">SUM(G8:G26)</f>
        <v>0</v>
      </c>
      <c r="H28" s="87">
        <f t="shared" si="1"/>
        <v>7.75</v>
      </c>
      <c r="I28" s="87">
        <f t="shared" si="1"/>
        <v>7.75</v>
      </c>
      <c r="J28" s="87">
        <f t="shared" si="1"/>
        <v>7</v>
      </c>
      <c r="K28" s="87">
        <f t="shared" si="1"/>
        <v>0</v>
      </c>
      <c r="L28" s="87">
        <f t="shared" si="1"/>
        <v>0</v>
      </c>
      <c r="M28" s="127">
        <f>SUM(M8:M26)</f>
        <v>30.25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146</v>
      </c>
      <c r="E32" s="66"/>
      <c r="F32" s="93">
        <f>IF(F8&gt;=1,1,0)</f>
        <v>1</v>
      </c>
      <c r="G32" s="93">
        <f>IF(G8&gt;=1,1,0)</f>
        <v>0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4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1</v>
      </c>
      <c r="G33" s="93">
        <f>IF(G8&gt;=1,1,0)</f>
        <v>0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4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0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4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verticalDpi="4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1">
    <tabColor indexed="50"/>
    <pageSetUpPr fitToPage="1"/>
  </sheetPr>
  <dimension ref="A1:AF41"/>
  <sheetViews>
    <sheetView topLeftCell="A6" zoomScale="85" zoomScaleNormal="85" workbookViewId="0">
      <selection activeCell="A6" sqref="A6:C6"/>
    </sheetView>
  </sheetViews>
  <sheetFormatPr baseColWidth="10" defaultRowHeight="12.75" x14ac:dyDescent="0.2"/>
  <cols>
    <col min="1" max="1" width="13.28515625" style="6" bestFit="1" customWidth="1"/>
    <col min="2" max="2" width="5" style="6" customWidth="1"/>
    <col min="3" max="3" width="13.28515625" style="6" bestFit="1" customWidth="1"/>
    <col min="4" max="4" width="43.28515625" style="6" customWidth="1"/>
    <col min="5" max="5" width="11.7109375" style="7" hidden="1" customWidth="1"/>
    <col min="6" max="6" width="15.7109375" style="7" hidden="1" customWidth="1"/>
    <col min="7" max="7" width="10.5703125" style="7" hidden="1" customWidth="1"/>
    <col min="8" max="8" width="13.85546875" style="7" hidden="1" customWidth="1"/>
    <col min="9" max="9" width="15" style="7" hidden="1" customWidth="1"/>
    <col min="10" max="11" width="13.7109375" style="7" hidden="1" customWidth="1"/>
    <col min="12" max="31" width="5.28515625" style="6" customWidth="1"/>
    <col min="32" max="32" width="7.85546875" style="60" customWidth="1"/>
    <col min="33" max="16384" width="11.42578125" style="6"/>
  </cols>
  <sheetData>
    <row r="1" spans="1:32" ht="54.75" customHeight="1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5"/>
    </row>
    <row r="2" spans="1:32" ht="20.100000000000001" customHeight="1" thickBot="1" x14ac:dyDescent="0.25">
      <c r="L2" s="8"/>
      <c r="M2" s="9" t="s">
        <v>12</v>
      </c>
      <c r="N2" s="10"/>
      <c r="O2" s="10"/>
      <c r="P2" s="11"/>
      <c r="Q2" s="8"/>
      <c r="R2" s="9" t="s">
        <v>91</v>
      </c>
      <c r="S2" s="10"/>
      <c r="T2" s="10"/>
      <c r="U2" s="11"/>
      <c r="V2" s="8"/>
      <c r="W2" s="9" t="s">
        <v>93</v>
      </c>
      <c r="X2" s="10"/>
      <c r="Y2" s="10"/>
      <c r="Z2" s="11"/>
      <c r="AA2" s="8"/>
      <c r="AB2" s="9" t="s">
        <v>104</v>
      </c>
      <c r="AC2" s="10"/>
      <c r="AD2" s="10"/>
      <c r="AE2" s="11"/>
      <c r="AF2" s="12"/>
    </row>
    <row r="3" spans="1:32" ht="20.100000000000001" customHeight="1" x14ac:dyDescent="0.2">
      <c r="A3" s="13" t="s">
        <v>6</v>
      </c>
      <c r="B3" s="14">
        <v>7</v>
      </c>
      <c r="C3" s="15"/>
      <c r="D3" s="331" t="s">
        <v>13</v>
      </c>
      <c r="E3" s="334" t="s">
        <v>14</v>
      </c>
      <c r="F3" s="335"/>
      <c r="G3" s="336"/>
      <c r="H3" s="334" t="s">
        <v>15</v>
      </c>
      <c r="I3" s="335"/>
      <c r="J3" s="336"/>
      <c r="K3" s="212"/>
      <c r="L3" s="342" t="str">
        <f>"total de la semaine  = "&amp;SUM(L6:P30)</f>
        <v>total de la semaine  = 19</v>
      </c>
      <c r="M3" s="343"/>
      <c r="N3" s="343"/>
      <c r="O3" s="343"/>
      <c r="P3" s="344"/>
      <c r="Q3" s="342" t="str">
        <f>"total de la semaine  = "&amp;SUM(Q6:U30)</f>
        <v>total de la semaine  = 38</v>
      </c>
      <c r="R3" s="343"/>
      <c r="S3" s="343"/>
      <c r="T3" s="343"/>
      <c r="U3" s="344"/>
      <c r="V3" s="342" t="str">
        <f>"total de la semaine  = "&amp;SUM(V6:Z30)</f>
        <v>total de la semaine  = 38</v>
      </c>
      <c r="W3" s="343"/>
      <c r="X3" s="343"/>
      <c r="Y3" s="343"/>
      <c r="Z3" s="344"/>
      <c r="AA3" s="342" t="str">
        <f>"total de la semaine  = "&amp;SUM(AA6:AE30)</f>
        <v>total de la semaine  = 38</v>
      </c>
      <c r="AB3" s="343"/>
      <c r="AC3" s="343"/>
      <c r="AD3" s="343"/>
      <c r="AE3" s="344"/>
      <c r="AF3" s="16"/>
    </row>
    <row r="4" spans="1:32" ht="20.100000000000001" customHeight="1" thickBot="1" x14ac:dyDescent="0.25">
      <c r="A4" s="17">
        <f>'Opérations 06'!A4+7</f>
        <v>43143</v>
      </c>
      <c r="B4" s="18" t="s">
        <v>16</v>
      </c>
      <c r="C4" s="19">
        <f>A4+4</f>
        <v>43147</v>
      </c>
      <c r="D4" s="332"/>
      <c r="E4" s="337"/>
      <c r="F4" s="338"/>
      <c r="G4" s="339"/>
      <c r="H4" s="337"/>
      <c r="I4" s="338"/>
      <c r="J4" s="339"/>
      <c r="K4" s="212"/>
      <c r="L4" s="21"/>
      <c r="M4" s="22"/>
      <c r="N4" s="22"/>
      <c r="O4" s="22"/>
      <c r="P4" s="23"/>
      <c r="Q4" s="21"/>
      <c r="R4" s="22"/>
      <c r="S4" s="22"/>
      <c r="T4" s="22"/>
      <c r="U4" s="23"/>
      <c r="V4" s="21"/>
      <c r="W4" s="22"/>
      <c r="X4" s="22"/>
      <c r="Y4" s="22"/>
      <c r="Z4" s="23"/>
      <c r="AA4" s="21"/>
      <c r="AB4" s="22"/>
      <c r="AC4" s="22"/>
      <c r="AD4" s="22"/>
      <c r="AE4" s="23"/>
      <c r="AF4" s="16"/>
    </row>
    <row r="5" spans="1:32" ht="26.25" thickBot="1" x14ac:dyDescent="0.25">
      <c r="A5" s="345" t="s">
        <v>4</v>
      </c>
      <c r="B5" s="346"/>
      <c r="C5" s="347"/>
      <c r="D5" s="333"/>
      <c r="E5" s="20" t="s">
        <v>5</v>
      </c>
      <c r="F5" s="20" t="s">
        <v>2</v>
      </c>
      <c r="G5" s="20" t="s">
        <v>3</v>
      </c>
      <c r="H5" s="20" t="s">
        <v>9</v>
      </c>
      <c r="I5" s="20" t="s">
        <v>10</v>
      </c>
      <c r="J5" s="20" t="s">
        <v>11</v>
      </c>
      <c r="K5" s="214" t="s">
        <v>85</v>
      </c>
      <c r="L5" s="25" t="s">
        <v>17</v>
      </c>
      <c r="M5" s="26" t="s">
        <v>18</v>
      </c>
      <c r="N5" s="26" t="s">
        <v>19</v>
      </c>
      <c r="O5" s="26" t="s">
        <v>20</v>
      </c>
      <c r="P5" s="27" t="s">
        <v>21</v>
      </c>
      <c r="Q5" s="25" t="s">
        <v>17</v>
      </c>
      <c r="R5" s="26" t="s">
        <v>18</v>
      </c>
      <c r="S5" s="26" t="s">
        <v>19</v>
      </c>
      <c r="T5" s="26" t="s">
        <v>20</v>
      </c>
      <c r="U5" s="27" t="s">
        <v>21</v>
      </c>
      <c r="V5" s="25" t="s">
        <v>17</v>
      </c>
      <c r="W5" s="28" t="s">
        <v>18</v>
      </c>
      <c r="X5" s="28" t="s">
        <v>19</v>
      </c>
      <c r="Y5" s="28" t="s">
        <v>20</v>
      </c>
      <c r="Z5" s="29" t="s">
        <v>21</v>
      </c>
      <c r="AA5" s="25" t="s">
        <v>17</v>
      </c>
      <c r="AB5" s="26" t="s">
        <v>18</v>
      </c>
      <c r="AC5" s="26" t="s">
        <v>19</v>
      </c>
      <c r="AD5" s="26" t="s">
        <v>20</v>
      </c>
      <c r="AE5" s="27" t="s">
        <v>21</v>
      </c>
      <c r="AF5" s="152" t="s">
        <v>22</v>
      </c>
    </row>
    <row r="6" spans="1:32" ht="24.95" customHeight="1" x14ac:dyDescent="0.2">
      <c r="A6" s="453">
        <v>11639905</v>
      </c>
      <c r="B6" s="454"/>
      <c r="C6" s="454"/>
      <c r="D6" s="299" t="s">
        <v>122</v>
      </c>
      <c r="E6" s="226"/>
      <c r="F6" s="226"/>
      <c r="G6" s="226"/>
      <c r="H6" s="226"/>
      <c r="I6" s="226"/>
      <c r="J6" s="226"/>
      <c r="K6" s="221"/>
      <c r="L6" s="190"/>
      <c r="M6" s="186">
        <v>1.5</v>
      </c>
      <c r="N6" s="186">
        <v>2</v>
      </c>
      <c r="O6" s="186"/>
      <c r="P6" s="187"/>
      <c r="Q6" s="188"/>
      <c r="R6" s="186"/>
      <c r="S6" s="186">
        <v>1.5</v>
      </c>
      <c r="T6" s="186">
        <v>2</v>
      </c>
      <c r="U6" s="189"/>
      <c r="V6" s="190"/>
      <c r="W6" s="186"/>
      <c r="X6" s="186"/>
      <c r="Y6" s="186">
        <v>2</v>
      </c>
      <c r="Z6" s="187">
        <v>2.5</v>
      </c>
      <c r="AA6" s="190"/>
      <c r="AB6" s="186"/>
      <c r="AC6" s="186"/>
      <c r="AD6" s="186"/>
      <c r="AE6" s="187"/>
      <c r="AF6" s="151">
        <f>SUM(L6:AE6)</f>
        <v>11.5</v>
      </c>
    </row>
    <row r="7" spans="1:32" ht="24.95" customHeight="1" x14ac:dyDescent="0.2">
      <c r="A7" s="462">
        <v>11664939</v>
      </c>
      <c r="B7" s="443"/>
      <c r="C7" s="443"/>
      <c r="D7" s="299" t="s">
        <v>169</v>
      </c>
      <c r="E7" s="226"/>
      <c r="F7" s="226"/>
      <c r="G7" s="226"/>
      <c r="H7" s="226"/>
      <c r="I7" s="226"/>
      <c r="J7" s="226"/>
      <c r="K7" s="221"/>
      <c r="L7" s="190"/>
      <c r="M7" s="186"/>
      <c r="N7" s="186"/>
      <c r="O7" s="186"/>
      <c r="P7" s="187"/>
      <c r="Q7" s="188"/>
      <c r="R7" s="186"/>
      <c r="S7" s="186"/>
      <c r="T7" s="186"/>
      <c r="U7" s="189"/>
      <c r="V7" s="190">
        <v>5</v>
      </c>
      <c r="W7" s="186"/>
      <c r="X7" s="186"/>
      <c r="Y7" s="186"/>
      <c r="Z7" s="187"/>
      <c r="AA7" s="190"/>
      <c r="AB7" s="186"/>
      <c r="AC7" s="186"/>
      <c r="AD7" s="186"/>
      <c r="AE7" s="187"/>
      <c r="AF7" s="151">
        <f t="shared" ref="AF7:AF30" si="0">SUM(L7:AE7)</f>
        <v>5</v>
      </c>
    </row>
    <row r="8" spans="1:32" ht="24.95" customHeight="1" x14ac:dyDescent="0.2">
      <c r="A8" s="462">
        <v>11686358</v>
      </c>
      <c r="B8" s="443"/>
      <c r="C8" s="443"/>
      <c r="D8" s="300" t="s">
        <v>199</v>
      </c>
      <c r="E8" s="226"/>
      <c r="F8" s="226"/>
      <c r="G8" s="226"/>
      <c r="H8" s="226"/>
      <c r="I8" s="226"/>
      <c r="J8" s="226"/>
      <c r="K8" s="221"/>
      <c r="L8" s="190">
        <v>1</v>
      </c>
      <c r="M8" s="186"/>
      <c r="N8" s="186"/>
      <c r="O8" s="186"/>
      <c r="P8" s="187"/>
      <c r="Q8" s="188"/>
      <c r="R8" s="186"/>
      <c r="S8" s="186"/>
      <c r="T8" s="186"/>
      <c r="U8" s="189"/>
      <c r="V8" s="190">
        <v>3.5</v>
      </c>
      <c r="W8" s="186">
        <v>4.5</v>
      </c>
      <c r="X8" s="186"/>
      <c r="Y8" s="186"/>
      <c r="Z8" s="187"/>
      <c r="AA8" s="190"/>
      <c r="AB8" s="186"/>
      <c r="AC8" s="186"/>
      <c r="AD8" s="186"/>
      <c r="AE8" s="187"/>
      <c r="AF8" s="151">
        <f t="shared" si="0"/>
        <v>9</v>
      </c>
    </row>
    <row r="9" spans="1:32" ht="24.95" customHeight="1" x14ac:dyDescent="0.2">
      <c r="A9" s="462">
        <v>11680873</v>
      </c>
      <c r="B9" s="443"/>
      <c r="C9" s="443"/>
      <c r="D9" s="299" t="s">
        <v>200</v>
      </c>
      <c r="E9" s="226"/>
      <c r="F9" s="226"/>
      <c r="G9" s="226"/>
      <c r="H9" s="226"/>
      <c r="I9" s="226"/>
      <c r="J9" s="226"/>
      <c r="K9" s="221"/>
      <c r="L9" s="190"/>
      <c r="M9" s="186">
        <v>1</v>
      </c>
      <c r="N9" s="186"/>
      <c r="O9" s="186"/>
      <c r="P9" s="187"/>
      <c r="Q9" s="188"/>
      <c r="R9" s="186"/>
      <c r="S9" s="186"/>
      <c r="T9" s="186"/>
      <c r="U9" s="189"/>
      <c r="V9" s="190"/>
      <c r="W9" s="186">
        <v>4</v>
      </c>
      <c r="X9" s="186"/>
      <c r="Y9" s="186"/>
      <c r="Z9" s="187">
        <v>1.5</v>
      </c>
      <c r="AA9" s="190">
        <v>0.5</v>
      </c>
      <c r="AB9" s="186">
        <v>0.75</v>
      </c>
      <c r="AC9" s="186"/>
      <c r="AD9" s="186"/>
      <c r="AE9" s="187"/>
      <c r="AF9" s="151">
        <f t="shared" si="0"/>
        <v>7.75</v>
      </c>
    </row>
    <row r="10" spans="1:32" ht="24.95" customHeight="1" x14ac:dyDescent="0.2">
      <c r="A10" s="462">
        <v>11669239</v>
      </c>
      <c r="B10" s="443"/>
      <c r="C10" s="443"/>
      <c r="D10" s="299" t="s">
        <v>192</v>
      </c>
      <c r="E10" s="226"/>
      <c r="F10" s="226"/>
      <c r="G10" s="226"/>
      <c r="H10" s="226"/>
      <c r="I10" s="226"/>
      <c r="J10" s="226"/>
      <c r="K10" s="221"/>
      <c r="L10" s="190"/>
      <c r="M10" s="186"/>
      <c r="N10" s="186">
        <v>1</v>
      </c>
      <c r="O10" s="186"/>
      <c r="P10" s="187"/>
      <c r="Q10" s="188"/>
      <c r="R10" s="186"/>
      <c r="S10" s="186"/>
      <c r="T10" s="186"/>
      <c r="U10" s="189"/>
      <c r="V10" s="190"/>
      <c r="W10" s="186"/>
      <c r="X10" s="186">
        <v>4</v>
      </c>
      <c r="Y10" s="186"/>
      <c r="Z10" s="187"/>
      <c r="AA10" s="190"/>
      <c r="AB10" s="186"/>
      <c r="AC10" s="186"/>
      <c r="AD10" s="186"/>
      <c r="AE10" s="187"/>
      <c r="AF10" s="151">
        <f t="shared" si="0"/>
        <v>5</v>
      </c>
    </row>
    <row r="11" spans="1:32" ht="24.95" customHeight="1" x14ac:dyDescent="0.2">
      <c r="A11" s="462">
        <v>11687614</v>
      </c>
      <c r="B11" s="443"/>
      <c r="C11" s="443"/>
      <c r="D11" s="299" t="s">
        <v>202</v>
      </c>
      <c r="E11" s="226"/>
      <c r="F11" s="226"/>
      <c r="G11" s="226"/>
      <c r="H11" s="226"/>
      <c r="I11" s="226"/>
      <c r="J11" s="226"/>
      <c r="K11" s="221"/>
      <c r="L11" s="190"/>
      <c r="M11" s="186"/>
      <c r="N11" s="186">
        <v>1</v>
      </c>
      <c r="O11" s="186"/>
      <c r="P11" s="187"/>
      <c r="Q11" s="188"/>
      <c r="R11" s="186"/>
      <c r="S11" s="186"/>
      <c r="T11" s="186"/>
      <c r="U11" s="189"/>
      <c r="V11" s="190"/>
      <c r="W11" s="186"/>
      <c r="X11" s="186">
        <v>4.5</v>
      </c>
      <c r="Y11" s="186">
        <v>4</v>
      </c>
      <c r="Z11" s="187"/>
      <c r="AA11" s="190"/>
      <c r="AB11" s="186"/>
      <c r="AC11" s="186"/>
      <c r="AD11" s="186"/>
      <c r="AE11" s="187"/>
      <c r="AF11" s="151">
        <f t="shared" si="0"/>
        <v>9.5</v>
      </c>
    </row>
    <row r="12" spans="1:32" ht="24.95" customHeight="1" x14ac:dyDescent="0.2">
      <c r="A12" s="462">
        <v>11688697</v>
      </c>
      <c r="B12" s="443"/>
      <c r="C12" s="443"/>
      <c r="D12" s="299" t="s">
        <v>203</v>
      </c>
      <c r="E12" s="226"/>
      <c r="F12" s="226"/>
      <c r="G12" s="226"/>
      <c r="H12" s="226"/>
      <c r="I12" s="226"/>
      <c r="J12" s="226"/>
      <c r="K12" s="221"/>
      <c r="L12" s="190"/>
      <c r="M12" s="186"/>
      <c r="N12" s="186"/>
      <c r="O12" s="186">
        <v>3</v>
      </c>
      <c r="P12" s="187"/>
      <c r="Q12" s="188"/>
      <c r="R12" s="186"/>
      <c r="S12" s="186"/>
      <c r="T12" s="186">
        <v>2.5</v>
      </c>
      <c r="U12" s="189"/>
      <c r="V12" s="190"/>
      <c r="W12" s="186"/>
      <c r="X12" s="186"/>
      <c r="Y12" s="186">
        <v>2.5</v>
      </c>
      <c r="Z12" s="187"/>
      <c r="AA12" s="190"/>
      <c r="AB12" s="186"/>
      <c r="AC12" s="186"/>
      <c r="AD12" s="186"/>
      <c r="AE12" s="187"/>
      <c r="AF12" s="151">
        <f t="shared" si="0"/>
        <v>8</v>
      </c>
    </row>
    <row r="13" spans="1:32" ht="24.95" customHeight="1" x14ac:dyDescent="0.2">
      <c r="A13" s="462">
        <v>11666949</v>
      </c>
      <c r="B13" s="463"/>
      <c r="C13" s="463"/>
      <c r="D13" s="299" t="s">
        <v>188</v>
      </c>
      <c r="E13" s="226"/>
      <c r="F13" s="226"/>
      <c r="G13" s="226"/>
      <c r="H13" s="226"/>
      <c r="I13" s="226"/>
      <c r="J13" s="226"/>
      <c r="K13" s="221"/>
      <c r="L13" s="190"/>
      <c r="M13" s="186"/>
      <c r="N13" s="186"/>
      <c r="O13" s="186"/>
      <c r="P13" s="187"/>
      <c r="Q13" s="188">
        <v>8.5</v>
      </c>
      <c r="R13" s="186">
        <v>6</v>
      </c>
      <c r="S13" s="186"/>
      <c r="T13" s="186"/>
      <c r="U13" s="189"/>
      <c r="V13" s="190"/>
      <c r="W13" s="186"/>
      <c r="X13" s="186"/>
      <c r="Y13" s="186"/>
      <c r="Z13" s="187"/>
      <c r="AA13" s="190"/>
      <c r="AB13" s="186"/>
      <c r="AC13" s="186"/>
      <c r="AD13" s="186"/>
      <c r="AE13" s="187"/>
      <c r="AF13" s="151">
        <f t="shared" si="0"/>
        <v>14.5</v>
      </c>
    </row>
    <row r="14" spans="1:32" ht="24.95" customHeight="1" x14ac:dyDescent="0.2">
      <c r="A14" s="462">
        <v>11668446</v>
      </c>
      <c r="B14" s="463"/>
      <c r="C14" s="463"/>
      <c r="D14" s="299" t="s">
        <v>190</v>
      </c>
      <c r="E14" s="226"/>
      <c r="F14" s="226"/>
      <c r="G14" s="226"/>
      <c r="H14" s="226"/>
      <c r="I14" s="226"/>
      <c r="J14" s="226"/>
      <c r="K14" s="221"/>
      <c r="L14" s="190"/>
      <c r="M14" s="186"/>
      <c r="N14" s="186"/>
      <c r="O14" s="186"/>
      <c r="P14" s="187"/>
      <c r="Q14" s="188"/>
      <c r="R14" s="186"/>
      <c r="S14" s="186">
        <v>5</v>
      </c>
      <c r="T14" s="186"/>
      <c r="U14" s="189"/>
      <c r="V14" s="190"/>
      <c r="W14" s="186"/>
      <c r="X14" s="186"/>
      <c r="Y14" s="186"/>
      <c r="Z14" s="187"/>
      <c r="AA14" s="190"/>
      <c r="AB14" s="186"/>
      <c r="AC14" s="186"/>
      <c r="AD14" s="186"/>
      <c r="AE14" s="187"/>
      <c r="AF14" s="151">
        <f t="shared" si="0"/>
        <v>5</v>
      </c>
    </row>
    <row r="15" spans="1:32" ht="24.95" customHeight="1" x14ac:dyDescent="0.2">
      <c r="A15" s="462">
        <v>11664872</v>
      </c>
      <c r="B15" s="463"/>
      <c r="C15" s="463"/>
      <c r="D15" s="299" t="s">
        <v>177</v>
      </c>
      <c r="E15" s="226"/>
      <c r="F15" s="226"/>
      <c r="G15" s="226"/>
      <c r="H15" s="226"/>
      <c r="I15" s="226"/>
      <c r="J15" s="226"/>
      <c r="K15" s="221"/>
      <c r="L15" s="190"/>
      <c r="M15" s="186"/>
      <c r="N15" s="186"/>
      <c r="O15" s="186"/>
      <c r="P15" s="187"/>
      <c r="Q15" s="188"/>
      <c r="R15" s="186"/>
      <c r="S15" s="186"/>
      <c r="T15" s="186">
        <v>4</v>
      </c>
      <c r="U15" s="189">
        <v>4</v>
      </c>
      <c r="V15" s="190"/>
      <c r="W15" s="186"/>
      <c r="X15" s="186"/>
      <c r="Y15" s="186"/>
      <c r="Z15" s="187"/>
      <c r="AA15" s="190"/>
      <c r="AB15" s="186"/>
      <c r="AC15" s="186"/>
      <c r="AD15" s="186">
        <v>0.25</v>
      </c>
      <c r="AE15" s="187"/>
      <c r="AF15" s="151">
        <f t="shared" si="0"/>
        <v>8.25</v>
      </c>
    </row>
    <row r="16" spans="1:32" ht="24.95" customHeight="1" x14ac:dyDescent="0.2">
      <c r="A16" s="462">
        <v>11668453</v>
      </c>
      <c r="B16" s="463"/>
      <c r="C16" s="463"/>
      <c r="D16" s="299" t="s">
        <v>171</v>
      </c>
      <c r="E16" s="226"/>
      <c r="F16" s="226"/>
      <c r="G16" s="226"/>
      <c r="H16" s="226"/>
      <c r="I16" s="226"/>
      <c r="J16" s="226"/>
      <c r="K16" s="221"/>
      <c r="L16" s="190"/>
      <c r="M16" s="186"/>
      <c r="N16" s="186"/>
      <c r="O16" s="186"/>
      <c r="P16" s="187"/>
      <c r="Q16" s="188"/>
      <c r="R16" s="224"/>
      <c r="S16" s="186"/>
      <c r="T16" s="186"/>
      <c r="U16" s="189"/>
      <c r="V16" s="190"/>
      <c r="W16" s="186"/>
      <c r="X16" s="186"/>
      <c r="Y16" s="186"/>
      <c r="Z16" s="187"/>
      <c r="AA16" s="190">
        <v>1.5</v>
      </c>
      <c r="AB16" s="186"/>
      <c r="AC16" s="186"/>
      <c r="AD16" s="186"/>
      <c r="AE16" s="187"/>
      <c r="AF16" s="151">
        <f t="shared" si="0"/>
        <v>1.5</v>
      </c>
    </row>
    <row r="17" spans="1:32" ht="24.95" customHeight="1" x14ac:dyDescent="0.2">
      <c r="A17" s="462">
        <v>11639917</v>
      </c>
      <c r="B17" s="443"/>
      <c r="C17" s="443"/>
      <c r="D17" s="299" t="s">
        <v>193</v>
      </c>
      <c r="E17" s="226"/>
      <c r="F17" s="226"/>
      <c r="G17" s="226"/>
      <c r="H17" s="226"/>
      <c r="I17" s="226"/>
      <c r="J17" s="226"/>
      <c r="K17" s="221"/>
      <c r="L17" s="190"/>
      <c r="M17" s="186"/>
      <c r="N17" s="186"/>
      <c r="O17" s="186"/>
      <c r="P17" s="187"/>
      <c r="Q17" s="188"/>
      <c r="R17" s="186"/>
      <c r="S17" s="186"/>
      <c r="T17" s="186"/>
      <c r="U17" s="189"/>
      <c r="V17" s="190"/>
      <c r="W17" s="186"/>
      <c r="X17" s="186"/>
      <c r="Y17" s="186"/>
      <c r="Z17" s="187"/>
      <c r="AA17" s="190">
        <v>1.5</v>
      </c>
      <c r="AB17" s="186"/>
      <c r="AC17" s="186"/>
      <c r="AD17" s="186"/>
      <c r="AE17" s="187"/>
      <c r="AF17" s="151">
        <f t="shared" si="0"/>
        <v>1.5</v>
      </c>
    </row>
    <row r="18" spans="1:32" ht="24.95" customHeight="1" x14ac:dyDescent="0.2">
      <c r="A18" s="462">
        <v>11663466</v>
      </c>
      <c r="B18" s="463"/>
      <c r="C18" s="463"/>
      <c r="D18" s="299" t="s">
        <v>176</v>
      </c>
      <c r="E18" s="226"/>
      <c r="F18" s="226"/>
      <c r="G18" s="226"/>
      <c r="H18" s="226"/>
      <c r="I18" s="226"/>
      <c r="J18" s="226"/>
      <c r="K18" s="221"/>
      <c r="L18" s="190"/>
      <c r="M18" s="186"/>
      <c r="N18" s="186"/>
      <c r="O18" s="186"/>
      <c r="P18" s="187"/>
      <c r="Q18" s="188"/>
      <c r="R18" s="186"/>
      <c r="S18" s="186"/>
      <c r="T18" s="186"/>
      <c r="U18" s="189"/>
      <c r="V18" s="190"/>
      <c r="W18" s="186"/>
      <c r="X18" s="186"/>
      <c r="Y18" s="186"/>
      <c r="Z18" s="187"/>
      <c r="AA18" s="190">
        <v>4.25</v>
      </c>
      <c r="AB18" s="186">
        <v>3.5</v>
      </c>
      <c r="AC18" s="186">
        <v>3.5</v>
      </c>
      <c r="AD18" s="186"/>
      <c r="AE18" s="187"/>
      <c r="AF18" s="151">
        <f t="shared" si="0"/>
        <v>11.25</v>
      </c>
    </row>
    <row r="19" spans="1:32" ht="24.95" customHeight="1" x14ac:dyDescent="0.2">
      <c r="A19" s="462">
        <v>11680861</v>
      </c>
      <c r="B19" s="463"/>
      <c r="C19" s="463"/>
      <c r="D19" s="299" t="s">
        <v>204</v>
      </c>
      <c r="E19" s="226"/>
      <c r="F19" s="226"/>
      <c r="G19" s="226"/>
      <c r="H19" s="226"/>
      <c r="I19" s="226"/>
      <c r="J19" s="226"/>
      <c r="K19" s="221"/>
      <c r="L19" s="190"/>
      <c r="M19" s="186"/>
      <c r="N19" s="186"/>
      <c r="O19" s="186"/>
      <c r="P19" s="187"/>
      <c r="Q19" s="188"/>
      <c r="R19" s="186"/>
      <c r="S19" s="186"/>
      <c r="T19" s="186"/>
      <c r="U19" s="189"/>
      <c r="V19" s="190"/>
      <c r="W19" s="186"/>
      <c r="X19" s="186"/>
      <c r="Y19" s="186"/>
      <c r="Z19" s="187"/>
      <c r="AA19" s="190"/>
      <c r="AB19" s="186">
        <v>3.5</v>
      </c>
      <c r="AC19" s="186">
        <v>2</v>
      </c>
      <c r="AD19" s="186"/>
      <c r="AE19" s="187"/>
      <c r="AF19" s="151">
        <f t="shared" si="0"/>
        <v>5.5</v>
      </c>
    </row>
    <row r="20" spans="1:32" ht="24.95" customHeight="1" x14ac:dyDescent="0.2">
      <c r="A20" s="462">
        <v>11669238</v>
      </c>
      <c r="B20" s="463"/>
      <c r="C20" s="463"/>
      <c r="D20" s="299" t="s">
        <v>191</v>
      </c>
      <c r="E20" s="226"/>
      <c r="F20" s="226"/>
      <c r="G20" s="226"/>
      <c r="H20" s="226"/>
      <c r="I20" s="226"/>
      <c r="J20" s="226"/>
      <c r="K20" s="221"/>
      <c r="L20" s="190"/>
      <c r="M20" s="186"/>
      <c r="N20" s="186"/>
      <c r="O20" s="186"/>
      <c r="P20" s="187"/>
      <c r="Q20" s="188"/>
      <c r="R20" s="186">
        <v>2.5</v>
      </c>
      <c r="S20" s="186">
        <v>2</v>
      </c>
      <c r="T20" s="186"/>
      <c r="U20" s="189"/>
      <c r="V20" s="190"/>
      <c r="W20" s="186"/>
      <c r="X20" s="186"/>
      <c r="Y20" s="186"/>
      <c r="Z20" s="187"/>
      <c r="AA20" s="190"/>
      <c r="AB20" s="186"/>
      <c r="AC20" s="186">
        <v>0.5</v>
      </c>
      <c r="AD20" s="186"/>
      <c r="AE20" s="187"/>
      <c r="AF20" s="151">
        <f t="shared" si="0"/>
        <v>5</v>
      </c>
    </row>
    <row r="21" spans="1:32" ht="24.95" customHeight="1" x14ac:dyDescent="0.2">
      <c r="A21" s="462">
        <v>11679787</v>
      </c>
      <c r="B21" s="443"/>
      <c r="C21" s="443"/>
      <c r="D21" s="299" t="s">
        <v>205</v>
      </c>
      <c r="E21" s="226"/>
      <c r="F21" s="226"/>
      <c r="G21" s="226"/>
      <c r="H21" s="226"/>
      <c r="I21" s="226"/>
      <c r="J21" s="226"/>
      <c r="K21" s="221"/>
      <c r="L21" s="190"/>
      <c r="M21" s="186">
        <v>1</v>
      </c>
      <c r="N21" s="186"/>
      <c r="O21" s="186"/>
      <c r="P21" s="187"/>
      <c r="Q21" s="188"/>
      <c r="R21" s="186"/>
      <c r="S21" s="186"/>
      <c r="T21" s="186"/>
      <c r="U21" s="189"/>
      <c r="V21" s="190"/>
      <c r="W21" s="186"/>
      <c r="X21" s="186"/>
      <c r="Y21" s="186"/>
      <c r="Z21" s="187"/>
      <c r="AA21" s="190"/>
      <c r="AB21" s="186"/>
      <c r="AC21" s="186">
        <v>0.75</v>
      </c>
      <c r="AD21" s="186"/>
      <c r="AE21" s="187"/>
      <c r="AF21" s="151">
        <f t="shared" si="0"/>
        <v>1.75</v>
      </c>
    </row>
    <row r="22" spans="1:32" ht="24.95" customHeight="1" x14ac:dyDescent="0.2">
      <c r="A22" s="462">
        <v>11686604</v>
      </c>
      <c r="B22" s="463"/>
      <c r="C22" s="463"/>
      <c r="D22" s="299" t="s">
        <v>206</v>
      </c>
      <c r="E22" s="227"/>
      <c r="F22" s="227"/>
      <c r="G22" s="227"/>
      <c r="H22" s="227"/>
      <c r="I22" s="227"/>
      <c r="J22" s="227"/>
      <c r="K22" s="221"/>
      <c r="L22" s="195"/>
      <c r="M22" s="191"/>
      <c r="N22" s="191"/>
      <c r="O22" s="191"/>
      <c r="P22" s="192"/>
      <c r="Q22" s="193"/>
      <c r="R22" s="191"/>
      <c r="S22" s="191"/>
      <c r="T22" s="191"/>
      <c r="U22" s="194"/>
      <c r="V22" s="195"/>
      <c r="W22" s="191"/>
      <c r="X22" s="191"/>
      <c r="Y22" s="191"/>
      <c r="Z22" s="192"/>
      <c r="AA22" s="195"/>
      <c r="AB22" s="191"/>
      <c r="AC22" s="191">
        <v>1</v>
      </c>
      <c r="AD22" s="191">
        <v>0.5</v>
      </c>
      <c r="AE22" s="192"/>
      <c r="AF22" s="151">
        <f>SUM(L22:AE22)</f>
        <v>1.5</v>
      </c>
    </row>
    <row r="23" spans="1:32" ht="24.95" customHeight="1" x14ac:dyDescent="0.2">
      <c r="A23" s="462">
        <v>11639903</v>
      </c>
      <c r="B23" s="463"/>
      <c r="C23" s="468"/>
      <c r="D23" s="299" t="s">
        <v>107</v>
      </c>
      <c r="E23" s="227"/>
      <c r="F23" s="227"/>
      <c r="G23" s="227"/>
      <c r="H23" s="227"/>
      <c r="I23" s="227"/>
      <c r="J23" s="227"/>
      <c r="K23" s="221"/>
      <c r="L23" s="195"/>
      <c r="M23" s="191"/>
      <c r="N23" s="191"/>
      <c r="O23" s="191"/>
      <c r="P23" s="192"/>
      <c r="Q23" s="193"/>
      <c r="R23" s="191"/>
      <c r="S23" s="191"/>
      <c r="T23" s="191"/>
      <c r="U23" s="194"/>
      <c r="V23" s="195"/>
      <c r="W23" s="191"/>
      <c r="X23" s="191"/>
      <c r="Y23" s="191"/>
      <c r="Z23" s="192"/>
      <c r="AA23" s="195"/>
      <c r="AB23" s="191"/>
      <c r="AC23" s="191"/>
      <c r="AD23" s="191">
        <v>2</v>
      </c>
      <c r="AE23" s="192">
        <v>1.75</v>
      </c>
      <c r="AF23" s="151">
        <f t="shared" ref="AF23:AF26" si="1">SUM(L23:AE23)</f>
        <v>3.75</v>
      </c>
    </row>
    <row r="24" spans="1:32" ht="24.95" customHeight="1" x14ac:dyDescent="0.2">
      <c r="A24" s="462">
        <v>11682750</v>
      </c>
      <c r="B24" s="463"/>
      <c r="C24" s="468"/>
      <c r="D24" s="299" t="s">
        <v>207</v>
      </c>
      <c r="E24" s="227"/>
      <c r="F24" s="227"/>
      <c r="G24" s="227"/>
      <c r="H24" s="227"/>
      <c r="I24" s="227"/>
      <c r="J24" s="227"/>
      <c r="K24" s="221"/>
      <c r="L24" s="195"/>
      <c r="M24" s="191"/>
      <c r="N24" s="191"/>
      <c r="O24" s="191">
        <v>1</v>
      </c>
      <c r="P24" s="192"/>
      <c r="Q24" s="193"/>
      <c r="R24" s="191"/>
      <c r="S24" s="191"/>
      <c r="T24" s="191"/>
      <c r="U24" s="194"/>
      <c r="V24" s="195"/>
      <c r="W24" s="191"/>
      <c r="X24" s="191"/>
      <c r="Y24" s="191"/>
      <c r="Z24" s="192"/>
      <c r="AA24" s="195"/>
      <c r="AB24" s="191"/>
      <c r="AC24" s="191"/>
      <c r="AD24" s="191">
        <v>4</v>
      </c>
      <c r="AE24" s="192"/>
      <c r="AF24" s="151">
        <f t="shared" si="1"/>
        <v>5</v>
      </c>
    </row>
    <row r="25" spans="1:32" ht="24.95" customHeight="1" x14ac:dyDescent="0.2">
      <c r="A25" s="462">
        <v>11688618</v>
      </c>
      <c r="B25" s="463"/>
      <c r="C25" s="468"/>
      <c r="D25" s="299" t="s">
        <v>208</v>
      </c>
      <c r="E25" s="227"/>
      <c r="F25" s="227"/>
      <c r="G25" s="227"/>
      <c r="H25" s="227"/>
      <c r="I25" s="227"/>
      <c r="J25" s="227"/>
      <c r="K25" s="221"/>
      <c r="L25" s="195"/>
      <c r="M25" s="191"/>
      <c r="N25" s="191"/>
      <c r="O25" s="191">
        <v>1</v>
      </c>
      <c r="P25" s="192">
        <v>1</v>
      </c>
      <c r="Q25" s="193"/>
      <c r="R25" s="191"/>
      <c r="S25" s="191"/>
      <c r="T25" s="191"/>
      <c r="U25" s="194"/>
      <c r="V25" s="195"/>
      <c r="W25" s="191"/>
      <c r="X25" s="191"/>
      <c r="Y25" s="191"/>
      <c r="Z25" s="192"/>
      <c r="AA25" s="195"/>
      <c r="AB25" s="191"/>
      <c r="AC25" s="191"/>
      <c r="AD25" s="191">
        <v>1</v>
      </c>
      <c r="AE25" s="192">
        <v>4.5</v>
      </c>
      <c r="AF25" s="151">
        <f t="shared" si="1"/>
        <v>7.5</v>
      </c>
    </row>
    <row r="26" spans="1:32" ht="24.95" customHeight="1" x14ac:dyDescent="0.2">
      <c r="A26" s="462">
        <v>11687319</v>
      </c>
      <c r="B26" s="463"/>
      <c r="C26" s="468"/>
      <c r="D26" s="300" t="s">
        <v>209</v>
      </c>
      <c r="E26" s="227"/>
      <c r="F26" s="227"/>
      <c r="G26" s="227"/>
      <c r="H26" s="227"/>
      <c r="I26" s="227"/>
      <c r="J26" s="227"/>
      <c r="K26" s="221"/>
      <c r="L26" s="195"/>
      <c r="M26" s="191"/>
      <c r="N26" s="191"/>
      <c r="O26" s="191"/>
      <c r="P26" s="192">
        <v>1</v>
      </c>
      <c r="Q26" s="193"/>
      <c r="R26" s="191"/>
      <c r="S26" s="191"/>
      <c r="T26" s="191"/>
      <c r="U26" s="194"/>
      <c r="V26" s="195"/>
      <c r="W26" s="191"/>
      <c r="X26" s="191"/>
      <c r="Y26" s="191"/>
      <c r="Z26" s="192"/>
      <c r="AA26" s="195"/>
      <c r="AB26" s="191"/>
      <c r="AC26" s="191"/>
      <c r="AD26" s="191"/>
      <c r="AE26" s="192">
        <v>0.75</v>
      </c>
      <c r="AF26" s="151">
        <f t="shared" si="1"/>
        <v>1.75</v>
      </c>
    </row>
    <row r="27" spans="1:32" ht="24.95" customHeight="1" x14ac:dyDescent="0.2">
      <c r="A27" s="462">
        <v>11683084</v>
      </c>
      <c r="B27" s="463"/>
      <c r="C27" s="463"/>
      <c r="D27" s="299" t="s">
        <v>210</v>
      </c>
      <c r="E27" s="227"/>
      <c r="F27" s="227"/>
      <c r="G27" s="227"/>
      <c r="H27" s="227"/>
      <c r="I27" s="227"/>
      <c r="J27" s="227"/>
      <c r="K27" s="221"/>
      <c r="L27" s="195">
        <v>0.5</v>
      </c>
      <c r="M27" s="191"/>
      <c r="N27" s="191"/>
      <c r="O27" s="191"/>
      <c r="P27" s="192"/>
      <c r="Q27" s="193"/>
      <c r="R27" s="191"/>
      <c r="S27" s="191"/>
      <c r="T27" s="191"/>
      <c r="U27" s="194"/>
      <c r="V27" s="195"/>
      <c r="W27" s="191"/>
      <c r="X27" s="191"/>
      <c r="Y27" s="191"/>
      <c r="Z27" s="192"/>
      <c r="AA27" s="195"/>
      <c r="AB27" s="191"/>
      <c r="AC27" s="191"/>
      <c r="AD27" s="191"/>
      <c r="AE27" s="192"/>
      <c r="AF27" s="151">
        <f t="shared" si="0"/>
        <v>0.5</v>
      </c>
    </row>
    <row r="28" spans="1:32" ht="24.95" customHeight="1" x14ac:dyDescent="0.2">
      <c r="A28" s="462">
        <v>11612777</v>
      </c>
      <c r="B28" s="463"/>
      <c r="C28" s="463"/>
      <c r="D28" s="299" t="s">
        <v>201</v>
      </c>
      <c r="E28" s="227"/>
      <c r="F28" s="227"/>
      <c r="G28" s="227"/>
      <c r="H28" s="227"/>
      <c r="I28" s="227"/>
      <c r="J28" s="227"/>
      <c r="K28" s="221"/>
      <c r="L28" s="195">
        <v>1</v>
      </c>
      <c r="M28" s="191"/>
      <c r="N28" s="191"/>
      <c r="O28" s="191"/>
      <c r="P28" s="192"/>
      <c r="Q28" s="193"/>
      <c r="R28" s="191"/>
      <c r="S28" s="191"/>
      <c r="T28" s="191"/>
      <c r="U28" s="194"/>
      <c r="V28" s="195"/>
      <c r="W28" s="191"/>
      <c r="X28" s="191"/>
      <c r="Y28" s="191"/>
      <c r="Z28" s="192"/>
      <c r="AA28" s="195"/>
      <c r="AB28" s="191"/>
      <c r="AC28" s="191"/>
      <c r="AD28" s="191"/>
      <c r="AE28" s="192"/>
      <c r="AF28" s="151">
        <f t="shared" si="0"/>
        <v>1</v>
      </c>
    </row>
    <row r="29" spans="1:32" ht="24.95" customHeight="1" x14ac:dyDescent="0.2">
      <c r="A29" s="462">
        <v>11680799</v>
      </c>
      <c r="B29" s="463"/>
      <c r="C29" s="468"/>
      <c r="D29" s="299" t="s">
        <v>212</v>
      </c>
      <c r="E29" s="227"/>
      <c r="F29" s="227"/>
      <c r="G29" s="227"/>
      <c r="H29" s="227"/>
      <c r="I29" s="227"/>
      <c r="J29" s="227"/>
      <c r="K29" s="221"/>
      <c r="L29" s="195">
        <v>1</v>
      </c>
      <c r="M29" s="191"/>
      <c r="N29" s="191"/>
      <c r="O29" s="191"/>
      <c r="P29" s="192"/>
      <c r="Q29" s="193"/>
      <c r="R29" s="191"/>
      <c r="S29" s="191"/>
      <c r="T29" s="191"/>
      <c r="U29" s="194"/>
      <c r="V29" s="195"/>
      <c r="W29" s="191"/>
      <c r="X29" s="191"/>
      <c r="Y29" s="191"/>
      <c r="Z29" s="192"/>
      <c r="AA29" s="195"/>
      <c r="AB29" s="191"/>
      <c r="AC29" s="191"/>
      <c r="AD29" s="191"/>
      <c r="AE29" s="192"/>
      <c r="AF29" s="151">
        <f t="shared" si="0"/>
        <v>1</v>
      </c>
    </row>
    <row r="30" spans="1:32" ht="24.95" customHeight="1" thickBot="1" x14ac:dyDescent="0.25">
      <c r="A30" s="486">
        <v>11685892</v>
      </c>
      <c r="B30" s="445"/>
      <c r="C30" s="445"/>
      <c r="D30" s="299" t="s">
        <v>211</v>
      </c>
      <c r="E30" s="228"/>
      <c r="F30" s="228"/>
      <c r="G30" s="228"/>
      <c r="H30" s="228"/>
      <c r="I30" s="228"/>
      <c r="J30" s="228"/>
      <c r="K30" s="221"/>
      <c r="L30" s="203"/>
      <c r="M30" s="204">
        <v>1</v>
      </c>
      <c r="N30" s="204"/>
      <c r="O30" s="204"/>
      <c r="P30" s="205"/>
      <c r="Q30" s="206"/>
      <c r="R30" s="204"/>
      <c r="S30" s="204"/>
      <c r="T30" s="204"/>
      <c r="U30" s="207"/>
      <c r="V30" s="203"/>
      <c r="W30" s="204"/>
      <c r="X30" s="204"/>
      <c r="Y30" s="204"/>
      <c r="Z30" s="205"/>
      <c r="AA30" s="203"/>
      <c r="AB30" s="204"/>
      <c r="AC30" s="204"/>
      <c r="AD30" s="204"/>
      <c r="AE30" s="205"/>
      <c r="AF30" s="151">
        <f t="shared" si="0"/>
        <v>1</v>
      </c>
    </row>
    <row r="31" spans="1:32" x14ac:dyDescent="0.2">
      <c r="E31" s="128"/>
      <c r="F31" s="128"/>
      <c r="G31" s="128"/>
      <c r="H31" s="128"/>
      <c r="I31" s="128"/>
      <c r="J31" s="128"/>
      <c r="K31" s="149"/>
      <c r="L31" s="57">
        <f t="shared" ref="L31:AF31" si="2">SUM(L6:L30)</f>
        <v>3.5</v>
      </c>
      <c r="M31" s="57">
        <f t="shared" si="2"/>
        <v>4.5</v>
      </c>
      <c r="N31" s="57">
        <f t="shared" si="2"/>
        <v>4</v>
      </c>
      <c r="O31" s="57">
        <f t="shared" si="2"/>
        <v>5</v>
      </c>
      <c r="P31" s="57">
        <f t="shared" si="2"/>
        <v>2</v>
      </c>
      <c r="Q31" s="57">
        <f t="shared" si="2"/>
        <v>8.5</v>
      </c>
      <c r="R31" s="57">
        <f t="shared" si="2"/>
        <v>8.5</v>
      </c>
      <c r="S31" s="57">
        <f t="shared" si="2"/>
        <v>8.5</v>
      </c>
      <c r="T31" s="57">
        <f t="shared" si="2"/>
        <v>8.5</v>
      </c>
      <c r="U31" s="57">
        <f t="shared" si="2"/>
        <v>4</v>
      </c>
      <c r="V31" s="57">
        <f t="shared" si="2"/>
        <v>8.5</v>
      </c>
      <c r="W31" s="57">
        <f t="shared" si="2"/>
        <v>8.5</v>
      </c>
      <c r="X31" s="57">
        <f t="shared" si="2"/>
        <v>8.5</v>
      </c>
      <c r="Y31" s="57">
        <f t="shared" si="2"/>
        <v>8.5</v>
      </c>
      <c r="Z31" s="57">
        <f t="shared" si="2"/>
        <v>4</v>
      </c>
      <c r="AA31" s="57">
        <f t="shared" si="2"/>
        <v>7.75</v>
      </c>
      <c r="AB31" s="57">
        <f t="shared" si="2"/>
        <v>7.75</v>
      </c>
      <c r="AC31" s="57">
        <f t="shared" si="2"/>
        <v>7.75</v>
      </c>
      <c r="AD31" s="57">
        <f t="shared" si="2"/>
        <v>7.75</v>
      </c>
      <c r="AE31" s="57">
        <f t="shared" si="2"/>
        <v>7</v>
      </c>
      <c r="AF31" s="151">
        <f t="shared" si="2"/>
        <v>133</v>
      </c>
    </row>
    <row r="32" spans="1:32" x14ac:dyDescent="0.2">
      <c r="E32" s="128"/>
      <c r="F32" s="128"/>
      <c r="G32" s="128"/>
      <c r="H32" s="128"/>
      <c r="I32" s="128"/>
      <c r="J32" s="128"/>
      <c r="P32" s="7"/>
      <c r="R32" s="7"/>
      <c r="U32" s="7"/>
      <c r="AA32" s="58"/>
      <c r="AB32" s="58"/>
      <c r="AC32" s="58"/>
      <c r="AD32" s="58"/>
      <c r="AE32" s="58"/>
      <c r="AF32" s="59"/>
    </row>
    <row r="33" spans="5:32" x14ac:dyDescent="0.2">
      <c r="E33" s="128"/>
      <c r="F33" s="128"/>
      <c r="G33" s="128"/>
      <c r="H33" s="128"/>
      <c r="I33" s="128"/>
      <c r="J33" s="128"/>
      <c r="L33" s="7"/>
      <c r="O33" s="7"/>
      <c r="T33" s="7"/>
      <c r="AA33" s="58"/>
      <c r="AB33" s="58"/>
      <c r="AC33" s="58"/>
      <c r="AD33" s="58"/>
      <c r="AE33" s="58"/>
      <c r="AF33" s="59"/>
    </row>
    <row r="34" spans="5:32" x14ac:dyDescent="0.2">
      <c r="I34" s="164"/>
      <c r="AA34" s="58"/>
      <c r="AB34" s="58"/>
      <c r="AC34" s="58"/>
      <c r="AD34" s="58"/>
      <c r="AE34" s="58"/>
      <c r="AF34" s="59"/>
    </row>
    <row r="35" spans="5:32" x14ac:dyDescent="0.2">
      <c r="AA35" s="58"/>
      <c r="AB35" s="58"/>
      <c r="AC35" s="58"/>
      <c r="AD35" s="58"/>
      <c r="AE35" s="58"/>
      <c r="AF35" s="59"/>
    </row>
    <row r="36" spans="5:32" x14ac:dyDescent="0.2">
      <c r="AA36" s="58"/>
      <c r="AB36" s="58"/>
      <c r="AC36" s="58"/>
      <c r="AD36" s="58"/>
      <c r="AE36" s="58"/>
      <c r="AF36" s="59"/>
    </row>
    <row r="37" spans="5:32" x14ac:dyDescent="0.2">
      <c r="AA37" s="59"/>
      <c r="AB37" s="59"/>
      <c r="AC37" s="59"/>
      <c r="AD37" s="59"/>
      <c r="AE37" s="59"/>
      <c r="AF37" s="59"/>
    </row>
    <row r="38" spans="5:32" ht="12.75" customHeight="1" x14ac:dyDescent="0.2">
      <c r="AA38" s="58"/>
      <c r="AB38" s="58"/>
      <c r="AC38" s="58"/>
      <c r="AD38" s="58"/>
      <c r="AE38" s="58"/>
    </row>
    <row r="39" spans="5:32" x14ac:dyDescent="0.2">
      <c r="AA39" s="58"/>
      <c r="AB39" s="58"/>
      <c r="AC39" s="58"/>
      <c r="AD39" s="58"/>
      <c r="AE39" s="58"/>
    </row>
    <row r="40" spans="5:32" x14ac:dyDescent="0.2">
      <c r="AA40" s="58"/>
      <c r="AB40" s="58"/>
      <c r="AC40" s="58"/>
      <c r="AD40" s="58"/>
      <c r="AE40" s="58"/>
    </row>
    <row r="41" spans="5:32" x14ac:dyDescent="0.2">
      <c r="AA41" s="57"/>
      <c r="AB41" s="57"/>
      <c r="AC41" s="57"/>
      <c r="AD41" s="57"/>
      <c r="AE41" s="57"/>
    </row>
  </sheetData>
  <mergeCells count="33">
    <mergeCell ref="D3:D5"/>
    <mergeCell ref="V3:Z3"/>
    <mergeCell ref="A7:C7"/>
    <mergeCell ref="A5:C5"/>
    <mergeCell ref="A10:C10"/>
    <mergeCell ref="A6:C6"/>
    <mergeCell ref="A9:C9"/>
    <mergeCell ref="A8:C8"/>
    <mergeCell ref="AA3:AE3"/>
    <mergeCell ref="E3:G4"/>
    <mergeCell ref="H3:J4"/>
    <mergeCell ref="L3:P3"/>
    <mergeCell ref="Q3:U3"/>
    <mergeCell ref="A11:C11"/>
    <mergeCell ref="A25:C25"/>
    <mergeCell ref="A26:C26"/>
    <mergeCell ref="A12:C12"/>
    <mergeCell ref="A24:C24"/>
    <mergeCell ref="A29:C29"/>
    <mergeCell ref="A30:C30"/>
    <mergeCell ref="A20:C20"/>
    <mergeCell ref="A21:C21"/>
    <mergeCell ref="A13:C13"/>
    <mergeCell ref="A14:C14"/>
    <mergeCell ref="A28:C28"/>
    <mergeCell ref="A15:C15"/>
    <mergeCell ref="A16:C16"/>
    <mergeCell ref="A27:C27"/>
    <mergeCell ref="A17:C17"/>
    <mergeCell ref="A22:C22"/>
    <mergeCell ref="A19:C19"/>
    <mergeCell ref="A18:C18"/>
    <mergeCell ref="A23:C23"/>
  </mergeCells>
  <phoneticPr fontId="19" type="noConversion"/>
  <conditionalFormatting sqref="D6">
    <cfRule type="expression" dxfId="106" priority="27">
      <formula>COUNTA($L6:$FO6)</formula>
    </cfRule>
  </conditionalFormatting>
  <conditionalFormatting sqref="D7">
    <cfRule type="expression" dxfId="105" priority="26">
      <formula>COUNTA($L7:$FO7)</formula>
    </cfRule>
  </conditionalFormatting>
  <conditionalFormatting sqref="D8">
    <cfRule type="expression" dxfId="104" priority="25">
      <formula>COUNTA($L8:$FO8)</formula>
    </cfRule>
  </conditionalFormatting>
  <conditionalFormatting sqref="D9">
    <cfRule type="expression" dxfId="103" priority="24">
      <formula>COUNTA($L9:$FO9)</formula>
    </cfRule>
  </conditionalFormatting>
  <conditionalFormatting sqref="D10">
    <cfRule type="expression" dxfId="102" priority="12">
      <formula>COUNTA($L10:$FO10)</formula>
    </cfRule>
  </conditionalFormatting>
  <conditionalFormatting sqref="D11">
    <cfRule type="expression" dxfId="101" priority="22">
      <formula>COUNTA($L11:$FO11)</formula>
    </cfRule>
  </conditionalFormatting>
  <conditionalFormatting sqref="D12">
    <cfRule type="expression" dxfId="100" priority="21">
      <formula>COUNTA($L12:$FO12)</formula>
    </cfRule>
  </conditionalFormatting>
  <conditionalFormatting sqref="D13">
    <cfRule type="expression" dxfId="99" priority="20">
      <formula>COUNTA($L13:$FO13)</formula>
    </cfRule>
  </conditionalFormatting>
  <conditionalFormatting sqref="D22">
    <cfRule type="expression" dxfId="98" priority="9">
      <formula>COUNTA($L22:$FO22)</formula>
    </cfRule>
  </conditionalFormatting>
  <conditionalFormatting sqref="D14">
    <cfRule type="expression" dxfId="97" priority="18">
      <formula>COUNTA($L14:$FO14)</formula>
    </cfRule>
  </conditionalFormatting>
  <conditionalFormatting sqref="D15">
    <cfRule type="expression" dxfId="96" priority="17">
      <formula>COUNTA($L15:$FO15)</formula>
    </cfRule>
  </conditionalFormatting>
  <conditionalFormatting sqref="D30">
    <cfRule type="expression" dxfId="95" priority="2">
      <formula>COUNTA($L30:$FO30)</formula>
    </cfRule>
  </conditionalFormatting>
  <conditionalFormatting sqref="D16">
    <cfRule type="expression" dxfId="94" priority="16">
      <formula>COUNTA($L16:$FO16)</formula>
    </cfRule>
  </conditionalFormatting>
  <conditionalFormatting sqref="D17">
    <cfRule type="expression" dxfId="93" priority="15">
      <formula>COUNTA($L17:$FO17)</formula>
    </cfRule>
  </conditionalFormatting>
  <conditionalFormatting sqref="D18">
    <cfRule type="expression" dxfId="92" priority="14">
      <formula>COUNTA($L18:$FO18)</formula>
    </cfRule>
  </conditionalFormatting>
  <conditionalFormatting sqref="D19">
    <cfRule type="expression" dxfId="91" priority="13">
      <formula>COUNTA($L19:$FO19)</formula>
    </cfRule>
  </conditionalFormatting>
  <conditionalFormatting sqref="D20">
    <cfRule type="expression" dxfId="90" priority="11">
      <formula>COUNTA($L20:$FO20)</formula>
    </cfRule>
  </conditionalFormatting>
  <conditionalFormatting sqref="D21">
    <cfRule type="expression" dxfId="89" priority="10">
      <formula>COUNTA($L21:$FO21)</formula>
    </cfRule>
  </conditionalFormatting>
  <conditionalFormatting sqref="D23">
    <cfRule type="expression" dxfId="88" priority="8">
      <formula>COUNTA($L23:$FO23)</formula>
    </cfRule>
  </conditionalFormatting>
  <conditionalFormatting sqref="D24">
    <cfRule type="expression" dxfId="87" priority="7">
      <formula>COUNTA($L24:$FO24)</formula>
    </cfRule>
  </conditionalFormatting>
  <conditionalFormatting sqref="D25">
    <cfRule type="expression" dxfId="86" priority="6">
      <formula>COUNTA($L25:$FO25)</formula>
    </cfRule>
  </conditionalFormatting>
  <conditionalFormatting sqref="D26">
    <cfRule type="expression" dxfId="85" priority="5">
      <formula>COUNTA($L26:$FO26)</formula>
    </cfRule>
  </conditionalFormatting>
  <conditionalFormatting sqref="D27">
    <cfRule type="expression" dxfId="84" priority="4">
      <formula>COUNTA($L27:$FO27)</formula>
    </cfRule>
  </conditionalFormatting>
  <conditionalFormatting sqref="D28">
    <cfRule type="expression" dxfId="83" priority="3">
      <formula>COUNTA($L28:$FO28)</formula>
    </cfRule>
  </conditionalFormatting>
  <conditionalFormatting sqref="D29">
    <cfRule type="expression" dxfId="82" priority="1">
      <formula>COUNTA($L29:$FO29)</formula>
    </cfRule>
  </conditionalFormatting>
  <pageMargins left="0.19685039370078741" right="0.19685039370078741" top="0.98425196850393704" bottom="0.98425196850393704" header="0.51181102362204722" footer="0.51181102362204722"/>
  <pageSetup paperSize="9" scale="60" orientation="landscape" horizontalDpi="1200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1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28515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07'!M2</f>
        <v>Reinaldo, MARTINS</v>
      </c>
      <c r="I2" s="374"/>
      <c r="J2" s="64"/>
      <c r="K2" s="65"/>
      <c r="L2" s="66">
        <f>'Opérations 07'!B3</f>
        <v>7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07'!A4</f>
        <v>43143</v>
      </c>
      <c r="L3" s="65" t="s">
        <v>32</v>
      </c>
      <c r="M3" s="70">
        <f>'Opérations 07'!C4</f>
        <v>43147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>
        <v>6483153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>
        <v>6485320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66">
        <v>2</v>
      </c>
      <c r="F8" s="80">
        <f>'Opérations 07'!L31</f>
        <v>3.5</v>
      </c>
      <c r="G8" s="80">
        <f>'Opérations 07'!M31</f>
        <v>4.5</v>
      </c>
      <c r="H8" s="80">
        <f>'Opérations 07'!N31</f>
        <v>4</v>
      </c>
      <c r="I8" s="80">
        <f>'Opérations 07'!O31</f>
        <v>5</v>
      </c>
      <c r="J8" s="80">
        <f>'Opérations 07'!P31</f>
        <v>2</v>
      </c>
      <c r="K8" s="94"/>
      <c r="L8" s="94"/>
      <c r="M8" s="95">
        <f>F8+G8+H8+I8+J8</f>
        <v>19</v>
      </c>
    </row>
    <row r="9" spans="1:13" s="62" customFormat="1" x14ac:dyDescent="0.2">
      <c r="A9" s="381"/>
      <c r="B9" s="382"/>
      <c r="C9" s="79"/>
      <c r="D9" s="66" t="s">
        <v>77</v>
      </c>
      <c r="E9" s="66"/>
      <c r="F9" s="66"/>
      <c r="G9" s="123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273" t="s">
        <v>146</v>
      </c>
      <c r="E10" s="66"/>
      <c r="F10" s="66">
        <v>4.25</v>
      </c>
      <c r="G10" s="66">
        <v>3.25</v>
      </c>
      <c r="H10" s="66">
        <v>3.75</v>
      </c>
      <c r="I10" s="66">
        <v>2.75</v>
      </c>
      <c r="J10" s="66">
        <v>5</v>
      </c>
      <c r="K10" s="66"/>
      <c r="L10" s="66"/>
      <c r="M10" s="95">
        <f t="shared" si="0"/>
        <v>19</v>
      </c>
    </row>
    <row r="11" spans="1:13" s="62" customFormat="1" x14ac:dyDescent="0.2">
      <c r="A11" s="381"/>
      <c r="B11" s="382"/>
      <c r="C11" s="79"/>
      <c r="D11" s="273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SUM(F8:F26)</f>
        <v>7.75</v>
      </c>
      <c r="G28" s="87">
        <f t="shared" ref="G28:L28" si="1">SUM(G8:G26)</f>
        <v>7.75</v>
      </c>
      <c r="H28" s="87">
        <f t="shared" si="1"/>
        <v>7.75</v>
      </c>
      <c r="I28" s="87">
        <f t="shared" si="1"/>
        <v>7.75</v>
      </c>
      <c r="J28" s="87">
        <f t="shared" si="1"/>
        <v>7</v>
      </c>
      <c r="K28" s="87">
        <f t="shared" si="1"/>
        <v>0</v>
      </c>
      <c r="L28" s="87">
        <f t="shared" si="1"/>
        <v>0</v>
      </c>
      <c r="M28" s="127">
        <f>SUM(M8:M26)</f>
        <v>38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146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96"/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scale="90" orientation="portrait" verticalDpi="4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1">
    <tabColor rgb="FF2BDDE1"/>
  </sheetPr>
  <dimension ref="A1:M49"/>
  <sheetViews>
    <sheetView topLeftCell="A10"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28515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07'!R2</f>
        <v>Christophe, FLEURY</v>
      </c>
      <c r="I2" s="374"/>
      <c r="J2" s="64"/>
      <c r="K2" s="65"/>
      <c r="L2" s="66">
        <f>'Opérations 07'!B3</f>
        <v>7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07'!A4</f>
        <v>43143</v>
      </c>
      <c r="L3" s="65" t="s">
        <v>32</v>
      </c>
      <c r="M3" s="70">
        <f>'Opérations 07'!C4</f>
        <v>43147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>
        <v>6483153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>
        <v>6485320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66">
        <v>2</v>
      </c>
      <c r="F8" s="80">
        <f>'Opérations 07'!Q31</f>
        <v>8.5</v>
      </c>
      <c r="G8" s="80">
        <f>'Opérations 07'!R31</f>
        <v>8.5</v>
      </c>
      <c r="H8" s="80">
        <f>'Opérations 07'!S31</f>
        <v>8.5</v>
      </c>
      <c r="I8" s="80">
        <f>'Opérations 07'!T31</f>
        <v>8.5</v>
      </c>
      <c r="J8" s="80">
        <f>'Opérations 07'!U31</f>
        <v>4</v>
      </c>
      <c r="K8" s="94"/>
      <c r="L8" s="94"/>
      <c r="M8" s="95">
        <f>F8+G8+H8+I8+J8</f>
        <v>38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SUM(F8:F26)</f>
        <v>8.5</v>
      </c>
      <c r="G28" s="87">
        <f t="shared" ref="G28:L28" si="1">SUM(G8:G26)</f>
        <v>8.5</v>
      </c>
      <c r="H28" s="87">
        <f t="shared" si="1"/>
        <v>8.5</v>
      </c>
      <c r="I28" s="87">
        <f t="shared" si="1"/>
        <v>8.5</v>
      </c>
      <c r="J28" s="87">
        <f t="shared" si="1"/>
        <v>4</v>
      </c>
      <c r="K28" s="87">
        <f t="shared" si="1"/>
        <v>0</v>
      </c>
      <c r="L28" s="87">
        <f t="shared" si="1"/>
        <v>0</v>
      </c>
      <c r="M28" s="127">
        <f>SUM(M8:M26)</f>
        <v>38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146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scale="90" orientation="portrait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0">
    <tabColor rgb="FF2BDDE1"/>
  </sheetPr>
  <dimension ref="A1:M49"/>
  <sheetViews>
    <sheetView workbookViewId="0">
      <selection activeCell="A5" sqref="A5:M5"/>
    </sheetView>
  </sheetViews>
  <sheetFormatPr baseColWidth="10" defaultRowHeight="12.75" x14ac:dyDescent="0.2"/>
  <cols>
    <col min="1" max="1" width="9.85546875" style="105" customWidth="1"/>
    <col min="2" max="2" width="13.425781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07'!W2</f>
        <v>Jean Evens LEMENE</v>
      </c>
      <c r="I2" s="374"/>
      <c r="J2" s="64"/>
      <c r="K2" s="65"/>
      <c r="L2" s="66">
        <f>'Opérations 05'!B3</f>
        <v>5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05'!A4</f>
        <v>43129</v>
      </c>
      <c r="L3" s="65" t="s">
        <v>32</v>
      </c>
      <c r="M3" s="70">
        <f>'Opérations 05'!C4</f>
        <v>43133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94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66">
        <v>2</v>
      </c>
      <c r="F8" s="80">
        <f>'Opérations 07'!V31</f>
        <v>8.5</v>
      </c>
      <c r="G8" s="80">
        <f>'Opérations 07'!W31</f>
        <v>8.5</v>
      </c>
      <c r="H8" s="80">
        <f>'Opérations 07'!X31</f>
        <v>8.5</v>
      </c>
      <c r="I8" s="80">
        <f>'Opérations 07'!Y31</f>
        <v>8.5</v>
      </c>
      <c r="J8" s="80">
        <f>'Opérations 07'!Z31</f>
        <v>4</v>
      </c>
      <c r="K8" s="94"/>
      <c r="L8" s="94"/>
      <c r="M8" s="95">
        <f>F8+G8+H8+I8+J8</f>
        <v>38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273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SUM(F8:F26)</f>
        <v>8.5</v>
      </c>
      <c r="G28" s="87">
        <f t="shared" ref="G28:L28" si="1">SUM(G8:G26)</f>
        <v>8.5</v>
      </c>
      <c r="H28" s="87">
        <f t="shared" si="1"/>
        <v>8.5</v>
      </c>
      <c r="I28" s="87">
        <f t="shared" si="1"/>
        <v>8.5</v>
      </c>
      <c r="J28" s="87">
        <f t="shared" si="1"/>
        <v>4</v>
      </c>
      <c r="K28" s="87">
        <f t="shared" si="1"/>
        <v>0</v>
      </c>
      <c r="L28" s="87">
        <f t="shared" si="1"/>
        <v>0</v>
      </c>
      <c r="M28" s="127">
        <f>SUM(M8:M26)</f>
        <v>38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146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scale="90" orientation="portrait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1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28515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07'!AB2</f>
        <v>Pascal, PUTIGNY</v>
      </c>
      <c r="I2" s="374"/>
      <c r="J2" s="64"/>
      <c r="K2" s="65"/>
      <c r="L2" s="66">
        <f>'Opérations 07'!B3</f>
        <v>7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07'!A4</f>
        <v>43143</v>
      </c>
      <c r="L3" s="65" t="s">
        <v>32</v>
      </c>
      <c r="M3" s="70">
        <f>'Opérations 07'!C4</f>
        <v>43147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97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>
        <v>6483153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>
        <v>6485320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66">
        <v>2</v>
      </c>
      <c r="F8" s="80">
        <f>'Opérations 07'!AA31</f>
        <v>7.75</v>
      </c>
      <c r="G8" s="80">
        <f>'Opérations 07'!AB31</f>
        <v>7.75</v>
      </c>
      <c r="H8" s="80">
        <f>'Opérations 07'!AC31</f>
        <v>7.75</v>
      </c>
      <c r="I8" s="80">
        <f>'Opérations 07'!AD31</f>
        <v>7.75</v>
      </c>
      <c r="J8" s="80">
        <f>'Opérations 07'!AE31</f>
        <v>7</v>
      </c>
      <c r="K8" s="94"/>
      <c r="L8" s="94"/>
      <c r="M8" s="95">
        <f>F8+G8+H8+I8+J8</f>
        <v>38</v>
      </c>
    </row>
    <row r="9" spans="1:13" s="62" customFormat="1" x14ac:dyDescent="0.2">
      <c r="A9" s="381"/>
      <c r="B9" s="382"/>
      <c r="C9" s="79"/>
      <c r="D9" s="66" t="s">
        <v>78</v>
      </c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275"/>
      <c r="H24" s="275"/>
      <c r="I24" s="275"/>
      <c r="J24" s="275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SUM(F8:F26)</f>
        <v>7.75</v>
      </c>
      <c r="G28" s="87">
        <f t="shared" ref="G28:L28" si="1">SUM(G8:G26)</f>
        <v>7.75</v>
      </c>
      <c r="H28" s="87">
        <f t="shared" si="1"/>
        <v>7.75</v>
      </c>
      <c r="I28" s="87">
        <f t="shared" si="1"/>
        <v>7.75</v>
      </c>
      <c r="J28" s="87">
        <f t="shared" si="1"/>
        <v>7</v>
      </c>
      <c r="K28" s="87">
        <f t="shared" si="1"/>
        <v>0</v>
      </c>
      <c r="L28" s="87">
        <f t="shared" si="1"/>
        <v>0</v>
      </c>
      <c r="M28" s="127">
        <f>SUM(M8:M26)</f>
        <v>38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146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scale="90" orientation="portrait" r:id="rId1"/>
  <headerFooter alignWithMargins="0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2">
    <tabColor indexed="50"/>
  </sheetPr>
  <dimension ref="A1:AF32"/>
  <sheetViews>
    <sheetView topLeftCell="A13" zoomScale="85" zoomScaleNormal="70" workbookViewId="0">
      <selection activeCell="A13" sqref="A13:C13"/>
    </sheetView>
  </sheetViews>
  <sheetFormatPr baseColWidth="10" defaultRowHeight="12.75" x14ac:dyDescent="0.2"/>
  <cols>
    <col min="1" max="1" width="13.5703125" style="6" bestFit="1" customWidth="1"/>
    <col min="2" max="2" width="5" style="6" customWidth="1"/>
    <col min="3" max="3" width="13.5703125" style="6" bestFit="1" customWidth="1"/>
    <col min="4" max="4" width="42.42578125" style="6" customWidth="1"/>
    <col min="5" max="5" width="11.7109375" style="7" hidden="1" customWidth="1"/>
    <col min="6" max="6" width="15.7109375" style="7" hidden="1" customWidth="1"/>
    <col min="7" max="7" width="10.5703125" style="7" hidden="1" customWidth="1"/>
    <col min="8" max="8" width="13.85546875" style="7" hidden="1" customWidth="1"/>
    <col min="9" max="9" width="15" style="7" hidden="1" customWidth="1"/>
    <col min="10" max="11" width="13.7109375" style="7" hidden="1" customWidth="1"/>
    <col min="12" max="31" width="5.28515625" style="6" customWidth="1"/>
    <col min="32" max="32" width="8" style="60" customWidth="1"/>
    <col min="33" max="16384" width="11.42578125" style="6"/>
  </cols>
  <sheetData>
    <row r="1" spans="1:32" ht="54.75" customHeight="1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5"/>
    </row>
    <row r="2" spans="1:32" ht="20.100000000000001" customHeight="1" thickBot="1" x14ac:dyDescent="0.25">
      <c r="L2" s="8"/>
      <c r="M2" s="9" t="s">
        <v>12</v>
      </c>
      <c r="N2" s="10"/>
      <c r="O2" s="10"/>
      <c r="P2" s="11"/>
      <c r="Q2" s="8"/>
      <c r="R2" s="9" t="s">
        <v>91</v>
      </c>
      <c r="S2" s="10"/>
      <c r="T2" s="10"/>
      <c r="U2" s="11"/>
      <c r="V2" s="8"/>
      <c r="W2" s="9" t="s">
        <v>93</v>
      </c>
      <c r="X2" s="10"/>
      <c r="Y2" s="10"/>
      <c r="Z2" s="11"/>
      <c r="AA2" s="8"/>
      <c r="AB2" s="9" t="s">
        <v>104</v>
      </c>
      <c r="AC2" s="10"/>
      <c r="AD2" s="10"/>
      <c r="AE2" s="11"/>
      <c r="AF2" s="12"/>
    </row>
    <row r="3" spans="1:32" ht="20.100000000000001" customHeight="1" x14ac:dyDescent="0.2">
      <c r="A3" s="13" t="s">
        <v>6</v>
      </c>
      <c r="B3" s="14">
        <v>8</v>
      </c>
      <c r="C3" s="15"/>
      <c r="D3" s="331" t="s">
        <v>13</v>
      </c>
      <c r="E3" s="334" t="s">
        <v>14</v>
      </c>
      <c r="F3" s="335"/>
      <c r="G3" s="336"/>
      <c r="H3" s="334" t="s">
        <v>15</v>
      </c>
      <c r="I3" s="335"/>
      <c r="J3" s="336"/>
      <c r="K3" s="212"/>
      <c r="L3" s="342" t="str">
        <f>"total de la semaine  = "&amp;SUM(L6:P20)</f>
        <v>total de la semaine  = 23,75</v>
      </c>
      <c r="M3" s="343"/>
      <c r="N3" s="343"/>
      <c r="O3" s="343"/>
      <c r="P3" s="344"/>
      <c r="Q3" s="342" t="str">
        <f>"total de la semaine  = "&amp;SUM(Q6:U20)</f>
        <v>total de la semaine  = 24,5</v>
      </c>
      <c r="R3" s="343"/>
      <c r="S3" s="343"/>
      <c r="T3" s="343"/>
      <c r="U3" s="344"/>
      <c r="V3" s="342" t="str">
        <f>"total de la semaine  = "&amp;SUM(V6:Z20)</f>
        <v>total de la semaine  = 38</v>
      </c>
      <c r="W3" s="343"/>
      <c r="X3" s="343"/>
      <c r="Y3" s="343"/>
      <c r="Z3" s="344"/>
      <c r="AA3" s="342" t="str">
        <f>"total de la semaine  = "&amp;SUM(AA6:AE28)</f>
        <v>total de la semaine  = 70,5</v>
      </c>
      <c r="AB3" s="343"/>
      <c r="AC3" s="343"/>
      <c r="AD3" s="343"/>
      <c r="AE3" s="344"/>
      <c r="AF3" s="16"/>
    </row>
    <row r="4" spans="1:32" ht="20.100000000000001" customHeight="1" thickBot="1" x14ac:dyDescent="0.25">
      <c r="A4" s="17">
        <f>'Opérations 07'!A4+7</f>
        <v>43150</v>
      </c>
      <c r="B4" s="18" t="s">
        <v>16</v>
      </c>
      <c r="C4" s="19">
        <f>A4+4</f>
        <v>43154</v>
      </c>
      <c r="D4" s="332"/>
      <c r="E4" s="337"/>
      <c r="F4" s="338"/>
      <c r="G4" s="339"/>
      <c r="H4" s="337"/>
      <c r="I4" s="338"/>
      <c r="J4" s="339"/>
      <c r="K4" s="212"/>
      <c r="L4" s="21"/>
      <c r="M4" s="22"/>
      <c r="N4" s="22"/>
      <c r="O4" s="22"/>
      <c r="P4" s="23"/>
      <c r="Q4" s="21"/>
      <c r="R4" s="22"/>
      <c r="S4" s="22"/>
      <c r="T4" s="22"/>
      <c r="U4" s="23"/>
      <c r="V4" s="21"/>
      <c r="W4" s="22"/>
      <c r="X4" s="22"/>
      <c r="Y4" s="22"/>
      <c r="Z4" s="23"/>
      <c r="AA4" s="21"/>
      <c r="AB4" s="22"/>
      <c r="AC4" s="22"/>
      <c r="AD4" s="22"/>
      <c r="AE4" s="23"/>
      <c r="AF4" s="16"/>
    </row>
    <row r="5" spans="1:32" ht="26.25" thickBot="1" x14ac:dyDescent="0.25">
      <c r="A5" s="345" t="s">
        <v>4</v>
      </c>
      <c r="B5" s="346"/>
      <c r="C5" s="347"/>
      <c r="D5" s="333"/>
      <c r="E5" s="20" t="s">
        <v>5</v>
      </c>
      <c r="F5" s="20" t="s">
        <v>2</v>
      </c>
      <c r="G5" s="20" t="s">
        <v>3</v>
      </c>
      <c r="H5" s="20" t="s">
        <v>9</v>
      </c>
      <c r="I5" s="20" t="s">
        <v>10</v>
      </c>
      <c r="J5" s="20" t="s">
        <v>11</v>
      </c>
      <c r="K5" s="214" t="s">
        <v>85</v>
      </c>
      <c r="L5" s="25" t="s">
        <v>17</v>
      </c>
      <c r="M5" s="26" t="s">
        <v>18</v>
      </c>
      <c r="N5" s="26" t="s">
        <v>19</v>
      </c>
      <c r="O5" s="26" t="s">
        <v>20</v>
      </c>
      <c r="P5" s="27" t="s">
        <v>21</v>
      </c>
      <c r="Q5" s="25" t="s">
        <v>17</v>
      </c>
      <c r="R5" s="26" t="s">
        <v>18</v>
      </c>
      <c r="S5" s="26" t="s">
        <v>19</v>
      </c>
      <c r="T5" s="26" t="s">
        <v>20</v>
      </c>
      <c r="U5" s="27" t="s">
        <v>21</v>
      </c>
      <c r="V5" s="25" t="s">
        <v>17</v>
      </c>
      <c r="W5" s="28" t="s">
        <v>18</v>
      </c>
      <c r="X5" s="28" t="s">
        <v>19</v>
      </c>
      <c r="Y5" s="28" t="s">
        <v>20</v>
      </c>
      <c r="Z5" s="29" t="s">
        <v>21</v>
      </c>
      <c r="AA5" s="25" t="s">
        <v>17</v>
      </c>
      <c r="AB5" s="26" t="s">
        <v>18</v>
      </c>
      <c r="AC5" s="26" t="s">
        <v>19</v>
      </c>
      <c r="AD5" s="26" t="s">
        <v>20</v>
      </c>
      <c r="AE5" s="27" t="s">
        <v>21</v>
      </c>
      <c r="AF5" s="152" t="s">
        <v>22</v>
      </c>
    </row>
    <row r="6" spans="1:32" ht="23.1" customHeight="1" x14ac:dyDescent="0.25">
      <c r="A6" s="487">
        <v>11688441</v>
      </c>
      <c r="B6" s="488"/>
      <c r="C6" s="489"/>
      <c r="D6" s="303" t="s">
        <v>214</v>
      </c>
      <c r="E6" s="32"/>
      <c r="F6" s="32"/>
      <c r="G6" s="32"/>
      <c r="H6" s="32"/>
      <c r="I6" s="32"/>
      <c r="J6" s="32"/>
      <c r="K6" s="42"/>
      <c r="L6" s="137">
        <v>1.5</v>
      </c>
      <c r="M6" s="138"/>
      <c r="N6" s="138"/>
      <c r="O6" s="138"/>
      <c r="P6" s="139"/>
      <c r="Q6" s="146"/>
      <c r="R6" s="138"/>
      <c r="S6" s="138"/>
      <c r="T6" s="138"/>
      <c r="U6" s="147"/>
      <c r="V6" s="145">
        <v>8.5</v>
      </c>
      <c r="W6" s="138">
        <v>7</v>
      </c>
      <c r="X6" s="138"/>
      <c r="Y6" s="138"/>
      <c r="Z6" s="139"/>
      <c r="AA6" s="39"/>
      <c r="AB6" s="35"/>
      <c r="AC6" s="35"/>
      <c r="AD6" s="35"/>
      <c r="AE6" s="36"/>
      <c r="AF6" s="151">
        <f t="shared" ref="AF6:AF27" si="0">SUM(L6:AE6)</f>
        <v>17</v>
      </c>
    </row>
    <row r="7" spans="1:32" ht="23.1" customHeight="1" x14ac:dyDescent="0.2">
      <c r="A7" s="462">
        <v>11656422</v>
      </c>
      <c r="B7" s="463"/>
      <c r="C7" s="463"/>
      <c r="D7" s="299" t="s">
        <v>215</v>
      </c>
      <c r="E7" s="42"/>
      <c r="F7" s="42"/>
      <c r="G7" s="42"/>
      <c r="H7" s="42"/>
      <c r="I7" s="42"/>
      <c r="J7" s="42"/>
      <c r="K7" s="221"/>
      <c r="L7" s="34"/>
      <c r="M7" s="35"/>
      <c r="N7" s="35"/>
      <c r="O7" s="35">
        <v>1</v>
      </c>
      <c r="P7" s="36"/>
      <c r="Q7" s="37"/>
      <c r="R7" s="35"/>
      <c r="S7" s="35"/>
      <c r="T7" s="35"/>
      <c r="U7" s="38"/>
      <c r="V7" s="34"/>
      <c r="W7" s="35">
        <v>1.5</v>
      </c>
      <c r="X7" s="35">
        <v>8.5</v>
      </c>
      <c r="Y7" s="35">
        <v>1.5</v>
      </c>
      <c r="Z7" s="36"/>
      <c r="AA7" s="39"/>
      <c r="AB7" s="35"/>
      <c r="AC7" s="35"/>
      <c r="AD7" s="35"/>
      <c r="AE7" s="36"/>
      <c r="AF7" s="151">
        <f t="shared" si="0"/>
        <v>12.5</v>
      </c>
    </row>
    <row r="8" spans="1:32" ht="23.1" customHeight="1" x14ac:dyDescent="0.2">
      <c r="A8" s="462">
        <v>11685892</v>
      </c>
      <c r="B8" s="463"/>
      <c r="C8" s="463"/>
      <c r="D8" s="299" t="s">
        <v>211</v>
      </c>
      <c r="E8" s="42"/>
      <c r="F8" s="42"/>
      <c r="G8" s="42"/>
      <c r="H8" s="42"/>
      <c r="I8" s="42"/>
      <c r="J8" s="42"/>
      <c r="K8" s="221"/>
      <c r="L8" s="34"/>
      <c r="M8" s="35"/>
      <c r="N8" s="35"/>
      <c r="O8" s="35"/>
      <c r="P8" s="36">
        <v>1</v>
      </c>
      <c r="Q8" s="37"/>
      <c r="R8" s="35"/>
      <c r="S8" s="35"/>
      <c r="T8" s="35"/>
      <c r="U8" s="38">
        <v>4</v>
      </c>
      <c r="V8" s="34"/>
      <c r="W8" s="35"/>
      <c r="X8" s="35"/>
      <c r="Y8" s="35"/>
      <c r="Z8" s="36"/>
      <c r="AA8" s="39"/>
      <c r="AB8" s="35"/>
      <c r="AC8" s="35"/>
      <c r="AD8" s="35"/>
      <c r="AE8" s="36"/>
      <c r="AF8" s="151">
        <f t="shared" si="0"/>
        <v>5</v>
      </c>
    </row>
    <row r="9" spans="1:32" ht="23.1" customHeight="1" x14ac:dyDescent="0.2">
      <c r="A9" s="490">
        <v>11695081</v>
      </c>
      <c r="B9" s="491"/>
      <c r="C9" s="491"/>
      <c r="D9" s="277" t="s">
        <v>227</v>
      </c>
      <c r="E9" s="42"/>
      <c r="F9" s="42"/>
      <c r="G9" s="42"/>
      <c r="H9" s="42"/>
      <c r="I9" s="42"/>
      <c r="J9" s="42"/>
      <c r="K9" s="221"/>
      <c r="L9" s="34"/>
      <c r="M9" s="35"/>
      <c r="N9" s="35">
        <v>3</v>
      </c>
      <c r="O9" s="35"/>
      <c r="P9" s="36"/>
      <c r="Q9" s="37"/>
      <c r="R9" s="35"/>
      <c r="S9" s="35"/>
      <c r="T9" s="35"/>
      <c r="U9" s="38"/>
      <c r="V9" s="34"/>
      <c r="W9" s="35"/>
      <c r="X9" s="35"/>
      <c r="Y9" s="35">
        <v>3</v>
      </c>
      <c r="Z9" s="260"/>
      <c r="AA9" s="39"/>
      <c r="AB9" s="35"/>
      <c r="AC9" s="35"/>
      <c r="AD9" s="35"/>
      <c r="AE9" s="36"/>
      <c r="AF9" s="151">
        <f t="shared" si="0"/>
        <v>6</v>
      </c>
    </row>
    <row r="10" spans="1:32" ht="23.1" customHeight="1" x14ac:dyDescent="0.2">
      <c r="A10" s="329">
        <v>11695015</v>
      </c>
      <c r="B10" s="330"/>
      <c r="C10" s="330"/>
      <c r="D10" s="277" t="s">
        <v>216</v>
      </c>
      <c r="E10" s="42"/>
      <c r="F10" s="42"/>
      <c r="G10" s="42"/>
      <c r="H10" s="42"/>
      <c r="I10" s="42"/>
      <c r="J10" s="42"/>
      <c r="K10" s="221"/>
      <c r="L10" s="34"/>
      <c r="M10" s="35"/>
      <c r="N10" s="35"/>
      <c r="O10" s="35">
        <v>2</v>
      </c>
      <c r="P10" s="36">
        <v>1</v>
      </c>
      <c r="Q10" s="37"/>
      <c r="R10" s="35"/>
      <c r="S10" s="35"/>
      <c r="T10" s="35"/>
      <c r="U10" s="38"/>
      <c r="V10" s="34"/>
      <c r="W10" s="35"/>
      <c r="X10" s="35"/>
      <c r="Y10" s="35">
        <v>4</v>
      </c>
      <c r="Z10" s="36">
        <v>4</v>
      </c>
      <c r="AA10" s="39"/>
      <c r="AB10" s="35"/>
      <c r="AC10" s="35"/>
      <c r="AD10" s="35"/>
      <c r="AE10" s="36"/>
      <c r="AF10" s="151">
        <f t="shared" si="0"/>
        <v>11</v>
      </c>
    </row>
    <row r="11" spans="1:32" ht="23.1" customHeight="1" x14ac:dyDescent="0.2">
      <c r="A11" s="329">
        <v>11688431</v>
      </c>
      <c r="B11" s="330"/>
      <c r="C11" s="330"/>
      <c r="D11" s="299" t="s">
        <v>217</v>
      </c>
      <c r="E11" s="42"/>
      <c r="F11" s="42"/>
      <c r="G11" s="42"/>
      <c r="H11" s="42"/>
      <c r="I11" s="42"/>
      <c r="J11" s="42"/>
      <c r="K11" s="221"/>
      <c r="L11" s="34">
        <v>1</v>
      </c>
      <c r="M11" s="35"/>
      <c r="N11" s="35"/>
      <c r="O11" s="35"/>
      <c r="P11" s="36"/>
      <c r="Q11" s="37"/>
      <c r="R11" s="35"/>
      <c r="S11" s="35"/>
      <c r="T11" s="35"/>
      <c r="U11" s="38"/>
      <c r="V11" s="34"/>
      <c r="W11" s="35"/>
      <c r="X11" s="35"/>
      <c r="Y11" s="35"/>
      <c r="Z11" s="36"/>
      <c r="AA11" s="39">
        <v>1</v>
      </c>
      <c r="AB11" s="35"/>
      <c r="AC11" s="35"/>
      <c r="AD11" s="35"/>
      <c r="AE11" s="36"/>
      <c r="AF11" s="151">
        <f t="shared" si="0"/>
        <v>2</v>
      </c>
    </row>
    <row r="12" spans="1:32" ht="23.1" customHeight="1" x14ac:dyDescent="0.2">
      <c r="A12" s="462">
        <v>11688496</v>
      </c>
      <c r="B12" s="463"/>
      <c r="C12" s="463"/>
      <c r="D12" s="299" t="s">
        <v>218</v>
      </c>
      <c r="E12" s="42"/>
      <c r="F12" s="42"/>
      <c r="G12" s="42"/>
      <c r="H12" s="42"/>
      <c r="I12" s="42"/>
      <c r="J12" s="42"/>
      <c r="K12" s="221"/>
      <c r="L12" s="34"/>
      <c r="M12" s="35"/>
      <c r="N12" s="35"/>
      <c r="O12" s="35"/>
      <c r="P12" s="36"/>
      <c r="Q12" s="37"/>
      <c r="R12" s="35"/>
      <c r="S12" s="35"/>
      <c r="T12" s="35"/>
      <c r="U12" s="38"/>
      <c r="V12" s="34"/>
      <c r="W12" s="35"/>
      <c r="X12" s="35"/>
      <c r="Y12" s="35"/>
      <c r="Z12" s="36"/>
      <c r="AA12" s="39">
        <v>1</v>
      </c>
      <c r="AB12" s="35"/>
      <c r="AC12" s="35"/>
      <c r="AD12" s="35"/>
      <c r="AE12" s="36"/>
      <c r="AF12" s="151">
        <f t="shared" si="0"/>
        <v>1</v>
      </c>
    </row>
    <row r="13" spans="1:32" ht="23.1" customHeight="1" x14ac:dyDescent="0.2">
      <c r="A13" s="462">
        <v>11639905</v>
      </c>
      <c r="B13" s="463"/>
      <c r="C13" s="463"/>
      <c r="D13" s="299" t="s">
        <v>101</v>
      </c>
      <c r="E13" s="42"/>
      <c r="F13" s="42"/>
      <c r="G13" s="42"/>
      <c r="H13" s="42"/>
      <c r="I13" s="42"/>
      <c r="J13" s="42"/>
      <c r="K13" s="221"/>
      <c r="L13" s="34">
        <v>2.25</v>
      </c>
      <c r="M13" s="35"/>
      <c r="N13" s="35"/>
      <c r="O13" s="35"/>
      <c r="P13" s="36"/>
      <c r="Q13" s="37"/>
      <c r="R13" s="35"/>
      <c r="S13" s="35"/>
      <c r="T13" s="35"/>
      <c r="U13" s="38"/>
      <c r="V13" s="34"/>
      <c r="W13" s="35"/>
      <c r="X13" s="35"/>
      <c r="Y13" s="35"/>
      <c r="Z13" s="36"/>
      <c r="AA13" s="39">
        <v>1</v>
      </c>
      <c r="AB13" s="35"/>
      <c r="AC13" s="35"/>
      <c r="AD13" s="35"/>
      <c r="AE13" s="36"/>
      <c r="AF13" s="151">
        <f t="shared" si="0"/>
        <v>3.25</v>
      </c>
    </row>
    <row r="14" spans="1:32" ht="23.1" customHeight="1" x14ac:dyDescent="0.2">
      <c r="A14" s="329">
        <v>11686618</v>
      </c>
      <c r="B14" s="330"/>
      <c r="C14" s="330"/>
      <c r="D14" s="299" t="s">
        <v>219</v>
      </c>
      <c r="E14" s="42"/>
      <c r="F14" s="42"/>
      <c r="G14" s="42"/>
      <c r="H14" s="42"/>
      <c r="I14" s="42"/>
      <c r="J14" s="42"/>
      <c r="K14" s="221"/>
      <c r="L14" s="34">
        <v>2</v>
      </c>
      <c r="M14" s="35"/>
      <c r="N14" s="35"/>
      <c r="O14" s="35"/>
      <c r="P14" s="36"/>
      <c r="Q14" s="37"/>
      <c r="R14" s="35"/>
      <c r="S14" s="35"/>
      <c r="T14" s="35"/>
      <c r="U14" s="38"/>
      <c r="V14" s="34"/>
      <c r="W14" s="35"/>
      <c r="X14" s="35"/>
      <c r="Y14" s="35"/>
      <c r="Z14" s="36"/>
      <c r="AA14" s="39">
        <v>3.5</v>
      </c>
      <c r="AB14" s="35"/>
      <c r="AC14" s="35"/>
      <c r="AD14" s="35"/>
      <c r="AE14" s="36"/>
      <c r="AF14" s="151">
        <f t="shared" si="0"/>
        <v>5.5</v>
      </c>
    </row>
    <row r="15" spans="1:32" ht="23.1" customHeight="1" x14ac:dyDescent="0.2">
      <c r="A15" s="329">
        <v>11688618</v>
      </c>
      <c r="B15" s="330"/>
      <c r="C15" s="330"/>
      <c r="D15" s="299" t="s">
        <v>208</v>
      </c>
      <c r="E15" s="42"/>
      <c r="F15" s="42"/>
      <c r="G15" s="42"/>
      <c r="H15" s="42"/>
      <c r="I15" s="42"/>
      <c r="J15" s="42"/>
      <c r="K15" s="221"/>
      <c r="L15" s="34">
        <v>0.5</v>
      </c>
      <c r="M15" s="35"/>
      <c r="N15" s="35"/>
      <c r="O15" s="35"/>
      <c r="P15" s="36"/>
      <c r="Q15" s="37"/>
      <c r="R15" s="35"/>
      <c r="S15" s="35"/>
      <c r="T15" s="35"/>
      <c r="U15" s="38"/>
      <c r="V15" s="34"/>
      <c r="W15" s="35"/>
      <c r="X15" s="35"/>
      <c r="Y15" s="35"/>
      <c r="Z15" s="36"/>
      <c r="AA15" s="39">
        <v>1.25</v>
      </c>
      <c r="AB15" s="35">
        <v>1.5</v>
      </c>
      <c r="AC15" s="35"/>
      <c r="AD15" s="35"/>
      <c r="AE15" s="36"/>
      <c r="AF15" s="151">
        <f t="shared" si="0"/>
        <v>3.25</v>
      </c>
    </row>
    <row r="16" spans="1:32" ht="23.1" customHeight="1" x14ac:dyDescent="0.2">
      <c r="A16" s="329">
        <v>11639904</v>
      </c>
      <c r="B16" s="330"/>
      <c r="C16" s="330"/>
      <c r="D16" s="299" t="s">
        <v>220</v>
      </c>
      <c r="E16" s="42"/>
      <c r="F16" s="42"/>
      <c r="G16" s="42"/>
      <c r="H16" s="42"/>
      <c r="I16" s="42"/>
      <c r="J16" s="42"/>
      <c r="K16" s="221"/>
      <c r="L16" s="34"/>
      <c r="M16" s="35"/>
      <c r="N16" s="35"/>
      <c r="O16" s="35"/>
      <c r="P16" s="36"/>
      <c r="Q16" s="37"/>
      <c r="R16" s="35"/>
      <c r="S16" s="35"/>
      <c r="T16" s="35"/>
      <c r="U16" s="38"/>
      <c r="V16" s="34"/>
      <c r="W16" s="35"/>
      <c r="X16" s="35"/>
      <c r="Y16" s="35"/>
      <c r="Z16" s="36"/>
      <c r="AA16" s="39"/>
      <c r="AB16" s="35">
        <v>1.25</v>
      </c>
      <c r="AC16" s="35"/>
      <c r="AD16" s="35"/>
      <c r="AE16" s="36"/>
      <c r="AF16" s="151">
        <f t="shared" si="0"/>
        <v>1.25</v>
      </c>
    </row>
    <row r="17" spans="1:32" ht="23.1" customHeight="1" x14ac:dyDescent="0.2">
      <c r="A17" s="329">
        <v>11689566</v>
      </c>
      <c r="B17" s="330"/>
      <c r="C17" s="330"/>
      <c r="D17" s="300" t="s">
        <v>221</v>
      </c>
      <c r="E17" s="42"/>
      <c r="F17" s="42"/>
      <c r="G17" s="42"/>
      <c r="H17" s="42"/>
      <c r="I17" s="42"/>
      <c r="J17" s="42"/>
      <c r="K17" s="221"/>
      <c r="L17" s="34"/>
      <c r="M17" s="35"/>
      <c r="N17" s="35"/>
      <c r="O17" s="35">
        <v>1</v>
      </c>
      <c r="P17" s="36"/>
      <c r="Q17" s="37"/>
      <c r="R17" s="35"/>
      <c r="S17" s="35"/>
      <c r="T17" s="35"/>
      <c r="U17" s="38"/>
      <c r="V17" s="34"/>
      <c r="W17" s="35"/>
      <c r="X17" s="35"/>
      <c r="Y17" s="35"/>
      <c r="Z17" s="36"/>
      <c r="AA17" s="39"/>
      <c r="AB17" s="35">
        <v>4</v>
      </c>
      <c r="AC17" s="35">
        <v>5</v>
      </c>
      <c r="AD17" s="35">
        <v>7.75</v>
      </c>
      <c r="AE17" s="36">
        <v>7</v>
      </c>
      <c r="AF17" s="151">
        <f t="shared" si="0"/>
        <v>24.75</v>
      </c>
    </row>
    <row r="18" spans="1:32" ht="23.1" customHeight="1" x14ac:dyDescent="0.2">
      <c r="A18" s="329">
        <v>11489831</v>
      </c>
      <c r="B18" s="330"/>
      <c r="C18" s="330"/>
      <c r="D18" s="299" t="s">
        <v>98</v>
      </c>
      <c r="E18" s="42"/>
      <c r="F18" s="42"/>
      <c r="G18" s="42"/>
      <c r="H18" s="42"/>
      <c r="I18" s="42"/>
      <c r="J18" s="42"/>
      <c r="K18" s="221"/>
      <c r="L18" s="34"/>
      <c r="M18" s="35">
        <v>3.5</v>
      </c>
      <c r="N18" s="35"/>
      <c r="O18" s="35"/>
      <c r="P18" s="36"/>
      <c r="Q18" s="37">
        <v>8.5</v>
      </c>
      <c r="R18" s="35">
        <v>8.5</v>
      </c>
      <c r="S18" s="35">
        <v>1.5</v>
      </c>
      <c r="T18" s="35"/>
      <c r="U18" s="38"/>
      <c r="V18" s="34"/>
      <c r="W18" s="35"/>
      <c r="X18" s="35"/>
      <c r="Y18" s="35"/>
      <c r="Z18" s="36"/>
      <c r="AA18" s="39"/>
      <c r="AB18" s="35">
        <v>1</v>
      </c>
      <c r="AC18" s="35"/>
      <c r="AD18" s="35"/>
      <c r="AE18" s="36"/>
      <c r="AF18" s="151">
        <f t="shared" si="0"/>
        <v>23</v>
      </c>
    </row>
    <row r="19" spans="1:32" ht="23.1" customHeight="1" x14ac:dyDescent="0.2">
      <c r="A19" s="329">
        <v>11693705</v>
      </c>
      <c r="B19" s="330"/>
      <c r="C19" s="330"/>
      <c r="D19" s="299" t="s">
        <v>222</v>
      </c>
      <c r="E19" s="42"/>
      <c r="F19" s="42"/>
      <c r="G19" s="42"/>
      <c r="H19" s="42"/>
      <c r="I19" s="42"/>
      <c r="J19" s="42"/>
      <c r="K19" s="221"/>
      <c r="L19" s="34"/>
      <c r="M19" s="35"/>
      <c r="N19" s="35">
        <v>1</v>
      </c>
      <c r="O19" s="35"/>
      <c r="P19" s="36"/>
      <c r="Q19" s="37"/>
      <c r="R19" s="35"/>
      <c r="S19" s="35">
        <v>2</v>
      </c>
      <c r="T19" s="35"/>
      <c r="U19" s="38"/>
      <c r="V19" s="34"/>
      <c r="W19" s="35"/>
      <c r="X19" s="35"/>
      <c r="Y19" s="35"/>
      <c r="Z19" s="36"/>
      <c r="AA19" s="39"/>
      <c r="AB19" s="35"/>
      <c r="AC19" s="35"/>
      <c r="AD19" s="35"/>
      <c r="AE19" s="36"/>
      <c r="AF19" s="151">
        <f t="shared" si="0"/>
        <v>3</v>
      </c>
    </row>
    <row r="20" spans="1:32" ht="23.1" customHeight="1" x14ac:dyDescent="0.2">
      <c r="A20" s="329">
        <v>11677462</v>
      </c>
      <c r="B20" s="330"/>
      <c r="C20" s="330"/>
      <c r="D20" s="299" t="s">
        <v>195</v>
      </c>
      <c r="E20" s="42"/>
      <c r="F20" s="42"/>
      <c r="G20" s="42"/>
      <c r="H20" s="42"/>
      <c r="I20" s="42"/>
      <c r="J20" s="42"/>
      <c r="K20" s="221"/>
      <c r="L20" s="34"/>
      <c r="M20" s="35">
        <v>3</v>
      </c>
      <c r="N20" s="35"/>
      <c r="O20" s="35"/>
      <c r="P20" s="36"/>
      <c r="Q20" s="37"/>
      <c r="R20" s="35"/>
      <c r="S20" s="35"/>
      <c r="T20" s="35"/>
      <c r="U20" s="38"/>
      <c r="V20" s="34"/>
      <c r="W20" s="35"/>
      <c r="X20" s="35"/>
      <c r="Y20" s="35"/>
      <c r="Z20" s="36"/>
      <c r="AA20" s="39"/>
      <c r="AB20" s="35"/>
      <c r="AC20" s="35"/>
      <c r="AD20" s="35"/>
      <c r="AE20" s="36"/>
      <c r="AF20" s="151">
        <f t="shared" si="0"/>
        <v>3</v>
      </c>
    </row>
    <row r="21" spans="1:32" ht="23.1" customHeight="1" x14ac:dyDescent="0.2">
      <c r="A21" s="462">
        <v>11562489</v>
      </c>
      <c r="B21" s="463"/>
      <c r="C21" s="463"/>
      <c r="D21" s="299" t="s">
        <v>223</v>
      </c>
      <c r="E21" s="42"/>
      <c r="F21" s="42"/>
      <c r="G21" s="42"/>
      <c r="H21" s="42"/>
      <c r="I21" s="42"/>
      <c r="J21" s="42"/>
      <c r="K21" s="221"/>
      <c r="L21" s="34"/>
      <c r="M21" s="35"/>
      <c r="N21" s="35">
        <v>1</v>
      </c>
      <c r="O21" s="35"/>
      <c r="P21" s="36"/>
      <c r="Q21" s="37"/>
      <c r="R21" s="35"/>
      <c r="S21" s="35">
        <v>5</v>
      </c>
      <c r="T21" s="35"/>
      <c r="U21" s="38"/>
      <c r="V21" s="34"/>
      <c r="W21" s="35"/>
      <c r="X21" s="35"/>
      <c r="Y21" s="35"/>
      <c r="Z21" s="36"/>
      <c r="AA21" s="39"/>
      <c r="AB21" s="35"/>
      <c r="AC21" s="35"/>
      <c r="AD21" s="35"/>
      <c r="AE21" s="36"/>
      <c r="AF21" s="151">
        <f t="shared" si="0"/>
        <v>6</v>
      </c>
    </row>
    <row r="22" spans="1:32" ht="23.1" customHeight="1" x14ac:dyDescent="0.2">
      <c r="A22" s="329">
        <v>11691822</v>
      </c>
      <c r="B22" s="330"/>
      <c r="C22" s="330"/>
      <c r="D22" s="299" t="s">
        <v>100</v>
      </c>
      <c r="E22" s="46"/>
      <c r="F22" s="46"/>
      <c r="G22" s="46"/>
      <c r="H22" s="46"/>
      <c r="I22" s="46"/>
      <c r="J22" s="46"/>
      <c r="K22" s="221"/>
      <c r="L22" s="113"/>
      <c r="M22" s="109"/>
      <c r="N22" s="109"/>
      <c r="O22" s="109"/>
      <c r="P22" s="110"/>
      <c r="Q22" s="111"/>
      <c r="R22" s="109"/>
      <c r="S22" s="109"/>
      <c r="T22" s="109">
        <v>3</v>
      </c>
      <c r="U22" s="112"/>
      <c r="V22" s="113"/>
      <c r="W22" s="109"/>
      <c r="X22" s="109"/>
      <c r="Y22" s="109"/>
      <c r="Z22" s="110"/>
      <c r="AA22" s="108"/>
      <c r="AB22" s="109"/>
      <c r="AC22" s="109"/>
      <c r="AD22" s="109"/>
      <c r="AE22" s="110"/>
      <c r="AF22" s="151">
        <f t="shared" si="0"/>
        <v>3</v>
      </c>
    </row>
    <row r="23" spans="1:32" ht="23.1" customHeight="1" x14ac:dyDescent="0.2">
      <c r="A23" s="329">
        <v>11691820</v>
      </c>
      <c r="B23" s="330"/>
      <c r="C23" s="452"/>
      <c r="D23" s="299" t="s">
        <v>224</v>
      </c>
      <c r="E23" s="46"/>
      <c r="F23" s="46"/>
      <c r="G23" s="46"/>
      <c r="H23" s="46"/>
      <c r="I23" s="46"/>
      <c r="J23" s="46"/>
      <c r="K23" s="221"/>
      <c r="L23" s="113"/>
      <c r="M23" s="109"/>
      <c r="N23" s="109">
        <v>1</v>
      </c>
      <c r="O23" s="109"/>
      <c r="P23" s="110"/>
      <c r="Q23" s="111"/>
      <c r="R23" s="109"/>
      <c r="S23" s="109"/>
      <c r="T23" s="109">
        <v>3</v>
      </c>
      <c r="U23" s="112"/>
      <c r="V23" s="113"/>
      <c r="W23" s="109"/>
      <c r="X23" s="109"/>
      <c r="Y23" s="109"/>
      <c r="Z23" s="110"/>
      <c r="AA23" s="108"/>
      <c r="AB23" s="109"/>
      <c r="AC23" s="109"/>
      <c r="AD23" s="109"/>
      <c r="AE23" s="110"/>
      <c r="AF23" s="151">
        <f t="shared" si="0"/>
        <v>4</v>
      </c>
    </row>
    <row r="24" spans="1:32" ht="23.1" customHeight="1" x14ac:dyDescent="0.2">
      <c r="A24" s="462">
        <v>11691739</v>
      </c>
      <c r="B24" s="463"/>
      <c r="C24" s="468"/>
      <c r="D24" s="299" t="s">
        <v>225</v>
      </c>
      <c r="E24" s="46"/>
      <c r="F24" s="46"/>
      <c r="G24" s="46"/>
      <c r="H24" s="46"/>
      <c r="I24" s="46"/>
      <c r="J24" s="46"/>
      <c r="K24" s="221"/>
      <c r="L24" s="113"/>
      <c r="M24" s="109"/>
      <c r="N24" s="109"/>
      <c r="O24" s="109">
        <v>1</v>
      </c>
      <c r="P24" s="110"/>
      <c r="Q24" s="111"/>
      <c r="R24" s="109"/>
      <c r="S24" s="109"/>
      <c r="T24" s="109">
        <v>2.5</v>
      </c>
      <c r="U24" s="112"/>
      <c r="V24" s="113"/>
      <c r="W24" s="109"/>
      <c r="X24" s="109"/>
      <c r="Y24" s="109"/>
      <c r="Z24" s="110"/>
      <c r="AA24" s="108"/>
      <c r="AB24" s="109"/>
      <c r="AC24" s="109"/>
      <c r="AD24" s="109"/>
      <c r="AE24" s="110"/>
      <c r="AF24" s="151">
        <f t="shared" si="0"/>
        <v>3.5</v>
      </c>
    </row>
    <row r="25" spans="1:32" ht="23.1" customHeight="1" x14ac:dyDescent="0.2">
      <c r="A25" s="462">
        <v>11639907</v>
      </c>
      <c r="B25" s="463"/>
      <c r="C25" s="468"/>
      <c r="D25" s="299" t="s">
        <v>226</v>
      </c>
      <c r="E25" s="46"/>
      <c r="F25" s="46"/>
      <c r="G25" s="46"/>
      <c r="H25" s="46"/>
      <c r="I25" s="46"/>
      <c r="J25" s="46"/>
      <c r="K25" s="221"/>
      <c r="L25" s="113"/>
      <c r="M25" s="109"/>
      <c r="N25" s="109"/>
      <c r="O25" s="109"/>
      <c r="P25" s="110">
        <v>0.5</v>
      </c>
      <c r="Q25" s="111"/>
      <c r="R25" s="109"/>
      <c r="S25" s="109"/>
      <c r="T25" s="109"/>
      <c r="U25" s="112"/>
      <c r="V25" s="113"/>
      <c r="W25" s="109"/>
      <c r="X25" s="109"/>
      <c r="Y25" s="109"/>
      <c r="Z25" s="110"/>
      <c r="AA25" s="108"/>
      <c r="AB25" s="109"/>
      <c r="AC25" s="109"/>
      <c r="AD25" s="109"/>
      <c r="AE25" s="110"/>
      <c r="AF25" s="151">
        <f t="shared" si="0"/>
        <v>0.5</v>
      </c>
    </row>
    <row r="26" spans="1:32" ht="23.1" customHeight="1" x14ac:dyDescent="0.2">
      <c r="A26" s="329">
        <v>11687614</v>
      </c>
      <c r="B26" s="330"/>
      <c r="C26" s="330"/>
      <c r="D26" s="299" t="s">
        <v>202</v>
      </c>
      <c r="E26" s="46"/>
      <c r="F26" s="46"/>
      <c r="G26" s="46"/>
      <c r="H26" s="46"/>
      <c r="I26" s="46"/>
      <c r="J26" s="46"/>
      <c r="K26" s="221"/>
      <c r="L26" s="113"/>
      <c r="M26" s="109"/>
      <c r="N26" s="109"/>
      <c r="O26" s="109"/>
      <c r="P26" s="110">
        <v>1.5</v>
      </c>
      <c r="Q26" s="111"/>
      <c r="R26" s="109"/>
      <c r="S26" s="109"/>
      <c r="T26" s="109"/>
      <c r="U26" s="112"/>
      <c r="V26" s="113"/>
      <c r="W26" s="109"/>
      <c r="X26" s="109"/>
      <c r="Y26" s="109"/>
      <c r="Z26" s="110"/>
      <c r="AA26" s="108"/>
      <c r="AB26" s="109"/>
      <c r="AC26" s="109"/>
      <c r="AD26" s="109"/>
      <c r="AE26" s="110"/>
      <c r="AF26" s="151">
        <f t="shared" si="0"/>
        <v>1.5</v>
      </c>
    </row>
    <row r="27" spans="1:32" ht="23.1" customHeight="1" thickBot="1" x14ac:dyDescent="0.25">
      <c r="A27" s="350"/>
      <c r="B27" s="460"/>
      <c r="C27" s="460"/>
      <c r="D27" s="50"/>
      <c r="E27" s="50"/>
      <c r="F27" s="50"/>
      <c r="G27" s="50"/>
      <c r="H27" s="50"/>
      <c r="I27" s="50"/>
      <c r="J27" s="50"/>
      <c r="K27" s="221"/>
      <c r="L27" s="52"/>
      <c r="M27" s="53"/>
      <c r="N27" s="53"/>
      <c r="O27" s="53"/>
      <c r="P27" s="54"/>
      <c r="Q27" s="55"/>
      <c r="R27" s="53"/>
      <c r="S27" s="53"/>
      <c r="T27" s="53"/>
      <c r="U27" s="56"/>
      <c r="V27" s="52"/>
      <c r="W27" s="53"/>
      <c r="X27" s="53"/>
      <c r="Y27" s="53"/>
      <c r="Z27" s="54"/>
      <c r="AA27" s="52"/>
      <c r="AB27" s="53"/>
      <c r="AC27" s="53"/>
      <c r="AD27" s="53"/>
      <c r="AE27" s="54"/>
      <c r="AF27" s="211">
        <f t="shared" si="0"/>
        <v>0</v>
      </c>
    </row>
    <row r="28" spans="1:32" x14ac:dyDescent="0.2">
      <c r="E28" s="128"/>
      <c r="F28" s="128"/>
      <c r="G28" s="128"/>
      <c r="H28" s="128"/>
      <c r="I28" s="128"/>
      <c r="J28" s="128"/>
      <c r="K28" s="149"/>
      <c r="L28" s="57">
        <f t="shared" ref="L28:AF28" si="1">SUM(L6:L27)</f>
        <v>7.25</v>
      </c>
      <c r="M28" s="57">
        <f t="shared" si="1"/>
        <v>6.5</v>
      </c>
      <c r="N28" s="57">
        <f t="shared" si="1"/>
        <v>6</v>
      </c>
      <c r="O28" s="57">
        <f t="shared" si="1"/>
        <v>5</v>
      </c>
      <c r="P28" s="57">
        <f t="shared" si="1"/>
        <v>4</v>
      </c>
      <c r="Q28" s="57">
        <f t="shared" si="1"/>
        <v>8.5</v>
      </c>
      <c r="R28" s="57">
        <f t="shared" si="1"/>
        <v>8.5</v>
      </c>
      <c r="S28" s="57">
        <f t="shared" si="1"/>
        <v>8.5</v>
      </c>
      <c r="T28" s="57">
        <f t="shared" si="1"/>
        <v>8.5</v>
      </c>
      <c r="U28" s="57">
        <f t="shared" si="1"/>
        <v>4</v>
      </c>
      <c r="V28" s="57">
        <f t="shared" si="1"/>
        <v>8.5</v>
      </c>
      <c r="W28" s="57">
        <f t="shared" si="1"/>
        <v>8.5</v>
      </c>
      <c r="X28" s="57">
        <f t="shared" si="1"/>
        <v>8.5</v>
      </c>
      <c r="Y28" s="57">
        <f t="shared" si="1"/>
        <v>8.5</v>
      </c>
      <c r="Z28" s="57">
        <f t="shared" si="1"/>
        <v>4</v>
      </c>
      <c r="AA28" s="57">
        <f t="shared" si="1"/>
        <v>7.75</v>
      </c>
      <c r="AB28" s="57">
        <f t="shared" si="1"/>
        <v>7.75</v>
      </c>
      <c r="AC28" s="57">
        <f t="shared" si="1"/>
        <v>5</v>
      </c>
      <c r="AD28" s="57">
        <f t="shared" si="1"/>
        <v>7.75</v>
      </c>
      <c r="AE28" s="57">
        <f t="shared" si="1"/>
        <v>7</v>
      </c>
      <c r="AF28" s="57">
        <f t="shared" si="1"/>
        <v>140</v>
      </c>
    </row>
    <row r="29" spans="1:32" x14ac:dyDescent="0.2">
      <c r="AA29" s="57"/>
      <c r="AB29" s="57"/>
      <c r="AC29" s="57"/>
      <c r="AD29" s="57"/>
      <c r="AE29" s="57"/>
    </row>
    <row r="30" spans="1:32" x14ac:dyDescent="0.2">
      <c r="Q30" s="7"/>
    </row>
    <row r="31" spans="1:32" x14ac:dyDescent="0.2">
      <c r="I31" s="164"/>
    </row>
    <row r="32" spans="1:32" ht="12.75" customHeight="1" x14ac:dyDescent="0.2"/>
  </sheetData>
  <mergeCells count="30">
    <mergeCell ref="AA3:AE3"/>
    <mergeCell ref="H3:J4"/>
    <mergeCell ref="E3:G4"/>
    <mergeCell ref="D3:D5"/>
    <mergeCell ref="Q3:U3"/>
    <mergeCell ref="V3:Z3"/>
    <mergeCell ref="A27:C27"/>
    <mergeCell ref="A13:C13"/>
    <mergeCell ref="A14:C14"/>
    <mergeCell ref="A16:C16"/>
    <mergeCell ref="A17:C17"/>
    <mergeCell ref="A19:C19"/>
    <mergeCell ref="A22:C22"/>
    <mergeCell ref="A26:C26"/>
    <mergeCell ref="A25:C25"/>
    <mergeCell ref="A21:C21"/>
    <mergeCell ref="A24:C24"/>
    <mergeCell ref="A23:C23"/>
    <mergeCell ref="A7:C7"/>
    <mergeCell ref="A20:C20"/>
    <mergeCell ref="A11:C11"/>
    <mergeCell ref="L3:P3"/>
    <mergeCell ref="A15:C15"/>
    <mergeCell ref="A18:C18"/>
    <mergeCell ref="A6:C6"/>
    <mergeCell ref="A8:C8"/>
    <mergeCell ref="A9:C9"/>
    <mergeCell ref="A10:C10"/>
    <mergeCell ref="A5:C5"/>
    <mergeCell ref="A12:C12"/>
  </mergeCells>
  <phoneticPr fontId="19" type="noConversion"/>
  <conditionalFormatting sqref="D9">
    <cfRule type="expression" dxfId="81" priority="67">
      <formula>($K9="c")</formula>
    </cfRule>
    <cfRule type="expression" dxfId="80" priority="68">
      <formula>($J9="DA")</formula>
    </cfRule>
    <cfRule type="expression" dxfId="79" priority="69">
      <formula>($K9="E")</formula>
    </cfRule>
  </conditionalFormatting>
  <conditionalFormatting sqref="D9">
    <cfRule type="expression" dxfId="78" priority="70">
      <formula>($AA9="CLO")</formula>
    </cfRule>
    <cfRule type="expression" dxfId="77" priority="71">
      <formula>($K9="DA")</formula>
    </cfRule>
  </conditionalFormatting>
  <conditionalFormatting sqref="D10">
    <cfRule type="expression" dxfId="76" priority="65">
      <formula>($J10="DA")</formula>
    </cfRule>
  </conditionalFormatting>
  <conditionalFormatting sqref="D10">
    <cfRule type="expression" dxfId="75" priority="63">
      <formula>($K10="c")</formula>
    </cfRule>
    <cfRule type="expression" dxfId="74" priority="64">
      <formula>($J10="DA")</formula>
    </cfRule>
    <cfRule type="expression" dxfId="73" priority="66">
      <formula>($K10="E")</formula>
    </cfRule>
  </conditionalFormatting>
  <conditionalFormatting sqref="D6">
    <cfRule type="expression" dxfId="72" priority="23">
      <formula>COUNTA($L6:$FO6)</formula>
    </cfRule>
  </conditionalFormatting>
  <conditionalFormatting sqref="D7">
    <cfRule type="expression" dxfId="71" priority="22">
      <formula>COUNTA($L7:$GI7)</formula>
    </cfRule>
  </conditionalFormatting>
  <conditionalFormatting sqref="D8">
    <cfRule type="expression" dxfId="70" priority="19">
      <formula>COUNTA($L8:$GI8)</formula>
    </cfRule>
  </conditionalFormatting>
  <conditionalFormatting sqref="D11">
    <cfRule type="expression" dxfId="69" priority="18">
      <formula>COUNTA($L11:$GI11)</formula>
    </cfRule>
  </conditionalFormatting>
  <conditionalFormatting sqref="D12">
    <cfRule type="expression" dxfId="68" priority="17">
      <formula>COUNTA($L12:$GI12)</formula>
    </cfRule>
  </conditionalFormatting>
  <conditionalFormatting sqref="D13">
    <cfRule type="expression" dxfId="67" priority="16">
      <formula>COUNTA($L13:$GI13)</formula>
    </cfRule>
  </conditionalFormatting>
  <conditionalFormatting sqref="D14">
    <cfRule type="expression" dxfId="66" priority="15">
      <formula>COUNTA($L14:$GI14)</formula>
    </cfRule>
  </conditionalFormatting>
  <conditionalFormatting sqref="D15">
    <cfRule type="expression" dxfId="65" priority="14">
      <formula>COUNTA($L15:$GI15)</formula>
    </cfRule>
  </conditionalFormatting>
  <conditionalFormatting sqref="D16">
    <cfRule type="expression" dxfId="64" priority="13">
      <formula>COUNTA($L16:$GI16)</formula>
    </cfRule>
  </conditionalFormatting>
  <conditionalFormatting sqref="D17">
    <cfRule type="expression" dxfId="63" priority="12">
      <formula>COUNTA($L17:$GI17)</formula>
    </cfRule>
  </conditionalFormatting>
  <conditionalFormatting sqref="D18">
    <cfRule type="expression" dxfId="62" priority="11">
      <formula>COUNTA($L18:$GI18)</formula>
    </cfRule>
  </conditionalFormatting>
  <conditionalFormatting sqref="D19">
    <cfRule type="expression" dxfId="61" priority="10">
      <formula>COUNTA($L19:$GI19)</formula>
    </cfRule>
  </conditionalFormatting>
  <conditionalFormatting sqref="D20">
    <cfRule type="expression" dxfId="60" priority="9">
      <formula>COUNTA($L20:$GI20)</formula>
    </cfRule>
  </conditionalFormatting>
  <conditionalFormatting sqref="D21">
    <cfRule type="expression" dxfId="59" priority="8">
      <formula>COUNTA($L21:$GI21)</formula>
    </cfRule>
  </conditionalFormatting>
  <conditionalFormatting sqref="D22">
    <cfRule type="expression" dxfId="58" priority="6">
      <formula>COUNTA($L22:$GI22)</formula>
    </cfRule>
  </conditionalFormatting>
  <conditionalFormatting sqref="D23">
    <cfRule type="expression" dxfId="57" priority="5">
      <formula>COUNTA($L23:$GI23)</formula>
    </cfRule>
  </conditionalFormatting>
  <conditionalFormatting sqref="D24">
    <cfRule type="expression" dxfId="56" priority="4">
      <formula>COUNTA($L24:$GI24)</formula>
    </cfRule>
  </conditionalFormatting>
  <conditionalFormatting sqref="D25">
    <cfRule type="expression" dxfId="55" priority="2">
      <formula>COUNTA($L25:$GI25)</formula>
    </cfRule>
  </conditionalFormatting>
  <conditionalFormatting sqref="D26">
    <cfRule type="expression" dxfId="54" priority="1">
      <formula>COUNTA($L26:$GI26)</formula>
    </cfRule>
  </conditionalFormatting>
  <pageMargins left="0.18" right="0.18" top="0.98425196850393704" bottom="0.98425196850393704" header="0.51181102362204722" footer="0.51181102362204722"/>
  <pageSetup paperSize="9" scale="60" orientation="landscape" horizontalDpi="1200" r:id="rId1"/>
  <headerFooter alignWithMargins="0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1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57031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08'!M2</f>
        <v>Reinaldo, MARTINS</v>
      </c>
      <c r="I2" s="374"/>
      <c r="J2" s="64"/>
      <c r="K2" s="65"/>
      <c r="L2" s="66">
        <f>'Opérations 08'!B3</f>
        <v>8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08'!A4</f>
        <v>43150</v>
      </c>
      <c r="L3" s="65" t="s">
        <v>32</v>
      </c>
      <c r="M3" s="70">
        <f>'Opérations 08'!C4</f>
        <v>43154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66">
        <v>2</v>
      </c>
      <c r="F8" s="80">
        <f>'Opérations 08'!L28</f>
        <v>7.25</v>
      </c>
      <c r="G8" s="80">
        <f>'Opérations 08'!M28</f>
        <v>6.5</v>
      </c>
      <c r="H8" s="80">
        <f>'Opérations 08'!N28</f>
        <v>6</v>
      </c>
      <c r="I8" s="80">
        <f>'Opérations 08'!O28</f>
        <v>5</v>
      </c>
      <c r="J8" s="80">
        <f>'Opérations 08'!P28</f>
        <v>4</v>
      </c>
      <c r="K8" s="94"/>
      <c r="L8" s="94"/>
      <c r="M8" s="95">
        <f>F8+G8+H8+I8+J8</f>
        <v>28.75</v>
      </c>
    </row>
    <row r="9" spans="1:13" s="62" customFormat="1" x14ac:dyDescent="0.2">
      <c r="A9" s="381"/>
      <c r="B9" s="382"/>
      <c r="C9" s="79"/>
      <c r="D9" s="66" t="s">
        <v>77</v>
      </c>
      <c r="E9" s="66"/>
      <c r="F9" s="66"/>
      <c r="G9" s="123"/>
      <c r="H9" s="66"/>
      <c r="I9" s="66"/>
      <c r="J9" s="66"/>
      <c r="K9" s="66"/>
      <c r="L9" s="66"/>
      <c r="M9" s="96"/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6"/>
    </row>
    <row r="11" spans="1:13" s="62" customFormat="1" x14ac:dyDescent="0.2">
      <c r="A11" s="381"/>
      <c r="B11" s="382"/>
      <c r="C11" s="79"/>
      <c r="D11" s="273"/>
      <c r="E11" s="66"/>
      <c r="F11" s="66"/>
      <c r="G11" s="66"/>
      <c r="H11" s="66"/>
      <c r="I11" s="66"/>
      <c r="J11" s="66"/>
      <c r="K11" s="66"/>
      <c r="L11" s="66"/>
      <c r="M11" s="96"/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6"/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6"/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6"/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6"/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6"/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6"/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6"/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6"/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6"/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7.25</v>
      </c>
      <c r="G28" s="87">
        <f t="shared" ref="G28:L28" si="0">SUM(G8:G27)</f>
        <v>6.5</v>
      </c>
      <c r="H28" s="87">
        <f t="shared" si="0"/>
        <v>6</v>
      </c>
      <c r="I28" s="87">
        <f t="shared" si="0"/>
        <v>5</v>
      </c>
      <c r="J28" s="87">
        <f t="shared" si="0"/>
        <v>4</v>
      </c>
      <c r="K28" s="87">
        <f t="shared" si="0"/>
        <v>0</v>
      </c>
      <c r="L28" s="87">
        <f t="shared" si="0"/>
        <v>0</v>
      </c>
      <c r="M28" s="127">
        <f>SUM(M8:M27)</f>
        <v>28.75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146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96"/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verticalDpi="4" r:id="rId1"/>
  <headerFooter alignWithMargins="0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1">
    <tabColor rgb="FF2BDDE1"/>
  </sheetPr>
  <dimension ref="A1:M49"/>
  <sheetViews>
    <sheetView topLeftCell="A13"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57031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08'!R2</f>
        <v>Christophe, FLEURY</v>
      </c>
      <c r="I2" s="374"/>
      <c r="J2" s="64"/>
      <c r="K2" s="65"/>
      <c r="L2" s="66">
        <f>'Opérations 08'!B3</f>
        <v>8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08'!A4</f>
        <v>43150</v>
      </c>
      <c r="L3" s="65" t="s">
        <v>32</v>
      </c>
      <c r="M3" s="70">
        <f>'Opérations 08'!C4</f>
        <v>43154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66">
        <v>2</v>
      </c>
      <c r="F8" s="80">
        <f>'Opérations 08'!Q28</f>
        <v>8.5</v>
      </c>
      <c r="G8" s="80">
        <f>'Opérations 08'!R28</f>
        <v>8.5</v>
      </c>
      <c r="H8" s="80">
        <f>'Opérations 08'!S28</f>
        <v>8.5</v>
      </c>
      <c r="I8" s="80">
        <f>'Opérations 08'!T28</f>
        <v>8.5</v>
      </c>
      <c r="J8" s="80">
        <f>'Opérations 08'!U28</f>
        <v>4</v>
      </c>
      <c r="K8" s="94"/>
      <c r="L8" s="94"/>
      <c r="M8" s="95">
        <f>F8+G8+H8+I8+J8</f>
        <v>38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6"/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6"/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6"/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6"/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6"/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6"/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6"/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6"/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6"/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6"/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6"/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6"/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79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8.5</v>
      </c>
      <c r="G28" s="87">
        <f t="shared" ref="G28:L28" si="0">SUM(G8:G27)</f>
        <v>8.5</v>
      </c>
      <c r="H28" s="87">
        <f t="shared" si="0"/>
        <v>8.5</v>
      </c>
      <c r="I28" s="87">
        <f t="shared" si="0"/>
        <v>8.5</v>
      </c>
      <c r="J28" s="87">
        <f t="shared" si="0"/>
        <v>4</v>
      </c>
      <c r="K28" s="87">
        <f t="shared" si="0"/>
        <v>0</v>
      </c>
      <c r="L28" s="87">
        <f t="shared" si="0"/>
        <v>0</v>
      </c>
      <c r="M28" s="127">
        <f>SUM(M8:M27)</f>
        <v>38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146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1">IF(G8&gt;=1,1,0)</f>
        <v>1</v>
      </c>
      <c r="H34" s="323">
        <f t="shared" si="1"/>
        <v>1</v>
      </c>
      <c r="I34" s="323">
        <f t="shared" si="1"/>
        <v>1</v>
      </c>
      <c r="J34" s="323">
        <f t="shared" si="1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>
    <tabColor rgb="FF2BDDE1"/>
  </sheetPr>
  <dimension ref="A1:M49"/>
  <sheetViews>
    <sheetView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425781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08'!W2</f>
        <v>Jean Evens LEMENE</v>
      </c>
      <c r="I2" s="374"/>
      <c r="J2" s="64"/>
      <c r="K2" s="65"/>
      <c r="L2" s="66">
        <f>'Opérations 05'!B3</f>
        <v>5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08'!A4</f>
        <v>43150</v>
      </c>
      <c r="L3" s="65" t="s">
        <v>32</v>
      </c>
      <c r="M3" s="70">
        <f>'Opérations 08'!C4</f>
        <v>43154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94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66">
        <v>2</v>
      </c>
      <c r="F8" s="80">
        <f>'Opérations 08'!V28</f>
        <v>8.5</v>
      </c>
      <c r="G8" s="80">
        <f>'Opérations 08'!W28</f>
        <v>8.5</v>
      </c>
      <c r="H8" s="80">
        <f>'Opérations 08'!X28</f>
        <v>8.5</v>
      </c>
      <c r="I8" s="80">
        <f>'Opérations 08'!Y28</f>
        <v>8.5</v>
      </c>
      <c r="J8" s="80">
        <f>'Opérations 08'!Z28</f>
        <v>4</v>
      </c>
      <c r="K8" s="94"/>
      <c r="L8" s="94"/>
      <c r="M8" s="95">
        <f>F8+G8+H8+I8+J8</f>
        <v>38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6"/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6"/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6"/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6"/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6"/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6"/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6"/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6"/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6"/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6"/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6"/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6"/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8.5</v>
      </c>
      <c r="G28" s="87">
        <f t="shared" ref="G28:L28" si="0">SUM(G8:G27)</f>
        <v>8.5</v>
      </c>
      <c r="H28" s="87">
        <f t="shared" si="0"/>
        <v>8.5</v>
      </c>
      <c r="I28" s="87">
        <f t="shared" si="0"/>
        <v>8.5</v>
      </c>
      <c r="J28" s="87">
        <f t="shared" si="0"/>
        <v>4</v>
      </c>
      <c r="K28" s="87">
        <f t="shared" si="0"/>
        <v>0</v>
      </c>
      <c r="L28" s="87">
        <f t="shared" si="0"/>
        <v>0</v>
      </c>
      <c r="M28" s="127">
        <f>SUM(M8:M27)</f>
        <v>38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146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1">IF(G8&gt;=1,1,0)</f>
        <v>1</v>
      </c>
      <c r="H34" s="323">
        <f t="shared" si="1"/>
        <v>1</v>
      </c>
      <c r="I34" s="323">
        <f t="shared" si="1"/>
        <v>1</v>
      </c>
      <c r="J34" s="323">
        <f t="shared" si="1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.78740157499999996" right="0.78740157499999996" top="0.984251969" bottom="0.984251969" header="0.4921259845" footer="0.4921259845"/>
  <pageSetup paperSize="9" scale="80" orientation="portrait" r:id="rId1"/>
  <headerFooter alignWithMargins="0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1">
    <tabColor rgb="FF2BDDE1"/>
  </sheetPr>
  <dimension ref="A1:M49"/>
  <sheetViews>
    <sheetView topLeftCell="A4"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57031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08'!AB2</f>
        <v>Pascal, PUTIGNY</v>
      </c>
      <c r="I2" s="374"/>
      <c r="J2" s="64"/>
      <c r="K2" s="65"/>
      <c r="L2" s="66">
        <f>'Opérations 08'!B3</f>
        <v>8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08'!A4</f>
        <v>43150</v>
      </c>
      <c r="L3" s="65" t="s">
        <v>32</v>
      </c>
      <c r="M3" s="70">
        <f>'Opérations 08'!C4</f>
        <v>43154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146</v>
      </c>
      <c r="E8" s="66">
        <v>2</v>
      </c>
      <c r="F8" s="80">
        <f>'Opérations 08'!AA28</f>
        <v>7.75</v>
      </c>
      <c r="G8" s="80">
        <f>'Opérations 08'!AB28</f>
        <v>7.75</v>
      </c>
      <c r="H8" s="80">
        <f>'Opérations 08'!AC28</f>
        <v>5</v>
      </c>
      <c r="I8" s="80">
        <f>'Opérations 08'!AD28</f>
        <v>7.75</v>
      </c>
      <c r="J8" s="80">
        <f>'Opérations 08'!AE28</f>
        <v>7</v>
      </c>
      <c r="K8" s="94"/>
      <c r="L8" s="94"/>
      <c r="M8" s="95">
        <f>F8+G8+H8+I8+J8</f>
        <v>35.25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6"/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6"/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6"/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6"/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6"/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6"/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6"/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6"/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6"/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6"/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6"/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6"/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213</v>
      </c>
      <c r="C26" s="400"/>
      <c r="D26" s="400"/>
      <c r="E26" s="401"/>
      <c r="F26" s="66"/>
      <c r="G26" s="66"/>
      <c r="H26" s="66" t="s">
        <v>80</v>
      </c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7.75</v>
      </c>
      <c r="G28" s="87">
        <f t="shared" ref="G28:L28" si="0">SUM(G8:G27)</f>
        <v>7.75</v>
      </c>
      <c r="H28" s="87">
        <f t="shared" si="0"/>
        <v>5</v>
      </c>
      <c r="I28" s="87">
        <f t="shared" si="0"/>
        <v>7.75</v>
      </c>
      <c r="J28" s="87">
        <f t="shared" si="0"/>
        <v>7</v>
      </c>
      <c r="K28" s="87">
        <f t="shared" si="0"/>
        <v>0</v>
      </c>
      <c r="L28" s="87">
        <f t="shared" si="0"/>
        <v>0</v>
      </c>
      <c r="M28" s="127">
        <f>SUM(M8:M27)</f>
        <v>35.25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146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146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1">IF(G8&gt;=1,1,0)</f>
        <v>1</v>
      </c>
      <c r="H34" s="323">
        <f t="shared" si="1"/>
        <v>1</v>
      </c>
      <c r="I34" s="323">
        <f t="shared" si="1"/>
        <v>1</v>
      </c>
      <c r="J34" s="323">
        <f t="shared" si="1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89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indexed="50"/>
    <pageSetUpPr fitToPage="1"/>
  </sheetPr>
  <dimension ref="A1:AF35"/>
  <sheetViews>
    <sheetView topLeftCell="A8" zoomScale="85" zoomScaleNormal="85" workbookViewId="0">
      <selection activeCell="A17" sqref="A17:C17"/>
    </sheetView>
  </sheetViews>
  <sheetFormatPr baseColWidth="10" defaultRowHeight="12.75" x14ac:dyDescent="0.2"/>
  <cols>
    <col min="1" max="1" width="13.5703125" style="6" bestFit="1" customWidth="1"/>
    <col min="2" max="2" width="5" style="6" customWidth="1"/>
    <col min="3" max="3" width="13.5703125" style="6" bestFit="1" customWidth="1"/>
    <col min="4" max="4" width="47.7109375" style="6" bestFit="1" customWidth="1"/>
    <col min="5" max="5" width="11.7109375" style="7" hidden="1" customWidth="1"/>
    <col min="6" max="6" width="15.7109375" style="7" hidden="1" customWidth="1"/>
    <col min="7" max="7" width="10.5703125" style="7" hidden="1" customWidth="1"/>
    <col min="8" max="8" width="13.85546875" style="7" hidden="1" customWidth="1"/>
    <col min="9" max="9" width="15" style="7" hidden="1" customWidth="1"/>
    <col min="10" max="10" width="13.7109375" style="7" hidden="1" customWidth="1"/>
    <col min="11" max="11" width="11.28515625" style="7" hidden="1" customWidth="1"/>
    <col min="12" max="31" width="5.28515625" style="6" customWidth="1"/>
    <col min="32" max="32" width="8" style="60" bestFit="1" customWidth="1"/>
    <col min="33" max="16384" width="11.42578125" style="6"/>
  </cols>
  <sheetData>
    <row r="1" spans="1:32" ht="54.75" customHeight="1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5"/>
    </row>
    <row r="2" spans="1:32" ht="20.100000000000001" customHeight="1" thickBot="1" x14ac:dyDescent="0.25">
      <c r="L2" s="8"/>
      <c r="M2" s="9" t="s">
        <v>12</v>
      </c>
      <c r="N2" s="10"/>
      <c r="O2" s="10"/>
      <c r="P2" s="11"/>
      <c r="Q2" s="8"/>
      <c r="R2" s="9" t="s">
        <v>91</v>
      </c>
      <c r="S2" s="10"/>
      <c r="T2" s="10"/>
      <c r="U2" s="11"/>
      <c r="V2" s="8"/>
      <c r="W2" s="9" t="s">
        <v>93</v>
      </c>
      <c r="X2" s="10"/>
      <c r="Y2" s="10"/>
      <c r="Z2" s="11"/>
      <c r="AA2" s="8"/>
      <c r="AB2" s="9" t="s">
        <v>104</v>
      </c>
      <c r="AC2" s="10"/>
      <c r="AD2" s="10"/>
      <c r="AE2" s="11"/>
      <c r="AF2" s="12"/>
    </row>
    <row r="3" spans="1:32" ht="20.100000000000001" customHeight="1" x14ac:dyDescent="0.2">
      <c r="A3" s="13" t="s">
        <v>6</v>
      </c>
      <c r="B3" s="14">
        <v>9</v>
      </c>
      <c r="C3" s="15"/>
      <c r="D3" s="331" t="s">
        <v>13</v>
      </c>
      <c r="E3" s="334" t="s">
        <v>14</v>
      </c>
      <c r="F3" s="335"/>
      <c r="G3" s="336"/>
      <c r="H3" s="334" t="s">
        <v>15</v>
      </c>
      <c r="I3" s="335"/>
      <c r="J3" s="336"/>
      <c r="K3" s="212"/>
      <c r="L3" s="342" t="str">
        <f>"total de la semaine  = "&amp;SUM(L7:P27)</f>
        <v>total de la semaine  = 10,75</v>
      </c>
      <c r="M3" s="343"/>
      <c r="N3" s="343"/>
      <c r="O3" s="343"/>
      <c r="P3" s="344"/>
      <c r="Q3" s="342" t="str">
        <f>"total de la semaine  = "&amp;SUM(Q7:U27)</f>
        <v>total de la semaine  = 27,5</v>
      </c>
      <c r="R3" s="343"/>
      <c r="S3" s="343"/>
      <c r="T3" s="343"/>
      <c r="U3" s="344"/>
      <c r="V3" s="342" t="str">
        <f>"total de la semaine  = "&amp;SUM(V7:Z27)</f>
        <v>total de la semaine  = 6,5</v>
      </c>
      <c r="W3" s="343"/>
      <c r="X3" s="343"/>
      <c r="Y3" s="343"/>
      <c r="Z3" s="344"/>
      <c r="AA3" s="342" t="str">
        <f>"total de la semaine  = "&amp;SUM(AA7:AE27)</f>
        <v>total de la semaine  = 36,25</v>
      </c>
      <c r="AB3" s="343"/>
      <c r="AC3" s="343"/>
      <c r="AD3" s="343"/>
      <c r="AE3" s="344"/>
      <c r="AF3" s="16"/>
    </row>
    <row r="4" spans="1:32" ht="20.100000000000001" customHeight="1" thickBot="1" x14ac:dyDescent="0.25">
      <c r="A4" s="17">
        <f>'Opérations 08'!A4+7</f>
        <v>43157</v>
      </c>
      <c r="B4" s="18" t="s">
        <v>16</v>
      </c>
      <c r="C4" s="19">
        <f>A4+4</f>
        <v>43161</v>
      </c>
      <c r="D4" s="332"/>
      <c r="E4" s="337"/>
      <c r="F4" s="338"/>
      <c r="G4" s="339"/>
      <c r="H4" s="337"/>
      <c r="I4" s="338"/>
      <c r="J4" s="339"/>
      <c r="K4" s="212"/>
      <c r="L4" s="21"/>
      <c r="M4" s="22"/>
      <c r="N4" s="22"/>
      <c r="O4" s="22"/>
      <c r="P4" s="23"/>
      <c r="Q4" s="21"/>
      <c r="R4" s="22"/>
      <c r="S4" s="22"/>
      <c r="T4" s="22"/>
      <c r="U4" s="23"/>
      <c r="V4" s="21"/>
      <c r="W4" s="22"/>
      <c r="X4" s="22"/>
      <c r="Y4" s="22"/>
      <c r="Z4" s="23"/>
      <c r="AA4" s="21"/>
      <c r="AB4" s="22"/>
      <c r="AC4" s="22"/>
      <c r="AD4" s="22"/>
      <c r="AE4" s="23"/>
      <c r="AF4" s="16"/>
    </row>
    <row r="5" spans="1:32" ht="26.25" thickBot="1" x14ac:dyDescent="0.25">
      <c r="A5" s="492" t="s">
        <v>4</v>
      </c>
      <c r="B5" s="493"/>
      <c r="C5" s="366"/>
      <c r="D5" s="494"/>
      <c r="E5" s="20" t="s">
        <v>5</v>
      </c>
      <c r="F5" s="20" t="s">
        <v>2</v>
      </c>
      <c r="G5" s="20" t="s">
        <v>3</v>
      </c>
      <c r="H5" s="20" t="s">
        <v>9</v>
      </c>
      <c r="I5" s="20" t="s">
        <v>10</v>
      </c>
      <c r="J5" s="20" t="s">
        <v>11</v>
      </c>
      <c r="K5" s="234" t="s">
        <v>85</v>
      </c>
      <c r="L5" s="235" t="s">
        <v>17</v>
      </c>
      <c r="M5" s="304" t="s">
        <v>18</v>
      </c>
      <c r="N5" s="304" t="s">
        <v>19</v>
      </c>
      <c r="O5" s="304" t="s">
        <v>20</v>
      </c>
      <c r="P5" s="305" t="s">
        <v>21</v>
      </c>
      <c r="Q5" s="235" t="s">
        <v>17</v>
      </c>
      <c r="R5" s="304" t="s">
        <v>18</v>
      </c>
      <c r="S5" s="304" t="s">
        <v>19</v>
      </c>
      <c r="T5" s="304" t="s">
        <v>20</v>
      </c>
      <c r="U5" s="305" t="s">
        <v>21</v>
      </c>
      <c r="V5" s="235" t="s">
        <v>17</v>
      </c>
      <c r="W5" s="236" t="s">
        <v>18</v>
      </c>
      <c r="X5" s="236" t="s">
        <v>19</v>
      </c>
      <c r="Y5" s="236" t="s">
        <v>20</v>
      </c>
      <c r="Z5" s="237" t="s">
        <v>21</v>
      </c>
      <c r="AA5" s="235" t="s">
        <v>17</v>
      </c>
      <c r="AB5" s="304" t="s">
        <v>18</v>
      </c>
      <c r="AC5" s="304" t="s">
        <v>19</v>
      </c>
      <c r="AD5" s="304" t="s">
        <v>20</v>
      </c>
      <c r="AE5" s="305" t="s">
        <v>21</v>
      </c>
      <c r="AF5" s="30" t="s">
        <v>22</v>
      </c>
    </row>
    <row r="6" spans="1:32" ht="24.95" customHeight="1" x14ac:dyDescent="0.2">
      <c r="A6" s="329">
        <v>11664939</v>
      </c>
      <c r="B6" s="330"/>
      <c r="C6" s="432"/>
      <c r="D6" s="314" t="s">
        <v>169</v>
      </c>
      <c r="E6" s="308"/>
      <c r="F6" s="308"/>
      <c r="G6" s="308"/>
      <c r="H6" s="308"/>
      <c r="I6" s="308"/>
      <c r="J6" s="308"/>
      <c r="K6" s="308"/>
      <c r="L6" s="309"/>
      <c r="M6" s="310"/>
      <c r="N6" s="310"/>
      <c r="O6" s="310"/>
      <c r="P6" s="311"/>
      <c r="Q6" s="309"/>
      <c r="R6" s="310"/>
      <c r="S6" s="310"/>
      <c r="T6" s="310"/>
      <c r="U6" s="312"/>
      <c r="V6" s="313">
        <v>6</v>
      </c>
      <c r="W6" s="310">
        <v>6.5</v>
      </c>
      <c r="X6" s="310">
        <v>6.5</v>
      </c>
      <c r="Y6" s="310">
        <v>8.5</v>
      </c>
      <c r="Z6" s="311">
        <v>2</v>
      </c>
      <c r="AA6" s="309"/>
      <c r="AB6" s="310">
        <v>0.5</v>
      </c>
      <c r="AC6" s="310"/>
      <c r="AD6" s="310"/>
      <c r="AE6" s="312"/>
      <c r="AF6" s="40">
        <f>SUM(L6:AE6)</f>
        <v>30</v>
      </c>
    </row>
    <row r="7" spans="1:32" ht="24.95" customHeight="1" x14ac:dyDescent="0.2">
      <c r="A7" s="329">
        <v>11695015</v>
      </c>
      <c r="B7" s="330"/>
      <c r="C7" s="432"/>
      <c r="D7" s="299" t="s">
        <v>229</v>
      </c>
      <c r="E7" s="42"/>
      <c r="F7" s="42"/>
      <c r="G7" s="42"/>
      <c r="H7" s="42"/>
      <c r="I7" s="42"/>
      <c r="J7" s="42"/>
      <c r="K7" s="221"/>
      <c r="L7" s="34"/>
      <c r="M7" s="35">
        <v>1</v>
      </c>
      <c r="N7" s="35">
        <v>1</v>
      </c>
      <c r="O7" s="35"/>
      <c r="P7" s="36"/>
      <c r="Q7" s="37"/>
      <c r="R7" s="35"/>
      <c r="S7" s="35"/>
      <c r="T7" s="35"/>
      <c r="U7" s="38"/>
      <c r="V7" s="34">
        <v>2.5</v>
      </c>
      <c r="W7" s="35"/>
      <c r="X7" s="35"/>
      <c r="Y7" s="35"/>
      <c r="Z7" s="36"/>
      <c r="AA7" s="39"/>
      <c r="AB7" s="35"/>
      <c r="AC7" s="35"/>
      <c r="AD7" s="35"/>
      <c r="AE7" s="36"/>
      <c r="AF7" s="40">
        <f t="shared" ref="AF7:AF27" si="0">SUM(L7:AE7)</f>
        <v>4.5</v>
      </c>
    </row>
    <row r="8" spans="1:32" ht="24.95" customHeight="1" thickBot="1" x14ac:dyDescent="0.25">
      <c r="A8" s="453">
        <v>11663465</v>
      </c>
      <c r="B8" s="495"/>
      <c r="C8" s="496"/>
      <c r="D8" s="299" t="s">
        <v>179</v>
      </c>
      <c r="E8" s="306"/>
      <c r="F8" s="306"/>
      <c r="G8" s="306"/>
      <c r="H8" s="306"/>
      <c r="I8" s="306"/>
      <c r="J8" s="306"/>
      <c r="K8" s="307"/>
      <c r="L8" s="145"/>
      <c r="M8" s="138"/>
      <c r="N8" s="138"/>
      <c r="O8" s="138"/>
      <c r="P8" s="139"/>
      <c r="Q8" s="146"/>
      <c r="R8" s="138"/>
      <c r="S8" s="138"/>
      <c r="T8" s="138"/>
      <c r="U8" s="147"/>
      <c r="V8" s="145"/>
      <c r="W8" s="138">
        <v>2</v>
      </c>
      <c r="X8" s="138">
        <v>1</v>
      </c>
      <c r="Y8" s="138"/>
      <c r="Z8" s="139"/>
      <c r="AA8" s="137"/>
      <c r="AB8" s="138"/>
      <c r="AC8" s="138"/>
      <c r="AD8" s="138"/>
      <c r="AE8" s="139"/>
      <c r="AF8" s="40">
        <f t="shared" si="0"/>
        <v>3</v>
      </c>
    </row>
    <row r="9" spans="1:32" ht="24.95" customHeight="1" thickBot="1" x14ac:dyDescent="0.25">
      <c r="A9" s="329">
        <v>11656422</v>
      </c>
      <c r="B9" s="458"/>
      <c r="C9" s="459"/>
      <c r="D9" s="299" t="s">
        <v>215</v>
      </c>
      <c r="E9" s="232"/>
      <c r="F9" s="232"/>
      <c r="G9" s="232"/>
      <c r="H9" s="232"/>
      <c r="I9" s="232"/>
      <c r="J9" s="232"/>
      <c r="K9" s="221"/>
      <c r="L9" s="34"/>
      <c r="M9" s="35"/>
      <c r="N9" s="35">
        <v>1</v>
      </c>
      <c r="O9" s="35"/>
      <c r="P9" s="36"/>
      <c r="Q9" s="37"/>
      <c r="R9" s="35"/>
      <c r="S9" s="35"/>
      <c r="T9" s="35"/>
      <c r="U9" s="38"/>
      <c r="V9" s="34"/>
      <c r="W9" s="35"/>
      <c r="X9" s="35">
        <v>1</v>
      </c>
      <c r="Y9" s="35"/>
      <c r="Z9" s="36"/>
      <c r="AA9" s="39"/>
      <c r="AB9" s="35"/>
      <c r="AC9" s="35"/>
      <c r="AD9" s="35"/>
      <c r="AE9" s="36"/>
      <c r="AF9" s="40">
        <f t="shared" si="0"/>
        <v>2</v>
      </c>
    </row>
    <row r="10" spans="1:32" ht="24.95" customHeight="1" thickBot="1" x14ac:dyDescent="0.25">
      <c r="A10" s="329">
        <v>11694634</v>
      </c>
      <c r="B10" s="458"/>
      <c r="C10" s="459"/>
      <c r="D10" s="299" t="s">
        <v>230</v>
      </c>
      <c r="E10" s="232"/>
      <c r="F10" s="232"/>
      <c r="G10" s="232"/>
      <c r="H10" s="232"/>
      <c r="I10" s="232"/>
      <c r="J10" s="232"/>
      <c r="K10" s="221"/>
      <c r="L10" s="34"/>
      <c r="M10" s="35"/>
      <c r="N10" s="35"/>
      <c r="O10" s="35"/>
      <c r="P10" s="36"/>
      <c r="Q10" s="37"/>
      <c r="R10" s="35"/>
      <c r="S10" s="35"/>
      <c r="T10" s="35"/>
      <c r="U10" s="38"/>
      <c r="V10" s="34"/>
      <c r="W10" s="35"/>
      <c r="X10" s="35"/>
      <c r="Y10" s="35"/>
      <c r="Z10" s="36"/>
      <c r="AA10" s="39">
        <v>0.5</v>
      </c>
      <c r="AB10" s="35"/>
      <c r="AC10" s="35"/>
      <c r="AD10" s="35"/>
      <c r="AE10" s="36">
        <v>1</v>
      </c>
      <c r="AF10" s="40">
        <f t="shared" si="0"/>
        <v>1.5</v>
      </c>
    </row>
    <row r="11" spans="1:32" ht="24.95" customHeight="1" thickBot="1" x14ac:dyDescent="0.25">
      <c r="A11" s="329">
        <v>11689566</v>
      </c>
      <c r="B11" s="458"/>
      <c r="C11" s="459"/>
      <c r="D11" s="300" t="s">
        <v>221</v>
      </c>
      <c r="E11" s="232"/>
      <c r="F11" s="232"/>
      <c r="G11" s="232"/>
      <c r="H11" s="232"/>
      <c r="I11" s="232"/>
      <c r="J11" s="232"/>
      <c r="K11" s="221"/>
      <c r="L11" s="34"/>
      <c r="M11" s="35"/>
      <c r="N11" s="35"/>
      <c r="O11" s="35"/>
      <c r="P11" s="36"/>
      <c r="Q11" s="37"/>
      <c r="R11" s="35"/>
      <c r="S11" s="35"/>
      <c r="T11" s="35"/>
      <c r="U11" s="38"/>
      <c r="V11" s="34"/>
      <c r="W11" s="35"/>
      <c r="X11" s="35"/>
      <c r="Y11" s="35"/>
      <c r="Z11" s="36"/>
      <c r="AA11" s="39">
        <v>2.5</v>
      </c>
      <c r="AB11" s="35"/>
      <c r="AC11" s="35"/>
      <c r="AD11" s="35"/>
      <c r="AE11" s="36">
        <v>2</v>
      </c>
      <c r="AF11" s="40">
        <f t="shared" si="0"/>
        <v>4.5</v>
      </c>
    </row>
    <row r="12" spans="1:32" ht="24.95" customHeight="1" thickBot="1" x14ac:dyDescent="0.25">
      <c r="A12" s="462">
        <v>11639904</v>
      </c>
      <c r="B12" s="443"/>
      <c r="C12" s="444"/>
      <c r="D12" s="299" t="s">
        <v>220</v>
      </c>
      <c r="E12" s="232"/>
      <c r="F12" s="232"/>
      <c r="G12" s="232"/>
      <c r="H12" s="232"/>
      <c r="I12" s="232"/>
      <c r="J12" s="232"/>
      <c r="K12" s="221"/>
      <c r="L12" s="34"/>
      <c r="M12" s="35"/>
      <c r="N12" s="35"/>
      <c r="O12" s="35"/>
      <c r="P12" s="36"/>
      <c r="Q12" s="37"/>
      <c r="R12" s="35"/>
      <c r="S12" s="35"/>
      <c r="T12" s="35"/>
      <c r="U12" s="38"/>
      <c r="V12" s="34"/>
      <c r="W12" s="35"/>
      <c r="X12" s="35"/>
      <c r="Y12" s="35"/>
      <c r="Z12" s="36"/>
      <c r="AA12" s="39">
        <v>1.5</v>
      </c>
      <c r="AB12" s="35"/>
      <c r="AC12" s="35"/>
      <c r="AD12" s="35"/>
      <c r="AE12" s="36"/>
      <c r="AF12" s="40">
        <f t="shared" si="0"/>
        <v>1.5</v>
      </c>
    </row>
    <row r="13" spans="1:32" ht="24.95" customHeight="1" thickBot="1" x14ac:dyDescent="0.25">
      <c r="A13" s="329">
        <v>11696937</v>
      </c>
      <c r="B13" s="458"/>
      <c r="C13" s="459"/>
      <c r="D13" s="299" t="s">
        <v>231</v>
      </c>
      <c r="E13" s="232"/>
      <c r="F13" s="232"/>
      <c r="G13" s="232"/>
      <c r="H13" s="232"/>
      <c r="I13" s="232"/>
      <c r="J13" s="232"/>
      <c r="K13" s="221"/>
      <c r="L13" s="34"/>
      <c r="M13" s="35"/>
      <c r="N13" s="35"/>
      <c r="O13" s="35"/>
      <c r="P13" s="36"/>
      <c r="Q13" s="37"/>
      <c r="R13" s="35"/>
      <c r="S13" s="35"/>
      <c r="T13" s="35"/>
      <c r="U13" s="38"/>
      <c r="V13" s="34"/>
      <c r="W13" s="35"/>
      <c r="X13" s="35"/>
      <c r="Y13" s="35"/>
      <c r="Z13" s="36"/>
      <c r="AA13" s="39">
        <v>2.25</v>
      </c>
      <c r="AB13" s="35">
        <v>1</v>
      </c>
      <c r="AC13" s="35"/>
      <c r="AD13" s="35"/>
      <c r="AE13" s="36">
        <v>1</v>
      </c>
      <c r="AF13" s="40">
        <f t="shared" si="0"/>
        <v>4.25</v>
      </c>
    </row>
    <row r="14" spans="1:32" ht="24.95" customHeight="1" thickBot="1" x14ac:dyDescent="0.25">
      <c r="A14" s="329">
        <v>11691822</v>
      </c>
      <c r="B14" s="458"/>
      <c r="C14" s="459"/>
      <c r="D14" s="299" t="s">
        <v>100</v>
      </c>
      <c r="E14" s="232"/>
      <c r="F14" s="232"/>
      <c r="G14" s="232"/>
      <c r="H14" s="232"/>
      <c r="I14" s="232"/>
      <c r="J14" s="232"/>
      <c r="K14" s="221"/>
      <c r="L14" s="34"/>
      <c r="M14" s="35"/>
      <c r="N14" s="35"/>
      <c r="O14" s="35"/>
      <c r="P14" s="36"/>
      <c r="Q14" s="37"/>
      <c r="R14" s="35"/>
      <c r="S14" s="35"/>
      <c r="T14" s="35"/>
      <c r="U14" s="38"/>
      <c r="V14" s="34"/>
      <c r="W14" s="35"/>
      <c r="X14" s="35"/>
      <c r="Y14" s="35"/>
      <c r="Z14" s="36"/>
      <c r="AA14" s="39">
        <v>0.5</v>
      </c>
      <c r="AB14" s="35"/>
      <c r="AC14" s="35"/>
      <c r="AD14" s="35"/>
      <c r="AE14" s="36"/>
      <c r="AF14" s="40">
        <f t="shared" si="0"/>
        <v>0.5</v>
      </c>
    </row>
    <row r="15" spans="1:32" ht="24.95" customHeight="1" thickBot="1" x14ac:dyDescent="0.25">
      <c r="A15" s="462">
        <v>11639917</v>
      </c>
      <c r="B15" s="463"/>
      <c r="C15" s="464"/>
      <c r="D15" s="299" t="s">
        <v>232</v>
      </c>
      <c r="E15" s="232"/>
      <c r="F15" s="232"/>
      <c r="G15" s="232"/>
      <c r="H15" s="232"/>
      <c r="I15" s="232"/>
      <c r="J15" s="232"/>
      <c r="K15" s="221"/>
      <c r="L15" s="34"/>
      <c r="M15" s="35">
        <v>0.5</v>
      </c>
      <c r="N15" s="35"/>
      <c r="O15" s="35"/>
      <c r="P15" s="36"/>
      <c r="Q15" s="37"/>
      <c r="R15" s="35"/>
      <c r="S15" s="35"/>
      <c r="T15" s="35"/>
      <c r="U15" s="38"/>
      <c r="V15" s="34"/>
      <c r="W15" s="35"/>
      <c r="X15" s="35"/>
      <c r="Y15" s="35"/>
      <c r="Z15" s="36"/>
      <c r="AA15" s="39"/>
      <c r="AB15" s="35">
        <v>0.5</v>
      </c>
      <c r="AC15" s="35"/>
      <c r="AD15" s="35"/>
      <c r="AE15" s="36">
        <v>1</v>
      </c>
      <c r="AF15" s="40">
        <f t="shared" si="0"/>
        <v>2</v>
      </c>
    </row>
    <row r="16" spans="1:32" ht="24.95" customHeight="1" thickBot="1" x14ac:dyDescent="0.25">
      <c r="A16" s="329">
        <v>11697553</v>
      </c>
      <c r="B16" s="330"/>
      <c r="C16" s="432"/>
      <c r="D16" s="299" t="s">
        <v>233</v>
      </c>
      <c r="E16" s="262"/>
      <c r="F16" s="233"/>
      <c r="G16" s="233"/>
      <c r="H16" s="233"/>
      <c r="I16" s="233"/>
      <c r="J16" s="233"/>
      <c r="K16" s="221"/>
      <c r="L16" s="113"/>
      <c r="M16" s="109">
        <v>1.5</v>
      </c>
      <c r="N16" s="109"/>
      <c r="O16" s="109"/>
      <c r="P16" s="110"/>
      <c r="Q16" s="111"/>
      <c r="R16" s="109">
        <v>4</v>
      </c>
      <c r="S16" s="109"/>
      <c r="T16" s="109"/>
      <c r="U16" s="112"/>
      <c r="V16" s="113"/>
      <c r="W16" s="109"/>
      <c r="X16" s="109"/>
      <c r="Y16" s="109"/>
      <c r="Z16" s="110"/>
      <c r="AA16" s="108"/>
      <c r="AB16" s="109">
        <v>1</v>
      </c>
      <c r="AC16" s="109"/>
      <c r="AD16" s="109"/>
      <c r="AE16" s="110">
        <v>1</v>
      </c>
      <c r="AF16" s="40">
        <f t="shared" si="0"/>
        <v>7.5</v>
      </c>
    </row>
    <row r="17" spans="1:32" ht="24.95" customHeight="1" thickBot="1" x14ac:dyDescent="0.25">
      <c r="A17" s="329">
        <v>11639905</v>
      </c>
      <c r="B17" s="330"/>
      <c r="C17" s="432"/>
      <c r="D17" s="299" t="s">
        <v>234</v>
      </c>
      <c r="E17" s="262"/>
      <c r="F17" s="233"/>
      <c r="G17" s="233"/>
      <c r="H17" s="233"/>
      <c r="I17" s="233"/>
      <c r="J17" s="233"/>
      <c r="K17" s="221"/>
      <c r="L17" s="113"/>
      <c r="M17" s="109">
        <v>1</v>
      </c>
      <c r="N17" s="109"/>
      <c r="O17" s="109"/>
      <c r="P17" s="110"/>
      <c r="Q17" s="111"/>
      <c r="R17" s="109"/>
      <c r="S17" s="109"/>
      <c r="T17" s="109"/>
      <c r="U17" s="112"/>
      <c r="V17" s="113"/>
      <c r="W17" s="109"/>
      <c r="X17" s="109"/>
      <c r="Y17" s="109"/>
      <c r="Z17" s="110"/>
      <c r="AA17" s="108"/>
      <c r="AB17" s="109">
        <v>2</v>
      </c>
      <c r="AC17" s="109"/>
      <c r="AD17" s="109"/>
      <c r="AE17" s="110"/>
      <c r="AF17" s="40">
        <f t="shared" si="0"/>
        <v>3</v>
      </c>
    </row>
    <row r="18" spans="1:32" ht="24.95" customHeight="1" thickBot="1" x14ac:dyDescent="0.25">
      <c r="A18" s="329">
        <v>11691130</v>
      </c>
      <c r="B18" s="330"/>
      <c r="C18" s="432"/>
      <c r="D18" s="299" t="s">
        <v>235</v>
      </c>
      <c r="E18" s="262"/>
      <c r="F18" s="233"/>
      <c r="G18" s="233"/>
      <c r="H18" s="233"/>
      <c r="I18" s="233"/>
      <c r="J18" s="233"/>
      <c r="K18" s="221"/>
      <c r="L18" s="113"/>
      <c r="M18" s="109">
        <v>0.75</v>
      </c>
      <c r="N18" s="109"/>
      <c r="O18" s="109"/>
      <c r="P18" s="110"/>
      <c r="Q18" s="111"/>
      <c r="R18" s="109"/>
      <c r="S18" s="109"/>
      <c r="T18" s="109"/>
      <c r="U18" s="112"/>
      <c r="V18" s="113"/>
      <c r="W18" s="109"/>
      <c r="X18" s="109"/>
      <c r="Y18" s="109"/>
      <c r="Z18" s="110"/>
      <c r="AA18" s="108"/>
      <c r="AB18" s="109">
        <v>0.75</v>
      </c>
      <c r="AC18" s="109"/>
      <c r="AD18" s="109"/>
      <c r="AE18" s="110"/>
      <c r="AF18" s="40">
        <f t="shared" si="0"/>
        <v>1.5</v>
      </c>
    </row>
    <row r="19" spans="1:32" ht="24.95" customHeight="1" thickBot="1" x14ac:dyDescent="0.25">
      <c r="A19" s="329">
        <v>11639915</v>
      </c>
      <c r="B19" s="330"/>
      <c r="C19" s="432"/>
      <c r="D19" s="299" t="s">
        <v>236</v>
      </c>
      <c r="E19" s="262"/>
      <c r="F19" s="233"/>
      <c r="G19" s="233"/>
      <c r="H19" s="233"/>
      <c r="I19" s="233"/>
      <c r="J19" s="233"/>
      <c r="K19" s="221"/>
      <c r="L19" s="113"/>
      <c r="M19" s="109">
        <v>1</v>
      </c>
      <c r="N19" s="109"/>
      <c r="O19" s="109"/>
      <c r="P19" s="110"/>
      <c r="Q19" s="111"/>
      <c r="R19" s="109"/>
      <c r="S19" s="109"/>
      <c r="T19" s="109"/>
      <c r="U19" s="112"/>
      <c r="V19" s="113"/>
      <c r="W19" s="109"/>
      <c r="X19" s="109"/>
      <c r="Y19" s="109"/>
      <c r="Z19" s="110"/>
      <c r="AA19" s="108"/>
      <c r="AB19" s="109">
        <v>2</v>
      </c>
      <c r="AC19" s="109">
        <v>5</v>
      </c>
      <c r="AD19" s="109"/>
      <c r="AE19" s="110">
        <v>1</v>
      </c>
      <c r="AF19" s="40">
        <f t="shared" si="0"/>
        <v>9</v>
      </c>
    </row>
    <row r="20" spans="1:32" ht="24.95" customHeight="1" thickBot="1" x14ac:dyDescent="0.25">
      <c r="A20" s="329">
        <v>11696219</v>
      </c>
      <c r="B20" s="330"/>
      <c r="C20" s="432"/>
      <c r="D20" s="299" t="s">
        <v>237</v>
      </c>
      <c r="E20" s="262"/>
      <c r="F20" s="233"/>
      <c r="G20" s="233"/>
      <c r="H20" s="233"/>
      <c r="I20" s="233"/>
      <c r="J20" s="233"/>
      <c r="K20" s="221"/>
      <c r="L20" s="113"/>
      <c r="M20" s="109"/>
      <c r="N20" s="109"/>
      <c r="O20" s="109"/>
      <c r="P20" s="110"/>
      <c r="Q20" s="111"/>
      <c r="R20" s="109"/>
      <c r="S20" s="109"/>
      <c r="T20" s="109"/>
      <c r="U20" s="112"/>
      <c r="V20" s="113"/>
      <c r="W20" s="109"/>
      <c r="X20" s="109"/>
      <c r="Y20" s="109"/>
      <c r="Z20" s="110"/>
      <c r="AA20" s="108">
        <v>0.5</v>
      </c>
      <c r="AB20" s="109"/>
      <c r="AC20" s="109"/>
      <c r="AD20" s="109"/>
      <c r="AE20" s="110"/>
      <c r="AF20" s="40">
        <f t="shared" si="0"/>
        <v>0.5</v>
      </c>
    </row>
    <row r="21" spans="1:32" ht="24.95" customHeight="1" thickBot="1" x14ac:dyDescent="0.25">
      <c r="A21" s="329">
        <v>11697655</v>
      </c>
      <c r="B21" s="330"/>
      <c r="C21" s="432"/>
      <c r="D21" s="299" t="s">
        <v>238</v>
      </c>
      <c r="E21" s="262"/>
      <c r="F21" s="233"/>
      <c r="G21" s="233"/>
      <c r="H21" s="233"/>
      <c r="I21" s="233"/>
      <c r="J21" s="233"/>
      <c r="K21" s="221"/>
      <c r="L21" s="113"/>
      <c r="M21" s="109"/>
      <c r="N21" s="109">
        <v>1</v>
      </c>
      <c r="O21" s="109"/>
      <c r="P21" s="110"/>
      <c r="Q21" s="111"/>
      <c r="R21" s="109"/>
      <c r="S21" s="109"/>
      <c r="T21" s="109"/>
      <c r="U21" s="112"/>
      <c r="V21" s="113"/>
      <c r="W21" s="109"/>
      <c r="X21" s="109"/>
      <c r="Y21" s="109"/>
      <c r="Z21" s="110"/>
      <c r="AA21" s="108"/>
      <c r="AB21" s="109"/>
      <c r="AC21" s="109">
        <v>2</v>
      </c>
      <c r="AD21" s="109">
        <v>3</v>
      </c>
      <c r="AE21" s="110"/>
      <c r="AF21" s="40">
        <f t="shared" si="0"/>
        <v>6</v>
      </c>
    </row>
    <row r="22" spans="1:32" ht="24.95" customHeight="1" thickBot="1" x14ac:dyDescent="0.25">
      <c r="A22" s="329">
        <v>11699668</v>
      </c>
      <c r="B22" s="330"/>
      <c r="C22" s="432"/>
      <c r="D22" s="299" t="s">
        <v>239</v>
      </c>
      <c r="E22" s="262"/>
      <c r="F22" s="233"/>
      <c r="G22" s="233"/>
      <c r="H22" s="233"/>
      <c r="I22" s="233"/>
      <c r="J22" s="233"/>
      <c r="K22" s="221"/>
      <c r="L22" s="113"/>
      <c r="M22" s="109"/>
      <c r="N22" s="109"/>
      <c r="O22" s="109"/>
      <c r="P22" s="110"/>
      <c r="Q22" s="111"/>
      <c r="R22" s="109"/>
      <c r="S22" s="109"/>
      <c r="T22" s="109"/>
      <c r="U22" s="112"/>
      <c r="V22" s="113"/>
      <c r="W22" s="109"/>
      <c r="X22" s="109"/>
      <c r="Y22" s="109"/>
      <c r="Z22" s="110"/>
      <c r="AA22" s="108"/>
      <c r="AB22" s="109"/>
      <c r="AC22" s="109">
        <v>0.75</v>
      </c>
      <c r="AD22" s="109">
        <v>2</v>
      </c>
      <c r="AE22" s="110"/>
      <c r="AF22" s="40">
        <f t="shared" si="0"/>
        <v>2.75</v>
      </c>
    </row>
    <row r="23" spans="1:32" ht="24.95" customHeight="1" thickBot="1" x14ac:dyDescent="0.25">
      <c r="A23" s="329">
        <v>11691821</v>
      </c>
      <c r="B23" s="330"/>
      <c r="C23" s="432"/>
      <c r="D23" s="299" t="s">
        <v>240</v>
      </c>
      <c r="E23" s="262"/>
      <c r="F23" s="233"/>
      <c r="G23" s="233"/>
      <c r="H23" s="233"/>
      <c r="I23" s="233"/>
      <c r="J23" s="233"/>
      <c r="K23" s="221"/>
      <c r="L23" s="113"/>
      <c r="M23" s="109"/>
      <c r="N23" s="109"/>
      <c r="O23" s="109"/>
      <c r="P23" s="110"/>
      <c r="Q23" s="111"/>
      <c r="R23" s="109"/>
      <c r="S23" s="109"/>
      <c r="T23" s="109"/>
      <c r="U23" s="112"/>
      <c r="V23" s="113"/>
      <c r="W23" s="109"/>
      <c r="X23" s="109"/>
      <c r="Y23" s="109"/>
      <c r="Z23" s="110"/>
      <c r="AA23" s="108"/>
      <c r="AB23" s="109"/>
      <c r="AC23" s="109"/>
      <c r="AD23" s="109">
        <v>1.5</v>
      </c>
      <c r="AE23" s="110"/>
      <c r="AF23" s="40">
        <f t="shared" si="0"/>
        <v>1.5</v>
      </c>
    </row>
    <row r="24" spans="1:32" ht="24.95" customHeight="1" thickBot="1" x14ac:dyDescent="0.3">
      <c r="A24" s="329">
        <v>11695403</v>
      </c>
      <c r="B24" s="330"/>
      <c r="C24" s="452"/>
      <c r="D24" s="315" t="s">
        <v>241</v>
      </c>
      <c r="E24" s="262"/>
      <c r="F24" s="233"/>
      <c r="G24" s="233"/>
      <c r="H24" s="233"/>
      <c r="I24" s="233"/>
      <c r="J24" s="233"/>
      <c r="K24" s="221"/>
      <c r="L24" s="113"/>
      <c r="M24" s="109">
        <v>1</v>
      </c>
      <c r="N24" s="109"/>
      <c r="O24" s="109"/>
      <c r="P24" s="110"/>
      <c r="Q24" s="111"/>
      <c r="R24" s="109">
        <v>2</v>
      </c>
      <c r="S24" s="109"/>
      <c r="T24" s="109">
        <v>6</v>
      </c>
      <c r="U24" s="112">
        <v>1</v>
      </c>
      <c r="V24" s="113"/>
      <c r="W24" s="109"/>
      <c r="X24" s="109"/>
      <c r="Y24" s="109"/>
      <c r="Z24" s="110"/>
      <c r="AA24" s="108"/>
      <c r="AB24" s="109"/>
      <c r="AC24" s="109"/>
      <c r="AD24" s="109"/>
      <c r="AE24" s="110"/>
      <c r="AF24" s="40">
        <f t="shared" si="0"/>
        <v>10</v>
      </c>
    </row>
    <row r="25" spans="1:32" ht="24.95" customHeight="1" thickBot="1" x14ac:dyDescent="0.25">
      <c r="A25" s="329">
        <v>11639917</v>
      </c>
      <c r="B25" s="330"/>
      <c r="C25" s="432"/>
      <c r="D25" s="299" t="s">
        <v>242</v>
      </c>
      <c r="E25" s="262"/>
      <c r="F25" s="233"/>
      <c r="G25" s="233"/>
      <c r="H25" s="233"/>
      <c r="I25" s="233"/>
      <c r="J25" s="233"/>
      <c r="K25" s="221"/>
      <c r="L25" s="113"/>
      <c r="M25" s="109"/>
      <c r="N25" s="109"/>
      <c r="O25" s="109"/>
      <c r="P25" s="110"/>
      <c r="Q25" s="111"/>
      <c r="R25" s="109">
        <v>2.5</v>
      </c>
      <c r="S25" s="109"/>
      <c r="T25" s="109"/>
      <c r="U25" s="112">
        <v>1</v>
      </c>
      <c r="V25" s="113"/>
      <c r="W25" s="109"/>
      <c r="X25" s="109"/>
      <c r="Y25" s="109"/>
      <c r="Z25" s="110"/>
      <c r="AA25" s="108"/>
      <c r="AB25" s="109"/>
      <c r="AC25" s="109"/>
      <c r="AD25" s="109"/>
      <c r="AE25" s="110"/>
      <c r="AF25" s="40">
        <f t="shared" si="0"/>
        <v>3.5</v>
      </c>
    </row>
    <row r="26" spans="1:32" ht="24.95" customHeight="1" thickBot="1" x14ac:dyDescent="0.25">
      <c r="A26" s="329">
        <v>11694343</v>
      </c>
      <c r="B26" s="330"/>
      <c r="C26" s="432"/>
      <c r="D26" s="299" t="s">
        <v>243</v>
      </c>
      <c r="E26" s="262"/>
      <c r="F26" s="233"/>
      <c r="G26" s="233"/>
      <c r="H26" s="233"/>
      <c r="I26" s="233"/>
      <c r="J26" s="233"/>
      <c r="K26" s="221"/>
      <c r="L26" s="113"/>
      <c r="M26" s="109"/>
      <c r="N26" s="109">
        <v>1</v>
      </c>
      <c r="O26" s="109"/>
      <c r="P26" s="110"/>
      <c r="Q26" s="111"/>
      <c r="R26" s="109"/>
      <c r="S26" s="109">
        <v>8.5</v>
      </c>
      <c r="T26" s="109">
        <v>2.5</v>
      </c>
      <c r="U26" s="112"/>
      <c r="V26" s="113"/>
      <c r="W26" s="109"/>
      <c r="X26" s="109"/>
      <c r="Y26" s="109"/>
      <c r="Z26" s="110"/>
      <c r="AA26" s="108"/>
      <c r="AB26" s="109"/>
      <c r="AC26" s="109"/>
      <c r="AD26" s="109"/>
      <c r="AE26" s="110"/>
      <c r="AF26" s="40">
        <f t="shared" si="0"/>
        <v>12</v>
      </c>
    </row>
    <row r="27" spans="1:32" ht="24.95" customHeight="1" thickBot="1" x14ac:dyDescent="0.25">
      <c r="A27" s="350"/>
      <c r="B27" s="460"/>
      <c r="C27" s="461"/>
      <c r="D27" s="255"/>
      <c r="E27" s="233"/>
      <c r="F27" s="233"/>
      <c r="G27" s="233"/>
      <c r="H27" s="233"/>
      <c r="I27" s="233"/>
      <c r="J27" s="233"/>
      <c r="K27" s="221"/>
      <c r="L27" s="52"/>
      <c r="M27" s="53"/>
      <c r="N27" s="53"/>
      <c r="O27" s="53"/>
      <c r="P27" s="54"/>
      <c r="Q27" s="55"/>
      <c r="R27" s="53"/>
      <c r="S27" s="53"/>
      <c r="T27" s="53"/>
      <c r="U27" s="56"/>
      <c r="V27" s="52"/>
      <c r="W27" s="53"/>
      <c r="X27" s="53"/>
      <c r="Y27" s="53"/>
      <c r="Z27" s="54"/>
      <c r="AA27" s="52"/>
      <c r="AB27" s="53"/>
      <c r="AC27" s="53"/>
      <c r="AD27" s="53"/>
      <c r="AE27" s="54"/>
      <c r="AF27" s="40">
        <f t="shared" si="0"/>
        <v>0</v>
      </c>
    </row>
    <row r="28" spans="1:32" x14ac:dyDescent="0.2">
      <c r="E28" s="128"/>
      <c r="F28" s="128"/>
      <c r="G28" s="128"/>
      <c r="H28" s="128"/>
      <c r="I28" s="128"/>
      <c r="J28" s="128"/>
      <c r="K28" s="149"/>
      <c r="L28" s="57">
        <f>SUM(L6:L27)</f>
        <v>0</v>
      </c>
      <c r="M28" s="57">
        <f t="shared" ref="M28:AE28" si="1">SUM(M6:M27)</f>
        <v>6.75</v>
      </c>
      <c r="N28" s="57">
        <f t="shared" si="1"/>
        <v>4</v>
      </c>
      <c r="O28" s="57">
        <f t="shared" si="1"/>
        <v>0</v>
      </c>
      <c r="P28" s="57">
        <f t="shared" si="1"/>
        <v>0</v>
      </c>
      <c r="Q28" s="57">
        <f t="shared" si="1"/>
        <v>0</v>
      </c>
      <c r="R28" s="57">
        <f t="shared" si="1"/>
        <v>8.5</v>
      </c>
      <c r="S28" s="57">
        <f t="shared" si="1"/>
        <v>8.5</v>
      </c>
      <c r="T28" s="57">
        <f t="shared" si="1"/>
        <v>8.5</v>
      </c>
      <c r="U28" s="57">
        <f t="shared" si="1"/>
        <v>2</v>
      </c>
      <c r="V28" s="57">
        <f t="shared" si="1"/>
        <v>8.5</v>
      </c>
      <c r="W28" s="57">
        <f t="shared" si="1"/>
        <v>8.5</v>
      </c>
      <c r="X28" s="57">
        <f t="shared" si="1"/>
        <v>8.5</v>
      </c>
      <c r="Y28" s="57">
        <f t="shared" si="1"/>
        <v>8.5</v>
      </c>
      <c r="Z28" s="57">
        <f t="shared" si="1"/>
        <v>2</v>
      </c>
      <c r="AA28" s="57">
        <f t="shared" si="1"/>
        <v>7.75</v>
      </c>
      <c r="AB28" s="57">
        <f t="shared" si="1"/>
        <v>7.75</v>
      </c>
      <c r="AC28" s="57">
        <f t="shared" si="1"/>
        <v>7.75</v>
      </c>
      <c r="AD28" s="57">
        <f t="shared" si="1"/>
        <v>6.5</v>
      </c>
      <c r="AE28" s="57">
        <f t="shared" si="1"/>
        <v>7</v>
      </c>
      <c r="AF28" s="57">
        <f>SUM(AF6:AF27)</f>
        <v>111</v>
      </c>
    </row>
    <row r="29" spans="1:32" x14ac:dyDescent="0.2">
      <c r="T29" s="7"/>
      <c r="U29" s="7"/>
    </row>
    <row r="30" spans="1:32" x14ac:dyDescent="0.2">
      <c r="M30" s="6">
        <v>1</v>
      </c>
      <c r="N30" s="6">
        <v>3.75</v>
      </c>
      <c r="T30" s="6">
        <v>2</v>
      </c>
      <c r="Z30" s="6">
        <v>2</v>
      </c>
      <c r="AA30" s="58"/>
      <c r="AB30" s="58"/>
      <c r="AC30" s="58"/>
      <c r="AD30" s="58">
        <v>1.25</v>
      </c>
      <c r="AE30" s="58"/>
    </row>
    <row r="31" spans="1:32" x14ac:dyDescent="0.2">
      <c r="I31" s="164"/>
      <c r="AA31" s="58"/>
      <c r="AB31" s="58"/>
      <c r="AC31" s="58"/>
      <c r="AD31" s="58"/>
      <c r="AE31" s="58"/>
    </row>
    <row r="32" spans="1:32" x14ac:dyDescent="0.2">
      <c r="AA32" s="58"/>
      <c r="AB32" s="58"/>
      <c r="AC32" s="58"/>
      <c r="AD32" s="58"/>
      <c r="AE32" s="58"/>
    </row>
    <row r="33" spans="25:31" x14ac:dyDescent="0.2">
      <c r="Y33" s="1"/>
      <c r="AA33" s="57"/>
      <c r="AB33" s="57"/>
      <c r="AC33" s="57"/>
      <c r="AD33" s="57"/>
      <c r="AE33" s="57"/>
    </row>
    <row r="35" spans="25:31" ht="12.75" customHeight="1" x14ac:dyDescent="0.2"/>
  </sheetData>
  <mergeCells count="30">
    <mergeCell ref="A8:C8"/>
    <mergeCell ref="Q3:U3"/>
    <mergeCell ref="A9:C9"/>
    <mergeCell ref="A15:C15"/>
    <mergeCell ref="A10:C10"/>
    <mergeCell ref="A11:C11"/>
    <mergeCell ref="A12:C12"/>
    <mergeCell ref="A13:C13"/>
    <mergeCell ref="A14:C14"/>
    <mergeCell ref="AA3:AE3"/>
    <mergeCell ref="A5:C5"/>
    <mergeCell ref="A6:C6"/>
    <mergeCell ref="A7:C7"/>
    <mergeCell ref="V3:Z3"/>
    <mergeCell ref="D3:D5"/>
    <mergeCell ref="E3:G4"/>
    <mergeCell ref="H3:J4"/>
    <mergeCell ref="L3:P3"/>
    <mergeCell ref="A27:C27"/>
    <mergeCell ref="A18:C18"/>
    <mergeCell ref="A17:C17"/>
    <mergeCell ref="A16:C16"/>
    <mergeCell ref="A26:C26"/>
    <mergeCell ref="A19:C19"/>
    <mergeCell ref="A20:C20"/>
    <mergeCell ref="A21:C21"/>
    <mergeCell ref="A22:C22"/>
    <mergeCell ref="A23:C23"/>
    <mergeCell ref="A24:C24"/>
    <mergeCell ref="A25:C25"/>
  </mergeCells>
  <phoneticPr fontId="19" type="noConversion"/>
  <conditionalFormatting sqref="D27">
    <cfRule type="expression" dxfId="53" priority="62">
      <formula>($K27="c")</formula>
    </cfRule>
    <cfRule type="expression" dxfId="52" priority="63">
      <formula>($J27="DA")</formula>
    </cfRule>
    <cfRule type="expression" dxfId="51" priority="64">
      <formula>($K27="E")</formula>
    </cfRule>
  </conditionalFormatting>
  <conditionalFormatting sqref="D27">
    <cfRule type="expression" dxfId="50" priority="65">
      <formula>($AA27="CLO")</formula>
    </cfRule>
    <cfRule type="expression" dxfId="49" priority="66">
      <formula>($K27="DA")</formula>
    </cfRule>
  </conditionalFormatting>
  <conditionalFormatting sqref="D6">
    <cfRule type="expression" dxfId="48" priority="21">
      <formula>COUNTA($L6:$GI6)</formula>
    </cfRule>
  </conditionalFormatting>
  <conditionalFormatting sqref="D7">
    <cfRule type="expression" dxfId="47" priority="20">
      <formula>COUNTA($L7:$HW7)</formula>
    </cfRule>
  </conditionalFormatting>
  <conditionalFormatting sqref="D8">
    <cfRule type="expression" dxfId="46" priority="19">
      <formula>COUNTA($L8:$HW8)</formula>
    </cfRule>
  </conditionalFormatting>
  <conditionalFormatting sqref="D9">
    <cfRule type="expression" dxfId="45" priority="18">
      <formula>COUNTA($L9:$HW9)</formula>
    </cfRule>
  </conditionalFormatting>
  <conditionalFormatting sqref="D10">
    <cfRule type="expression" dxfId="44" priority="17">
      <formula>COUNTA($L10:$HW10)</formula>
    </cfRule>
  </conditionalFormatting>
  <conditionalFormatting sqref="D11">
    <cfRule type="expression" dxfId="43" priority="16">
      <formula>COUNTA($L11:$HW11)</formula>
    </cfRule>
  </conditionalFormatting>
  <conditionalFormatting sqref="D12">
    <cfRule type="expression" dxfId="42" priority="15">
      <formula>COUNTA($L12:$HW12)</formula>
    </cfRule>
  </conditionalFormatting>
  <conditionalFormatting sqref="D13">
    <cfRule type="expression" dxfId="41" priority="14">
      <formula>COUNTA($L13:$HW13)</formula>
    </cfRule>
  </conditionalFormatting>
  <conditionalFormatting sqref="D14">
    <cfRule type="expression" dxfId="40" priority="13">
      <formula>COUNTA($L14:$HW14)</formula>
    </cfRule>
  </conditionalFormatting>
  <conditionalFormatting sqref="D15">
    <cfRule type="expression" dxfId="39" priority="12">
      <formula>COUNTA($L15:$HW15)</formula>
    </cfRule>
  </conditionalFormatting>
  <conditionalFormatting sqref="D16">
    <cfRule type="expression" dxfId="38" priority="11">
      <formula>COUNTA($L16:$HW16)</formula>
    </cfRule>
  </conditionalFormatting>
  <conditionalFormatting sqref="D17">
    <cfRule type="expression" dxfId="37" priority="10">
      <formula>COUNTA($L17:$HW17)</formula>
    </cfRule>
  </conditionalFormatting>
  <conditionalFormatting sqref="D18 Y33">
    <cfRule type="expression" dxfId="36" priority="9">
      <formula>COUNTA($L18:$HW18)</formula>
    </cfRule>
  </conditionalFormatting>
  <conditionalFormatting sqref="D19">
    <cfRule type="expression" dxfId="35" priority="8">
      <formula>COUNTA($L19:$HW19)</formula>
    </cfRule>
  </conditionalFormatting>
  <conditionalFormatting sqref="D20">
    <cfRule type="expression" dxfId="34" priority="7">
      <formula>COUNTA($L20:$HW20)</formula>
    </cfRule>
  </conditionalFormatting>
  <conditionalFormatting sqref="D21">
    <cfRule type="expression" dxfId="33" priority="6">
      <formula>COUNTA($L21:$HW21)</formula>
    </cfRule>
  </conditionalFormatting>
  <conditionalFormatting sqref="D22">
    <cfRule type="expression" dxfId="32" priority="5">
      <formula>COUNTA($L22:$HW22)</formula>
    </cfRule>
  </conditionalFormatting>
  <conditionalFormatting sqref="D23">
    <cfRule type="expression" dxfId="31" priority="4">
      <formula>COUNTA($L23:$HW23)</formula>
    </cfRule>
  </conditionalFormatting>
  <conditionalFormatting sqref="D24">
    <cfRule type="expression" dxfId="30" priority="3">
      <formula>COUNTA($L24:$HW24)</formula>
    </cfRule>
  </conditionalFormatting>
  <conditionalFormatting sqref="D25">
    <cfRule type="expression" dxfId="29" priority="2">
      <formula>COUNTA($L25:$HW25)</formula>
    </cfRule>
  </conditionalFormatting>
  <conditionalFormatting sqref="D26">
    <cfRule type="expression" dxfId="28" priority="1">
      <formula>COUNTA($L26:$HW26)</formula>
    </cfRule>
  </conditionalFormatting>
  <pageMargins left="0.19685039370078741" right="0.19685039370078741" top="0.98425196850393704" bottom="0.98425196850393704" header="0.51181102362204722" footer="0.51181102362204722"/>
  <pageSetup paperSize="9" scale="82" orientation="landscape" horizontalDpi="1200" r:id="rId1"/>
  <headerFooter alignWithMargins="0"/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1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140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09'!M2</f>
        <v>Reinaldo, MARTINS</v>
      </c>
      <c r="I2" s="374"/>
      <c r="J2" s="64"/>
      <c r="K2" s="65"/>
      <c r="L2" s="66">
        <f>'Opérations 09'!B3</f>
        <v>9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09'!A4</f>
        <v>43157</v>
      </c>
      <c r="L3" s="65" t="s">
        <v>32</v>
      </c>
      <c r="M3" s="70">
        <f>'Opérations 09'!C4</f>
        <v>43161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228</v>
      </c>
      <c r="E8" s="66">
        <v>3</v>
      </c>
      <c r="F8" s="80">
        <f>'Opérations 09'!L28</f>
        <v>0</v>
      </c>
      <c r="G8" s="80">
        <f>'Opérations 09'!M28</f>
        <v>6.75</v>
      </c>
      <c r="H8" s="80">
        <f>'Opérations 09'!N28</f>
        <v>4</v>
      </c>
      <c r="I8" s="80">
        <f>'Opérations 09'!O28</f>
        <v>0</v>
      </c>
      <c r="J8" s="80">
        <f>'Opérations 09'!P28</f>
        <v>0</v>
      </c>
      <c r="K8" s="94"/>
      <c r="L8" s="94"/>
      <c r="M8" s="95">
        <f>F8+G8+H8+I8+J8</f>
        <v>10.75</v>
      </c>
    </row>
    <row r="9" spans="1:13" s="62" customFormat="1" x14ac:dyDescent="0.2">
      <c r="A9" s="381"/>
      <c r="B9" s="382"/>
      <c r="C9" s="79"/>
      <c r="D9" s="66" t="s">
        <v>77</v>
      </c>
      <c r="E9" s="66"/>
      <c r="F9" s="66"/>
      <c r="G9" s="123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261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254"/>
      <c r="B16" s="253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>
        <v>7.75</v>
      </c>
      <c r="G23" s="66"/>
      <c r="H23" s="66"/>
      <c r="I23" s="66">
        <v>7.75</v>
      </c>
      <c r="J23" s="66">
        <v>7</v>
      </c>
      <c r="K23" s="66"/>
      <c r="L23" s="66"/>
      <c r="M23" s="126">
        <f>SUM(F23:L23)</f>
        <v>22.5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7.75</v>
      </c>
      <c r="G28" s="87">
        <f t="shared" ref="G28:L28" si="1">SUM(G8:G27)</f>
        <v>6.75</v>
      </c>
      <c r="H28" s="87">
        <f t="shared" si="1"/>
        <v>4</v>
      </c>
      <c r="I28" s="87">
        <f t="shared" si="1"/>
        <v>7.75</v>
      </c>
      <c r="J28" s="87">
        <f t="shared" si="1"/>
        <v>7</v>
      </c>
      <c r="K28" s="87">
        <f t="shared" si="1"/>
        <v>0</v>
      </c>
      <c r="L28" s="87">
        <f t="shared" si="1"/>
        <v>0</v>
      </c>
      <c r="M28" s="127">
        <f>SUM(M8:M27)</f>
        <v>33.25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228</v>
      </c>
      <c r="E32" s="66"/>
      <c r="F32" s="93">
        <f>IF(F8&gt;=1,1,0)</f>
        <v>0</v>
      </c>
      <c r="G32" s="93">
        <f>IF(G8&gt;=1,1,0)</f>
        <v>1</v>
      </c>
      <c r="H32" s="93">
        <f>IF(H8&gt;=1,1,0)</f>
        <v>1</v>
      </c>
      <c r="I32" s="93">
        <f>IF(I8&gt;=1,1,0)</f>
        <v>0</v>
      </c>
      <c r="J32" s="93">
        <f>IF(J8&gt;=1,1,0)</f>
        <v>0</v>
      </c>
      <c r="K32" s="94"/>
      <c r="L32" s="94"/>
      <c r="M32" s="95">
        <f>F32+G32+H32+I32+J32</f>
        <v>2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228</v>
      </c>
      <c r="E33" s="66"/>
      <c r="F33" s="93">
        <f>IF(F8&gt;=1,1,0)</f>
        <v>0</v>
      </c>
      <c r="G33" s="93">
        <f>IF(G8&gt;=1,1,0)</f>
        <v>1</v>
      </c>
      <c r="H33" s="93">
        <f>IF(H8&gt;=1,1,0)</f>
        <v>1</v>
      </c>
      <c r="I33" s="93">
        <f>IF(I8&gt;=1,1,0)</f>
        <v>0</v>
      </c>
      <c r="J33" s="93">
        <f>IF(J8&gt;=1,1,0)</f>
        <v>0</v>
      </c>
      <c r="K33" s="94"/>
      <c r="L33" s="94"/>
      <c r="M33" s="95">
        <f>F33+G33+H33+I33+J33</f>
        <v>2</v>
      </c>
    </row>
    <row r="34" spans="1:13" s="62" customFormat="1" x14ac:dyDescent="0.2">
      <c r="A34" s="91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96"/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2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verticalDpi="4" r:id="rId1"/>
  <headerFooter alignWithMargins="0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1">
    <tabColor rgb="FF2BDDE1"/>
  </sheetPr>
  <dimension ref="A1:M49"/>
  <sheetViews>
    <sheetView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140625" style="105" customWidth="1"/>
    <col min="2" max="2" width="14.5703125" style="105" customWidth="1"/>
    <col min="3" max="3" width="9" style="105" customWidth="1"/>
    <col min="4" max="4" width="13.28515625" style="105" customWidth="1"/>
    <col min="5" max="5" width="10.28515625" style="105" customWidth="1"/>
    <col min="6" max="6" width="5.28515625" style="105" customWidth="1"/>
    <col min="7" max="8" width="5.140625" style="105" customWidth="1"/>
    <col min="9" max="9" width="4.5703125" style="105" customWidth="1"/>
    <col min="10" max="10" width="5.14062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09'!R2</f>
        <v>Christophe, FLEURY</v>
      </c>
      <c r="I2" s="374"/>
      <c r="J2" s="64"/>
      <c r="K2" s="65"/>
      <c r="L2" s="66">
        <f>'Opérations 09'!B3</f>
        <v>9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09'!A4</f>
        <v>43157</v>
      </c>
      <c r="L3" s="65" t="s">
        <v>32</v>
      </c>
      <c r="M3" s="70">
        <f>'Opérations 09'!C4</f>
        <v>43161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228</v>
      </c>
      <c r="E8" s="66">
        <v>3</v>
      </c>
      <c r="F8" s="80">
        <f>'Opérations 09'!Q28</f>
        <v>0</v>
      </c>
      <c r="G8" s="80">
        <f>'Opérations 09'!R28</f>
        <v>8.5</v>
      </c>
      <c r="H8" s="80">
        <f>'Opérations 09'!S28</f>
        <v>8.5</v>
      </c>
      <c r="I8" s="80">
        <f>'Opérations 09'!T28</f>
        <v>8.5</v>
      </c>
      <c r="J8" s="80">
        <f>'Opérations 09'!U28</f>
        <v>2</v>
      </c>
      <c r="K8" s="94"/>
      <c r="L8" s="94"/>
      <c r="M8" s="95">
        <f>F8+G8+H8+I8+J8</f>
        <v>27.5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261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254"/>
      <c r="B16" s="253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>
        <v>8.5</v>
      </c>
      <c r="G23" s="66"/>
      <c r="H23" s="66"/>
      <c r="I23" s="66"/>
      <c r="J23" s="66"/>
      <c r="K23" s="66"/>
      <c r="L23" s="66"/>
      <c r="M23" s="126">
        <f>SUM(F23:L23)</f>
        <v>8.5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8.5</v>
      </c>
      <c r="G28" s="87">
        <f t="shared" ref="G28:L28" si="1">SUM(G8:G27)</f>
        <v>8.5</v>
      </c>
      <c r="H28" s="87">
        <f t="shared" si="1"/>
        <v>8.5</v>
      </c>
      <c r="I28" s="87">
        <f t="shared" si="1"/>
        <v>8.5</v>
      </c>
      <c r="J28" s="87">
        <f t="shared" si="1"/>
        <v>2</v>
      </c>
      <c r="K28" s="87">
        <f t="shared" si="1"/>
        <v>0</v>
      </c>
      <c r="L28" s="87">
        <f t="shared" si="1"/>
        <v>0</v>
      </c>
      <c r="M28" s="127">
        <f>SUM(M8:M27)</f>
        <v>36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228</v>
      </c>
      <c r="E32" s="66"/>
      <c r="F32" s="93">
        <f>IF(F8&gt;=1,1,0)</f>
        <v>0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4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228</v>
      </c>
      <c r="E33" s="66"/>
      <c r="F33" s="93">
        <f>IF(F8&gt;=1,1,0)</f>
        <v>0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4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0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4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2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>
    <tabColor rgb="FF2BDDE1"/>
  </sheetPr>
  <dimension ref="A1:M49"/>
  <sheetViews>
    <sheetView zoomScaleNormal="100" workbookViewId="0">
      <selection activeCell="A5" sqref="A5:C5"/>
    </sheetView>
  </sheetViews>
  <sheetFormatPr baseColWidth="10" defaultRowHeight="12.75" x14ac:dyDescent="0.2"/>
  <cols>
    <col min="1" max="1" width="9.28515625" style="105" customWidth="1"/>
    <col min="2" max="2" width="13" style="105" customWidth="1"/>
    <col min="3" max="3" width="9.42578125" style="105" customWidth="1"/>
    <col min="4" max="4" width="10.140625" style="105" customWidth="1"/>
    <col min="5" max="5" width="8.5703125" style="105" customWidth="1"/>
    <col min="6" max="8" width="5.7109375" style="105" customWidth="1"/>
    <col min="9" max="9" width="5.28515625" style="105" customWidth="1"/>
    <col min="10" max="10" width="5.7109375" style="105" customWidth="1"/>
    <col min="11" max="11" width="6.42578125" style="105" customWidth="1"/>
    <col min="12" max="12" width="5" style="105" customWidth="1"/>
    <col min="13" max="13" width="7.8554687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09'!W2</f>
        <v>Jean Evens LEMENE</v>
      </c>
      <c r="I2" s="374"/>
      <c r="J2" s="64"/>
      <c r="K2" s="65"/>
      <c r="L2" s="66">
        <f>'Opérations 09'!B3</f>
        <v>9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09'!A4</f>
        <v>43157</v>
      </c>
      <c r="L3" s="65" t="s">
        <v>32</v>
      </c>
      <c r="M3" s="70">
        <f>'Opérations 09'!C4</f>
        <v>43161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95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228</v>
      </c>
      <c r="E8" s="66">
        <v>3</v>
      </c>
      <c r="F8" s="80">
        <f>'Opérations 09'!V28</f>
        <v>8.5</v>
      </c>
      <c r="G8" s="80">
        <f>'Opérations 09'!W28</f>
        <v>8.5</v>
      </c>
      <c r="H8" s="80">
        <f>'Opérations 09'!X28</f>
        <v>8.5</v>
      </c>
      <c r="I8" s="80">
        <f>'Opérations 09'!Y28</f>
        <v>8.5</v>
      </c>
      <c r="J8" s="80">
        <f>'Opérations 09'!Z28</f>
        <v>2</v>
      </c>
      <c r="K8" s="94"/>
      <c r="L8" s="94"/>
      <c r="M8" s="95">
        <f>F8+G8+H8+I8+J8</f>
        <v>36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1" si="0">F9+G9+H9+I9+J9</f>
        <v>0</v>
      </c>
    </row>
    <row r="10" spans="1:13" s="62" customFormat="1" x14ac:dyDescent="0.2">
      <c r="A10" s="381"/>
      <c r="B10" s="382"/>
      <c r="C10" s="79"/>
      <c r="D10" s="261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254"/>
      <c r="B16" s="253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223">
        <f t="shared" si="0"/>
        <v>0</v>
      </c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8.5</v>
      </c>
      <c r="G28" s="87">
        <f t="shared" ref="G28:L28" si="1">SUM(G8:G27)</f>
        <v>8.5</v>
      </c>
      <c r="H28" s="87">
        <f t="shared" si="1"/>
        <v>8.5</v>
      </c>
      <c r="I28" s="87">
        <f t="shared" si="1"/>
        <v>8.5</v>
      </c>
      <c r="J28" s="87">
        <f t="shared" si="1"/>
        <v>2</v>
      </c>
      <c r="K28" s="87">
        <f t="shared" si="1"/>
        <v>0</v>
      </c>
      <c r="L28" s="87">
        <f t="shared" si="1"/>
        <v>0</v>
      </c>
      <c r="M28" s="127">
        <f>SUM(M8:M27)</f>
        <v>36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228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228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2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.78740157499999996" right="0.78740157499999996" top="0.984251969" bottom="0.984251969" header="0.4921259845" footer="0.4921259845"/>
  <pageSetup paperSize="9" scale="85" orientation="portrait" r:id="rId1"/>
  <headerFooter alignWithMargins="0"/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1">
    <tabColor rgb="FF2BDDE1"/>
  </sheetPr>
  <dimension ref="A1:M49"/>
  <sheetViews>
    <sheetView topLeftCell="A4" zoomScaleNormal="100" zoomScaleSheetLayoutView="100" workbookViewId="0">
      <selection activeCell="A5" sqref="A5:C5"/>
    </sheetView>
  </sheetViews>
  <sheetFormatPr baseColWidth="10" defaultRowHeight="12.75" x14ac:dyDescent="0.2"/>
  <cols>
    <col min="1" max="1" width="9.85546875" style="105" customWidth="1"/>
    <col min="2" max="2" width="13.14062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09'!AB2</f>
        <v>Pascal, PUTIGNY</v>
      </c>
      <c r="I2" s="374"/>
      <c r="J2" s="64"/>
      <c r="K2" s="65"/>
      <c r="L2" s="66">
        <f>'Opérations 09'!B3</f>
        <v>9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09'!A4</f>
        <v>43157</v>
      </c>
      <c r="L3" s="65" t="s">
        <v>32</v>
      </c>
      <c r="M3" s="70">
        <f>'Opérations 09'!C4</f>
        <v>43161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228</v>
      </c>
      <c r="E8" s="66">
        <v>3</v>
      </c>
      <c r="F8" s="80">
        <f>'Opérations 09'!AA28</f>
        <v>7.75</v>
      </c>
      <c r="G8" s="80">
        <f>'Opérations 09'!AB28</f>
        <v>7.75</v>
      </c>
      <c r="H8" s="80">
        <f>'Opérations 09'!AC28</f>
        <v>7.75</v>
      </c>
      <c r="I8" s="80">
        <f>'Opérations 09'!AD28</f>
        <v>6.5</v>
      </c>
      <c r="J8" s="80">
        <f>'Opérations 09'!AE28</f>
        <v>7</v>
      </c>
      <c r="K8" s="94"/>
      <c r="L8" s="94"/>
      <c r="M8" s="95">
        <f>F8+G8+H8+I8+J8</f>
        <v>36.75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6"/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6"/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6"/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6"/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6"/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6"/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6"/>
    </row>
    <row r="16" spans="1:13" s="62" customFormat="1" x14ac:dyDescent="0.2">
      <c r="A16" s="254"/>
      <c r="B16" s="253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6"/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6"/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6"/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6"/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6"/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7.75</v>
      </c>
      <c r="G28" s="87">
        <f t="shared" ref="G28:L28" si="0">SUM(G8:G27)</f>
        <v>7.75</v>
      </c>
      <c r="H28" s="87">
        <f t="shared" si="0"/>
        <v>7.75</v>
      </c>
      <c r="I28" s="87">
        <f t="shared" si="0"/>
        <v>6.5</v>
      </c>
      <c r="J28" s="87">
        <f t="shared" si="0"/>
        <v>7</v>
      </c>
      <c r="K28" s="87">
        <f t="shared" si="0"/>
        <v>0</v>
      </c>
      <c r="L28" s="87">
        <f t="shared" si="0"/>
        <v>0</v>
      </c>
      <c r="M28" s="127">
        <f>SUM(M8:M27)</f>
        <v>36.75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228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228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1">IF(G8&gt;=1,1,0)</f>
        <v>1</v>
      </c>
      <c r="H34" s="323">
        <f t="shared" si="1"/>
        <v>1</v>
      </c>
      <c r="I34" s="323">
        <f t="shared" si="1"/>
        <v>1</v>
      </c>
      <c r="J34" s="323">
        <f t="shared" si="1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2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tabColor indexed="50"/>
  </sheetPr>
  <dimension ref="A1:CJ33"/>
  <sheetViews>
    <sheetView topLeftCell="A7" zoomScale="85" zoomScaleNormal="85" workbookViewId="0">
      <selection activeCell="D24" sqref="D24"/>
    </sheetView>
  </sheetViews>
  <sheetFormatPr baseColWidth="10" defaultRowHeight="12.75" x14ac:dyDescent="0.2"/>
  <cols>
    <col min="1" max="1" width="13.5703125" style="6" bestFit="1" customWidth="1"/>
    <col min="2" max="2" width="5" style="6" customWidth="1"/>
    <col min="3" max="3" width="12.85546875" style="6" bestFit="1" customWidth="1"/>
    <col min="4" max="4" width="45.140625" style="6" customWidth="1"/>
    <col min="5" max="5" width="11.7109375" style="7" hidden="1" customWidth="1"/>
    <col min="6" max="6" width="15.7109375" style="7" hidden="1" customWidth="1"/>
    <col min="7" max="7" width="10.5703125" style="7" hidden="1" customWidth="1"/>
    <col min="8" max="8" width="13.85546875" style="7" hidden="1" customWidth="1"/>
    <col min="9" max="9" width="15" style="7" hidden="1" customWidth="1"/>
    <col min="10" max="10" width="13.7109375" style="7" hidden="1" customWidth="1"/>
    <col min="11" max="11" width="13.7109375" style="7" customWidth="1"/>
    <col min="12" max="18" width="5.28515625" style="6" customWidth="1"/>
    <col min="19" max="19" width="5.7109375" style="6" bestFit="1" customWidth="1"/>
    <col min="20" max="31" width="5.28515625" style="6" customWidth="1"/>
    <col min="32" max="32" width="7.7109375" style="60" customWidth="1"/>
    <col min="33" max="16384" width="11.42578125" style="6"/>
  </cols>
  <sheetData>
    <row r="1" spans="1:32" ht="54.75" customHeight="1" thickBo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5"/>
    </row>
    <row r="2" spans="1:32" ht="20.100000000000001" customHeight="1" thickBot="1" x14ac:dyDescent="0.25">
      <c r="L2" s="8"/>
      <c r="M2" s="9" t="s">
        <v>12</v>
      </c>
      <c r="N2" s="10"/>
      <c r="O2" s="10"/>
      <c r="P2" s="11"/>
      <c r="Q2" s="8"/>
      <c r="R2" s="9" t="s">
        <v>91</v>
      </c>
      <c r="S2" s="10"/>
      <c r="T2" s="10"/>
      <c r="U2" s="11"/>
      <c r="V2" s="8"/>
      <c r="W2" s="9" t="s">
        <v>93</v>
      </c>
      <c r="X2" s="10"/>
      <c r="Y2" s="10"/>
      <c r="Z2" s="11"/>
      <c r="AA2" s="8"/>
      <c r="AB2" s="9" t="s">
        <v>104</v>
      </c>
      <c r="AC2" s="10"/>
      <c r="AD2" s="10"/>
      <c r="AE2" s="11"/>
      <c r="AF2" s="12"/>
    </row>
    <row r="3" spans="1:32" ht="20.100000000000001" customHeight="1" x14ac:dyDescent="0.2">
      <c r="A3" s="13" t="s">
        <v>6</v>
      </c>
      <c r="B3" s="14">
        <v>10</v>
      </c>
      <c r="C3" s="15"/>
      <c r="D3" s="331" t="s">
        <v>13</v>
      </c>
      <c r="E3" s="334" t="s">
        <v>14</v>
      </c>
      <c r="F3" s="335"/>
      <c r="G3" s="336"/>
      <c r="H3" s="334" t="s">
        <v>15</v>
      </c>
      <c r="I3" s="335"/>
      <c r="J3" s="336"/>
      <c r="K3" s="212"/>
      <c r="L3" s="512" t="str">
        <f>"total de la semaine  = "&amp;SUM(L7:P25)</f>
        <v>total de la semaine  = 26</v>
      </c>
      <c r="M3" s="513"/>
      <c r="N3" s="513"/>
      <c r="O3" s="513"/>
      <c r="P3" s="514"/>
      <c r="Q3" s="512" t="str">
        <f>"total de la semaine  = "&amp;SUM(Q7:U25)</f>
        <v>total de la semaine  = 38</v>
      </c>
      <c r="R3" s="513"/>
      <c r="S3" s="513"/>
      <c r="T3" s="513"/>
      <c r="U3" s="514"/>
      <c r="V3" s="342" t="str">
        <f>"total de la semaine  = "&amp;SUM(V7:Z25)</f>
        <v>total de la semaine  = 36,5</v>
      </c>
      <c r="W3" s="343"/>
      <c r="X3" s="343"/>
      <c r="Y3" s="343"/>
      <c r="Z3" s="344"/>
      <c r="AA3" s="342" t="str">
        <f>"total de la semaine  = "&amp;SUM(AA7:AE25)</f>
        <v>total de la semaine  = 35</v>
      </c>
      <c r="AB3" s="343"/>
      <c r="AC3" s="343"/>
      <c r="AD3" s="343"/>
      <c r="AE3" s="344"/>
      <c r="AF3" s="16"/>
    </row>
    <row r="4" spans="1:32" ht="20.25" customHeight="1" thickBot="1" x14ac:dyDescent="0.25">
      <c r="A4" s="17">
        <f>'Opérations 09'!A4+7</f>
        <v>43164</v>
      </c>
      <c r="B4" s="18" t="s">
        <v>16</v>
      </c>
      <c r="C4" s="19">
        <f>A4+4</f>
        <v>43168</v>
      </c>
      <c r="D4" s="332"/>
      <c r="E4" s="337"/>
      <c r="F4" s="338"/>
      <c r="G4" s="339"/>
      <c r="H4" s="337"/>
      <c r="I4" s="338"/>
      <c r="J4" s="339"/>
      <c r="K4" s="212"/>
      <c r="L4" s="21"/>
      <c r="M4" s="22"/>
      <c r="N4" s="22"/>
      <c r="O4" s="22"/>
      <c r="P4" s="23"/>
      <c r="Q4" s="21"/>
      <c r="R4" s="22"/>
      <c r="S4" s="22"/>
      <c r="T4" s="22"/>
      <c r="U4" s="23"/>
      <c r="V4" s="21"/>
      <c r="W4" s="22"/>
      <c r="X4" s="22"/>
      <c r="Y4" s="22"/>
      <c r="Z4" s="23"/>
      <c r="AA4" s="21"/>
      <c r="AB4" s="22"/>
      <c r="AC4" s="22"/>
      <c r="AD4" s="22"/>
      <c r="AE4" s="23"/>
      <c r="AF4" s="16"/>
    </row>
    <row r="5" spans="1:32" ht="22.5" customHeight="1" thickBot="1" x14ac:dyDescent="0.25">
      <c r="A5" s="345" t="s">
        <v>4</v>
      </c>
      <c r="B5" s="346"/>
      <c r="C5" s="347"/>
      <c r="D5" s="333"/>
      <c r="E5" s="24" t="s">
        <v>5</v>
      </c>
      <c r="F5" s="24" t="s">
        <v>2</v>
      </c>
      <c r="G5" s="24" t="s">
        <v>3</v>
      </c>
      <c r="H5" s="24" t="s">
        <v>9</v>
      </c>
      <c r="I5" s="24" t="s">
        <v>10</v>
      </c>
      <c r="J5" s="24" t="s">
        <v>11</v>
      </c>
      <c r="K5" s="234" t="s">
        <v>85</v>
      </c>
      <c r="L5" s="235" t="s">
        <v>17</v>
      </c>
      <c r="M5" s="304" t="s">
        <v>18</v>
      </c>
      <c r="N5" s="304" t="s">
        <v>19</v>
      </c>
      <c r="O5" s="304" t="s">
        <v>20</v>
      </c>
      <c r="P5" s="305" t="s">
        <v>21</v>
      </c>
      <c r="Q5" s="235" t="s">
        <v>17</v>
      </c>
      <c r="R5" s="304" t="s">
        <v>18</v>
      </c>
      <c r="S5" s="304" t="s">
        <v>19</v>
      </c>
      <c r="T5" s="304" t="s">
        <v>20</v>
      </c>
      <c r="U5" s="305" t="s">
        <v>21</v>
      </c>
      <c r="V5" s="235" t="s">
        <v>17</v>
      </c>
      <c r="W5" s="236" t="s">
        <v>18</v>
      </c>
      <c r="X5" s="236" t="s">
        <v>19</v>
      </c>
      <c r="Y5" s="236" t="s">
        <v>20</v>
      </c>
      <c r="Z5" s="237" t="s">
        <v>21</v>
      </c>
      <c r="AA5" s="235" t="s">
        <v>17</v>
      </c>
      <c r="AB5" s="304" t="s">
        <v>18</v>
      </c>
      <c r="AC5" s="304" t="s">
        <v>19</v>
      </c>
      <c r="AD5" s="304" t="s">
        <v>20</v>
      </c>
      <c r="AE5" s="305" t="s">
        <v>21</v>
      </c>
      <c r="AF5" s="30" t="s">
        <v>22</v>
      </c>
    </row>
    <row r="6" spans="1:32" ht="24.95" customHeight="1" x14ac:dyDescent="0.2">
      <c r="A6" s="515">
        <v>11691889</v>
      </c>
      <c r="B6" s="516"/>
      <c r="C6" s="517"/>
      <c r="D6" s="321" t="s">
        <v>245</v>
      </c>
      <c r="K6" s="317"/>
      <c r="L6" s="319"/>
      <c r="M6" s="224"/>
      <c r="N6" s="224"/>
      <c r="O6" s="224"/>
      <c r="P6" s="316"/>
      <c r="Q6" s="318"/>
      <c r="R6" s="224"/>
      <c r="S6" s="224"/>
      <c r="T6" s="224"/>
      <c r="U6" s="320"/>
      <c r="V6" s="319">
        <v>1.5</v>
      </c>
      <c r="W6" s="224"/>
      <c r="X6" s="224"/>
      <c r="Y6" s="224"/>
      <c r="Z6" s="316"/>
      <c r="AA6" s="318">
        <v>3</v>
      </c>
      <c r="AB6" s="224"/>
      <c r="AC6" s="224"/>
      <c r="AD6" s="224"/>
      <c r="AE6" s="316"/>
      <c r="AF6" s="40">
        <f t="shared" ref="AF6:AF25" si="0">SUM(L6:AE6)</f>
        <v>4.5</v>
      </c>
    </row>
    <row r="7" spans="1:32" ht="24.95" customHeight="1" x14ac:dyDescent="0.2">
      <c r="A7" s="515">
        <v>11665103</v>
      </c>
      <c r="B7" s="516"/>
      <c r="C7" s="517"/>
      <c r="D7" s="321" t="s">
        <v>246</v>
      </c>
      <c r="E7" s="42"/>
      <c r="F7" s="42"/>
      <c r="G7" s="42"/>
      <c r="H7" s="42"/>
      <c r="I7" s="42"/>
      <c r="J7" s="42"/>
      <c r="K7" s="42"/>
      <c r="L7" s="39"/>
      <c r="M7" s="35"/>
      <c r="N7" s="35"/>
      <c r="O7" s="35"/>
      <c r="P7" s="36"/>
      <c r="Q7" s="37"/>
      <c r="R7" s="35"/>
      <c r="S7" s="35"/>
      <c r="T7" s="35"/>
      <c r="U7" s="38"/>
      <c r="V7" s="34"/>
      <c r="W7" s="35"/>
      <c r="X7" s="35"/>
      <c r="Y7" s="35"/>
      <c r="Z7" s="36"/>
      <c r="AA7" s="39">
        <v>1.5</v>
      </c>
      <c r="AB7" s="35"/>
      <c r="AC7" s="35"/>
      <c r="AD7" s="35"/>
      <c r="AE7" s="36"/>
      <c r="AF7" s="40">
        <f t="shared" si="0"/>
        <v>1.5</v>
      </c>
    </row>
    <row r="8" spans="1:32" ht="24.95" customHeight="1" x14ac:dyDescent="0.2">
      <c r="A8" s="497">
        <v>11704244</v>
      </c>
      <c r="B8" s="498"/>
      <c r="C8" s="499"/>
      <c r="D8" s="321" t="s">
        <v>247</v>
      </c>
      <c r="E8" s="42"/>
      <c r="F8" s="42"/>
      <c r="G8" s="42"/>
      <c r="H8" s="42"/>
      <c r="I8" s="42"/>
      <c r="J8" s="42"/>
      <c r="K8" s="42"/>
      <c r="L8" s="39">
        <v>0.5</v>
      </c>
      <c r="M8" s="35"/>
      <c r="N8" s="35"/>
      <c r="O8" s="35"/>
      <c r="P8" s="36"/>
      <c r="Q8" s="37"/>
      <c r="R8" s="35"/>
      <c r="S8" s="35"/>
      <c r="T8" s="35"/>
      <c r="U8" s="38"/>
      <c r="V8" s="34"/>
      <c r="W8" s="35"/>
      <c r="X8" s="35"/>
      <c r="Y8" s="35"/>
      <c r="Z8" s="36"/>
      <c r="AA8" s="39">
        <v>1.5</v>
      </c>
      <c r="AB8" s="35"/>
      <c r="AC8" s="35"/>
      <c r="AD8" s="35"/>
      <c r="AE8" s="36"/>
      <c r="AF8" s="40">
        <f t="shared" si="0"/>
        <v>2</v>
      </c>
    </row>
    <row r="9" spans="1:32" ht="24.95" customHeight="1" x14ac:dyDescent="0.2">
      <c r="A9" s="497">
        <v>11688617</v>
      </c>
      <c r="B9" s="498"/>
      <c r="C9" s="499"/>
      <c r="D9" s="321" t="s">
        <v>248</v>
      </c>
      <c r="E9" s="42"/>
      <c r="F9" s="42"/>
      <c r="G9" s="42"/>
      <c r="H9" s="42"/>
      <c r="I9" s="42"/>
      <c r="J9" s="42"/>
      <c r="K9" s="42"/>
      <c r="L9" s="39"/>
      <c r="M9" s="35">
        <v>1</v>
      </c>
      <c r="N9" s="35"/>
      <c r="O9" s="35"/>
      <c r="P9" s="36"/>
      <c r="Q9" s="37"/>
      <c r="R9" s="35"/>
      <c r="S9" s="35"/>
      <c r="T9" s="35"/>
      <c r="U9" s="38"/>
      <c r="V9" s="34"/>
      <c r="W9" s="35"/>
      <c r="X9" s="35"/>
      <c r="Y9" s="35"/>
      <c r="Z9" s="36"/>
      <c r="AA9" s="39"/>
      <c r="AB9" s="35"/>
      <c r="AC9" s="35"/>
      <c r="AD9" s="35"/>
      <c r="AE9" s="36"/>
      <c r="AF9" s="40">
        <f t="shared" si="0"/>
        <v>1</v>
      </c>
    </row>
    <row r="10" spans="1:32" ht="24.95" customHeight="1" x14ac:dyDescent="0.2">
      <c r="A10" s="497">
        <v>11691822</v>
      </c>
      <c r="B10" s="498"/>
      <c r="C10" s="499"/>
      <c r="D10" s="321" t="s">
        <v>100</v>
      </c>
      <c r="E10" s="42"/>
      <c r="F10" s="42"/>
      <c r="G10" s="42"/>
      <c r="H10" s="42"/>
      <c r="I10" s="42"/>
      <c r="J10" s="42"/>
      <c r="K10" s="42"/>
      <c r="L10" s="39"/>
      <c r="M10" s="35"/>
      <c r="N10" s="35"/>
      <c r="O10" s="35">
        <v>1.5</v>
      </c>
      <c r="P10" s="36"/>
      <c r="Q10" s="37"/>
      <c r="R10" s="35"/>
      <c r="S10" s="35"/>
      <c r="T10" s="35"/>
      <c r="U10" s="38"/>
      <c r="V10" s="34"/>
      <c r="W10" s="35"/>
      <c r="X10" s="35"/>
      <c r="Y10" s="35">
        <v>4.5</v>
      </c>
      <c r="Z10" s="36"/>
      <c r="AA10" s="39"/>
      <c r="AB10" s="35"/>
      <c r="AC10" s="35">
        <v>1.5</v>
      </c>
      <c r="AD10" s="35"/>
      <c r="AE10" s="36"/>
      <c r="AF10" s="40">
        <f t="shared" si="0"/>
        <v>7.5</v>
      </c>
    </row>
    <row r="11" spans="1:32" ht="24.95" customHeight="1" x14ac:dyDescent="0.2">
      <c r="A11" s="497">
        <v>11688498</v>
      </c>
      <c r="B11" s="498"/>
      <c r="C11" s="499"/>
      <c r="D11" s="321" t="s">
        <v>249</v>
      </c>
      <c r="E11" s="42"/>
      <c r="F11" s="42"/>
      <c r="G11" s="42"/>
      <c r="H11" s="42"/>
      <c r="I11" s="42"/>
      <c r="J11" s="42"/>
      <c r="K11" s="42"/>
      <c r="L11" s="39"/>
      <c r="M11" s="35"/>
      <c r="N11" s="35">
        <v>1</v>
      </c>
      <c r="O11" s="35"/>
      <c r="P11" s="36"/>
      <c r="Q11" s="37"/>
      <c r="R11" s="35"/>
      <c r="S11" s="35"/>
      <c r="T11" s="35"/>
      <c r="U11" s="38"/>
      <c r="V11" s="34"/>
      <c r="W11" s="35"/>
      <c r="X11" s="35"/>
      <c r="Y11" s="35"/>
      <c r="Z11" s="36"/>
      <c r="AA11" s="39"/>
      <c r="AB11" s="35"/>
      <c r="AC11" s="35">
        <v>5</v>
      </c>
      <c r="AD11" s="35"/>
      <c r="AE11" s="36"/>
      <c r="AF11" s="40">
        <f t="shared" si="0"/>
        <v>6</v>
      </c>
    </row>
    <row r="12" spans="1:32" ht="24.95" customHeight="1" x14ac:dyDescent="0.2">
      <c r="A12" s="497">
        <v>11489831</v>
      </c>
      <c r="B12" s="498"/>
      <c r="C12" s="499"/>
      <c r="D12" s="322" t="s">
        <v>98</v>
      </c>
      <c r="E12" s="42"/>
      <c r="F12" s="42"/>
      <c r="G12" s="42"/>
      <c r="H12" s="42"/>
      <c r="I12" s="42"/>
      <c r="J12" s="42"/>
      <c r="K12" s="42"/>
      <c r="L12" s="39"/>
      <c r="M12" s="35"/>
      <c r="N12" s="35">
        <v>1</v>
      </c>
      <c r="O12" s="35"/>
      <c r="P12" s="36"/>
      <c r="Q12" s="37"/>
      <c r="R12" s="35"/>
      <c r="S12" s="35"/>
      <c r="T12" s="35"/>
      <c r="U12" s="38"/>
      <c r="V12" s="34"/>
      <c r="W12" s="35"/>
      <c r="X12" s="35"/>
      <c r="Y12" s="35"/>
      <c r="Z12" s="36"/>
      <c r="AA12" s="39"/>
      <c r="AB12" s="35"/>
      <c r="AC12" s="35">
        <v>1.25</v>
      </c>
      <c r="AD12" s="35">
        <v>6</v>
      </c>
      <c r="AE12" s="36"/>
      <c r="AF12" s="40">
        <f t="shared" si="0"/>
        <v>8.25</v>
      </c>
    </row>
    <row r="13" spans="1:32" ht="24.95" customHeight="1" x14ac:dyDescent="0.2">
      <c r="A13" s="497">
        <v>11709705</v>
      </c>
      <c r="B13" s="498"/>
      <c r="C13" s="499"/>
      <c r="D13" s="321" t="s">
        <v>250</v>
      </c>
      <c r="E13" s="42"/>
      <c r="F13" s="42"/>
      <c r="G13" s="42"/>
      <c r="H13" s="42"/>
      <c r="I13" s="42"/>
      <c r="J13" s="42"/>
      <c r="K13" s="42"/>
      <c r="L13" s="39"/>
      <c r="M13" s="35"/>
      <c r="N13" s="35"/>
      <c r="O13" s="35">
        <v>1.5</v>
      </c>
      <c r="P13" s="36">
        <v>1</v>
      </c>
      <c r="Q13" s="37"/>
      <c r="R13" s="35"/>
      <c r="S13" s="35"/>
      <c r="T13" s="35"/>
      <c r="U13" s="38"/>
      <c r="V13" s="34"/>
      <c r="W13" s="35"/>
      <c r="X13" s="35"/>
      <c r="Y13" s="35"/>
      <c r="Z13" s="36"/>
      <c r="AA13" s="39"/>
      <c r="AB13" s="35"/>
      <c r="AC13" s="35"/>
      <c r="AD13" s="35">
        <v>1.75</v>
      </c>
      <c r="AE13" s="36">
        <v>7</v>
      </c>
      <c r="AF13" s="40">
        <f t="shared" si="0"/>
        <v>11.25</v>
      </c>
    </row>
    <row r="14" spans="1:32" ht="24.95" customHeight="1" x14ac:dyDescent="0.2">
      <c r="A14" s="497">
        <v>11639909</v>
      </c>
      <c r="B14" s="498"/>
      <c r="C14" s="499"/>
      <c r="D14" s="321" t="s">
        <v>251</v>
      </c>
      <c r="E14" s="42"/>
      <c r="F14" s="42"/>
      <c r="G14" s="42"/>
      <c r="H14" s="42"/>
      <c r="I14" s="42"/>
      <c r="J14" s="42"/>
      <c r="K14" s="42"/>
      <c r="L14" s="39">
        <v>1</v>
      </c>
      <c r="M14" s="35"/>
      <c r="N14" s="35"/>
      <c r="O14" s="35"/>
      <c r="P14" s="36"/>
      <c r="Q14" s="37"/>
      <c r="R14" s="35"/>
      <c r="S14" s="35"/>
      <c r="T14" s="35"/>
      <c r="U14" s="38"/>
      <c r="V14" s="34">
        <v>2</v>
      </c>
      <c r="W14" s="35"/>
      <c r="X14" s="35"/>
      <c r="Y14" s="35"/>
      <c r="Z14" s="36"/>
      <c r="AA14" s="39"/>
      <c r="AB14" s="35"/>
      <c r="AC14" s="35"/>
      <c r="AD14" s="35"/>
      <c r="AE14" s="36"/>
      <c r="AF14" s="40">
        <f t="shared" si="0"/>
        <v>3</v>
      </c>
    </row>
    <row r="15" spans="1:32" ht="24.95" customHeight="1" x14ac:dyDescent="0.2">
      <c r="A15" s="497">
        <v>11700867</v>
      </c>
      <c r="B15" s="498"/>
      <c r="C15" s="499"/>
      <c r="D15" s="321" t="s">
        <v>252</v>
      </c>
      <c r="E15" s="42"/>
      <c r="F15" s="42"/>
      <c r="G15" s="42"/>
      <c r="H15" s="42"/>
      <c r="I15" s="42"/>
      <c r="J15" s="42"/>
      <c r="K15" s="42"/>
      <c r="L15" s="39">
        <v>1</v>
      </c>
      <c r="M15" s="35"/>
      <c r="N15" s="35"/>
      <c r="O15" s="35"/>
      <c r="P15" s="36"/>
      <c r="Q15" s="37"/>
      <c r="R15" s="35"/>
      <c r="S15" s="35"/>
      <c r="T15" s="35"/>
      <c r="U15" s="38"/>
      <c r="V15" s="34">
        <v>1</v>
      </c>
      <c r="W15" s="35"/>
      <c r="X15" s="35"/>
      <c r="Y15" s="35"/>
      <c r="Z15" s="36"/>
      <c r="AA15" s="39"/>
      <c r="AB15" s="35"/>
      <c r="AC15" s="35"/>
      <c r="AD15" s="35"/>
      <c r="AE15" s="36"/>
      <c r="AF15" s="40">
        <f t="shared" si="0"/>
        <v>2</v>
      </c>
    </row>
    <row r="16" spans="1:32" ht="24.95" customHeight="1" x14ac:dyDescent="0.2">
      <c r="A16" s="497">
        <v>11663465</v>
      </c>
      <c r="B16" s="498"/>
      <c r="C16" s="499"/>
      <c r="D16" s="321" t="s">
        <v>179</v>
      </c>
      <c r="E16" s="42"/>
      <c r="F16" s="42"/>
      <c r="G16" s="42"/>
      <c r="H16" s="42"/>
      <c r="I16" s="42"/>
      <c r="J16" s="42"/>
      <c r="K16" s="42"/>
      <c r="L16" s="39"/>
      <c r="M16" s="35"/>
      <c r="N16" s="35"/>
      <c r="O16" s="35"/>
      <c r="P16" s="36"/>
      <c r="Q16" s="37"/>
      <c r="R16" s="35"/>
      <c r="S16" s="35"/>
      <c r="T16" s="35"/>
      <c r="U16" s="38"/>
      <c r="V16" s="34">
        <v>4</v>
      </c>
      <c r="W16" s="35">
        <v>1</v>
      </c>
      <c r="X16" s="35"/>
      <c r="Y16" s="35"/>
      <c r="Z16" s="36"/>
      <c r="AA16" s="39"/>
      <c r="AB16" s="35"/>
      <c r="AC16" s="35"/>
      <c r="AD16" s="35"/>
      <c r="AE16" s="36"/>
      <c r="AF16" s="40">
        <f t="shared" si="0"/>
        <v>5</v>
      </c>
    </row>
    <row r="17" spans="1:88" ht="24.95" customHeight="1" x14ac:dyDescent="0.2">
      <c r="A17" s="497">
        <v>11695015</v>
      </c>
      <c r="B17" s="498"/>
      <c r="C17" s="499"/>
      <c r="D17" s="299" t="s">
        <v>229</v>
      </c>
      <c r="E17" s="42"/>
      <c r="F17" s="42"/>
      <c r="G17" s="42"/>
      <c r="H17" s="42"/>
      <c r="I17" s="42"/>
      <c r="J17" s="42"/>
      <c r="K17" s="42"/>
      <c r="L17" s="39"/>
      <c r="M17" s="35">
        <v>1</v>
      </c>
      <c r="N17" s="35">
        <v>1</v>
      </c>
      <c r="O17" s="35"/>
      <c r="P17" s="36"/>
      <c r="Q17" s="37"/>
      <c r="R17" s="35"/>
      <c r="S17" s="35"/>
      <c r="T17" s="35"/>
      <c r="U17" s="38"/>
      <c r="V17" s="34"/>
      <c r="W17" s="35">
        <v>7.5</v>
      </c>
      <c r="X17" s="35">
        <v>6.5</v>
      </c>
      <c r="Y17" s="35"/>
      <c r="Z17" s="36"/>
      <c r="AA17" s="39"/>
      <c r="AB17" s="35"/>
      <c r="AC17" s="35"/>
      <c r="AD17" s="35"/>
      <c r="AE17" s="36"/>
      <c r="AF17" s="40">
        <f t="shared" si="0"/>
        <v>16</v>
      </c>
    </row>
    <row r="18" spans="1:88" ht="24.95" customHeight="1" x14ac:dyDescent="0.2">
      <c r="A18" s="503">
        <v>11688617</v>
      </c>
      <c r="B18" s="504"/>
      <c r="C18" s="505"/>
      <c r="D18" s="321" t="s">
        <v>248</v>
      </c>
      <c r="E18" s="42"/>
      <c r="F18" s="42"/>
      <c r="G18" s="42"/>
      <c r="H18" s="42"/>
      <c r="I18" s="42"/>
      <c r="J18" s="42"/>
      <c r="K18" s="42"/>
      <c r="L18" s="39"/>
      <c r="M18" s="35"/>
      <c r="N18" s="35"/>
      <c r="O18" s="35">
        <v>1.5</v>
      </c>
      <c r="P18" s="36"/>
      <c r="Q18" s="37"/>
      <c r="R18" s="35"/>
      <c r="S18" s="35"/>
      <c r="T18" s="35"/>
      <c r="U18" s="38"/>
      <c r="V18" s="34"/>
      <c r="W18" s="35"/>
      <c r="X18" s="35"/>
      <c r="Y18" s="35">
        <v>4</v>
      </c>
      <c r="Z18" s="36"/>
      <c r="AA18" s="39"/>
      <c r="AB18" s="35"/>
      <c r="AC18" s="35"/>
      <c r="AD18" s="35"/>
      <c r="AE18" s="36"/>
      <c r="AF18" s="40">
        <f t="shared" si="0"/>
        <v>5.5</v>
      </c>
    </row>
    <row r="19" spans="1:88" s="210" customFormat="1" ht="24.95" customHeight="1" x14ac:dyDescent="0.2">
      <c r="A19" s="503">
        <v>11713107</v>
      </c>
      <c r="B19" s="504"/>
      <c r="C19" s="505"/>
      <c r="D19" s="278" t="s">
        <v>253</v>
      </c>
      <c r="E19" s="42"/>
      <c r="F19" s="42"/>
      <c r="G19" s="42"/>
      <c r="H19" s="42"/>
      <c r="I19" s="42"/>
      <c r="J19" s="42"/>
      <c r="K19" s="42"/>
      <c r="L19" s="39">
        <v>1</v>
      </c>
      <c r="M19" s="35">
        <v>1</v>
      </c>
      <c r="N19" s="35"/>
      <c r="O19" s="35"/>
      <c r="P19" s="36"/>
      <c r="Q19" s="37"/>
      <c r="R19" s="35"/>
      <c r="S19" s="35"/>
      <c r="T19" s="35"/>
      <c r="U19" s="38"/>
      <c r="V19" s="34"/>
      <c r="W19" s="35"/>
      <c r="X19" s="35"/>
      <c r="Y19" s="35"/>
      <c r="Z19" s="36"/>
      <c r="AA19" s="39">
        <v>1.75</v>
      </c>
      <c r="AB19" s="35">
        <v>7.75</v>
      </c>
      <c r="AC19" s="35"/>
      <c r="AD19" s="35"/>
      <c r="AE19" s="36"/>
      <c r="AF19" s="40">
        <f t="shared" si="0"/>
        <v>11.5</v>
      </c>
      <c r="AG19" s="222"/>
      <c r="AH19" s="150"/>
      <c r="AI19" s="150"/>
      <c r="AJ19" s="150"/>
      <c r="AK19" s="150"/>
      <c r="AL19" s="150"/>
      <c r="AM19" s="150"/>
      <c r="AN19" s="150"/>
      <c r="AO19" s="150"/>
      <c r="AP19" s="150"/>
      <c r="AQ19" s="150"/>
      <c r="AR19" s="150"/>
      <c r="AS19" s="150"/>
      <c r="AT19" s="150"/>
      <c r="AU19" s="150"/>
      <c r="AV19" s="150"/>
      <c r="AW19" s="150"/>
      <c r="AX19" s="150"/>
      <c r="AY19" s="150"/>
      <c r="AZ19" s="150"/>
      <c r="BA19" s="150"/>
      <c r="BB19" s="150"/>
      <c r="BC19" s="150"/>
      <c r="BD19" s="150"/>
      <c r="BE19" s="150"/>
      <c r="BF19" s="150"/>
      <c r="BG19" s="150"/>
      <c r="BH19" s="150"/>
      <c r="BI19" s="150"/>
      <c r="BJ19" s="150"/>
      <c r="BK19" s="150"/>
      <c r="BL19" s="150"/>
      <c r="BM19" s="150"/>
      <c r="BN19" s="150"/>
      <c r="BO19" s="150"/>
      <c r="BP19" s="150"/>
      <c r="BQ19" s="150"/>
      <c r="BR19" s="150"/>
      <c r="BS19" s="150"/>
      <c r="BT19" s="150"/>
      <c r="BU19" s="150"/>
      <c r="BV19" s="150"/>
      <c r="BW19" s="150"/>
      <c r="BX19" s="150"/>
      <c r="BY19" s="150"/>
      <c r="BZ19" s="150"/>
      <c r="CA19" s="150"/>
      <c r="CB19" s="150"/>
      <c r="CC19" s="150"/>
      <c r="CD19" s="150"/>
      <c r="CE19" s="150"/>
      <c r="CF19" s="150"/>
      <c r="CG19" s="150"/>
      <c r="CH19" s="150"/>
      <c r="CI19" s="150"/>
      <c r="CJ19" s="150"/>
    </row>
    <row r="20" spans="1:88" ht="24.95" customHeight="1" x14ac:dyDescent="0.2">
      <c r="A20" s="506">
        <v>11574575</v>
      </c>
      <c r="B20" s="507"/>
      <c r="C20" s="508"/>
      <c r="D20" s="299" t="s">
        <v>108</v>
      </c>
      <c r="E20" s="209"/>
      <c r="F20" s="209"/>
      <c r="G20" s="209"/>
      <c r="H20" s="209"/>
      <c r="I20" s="209"/>
      <c r="J20" s="209"/>
      <c r="K20" s="42"/>
      <c r="L20" s="39"/>
      <c r="M20" s="35">
        <v>1</v>
      </c>
      <c r="N20" s="35"/>
      <c r="O20" s="35"/>
      <c r="P20" s="140">
        <v>1</v>
      </c>
      <c r="Q20" s="34"/>
      <c r="R20" s="35"/>
      <c r="S20" s="35"/>
      <c r="T20" s="35"/>
      <c r="U20" s="36"/>
      <c r="V20" s="39"/>
      <c r="W20" s="35"/>
      <c r="X20" s="35"/>
      <c r="Y20" s="35"/>
      <c r="Z20" s="36">
        <v>4</v>
      </c>
      <c r="AA20" s="39"/>
      <c r="AB20" s="35"/>
      <c r="AC20" s="35"/>
      <c r="AD20" s="35"/>
      <c r="AE20" s="36"/>
      <c r="AF20" s="40">
        <f t="shared" si="0"/>
        <v>6</v>
      </c>
    </row>
    <row r="21" spans="1:88" ht="24.95" customHeight="1" x14ac:dyDescent="0.2">
      <c r="A21" s="506">
        <v>11703497</v>
      </c>
      <c r="B21" s="507"/>
      <c r="C21" s="508"/>
      <c r="D21" s="299" t="s">
        <v>254</v>
      </c>
      <c r="E21" s="209"/>
      <c r="F21" s="209"/>
      <c r="G21" s="209"/>
      <c r="H21" s="209"/>
      <c r="I21" s="209"/>
      <c r="J21" s="209"/>
      <c r="K21" s="42"/>
      <c r="L21" s="39"/>
      <c r="M21" s="35"/>
      <c r="N21" s="35">
        <v>1</v>
      </c>
      <c r="O21" s="35"/>
      <c r="P21" s="140">
        <v>4</v>
      </c>
      <c r="Q21" s="34"/>
      <c r="R21" s="35"/>
      <c r="S21" s="35"/>
      <c r="T21" s="35"/>
      <c r="U21" s="36"/>
      <c r="V21" s="39"/>
      <c r="W21" s="35"/>
      <c r="X21" s="35"/>
      <c r="Y21" s="35"/>
      <c r="Z21" s="36"/>
      <c r="AA21" s="39"/>
      <c r="AB21" s="35"/>
      <c r="AC21" s="35"/>
      <c r="AD21" s="35"/>
      <c r="AE21" s="36"/>
      <c r="AF21" s="40">
        <f t="shared" si="0"/>
        <v>5</v>
      </c>
    </row>
    <row r="22" spans="1:88" ht="24.95" customHeight="1" x14ac:dyDescent="0.2">
      <c r="A22" s="509">
        <v>11701806</v>
      </c>
      <c r="B22" s="510"/>
      <c r="C22" s="511"/>
      <c r="D22" s="299" t="s">
        <v>255</v>
      </c>
      <c r="E22" s="209"/>
      <c r="F22" s="209"/>
      <c r="G22" s="209"/>
      <c r="H22" s="209"/>
      <c r="I22" s="209"/>
      <c r="J22" s="209"/>
      <c r="K22" s="42"/>
      <c r="L22" s="39">
        <v>1</v>
      </c>
      <c r="M22" s="35"/>
      <c r="N22" s="35"/>
      <c r="O22" s="35"/>
      <c r="P22" s="140"/>
      <c r="Q22" s="34"/>
      <c r="R22" s="35"/>
      <c r="S22" s="35"/>
      <c r="T22" s="35"/>
      <c r="U22" s="36"/>
      <c r="V22" s="39"/>
      <c r="W22" s="35"/>
      <c r="X22" s="35"/>
      <c r="Y22" s="35"/>
      <c r="Z22" s="36"/>
      <c r="AA22" s="39"/>
      <c r="AB22" s="35"/>
      <c r="AC22" s="35"/>
      <c r="AD22" s="35"/>
      <c r="AE22" s="36"/>
      <c r="AF22" s="40">
        <f t="shared" si="0"/>
        <v>1</v>
      </c>
    </row>
    <row r="23" spans="1:88" ht="24.95" customHeight="1" x14ac:dyDescent="0.2">
      <c r="A23" s="509">
        <v>11707651</v>
      </c>
      <c r="B23" s="510"/>
      <c r="C23" s="511"/>
      <c r="D23" s="299" t="s">
        <v>256</v>
      </c>
      <c r="E23" s="209"/>
      <c r="F23" s="209"/>
      <c r="G23" s="209"/>
      <c r="H23" s="209"/>
      <c r="I23" s="209"/>
      <c r="J23" s="209"/>
      <c r="K23" s="42"/>
      <c r="L23" s="39"/>
      <c r="M23" s="35"/>
      <c r="N23" s="35"/>
      <c r="O23" s="35"/>
      <c r="P23" s="140">
        <v>1</v>
      </c>
      <c r="Q23" s="34"/>
      <c r="R23" s="35"/>
      <c r="S23" s="35"/>
      <c r="T23" s="35"/>
      <c r="U23" s="36"/>
      <c r="V23" s="39"/>
      <c r="W23" s="35"/>
      <c r="X23" s="35"/>
      <c r="Y23" s="35"/>
      <c r="Z23" s="36"/>
      <c r="AA23" s="39"/>
      <c r="AB23" s="35"/>
      <c r="AC23" s="35"/>
      <c r="AD23" s="35"/>
      <c r="AE23" s="36"/>
      <c r="AF23" s="40">
        <f t="shared" si="0"/>
        <v>1</v>
      </c>
    </row>
    <row r="24" spans="1:88" ht="24.95" customHeight="1" x14ac:dyDescent="0.2">
      <c r="A24" s="497">
        <v>11665103</v>
      </c>
      <c r="B24" s="498"/>
      <c r="C24" s="499"/>
      <c r="D24" s="299" t="s">
        <v>246</v>
      </c>
      <c r="E24" s="114"/>
      <c r="F24" s="114"/>
      <c r="G24" s="114"/>
      <c r="H24" s="114"/>
      <c r="I24" s="114"/>
      <c r="J24" s="114"/>
      <c r="K24" s="42"/>
      <c r="L24" s="108"/>
      <c r="M24" s="109"/>
      <c r="N24" s="109">
        <v>2</v>
      </c>
      <c r="O24" s="109"/>
      <c r="P24" s="141"/>
      <c r="Q24" s="34">
        <v>8.5</v>
      </c>
      <c r="R24" s="109">
        <v>8.5</v>
      </c>
      <c r="S24" s="109">
        <v>8.5</v>
      </c>
      <c r="T24" s="109">
        <v>8.5</v>
      </c>
      <c r="U24" s="36">
        <v>4</v>
      </c>
      <c r="V24" s="108"/>
      <c r="W24" s="109"/>
      <c r="X24" s="109">
        <v>2</v>
      </c>
      <c r="Y24" s="109"/>
      <c r="Z24" s="36"/>
      <c r="AA24" s="39"/>
      <c r="AB24" s="35"/>
      <c r="AC24" s="35"/>
      <c r="AD24" s="35"/>
      <c r="AE24" s="36"/>
      <c r="AF24" s="40">
        <f t="shared" si="0"/>
        <v>42</v>
      </c>
    </row>
    <row r="25" spans="1:88" ht="24.95" customHeight="1" thickBot="1" x14ac:dyDescent="0.25">
      <c r="A25" s="500"/>
      <c r="B25" s="501"/>
      <c r="C25" s="502"/>
      <c r="D25" s="263"/>
      <c r="E25" s="116"/>
      <c r="F25" s="116"/>
      <c r="G25" s="116"/>
      <c r="H25" s="116"/>
      <c r="I25" s="116"/>
      <c r="J25" s="116"/>
      <c r="K25" s="42"/>
      <c r="L25" s="117"/>
      <c r="M25" s="53"/>
      <c r="N25" s="53"/>
      <c r="O25" s="53"/>
      <c r="P25" s="54"/>
      <c r="Q25" s="55"/>
      <c r="R25" s="53"/>
      <c r="S25" s="53"/>
      <c r="T25" s="53"/>
      <c r="U25" s="56"/>
      <c r="V25" s="52"/>
      <c r="W25" s="53"/>
      <c r="X25" s="53"/>
      <c r="Y25" s="53"/>
      <c r="Z25" s="54"/>
      <c r="AA25" s="52"/>
      <c r="AB25" s="53"/>
      <c r="AC25" s="53"/>
      <c r="AD25" s="53"/>
      <c r="AE25" s="54"/>
      <c r="AF25" s="40">
        <f t="shared" si="0"/>
        <v>0</v>
      </c>
    </row>
    <row r="26" spans="1:88" x14ac:dyDescent="0.2">
      <c r="E26" s="128"/>
      <c r="F26" s="128"/>
      <c r="G26" s="128"/>
      <c r="H26" s="128"/>
      <c r="I26" s="128"/>
      <c r="J26" s="128"/>
      <c r="K26" s="149"/>
      <c r="L26" s="57">
        <f>SUM(L6:L25)</f>
        <v>4.5</v>
      </c>
      <c r="M26" s="57">
        <f t="shared" ref="M26:AE26" si="1">SUM(M6:M25)</f>
        <v>4</v>
      </c>
      <c r="N26" s="57">
        <f t="shared" si="1"/>
        <v>6</v>
      </c>
      <c r="O26" s="57">
        <f t="shared" si="1"/>
        <v>4.5</v>
      </c>
      <c r="P26" s="57">
        <f t="shared" si="1"/>
        <v>7</v>
      </c>
      <c r="Q26" s="57">
        <f t="shared" si="1"/>
        <v>8.5</v>
      </c>
      <c r="R26" s="57">
        <f t="shared" si="1"/>
        <v>8.5</v>
      </c>
      <c r="S26" s="57">
        <f t="shared" si="1"/>
        <v>8.5</v>
      </c>
      <c r="T26" s="57">
        <f t="shared" si="1"/>
        <v>8.5</v>
      </c>
      <c r="U26" s="57">
        <f t="shared" si="1"/>
        <v>4</v>
      </c>
      <c r="V26" s="57">
        <f t="shared" si="1"/>
        <v>8.5</v>
      </c>
      <c r="W26" s="57">
        <f t="shared" si="1"/>
        <v>8.5</v>
      </c>
      <c r="X26" s="57">
        <f t="shared" si="1"/>
        <v>8.5</v>
      </c>
      <c r="Y26" s="57">
        <f t="shared" si="1"/>
        <v>8.5</v>
      </c>
      <c r="Z26" s="57">
        <f t="shared" si="1"/>
        <v>4</v>
      </c>
      <c r="AA26" s="57">
        <f t="shared" si="1"/>
        <v>7.75</v>
      </c>
      <c r="AB26" s="57">
        <f t="shared" si="1"/>
        <v>7.75</v>
      </c>
      <c r="AC26" s="57">
        <f t="shared" si="1"/>
        <v>7.75</v>
      </c>
      <c r="AD26" s="57">
        <f t="shared" si="1"/>
        <v>7.75</v>
      </c>
      <c r="AE26" s="57">
        <f t="shared" si="1"/>
        <v>7</v>
      </c>
      <c r="AF26" s="59">
        <f>SUM(AF6:AF25)</f>
        <v>140</v>
      </c>
    </row>
    <row r="27" spans="1:88" x14ac:dyDescent="0.2">
      <c r="E27" s="128"/>
      <c r="F27" s="128"/>
      <c r="G27" s="128"/>
      <c r="H27" s="128"/>
      <c r="I27" s="128"/>
      <c r="J27" s="128"/>
      <c r="AA27" s="58"/>
      <c r="AB27" s="58"/>
      <c r="AC27" s="58"/>
      <c r="AD27" s="58"/>
      <c r="AE27" s="58"/>
    </row>
    <row r="28" spans="1:88" x14ac:dyDescent="0.2">
      <c r="L28" s="6">
        <v>2.25</v>
      </c>
      <c r="M28" s="6">
        <v>3.75</v>
      </c>
      <c r="N28" s="6">
        <v>1.75</v>
      </c>
      <c r="O28" s="7">
        <v>3.25</v>
      </c>
      <c r="U28" s="7"/>
      <c r="AA28" s="57"/>
      <c r="AB28" s="57"/>
      <c r="AC28" s="57"/>
      <c r="AD28" s="57"/>
      <c r="AE28" s="57"/>
    </row>
    <row r="29" spans="1:88" x14ac:dyDescent="0.2">
      <c r="I29" s="164"/>
      <c r="L29" s="6" t="s">
        <v>257</v>
      </c>
    </row>
    <row r="33" ht="12.75" customHeight="1" x14ac:dyDescent="0.2"/>
  </sheetData>
  <mergeCells count="28">
    <mergeCell ref="A13:C13"/>
    <mergeCell ref="AA3:AE3"/>
    <mergeCell ref="A5:C5"/>
    <mergeCell ref="Q3:U3"/>
    <mergeCell ref="V3:Z3"/>
    <mergeCell ref="D3:D5"/>
    <mergeCell ref="E3:G4"/>
    <mergeCell ref="H3:J4"/>
    <mergeCell ref="L3:P3"/>
    <mergeCell ref="A6:C6"/>
    <mergeCell ref="A7:C7"/>
    <mergeCell ref="A10:C10"/>
    <mergeCell ref="A15:C15"/>
    <mergeCell ref="A8:C8"/>
    <mergeCell ref="A14:C14"/>
    <mergeCell ref="A25:C25"/>
    <mergeCell ref="A16:C16"/>
    <mergeCell ref="A17:C17"/>
    <mergeCell ref="A19:C19"/>
    <mergeCell ref="A20:C20"/>
    <mergeCell ref="A24:C24"/>
    <mergeCell ref="A18:C18"/>
    <mergeCell ref="A23:C23"/>
    <mergeCell ref="A22:C22"/>
    <mergeCell ref="A21:C21"/>
    <mergeCell ref="A12:C12"/>
    <mergeCell ref="A9:C9"/>
    <mergeCell ref="A11:C11"/>
  </mergeCells>
  <phoneticPr fontId="19" type="noConversion"/>
  <conditionalFormatting sqref="D19">
    <cfRule type="expression" dxfId="27" priority="107">
      <formula>($K19="c")</formula>
    </cfRule>
    <cfRule type="expression" dxfId="26" priority="108">
      <formula>($J19="DA")</formula>
    </cfRule>
    <cfRule type="expression" dxfId="25" priority="109">
      <formula>($K19="E")</formula>
    </cfRule>
  </conditionalFormatting>
  <conditionalFormatting sqref="D19">
    <cfRule type="expression" dxfId="24" priority="110">
      <formula>($AA19="CLO")</formula>
    </cfRule>
    <cfRule type="expression" dxfId="23" priority="111">
      <formula>($K19="DA")</formula>
    </cfRule>
  </conditionalFormatting>
  <conditionalFormatting sqref="D25">
    <cfRule type="expression" dxfId="22" priority="77">
      <formula>($K25="c")</formula>
    </cfRule>
    <cfRule type="expression" dxfId="21" priority="78">
      <formula>($J25="DA")</formula>
    </cfRule>
    <cfRule type="expression" dxfId="20" priority="79">
      <formula>($K25="E")</formula>
    </cfRule>
  </conditionalFormatting>
  <conditionalFormatting sqref="D25">
    <cfRule type="expression" dxfId="19" priority="80">
      <formula>($AA25="CLO")</formula>
    </cfRule>
    <cfRule type="expression" dxfId="18" priority="81">
      <formula>($K25="DA")</formula>
    </cfRule>
  </conditionalFormatting>
  <conditionalFormatting sqref="D6">
    <cfRule type="expression" dxfId="17" priority="26">
      <formula>COUNTA($L6:$HW6)</formula>
    </cfRule>
  </conditionalFormatting>
  <conditionalFormatting sqref="D7">
    <cfRule type="expression" dxfId="16" priority="25">
      <formula>COUNTA($L7:$HW7)</formula>
    </cfRule>
  </conditionalFormatting>
  <conditionalFormatting sqref="D8">
    <cfRule type="expression" dxfId="15" priority="24">
      <formula>COUNTA($L8:$HW8)</formula>
    </cfRule>
  </conditionalFormatting>
  <conditionalFormatting sqref="D9">
    <cfRule type="expression" dxfId="14" priority="23">
      <formula>COUNTA($L9:$HW9)</formula>
    </cfRule>
  </conditionalFormatting>
  <conditionalFormatting sqref="D10">
    <cfRule type="expression" dxfId="13" priority="22">
      <formula>COUNTA($L10:$HW10)</formula>
    </cfRule>
  </conditionalFormatting>
  <conditionalFormatting sqref="D11">
    <cfRule type="expression" dxfId="12" priority="14">
      <formula>COUNTA($L11:$HW11)</formula>
    </cfRule>
  </conditionalFormatting>
  <conditionalFormatting sqref="D12">
    <cfRule type="expression" dxfId="11" priority="13">
      <formula>COUNTA($L12:$HW12)</formula>
    </cfRule>
  </conditionalFormatting>
  <conditionalFormatting sqref="D13">
    <cfRule type="expression" dxfId="10" priority="12">
      <formula>COUNTA($L13:$HW13)</formula>
    </cfRule>
  </conditionalFormatting>
  <conditionalFormatting sqref="D14">
    <cfRule type="expression" dxfId="9" priority="11">
      <formula>COUNTA($L14:$HW14)</formula>
    </cfRule>
  </conditionalFormatting>
  <conditionalFormatting sqref="D15">
    <cfRule type="expression" dxfId="8" priority="10">
      <formula>COUNTA($L15:$HW15)</formula>
    </cfRule>
  </conditionalFormatting>
  <conditionalFormatting sqref="D16">
    <cfRule type="expression" dxfId="7" priority="9">
      <formula>COUNTA($L16:$HW16)</formula>
    </cfRule>
  </conditionalFormatting>
  <conditionalFormatting sqref="D18">
    <cfRule type="expression" dxfId="6" priority="7">
      <formula>COUNTA($L18:$HW18)</formula>
    </cfRule>
  </conditionalFormatting>
  <conditionalFormatting sqref="D20">
    <cfRule type="expression" dxfId="5" priority="6">
      <formula>COUNTA($L20:$HW20)</formula>
    </cfRule>
  </conditionalFormatting>
  <conditionalFormatting sqref="D21">
    <cfRule type="expression" dxfId="4" priority="5">
      <formula>COUNTA($L21:$HW21)</formula>
    </cfRule>
  </conditionalFormatting>
  <conditionalFormatting sqref="D22">
    <cfRule type="expression" dxfId="3" priority="4">
      <formula>COUNTA($L22:$HW22)</formula>
    </cfRule>
  </conditionalFormatting>
  <conditionalFormatting sqref="D23">
    <cfRule type="expression" dxfId="2" priority="3">
      <formula>COUNTA($L23:$HW23)</formula>
    </cfRule>
  </conditionalFormatting>
  <conditionalFormatting sqref="D17">
    <cfRule type="expression" dxfId="1" priority="2">
      <formula>COUNTA($L17:$HW17)</formula>
    </cfRule>
  </conditionalFormatting>
  <conditionalFormatting sqref="D24">
    <cfRule type="expression" dxfId="0" priority="1">
      <formula>COUNTA($L24:$HW24)</formula>
    </cfRule>
  </conditionalFormatting>
  <pageMargins left="0.18" right="0.18" top="0.98425196850393704" bottom="0.98425196850393704" header="0.51181102362204722" footer="0.51181102362204722"/>
  <pageSetup paperSize="9" scale="65" orientation="landscape" horizontalDpi="1200" r:id="rId1"/>
  <headerFooter alignWithMargins="0"/>
  <drawing r:id="rId2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rgb="FF2BDDE1"/>
  </sheetPr>
  <dimension ref="A1:M49"/>
  <sheetViews>
    <sheetView zoomScaleNormal="100" zoomScaleSheetLayoutView="100" workbookViewId="0">
      <selection activeCell="A5" sqref="A5:M5"/>
    </sheetView>
  </sheetViews>
  <sheetFormatPr baseColWidth="10" defaultRowHeight="12.75" x14ac:dyDescent="0.2"/>
  <cols>
    <col min="1" max="1" width="9.85546875" style="105" customWidth="1"/>
    <col min="2" max="2" width="14.28515625" style="105" customWidth="1"/>
    <col min="3" max="3" width="9.42578125" style="105" customWidth="1"/>
    <col min="4" max="4" width="10.7109375" style="105" customWidth="1"/>
    <col min="5" max="5" width="9.57031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25" width="11.42578125" style="106"/>
    <col min="26" max="26" width="7.140625" style="106" customWidth="1"/>
    <col min="27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+'Opérations 10'!M2</f>
        <v>Reinaldo, MARTINS</v>
      </c>
      <c r="I2" s="374"/>
      <c r="J2" s="64"/>
      <c r="K2" s="65"/>
      <c r="L2" s="66">
        <f>'Opérations 10'!B3</f>
        <v>10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10'!A4</f>
        <v>43164</v>
      </c>
      <c r="L3" s="65" t="s">
        <v>32</v>
      </c>
      <c r="M3" s="70">
        <f>'Opérations 10'!C4</f>
        <v>43168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228</v>
      </c>
      <c r="E8" s="66">
        <v>3</v>
      </c>
      <c r="F8" s="80">
        <f>'Opérations 10'!L26</f>
        <v>4.5</v>
      </c>
      <c r="G8" s="80">
        <f>'Opérations 10'!M26</f>
        <v>4</v>
      </c>
      <c r="H8" s="80">
        <f>'Opérations 10'!N26</f>
        <v>6</v>
      </c>
      <c r="I8" s="80">
        <f>'Opérations 10'!O26</f>
        <v>4.5</v>
      </c>
      <c r="J8" s="80">
        <f>'Opérations 10'!P26</f>
        <v>7</v>
      </c>
      <c r="K8" s="94"/>
      <c r="L8" s="94"/>
      <c r="M8" s="95">
        <f>F8+G8+H8+I8+J8</f>
        <v>26</v>
      </c>
    </row>
    <row r="9" spans="1:13" s="62" customFormat="1" x14ac:dyDescent="0.2">
      <c r="A9" s="381"/>
      <c r="B9" s="382"/>
      <c r="C9" s="79"/>
      <c r="D9" s="66" t="s">
        <v>77</v>
      </c>
      <c r="E9" s="66"/>
      <c r="F9" s="66"/>
      <c r="G9" s="123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273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244</v>
      </c>
      <c r="C26" s="400"/>
      <c r="D26" s="400"/>
      <c r="E26" s="401"/>
      <c r="F26" s="66" t="s">
        <v>80</v>
      </c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4.5</v>
      </c>
      <c r="G28" s="87">
        <f t="shared" ref="G28:L28" si="1">SUM(G8:G27)</f>
        <v>4</v>
      </c>
      <c r="H28" s="87">
        <f t="shared" si="1"/>
        <v>6</v>
      </c>
      <c r="I28" s="87">
        <f t="shared" si="1"/>
        <v>4.5</v>
      </c>
      <c r="J28" s="87">
        <f t="shared" si="1"/>
        <v>7</v>
      </c>
      <c r="K28" s="87">
        <f t="shared" si="1"/>
        <v>0</v>
      </c>
      <c r="L28" s="87">
        <f t="shared" si="1"/>
        <v>0</v>
      </c>
      <c r="M28" s="88">
        <f>SUM(F28:J28)</f>
        <v>26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228</v>
      </c>
      <c r="E32" s="66"/>
      <c r="F32" s="93">
        <f>IF(F8&gt;=1,1,0)</f>
        <v>1</v>
      </c>
      <c r="G32" s="93">
        <f>IF(G28&gt;=1,1,0)</f>
        <v>1</v>
      </c>
      <c r="H32" s="93">
        <f>IF(H28&gt;=1,1,0)</f>
        <v>1</v>
      </c>
      <c r="I32" s="93">
        <f>IF(I28&gt;=1,1,0)</f>
        <v>1</v>
      </c>
      <c r="J32" s="93">
        <f>IF(J28&gt;=1,1,0)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228</v>
      </c>
      <c r="E33" s="66"/>
      <c r="F33" s="93">
        <f>IF(F8&gt;=1,1,0)</f>
        <v>1</v>
      </c>
      <c r="G33" s="93">
        <f>IF(G28&gt;=1,1,0)</f>
        <v>1</v>
      </c>
      <c r="H33" s="93">
        <f>IF(H28&gt;=1,1,0)</f>
        <v>1</v>
      </c>
      <c r="I33" s="93">
        <f>IF(I28&gt;=1,1,0)</f>
        <v>1</v>
      </c>
      <c r="J33" s="93">
        <f>IF(J28&gt;=1,1,0)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96"/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verticalDpi="4" r:id="rId1"/>
  <headerFooter alignWithMargins="0"/>
  <drawing r:id="rId2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rgb="FF2BDDE1"/>
  </sheetPr>
  <dimension ref="A1:M49"/>
  <sheetViews>
    <sheetView topLeftCell="A7" zoomScaleNormal="100" zoomScaleSheetLayoutView="100" workbookViewId="0">
      <selection activeCell="A5" sqref="A5:M5"/>
    </sheetView>
  </sheetViews>
  <sheetFormatPr baseColWidth="10" defaultRowHeight="12.75" x14ac:dyDescent="0.2"/>
  <cols>
    <col min="1" max="1" width="9.85546875" style="105" customWidth="1"/>
    <col min="2" max="2" width="14.28515625" style="105" customWidth="1"/>
    <col min="3" max="3" width="9.42578125" style="105" customWidth="1"/>
    <col min="4" max="4" width="10.7109375" style="105" customWidth="1"/>
    <col min="5" max="5" width="9.57031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25" width="11.42578125" style="106"/>
    <col min="26" max="26" width="7.140625" style="106" customWidth="1"/>
    <col min="27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10'!R2</f>
        <v>Christophe, FLEURY</v>
      </c>
      <c r="I2" s="374"/>
      <c r="J2" s="64"/>
      <c r="K2" s="65"/>
      <c r="L2" s="66">
        <f>'Opérations 10'!B3</f>
        <v>10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10'!A4</f>
        <v>43164</v>
      </c>
      <c r="L3" s="65" t="s">
        <v>32</v>
      </c>
      <c r="M3" s="70">
        <f>'Opérations 10'!C4</f>
        <v>43168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228</v>
      </c>
      <c r="E8" s="66">
        <v>3</v>
      </c>
      <c r="F8" s="80">
        <f>'Opérations 10'!Q26</f>
        <v>8.5</v>
      </c>
      <c r="G8" s="80">
        <f>'Opérations 10'!R26</f>
        <v>8.5</v>
      </c>
      <c r="H8" s="80">
        <f>'Opérations 10'!S26</f>
        <v>8.5</v>
      </c>
      <c r="I8" s="80">
        <f>'Opérations 10'!T26</f>
        <v>8.5</v>
      </c>
      <c r="J8" s="80">
        <f>'Opérations 10'!U26</f>
        <v>4</v>
      </c>
      <c r="K8" s="94"/>
      <c r="L8" s="94"/>
      <c r="M8" s="95">
        <f>F8+G8+H8+I8+J8</f>
        <v>38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 t="shared" ref="M22:M27" si="1"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 t="shared" si="1"/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 t="shared" si="1"/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 t="shared" si="1"/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 t="shared" si="1"/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126">
        <f t="shared" si="1"/>
        <v>0</v>
      </c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8.5</v>
      </c>
      <c r="G28" s="87">
        <f t="shared" ref="G28:L28" si="2">SUM(G8:G27)</f>
        <v>8.5</v>
      </c>
      <c r="H28" s="87">
        <f t="shared" si="2"/>
        <v>8.5</v>
      </c>
      <c r="I28" s="87">
        <f t="shared" si="2"/>
        <v>8.5</v>
      </c>
      <c r="J28" s="87">
        <f t="shared" si="2"/>
        <v>4</v>
      </c>
      <c r="K28" s="87">
        <f t="shared" si="2"/>
        <v>0</v>
      </c>
      <c r="L28" s="87">
        <f t="shared" si="2"/>
        <v>0</v>
      </c>
      <c r="M28" s="88">
        <f>SUM(F28:J28)</f>
        <v>38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228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228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3">IF(G8&gt;=1,1,0)</f>
        <v>1</v>
      </c>
      <c r="H34" s="323">
        <f t="shared" si="3"/>
        <v>1</v>
      </c>
      <c r="I34" s="323">
        <f t="shared" si="3"/>
        <v>1</v>
      </c>
      <c r="J34" s="323">
        <f t="shared" si="3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tabColor rgb="FF2BDDE1"/>
  </sheetPr>
  <dimension ref="A1:M49"/>
  <sheetViews>
    <sheetView topLeftCell="A2" zoomScaleNormal="100" zoomScaleSheetLayoutView="100" workbookViewId="0">
      <selection activeCell="A5" sqref="A5:M5"/>
    </sheetView>
  </sheetViews>
  <sheetFormatPr baseColWidth="10" defaultRowHeight="12.75" x14ac:dyDescent="0.2"/>
  <cols>
    <col min="1" max="1" width="9.85546875" style="105" customWidth="1"/>
    <col min="2" max="2" width="13.7109375" style="105" customWidth="1"/>
    <col min="3" max="3" width="9.42578125" style="105" customWidth="1"/>
    <col min="4" max="4" width="10.7109375" style="105" customWidth="1"/>
    <col min="5" max="5" width="10.285156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10'!W2</f>
        <v>Jean Evens LEMENE</v>
      </c>
      <c r="I2" s="374"/>
      <c r="J2" s="64"/>
      <c r="K2" s="65"/>
      <c r="L2" s="66">
        <v>10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10'!A4</f>
        <v>43164</v>
      </c>
      <c r="L3" s="65" t="s">
        <v>32</v>
      </c>
      <c r="M3" s="70">
        <f>'Opérations 10'!C4</f>
        <v>43168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0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228</v>
      </c>
      <c r="E8" s="66">
        <v>3</v>
      </c>
      <c r="F8" s="80">
        <f>'Opérations 10'!V26</f>
        <v>8.5</v>
      </c>
      <c r="G8" s="80">
        <f>'Opérations 10'!W26</f>
        <v>8.5</v>
      </c>
      <c r="H8" s="80">
        <f>'Opérations 10'!X26</f>
        <v>8.5</v>
      </c>
      <c r="I8" s="80">
        <f>'Opérations 10'!Y26</f>
        <v>8.5</v>
      </c>
      <c r="J8" s="80">
        <f>'Opérations 10'!Z26</f>
        <v>4</v>
      </c>
      <c r="K8" s="94"/>
      <c r="L8" s="94"/>
      <c r="M8" s="95">
        <f>F8+G8+H8+I8+J8</f>
        <v>38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 t="shared" ref="M23:M28" si="1"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 t="shared" si="1"/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 t="shared" si="1"/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 t="shared" si="1"/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126">
        <f t="shared" si="1"/>
        <v>0</v>
      </c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8.5</v>
      </c>
      <c r="G28" s="87">
        <f t="shared" ref="G28:L28" si="2">SUM(G8:G27)</f>
        <v>8.5</v>
      </c>
      <c r="H28" s="87">
        <f t="shared" si="2"/>
        <v>8.5</v>
      </c>
      <c r="I28" s="87">
        <f t="shared" si="2"/>
        <v>8.5</v>
      </c>
      <c r="J28" s="87">
        <f t="shared" si="2"/>
        <v>4</v>
      </c>
      <c r="K28" s="87">
        <f t="shared" si="2"/>
        <v>0</v>
      </c>
      <c r="L28" s="87">
        <f t="shared" si="2"/>
        <v>0</v>
      </c>
      <c r="M28" s="126">
        <f t="shared" si="1"/>
        <v>38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228</v>
      </c>
      <c r="E32" s="66"/>
      <c r="F32" s="93">
        <f>IF(F8&gt;=1,1,0)</f>
        <v>1</v>
      </c>
      <c r="G32" s="93">
        <f>IF(G8&gt;=1,1,0)</f>
        <v>1</v>
      </c>
      <c r="H32" s="93">
        <f>IF(H8&gt;=1,1,0)</f>
        <v>1</v>
      </c>
      <c r="I32" s="93">
        <f>IF(I8&gt;=1,1,0)</f>
        <v>1</v>
      </c>
      <c r="J32" s="93">
        <f>IF(J8&gt;=1,1,0)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228</v>
      </c>
      <c r="E33" s="66"/>
      <c r="F33" s="93">
        <f>IF(F8&gt;=1,1,0)</f>
        <v>1</v>
      </c>
      <c r="G33" s="93">
        <f>IF(G8&gt;=1,1,0)</f>
        <v>1</v>
      </c>
      <c r="H33" s="93">
        <f>IF(H8&gt;=1,1,0)</f>
        <v>1</v>
      </c>
      <c r="I33" s="93">
        <f>IF(I8&gt;=1,1,0)</f>
        <v>1</v>
      </c>
      <c r="J33" s="93">
        <f>IF(J8&gt;=1,1,0)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3">IF(G8&gt;=1,1,0)</f>
        <v>1</v>
      </c>
      <c r="H34" s="323">
        <f t="shared" si="3"/>
        <v>1</v>
      </c>
      <c r="I34" s="323">
        <f t="shared" si="3"/>
        <v>1</v>
      </c>
      <c r="J34" s="323">
        <f t="shared" si="3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rgb="FF2BDDE1"/>
  </sheetPr>
  <dimension ref="A1:M49"/>
  <sheetViews>
    <sheetView topLeftCell="B1" zoomScaleNormal="100" zoomScaleSheetLayoutView="100" workbookViewId="0">
      <selection activeCell="A5" sqref="A5:M5"/>
    </sheetView>
  </sheetViews>
  <sheetFormatPr baseColWidth="10" defaultRowHeight="12.75" x14ac:dyDescent="0.2"/>
  <cols>
    <col min="1" max="1" width="9.85546875" style="105" customWidth="1"/>
    <col min="2" max="2" width="14.28515625" style="105" customWidth="1"/>
    <col min="3" max="3" width="9.42578125" style="105" customWidth="1"/>
    <col min="4" max="4" width="10.7109375" style="105" customWidth="1"/>
    <col min="5" max="5" width="9.5703125" style="105" customWidth="1"/>
    <col min="6" max="10" width="5.7109375" style="105" customWidth="1"/>
    <col min="11" max="11" width="6.42578125" style="105" customWidth="1"/>
    <col min="12" max="12" width="5.7109375" style="105" customWidth="1"/>
    <col min="13" max="13" width="8.28515625" style="105" customWidth="1"/>
    <col min="14" max="25" width="11.42578125" style="106"/>
    <col min="26" max="26" width="7.140625" style="106" customWidth="1"/>
    <col min="27" max="16384" width="11.42578125" style="106"/>
  </cols>
  <sheetData>
    <row r="1" spans="1:13" s="62" customFormat="1" ht="20.100000000000001" customHeight="1" x14ac:dyDescent="0.2">
      <c r="A1" s="358"/>
      <c r="B1" s="359"/>
      <c r="C1" s="61" t="s">
        <v>23</v>
      </c>
      <c r="D1" s="61" t="s">
        <v>0</v>
      </c>
      <c r="E1" s="367" t="s">
        <v>24</v>
      </c>
      <c r="F1" s="368"/>
      <c r="G1" s="368"/>
      <c r="H1" s="354"/>
      <c r="I1" s="355"/>
      <c r="J1" s="364" t="s">
        <v>25</v>
      </c>
      <c r="K1" s="365"/>
      <c r="L1" s="365"/>
      <c r="M1" s="366"/>
    </row>
    <row r="2" spans="1:13" s="62" customFormat="1" ht="20.100000000000001" customHeight="1" x14ac:dyDescent="0.2">
      <c r="A2" s="360"/>
      <c r="B2" s="361"/>
      <c r="C2" s="63" t="s">
        <v>26</v>
      </c>
      <c r="D2" s="63">
        <v>4160</v>
      </c>
      <c r="E2" s="375" t="s">
        <v>27</v>
      </c>
      <c r="F2" s="376"/>
      <c r="G2" s="376"/>
      <c r="H2" s="373" t="str">
        <f>'Opérations 10'!AB2</f>
        <v>Pascal, PUTIGNY</v>
      </c>
      <c r="I2" s="374"/>
      <c r="J2" s="64"/>
      <c r="K2" s="65"/>
      <c r="L2" s="66">
        <f>'Opérations 10'!B3</f>
        <v>10</v>
      </c>
      <c r="M2" s="67"/>
    </row>
    <row r="3" spans="1:13" s="62" customFormat="1" ht="20.100000000000001" customHeight="1" x14ac:dyDescent="0.2">
      <c r="A3" s="360"/>
      <c r="B3" s="361"/>
      <c r="C3" s="68" t="s">
        <v>28</v>
      </c>
      <c r="D3" s="371" t="s">
        <v>29</v>
      </c>
      <c r="E3" s="356" t="s">
        <v>30</v>
      </c>
      <c r="F3" s="357"/>
      <c r="G3" s="357"/>
      <c r="H3" s="377"/>
      <c r="I3" s="378"/>
      <c r="J3" s="64" t="s">
        <v>31</v>
      </c>
      <c r="K3" s="69">
        <f>'Opérations 10'!A4</f>
        <v>43164</v>
      </c>
      <c r="L3" s="65" t="s">
        <v>32</v>
      </c>
      <c r="M3" s="70">
        <f>'Opérations 10'!C4</f>
        <v>43168</v>
      </c>
    </row>
    <row r="4" spans="1:13" s="62" customFormat="1" ht="20.100000000000001" customHeight="1" x14ac:dyDescent="0.2">
      <c r="A4" s="362"/>
      <c r="B4" s="363"/>
      <c r="C4" s="71"/>
      <c r="D4" s="372"/>
      <c r="E4" s="369" t="s">
        <v>33</v>
      </c>
      <c r="F4" s="370"/>
      <c r="G4" s="370"/>
      <c r="H4" s="379" t="s">
        <v>97</v>
      </c>
      <c r="I4" s="380"/>
      <c r="J4" s="72"/>
      <c r="K4" s="73"/>
      <c r="L4" s="73"/>
      <c r="M4" s="74"/>
    </row>
    <row r="5" spans="1:13" s="62" customFormat="1" x14ac:dyDescent="0.2">
      <c r="A5" s="388"/>
      <c r="B5" s="389"/>
      <c r="C5" s="389"/>
      <c r="D5" s="389"/>
      <c r="E5" s="389"/>
      <c r="F5" s="389"/>
      <c r="G5" s="389"/>
      <c r="H5" s="389"/>
      <c r="I5" s="389"/>
      <c r="J5" s="390"/>
      <c r="K5" s="390"/>
      <c r="L5" s="390"/>
      <c r="M5" s="391"/>
    </row>
    <row r="6" spans="1:13" s="62" customFormat="1" x14ac:dyDescent="0.2">
      <c r="A6" s="386" t="s">
        <v>34</v>
      </c>
      <c r="B6" s="384"/>
      <c r="C6" s="384"/>
      <c r="D6" s="384"/>
      <c r="E6" s="387"/>
      <c r="F6" s="383" t="s">
        <v>35</v>
      </c>
      <c r="G6" s="384"/>
      <c r="H6" s="384"/>
      <c r="I6" s="384"/>
      <c r="J6" s="384"/>
      <c r="K6" s="384"/>
      <c r="L6" s="384"/>
      <c r="M6" s="385"/>
    </row>
    <row r="7" spans="1:13" s="62" customFormat="1" x14ac:dyDescent="0.2">
      <c r="A7" s="386" t="s">
        <v>36</v>
      </c>
      <c r="B7" s="394"/>
      <c r="C7" s="75" t="s">
        <v>37</v>
      </c>
      <c r="D7" s="75" t="s">
        <v>38</v>
      </c>
      <c r="E7" s="75" t="s">
        <v>39</v>
      </c>
      <c r="F7" s="76" t="s">
        <v>40</v>
      </c>
      <c r="G7" s="77" t="s">
        <v>41</v>
      </c>
      <c r="H7" s="75" t="s">
        <v>42</v>
      </c>
      <c r="I7" s="75" t="s">
        <v>43</v>
      </c>
      <c r="J7" s="75" t="s">
        <v>44</v>
      </c>
      <c r="K7" s="75" t="s">
        <v>45</v>
      </c>
      <c r="L7" s="75" t="s">
        <v>46</v>
      </c>
      <c r="M7" s="78" t="s">
        <v>87</v>
      </c>
    </row>
    <row r="8" spans="1:13" s="62" customFormat="1" x14ac:dyDescent="0.2">
      <c r="A8" s="392" t="s">
        <v>47</v>
      </c>
      <c r="B8" s="393"/>
      <c r="C8" s="79" t="s">
        <v>48</v>
      </c>
      <c r="D8" s="273" t="s">
        <v>228</v>
      </c>
      <c r="E8" s="66">
        <v>3</v>
      </c>
      <c r="F8" s="80">
        <f>'Opérations 10'!AA26</f>
        <v>7.75</v>
      </c>
      <c r="G8" s="80">
        <f>'Opérations 10'!AB26</f>
        <v>7.75</v>
      </c>
      <c r="H8" s="80">
        <f>'Opérations 10'!AC26</f>
        <v>7.75</v>
      </c>
      <c r="I8" s="80">
        <f>'Opérations 10'!AD26</f>
        <v>7.75</v>
      </c>
      <c r="J8" s="80">
        <f>'Opérations 10'!AE26</f>
        <v>7</v>
      </c>
      <c r="K8" s="94"/>
      <c r="L8" s="94"/>
      <c r="M8" s="95">
        <f>F8+G8+H8+I8+J8</f>
        <v>38</v>
      </c>
    </row>
    <row r="9" spans="1:13" s="62" customFormat="1" x14ac:dyDescent="0.2">
      <c r="A9" s="381"/>
      <c r="B9" s="382"/>
      <c r="C9" s="79"/>
      <c r="D9" s="66"/>
      <c r="E9" s="66"/>
      <c r="F9" s="66"/>
      <c r="G9" s="66"/>
      <c r="H9" s="66"/>
      <c r="I9" s="66"/>
      <c r="J9" s="66"/>
      <c r="K9" s="66"/>
      <c r="L9" s="66"/>
      <c r="M9" s="95">
        <f t="shared" ref="M9:M20" si="0">F9+G9+H9+I9+J9</f>
        <v>0</v>
      </c>
    </row>
    <row r="10" spans="1:13" s="62" customFormat="1" x14ac:dyDescent="0.2">
      <c r="A10" s="381"/>
      <c r="B10" s="382"/>
      <c r="C10" s="79"/>
      <c r="D10" s="66"/>
      <c r="E10" s="66"/>
      <c r="F10" s="66"/>
      <c r="G10" s="66"/>
      <c r="H10" s="66"/>
      <c r="I10" s="66"/>
      <c r="J10" s="66"/>
      <c r="K10" s="66"/>
      <c r="L10" s="66"/>
      <c r="M10" s="95">
        <f t="shared" si="0"/>
        <v>0</v>
      </c>
    </row>
    <row r="11" spans="1:13" s="62" customFormat="1" x14ac:dyDescent="0.2">
      <c r="A11" s="381"/>
      <c r="B11" s="382"/>
      <c r="C11" s="79"/>
      <c r="D11" s="66"/>
      <c r="E11" s="66"/>
      <c r="F11" s="66"/>
      <c r="G11" s="66"/>
      <c r="H11" s="66"/>
      <c r="I11" s="66"/>
      <c r="J11" s="66"/>
      <c r="K11" s="66"/>
      <c r="L11" s="66"/>
      <c r="M11" s="95">
        <f t="shared" si="0"/>
        <v>0</v>
      </c>
    </row>
    <row r="12" spans="1:13" s="62" customFormat="1" x14ac:dyDescent="0.2">
      <c r="A12" s="381"/>
      <c r="B12" s="382"/>
      <c r="C12" s="79"/>
      <c r="D12" s="66"/>
      <c r="E12" s="66"/>
      <c r="F12" s="66"/>
      <c r="G12" s="66"/>
      <c r="H12" s="66"/>
      <c r="I12" s="66"/>
      <c r="J12" s="66"/>
      <c r="K12" s="66"/>
      <c r="L12" s="66"/>
      <c r="M12" s="95">
        <f t="shared" si="0"/>
        <v>0</v>
      </c>
    </row>
    <row r="13" spans="1:13" s="62" customFormat="1" x14ac:dyDescent="0.2">
      <c r="A13" s="381"/>
      <c r="B13" s="382"/>
      <c r="C13" s="79"/>
      <c r="D13" s="66"/>
      <c r="E13" s="66"/>
      <c r="F13" s="66"/>
      <c r="G13" s="66"/>
      <c r="H13" s="66"/>
      <c r="I13" s="66"/>
      <c r="J13" s="66"/>
      <c r="K13" s="66"/>
      <c r="L13" s="66"/>
      <c r="M13" s="95">
        <f t="shared" si="0"/>
        <v>0</v>
      </c>
    </row>
    <row r="14" spans="1:13" s="62" customFormat="1" x14ac:dyDescent="0.2">
      <c r="A14" s="381"/>
      <c r="B14" s="382"/>
      <c r="C14" s="79"/>
      <c r="D14" s="66"/>
      <c r="E14" s="66"/>
      <c r="F14" s="66"/>
      <c r="G14" s="66"/>
      <c r="H14" s="66"/>
      <c r="I14" s="66"/>
      <c r="J14" s="66"/>
      <c r="K14" s="66"/>
      <c r="L14" s="66"/>
      <c r="M14" s="95">
        <f t="shared" si="0"/>
        <v>0</v>
      </c>
    </row>
    <row r="15" spans="1:13" s="62" customFormat="1" x14ac:dyDescent="0.2">
      <c r="A15" s="381"/>
      <c r="B15" s="382"/>
      <c r="C15" s="79"/>
      <c r="D15" s="66"/>
      <c r="E15" s="66"/>
      <c r="F15" s="66"/>
      <c r="G15" s="66"/>
      <c r="H15" s="66"/>
      <c r="I15" s="66"/>
      <c r="J15" s="66"/>
      <c r="K15" s="66"/>
      <c r="L15" s="66"/>
      <c r="M15" s="95">
        <f t="shared" si="0"/>
        <v>0</v>
      </c>
    </row>
    <row r="16" spans="1:13" s="62" customFormat="1" x14ac:dyDescent="0.2">
      <c r="A16" s="381"/>
      <c r="B16" s="382"/>
      <c r="C16" s="79"/>
      <c r="D16" s="66"/>
      <c r="E16" s="66"/>
      <c r="F16" s="66"/>
      <c r="G16" s="66"/>
      <c r="H16" s="66"/>
      <c r="I16" s="66"/>
      <c r="J16" s="66"/>
      <c r="K16" s="66"/>
      <c r="L16" s="66"/>
      <c r="M16" s="95">
        <f t="shared" si="0"/>
        <v>0</v>
      </c>
    </row>
    <row r="17" spans="1:13" s="62" customFormat="1" x14ac:dyDescent="0.2">
      <c r="A17" s="381"/>
      <c r="B17" s="382"/>
      <c r="C17" s="79"/>
      <c r="D17" s="66"/>
      <c r="E17" s="66"/>
      <c r="F17" s="66"/>
      <c r="G17" s="66"/>
      <c r="H17" s="66"/>
      <c r="I17" s="66"/>
      <c r="J17" s="66"/>
      <c r="K17" s="66"/>
      <c r="L17" s="66"/>
      <c r="M17" s="95">
        <f t="shared" si="0"/>
        <v>0</v>
      </c>
    </row>
    <row r="18" spans="1:13" s="62" customFormat="1" x14ac:dyDescent="0.2">
      <c r="A18" s="381"/>
      <c r="B18" s="382"/>
      <c r="C18" s="79"/>
      <c r="D18" s="66"/>
      <c r="E18" s="66"/>
      <c r="F18" s="66"/>
      <c r="G18" s="66"/>
      <c r="H18" s="66"/>
      <c r="I18" s="66"/>
      <c r="J18" s="66"/>
      <c r="K18" s="66"/>
      <c r="L18" s="66"/>
      <c r="M18" s="95">
        <f t="shared" si="0"/>
        <v>0</v>
      </c>
    </row>
    <row r="19" spans="1:13" s="62" customFormat="1" x14ac:dyDescent="0.2">
      <c r="A19" s="381"/>
      <c r="B19" s="382"/>
      <c r="C19" s="79"/>
      <c r="D19" s="66"/>
      <c r="E19" s="66"/>
      <c r="F19" s="66"/>
      <c r="G19" s="66"/>
      <c r="H19" s="66"/>
      <c r="I19" s="66"/>
      <c r="J19" s="66"/>
      <c r="K19" s="66"/>
      <c r="L19" s="66"/>
      <c r="M19" s="95">
        <f t="shared" si="0"/>
        <v>0</v>
      </c>
    </row>
    <row r="20" spans="1:13" s="62" customFormat="1" x14ac:dyDescent="0.2">
      <c r="A20" s="381"/>
      <c r="B20" s="382"/>
      <c r="C20" s="79"/>
      <c r="D20" s="66"/>
      <c r="E20" s="66"/>
      <c r="F20" s="66"/>
      <c r="G20" s="66"/>
      <c r="H20" s="66"/>
      <c r="I20" s="66"/>
      <c r="J20" s="66"/>
      <c r="K20" s="66"/>
      <c r="L20" s="66"/>
      <c r="M20" s="95">
        <f t="shared" si="0"/>
        <v>0</v>
      </c>
    </row>
    <row r="21" spans="1:13" s="62" customFormat="1" ht="13.5" thickBot="1" x14ac:dyDescent="0.25">
      <c r="A21" s="405"/>
      <c r="B21" s="406"/>
      <c r="C21" s="83"/>
      <c r="D21" s="84"/>
      <c r="E21" s="84"/>
      <c r="F21" s="84"/>
      <c r="G21" s="84"/>
      <c r="H21" s="84"/>
      <c r="I21" s="84"/>
      <c r="J21" s="84"/>
      <c r="K21" s="84"/>
      <c r="L21" s="84"/>
      <c r="M21" s="124"/>
    </row>
    <row r="22" spans="1:13" s="62" customFormat="1" x14ac:dyDescent="0.2">
      <c r="A22" s="395" t="s">
        <v>49</v>
      </c>
      <c r="B22" s="369" t="s">
        <v>50</v>
      </c>
      <c r="C22" s="397"/>
      <c r="D22" s="397"/>
      <c r="E22" s="398"/>
      <c r="F22" s="125"/>
      <c r="G22" s="125"/>
      <c r="H22" s="125"/>
      <c r="I22" s="125"/>
      <c r="J22" s="125"/>
      <c r="K22" s="125"/>
      <c r="L22" s="125"/>
      <c r="M22" s="126">
        <f>SUM(F22:L22)</f>
        <v>0</v>
      </c>
    </row>
    <row r="23" spans="1:13" s="62" customFormat="1" x14ac:dyDescent="0.2">
      <c r="A23" s="395"/>
      <c r="B23" s="399" t="s">
        <v>51</v>
      </c>
      <c r="C23" s="400"/>
      <c r="D23" s="400"/>
      <c r="E23" s="401"/>
      <c r="F23" s="66"/>
      <c r="G23" s="66"/>
      <c r="H23" s="66"/>
      <c r="I23" s="66"/>
      <c r="J23" s="66"/>
      <c r="K23" s="66"/>
      <c r="L23" s="66"/>
      <c r="M23" s="126">
        <f>SUM(F23:L23)</f>
        <v>0</v>
      </c>
    </row>
    <row r="24" spans="1:13" s="62" customFormat="1" x14ac:dyDescent="0.2">
      <c r="A24" s="395"/>
      <c r="B24" s="399" t="s">
        <v>52</v>
      </c>
      <c r="C24" s="400"/>
      <c r="D24" s="400"/>
      <c r="E24" s="401"/>
      <c r="F24" s="66"/>
      <c r="G24" s="66"/>
      <c r="H24" s="66"/>
      <c r="I24" s="66"/>
      <c r="J24" s="66"/>
      <c r="K24" s="66"/>
      <c r="L24" s="66"/>
      <c r="M24" s="126">
        <f>SUM(F24:L24)</f>
        <v>0</v>
      </c>
    </row>
    <row r="25" spans="1:13" s="62" customFormat="1" x14ac:dyDescent="0.2">
      <c r="A25" s="395"/>
      <c r="B25" s="399" t="s">
        <v>53</v>
      </c>
      <c r="C25" s="400"/>
      <c r="D25" s="400"/>
      <c r="E25" s="401"/>
      <c r="F25" s="66"/>
      <c r="G25" s="66"/>
      <c r="H25" s="66"/>
      <c r="I25" s="66"/>
      <c r="J25" s="66"/>
      <c r="K25" s="66"/>
      <c r="L25" s="66"/>
      <c r="M25" s="126">
        <f>SUM(F25:L25)</f>
        <v>0</v>
      </c>
    </row>
    <row r="26" spans="1:13" s="62" customFormat="1" x14ac:dyDescent="0.2">
      <c r="A26" s="395"/>
      <c r="B26" s="399" t="s">
        <v>54</v>
      </c>
      <c r="C26" s="400"/>
      <c r="D26" s="400"/>
      <c r="E26" s="401"/>
      <c r="F26" s="66"/>
      <c r="G26" s="66"/>
      <c r="H26" s="66"/>
      <c r="I26" s="66"/>
      <c r="J26" s="66"/>
      <c r="K26" s="66"/>
      <c r="L26" s="66"/>
      <c r="M26" s="126">
        <f>SUM(F26:L26)</f>
        <v>0</v>
      </c>
    </row>
    <row r="27" spans="1:13" s="62" customFormat="1" x14ac:dyDescent="0.2">
      <c r="A27" s="396"/>
      <c r="B27" s="402"/>
      <c r="C27" s="403"/>
      <c r="D27" s="403"/>
      <c r="E27" s="404"/>
      <c r="F27" s="66"/>
      <c r="G27" s="66"/>
      <c r="H27" s="66"/>
      <c r="I27" s="208"/>
      <c r="J27" s="66"/>
      <c r="K27" s="66"/>
      <c r="L27" s="66"/>
      <c r="M27" s="96"/>
    </row>
    <row r="28" spans="1:13" s="62" customFormat="1" x14ac:dyDescent="0.2">
      <c r="A28" s="409" t="s">
        <v>55</v>
      </c>
      <c r="B28" s="410"/>
      <c r="C28" s="410"/>
      <c r="D28" s="410"/>
      <c r="E28" s="411"/>
      <c r="F28" s="87">
        <f>SUM(F8:F27)</f>
        <v>7.75</v>
      </c>
      <c r="G28" s="87">
        <f t="shared" ref="G28:L28" si="1">SUM(G8:G27)</f>
        <v>7.75</v>
      </c>
      <c r="H28" s="87">
        <f t="shared" si="1"/>
        <v>7.75</v>
      </c>
      <c r="I28" s="87">
        <f t="shared" si="1"/>
        <v>7.75</v>
      </c>
      <c r="J28" s="87">
        <f t="shared" si="1"/>
        <v>7</v>
      </c>
      <c r="K28" s="87">
        <f t="shared" si="1"/>
        <v>0</v>
      </c>
      <c r="L28" s="87">
        <f t="shared" si="1"/>
        <v>0</v>
      </c>
      <c r="M28" s="88">
        <f>SUM(F28:J28)</f>
        <v>38</v>
      </c>
    </row>
    <row r="29" spans="1:13" s="62" customFormat="1" x14ac:dyDescent="0.2">
      <c r="A29" s="388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412"/>
    </row>
    <row r="30" spans="1:13" s="62" customFormat="1" x14ac:dyDescent="0.2">
      <c r="A30" s="413" t="s">
        <v>56</v>
      </c>
      <c r="B30" s="414"/>
      <c r="C30" s="414"/>
      <c r="D30" s="414"/>
      <c r="E30" s="414"/>
      <c r="F30" s="415" t="s">
        <v>57</v>
      </c>
      <c r="G30" s="414"/>
      <c r="H30" s="414"/>
      <c r="I30" s="414"/>
      <c r="J30" s="414"/>
      <c r="K30" s="414"/>
      <c r="L30" s="414"/>
      <c r="M30" s="416"/>
    </row>
    <row r="31" spans="1:13" s="62" customFormat="1" x14ac:dyDescent="0.2">
      <c r="A31" s="89" t="s">
        <v>58</v>
      </c>
      <c r="B31" s="90" t="s">
        <v>59</v>
      </c>
      <c r="C31" s="90" t="s">
        <v>60</v>
      </c>
      <c r="D31" s="90" t="s">
        <v>38</v>
      </c>
      <c r="E31" s="90" t="s">
        <v>39</v>
      </c>
      <c r="F31" s="77" t="s">
        <v>40</v>
      </c>
      <c r="G31" s="77" t="s">
        <v>41</v>
      </c>
      <c r="H31" s="75" t="s">
        <v>42</v>
      </c>
      <c r="I31" s="75" t="s">
        <v>43</v>
      </c>
      <c r="J31" s="75" t="s">
        <v>44</v>
      </c>
      <c r="K31" s="75" t="s">
        <v>45</v>
      </c>
      <c r="L31" s="75" t="s">
        <v>46</v>
      </c>
      <c r="M31" s="78" t="s">
        <v>87</v>
      </c>
    </row>
    <row r="32" spans="1:13" s="62" customFormat="1" x14ac:dyDescent="0.2">
      <c r="A32" s="91"/>
      <c r="B32" s="92" t="s">
        <v>61</v>
      </c>
      <c r="C32" s="66">
        <v>8.93</v>
      </c>
      <c r="D32" s="273" t="s">
        <v>228</v>
      </c>
      <c r="E32" s="66"/>
      <c r="F32" s="93">
        <f>IF(F8&gt;=1,1,0)</f>
        <v>1</v>
      </c>
      <c r="G32" s="93">
        <f>IF(G28&gt;=1,1,0)</f>
        <v>1</v>
      </c>
      <c r="H32" s="93">
        <f>IF(H28&gt;=1,1,0)</f>
        <v>1</v>
      </c>
      <c r="I32" s="93">
        <f>IF(I28&gt;=1,1,0)</f>
        <v>1</v>
      </c>
      <c r="J32" s="93">
        <f>IF(J28&gt;=1,1,0)</f>
        <v>1</v>
      </c>
      <c r="K32" s="94"/>
      <c r="L32" s="94"/>
      <c r="M32" s="95">
        <f>F32+G32+H32+I32+J32</f>
        <v>5</v>
      </c>
    </row>
    <row r="33" spans="1:13" s="62" customFormat="1" x14ac:dyDescent="0.2">
      <c r="A33" s="91"/>
      <c r="B33" s="92" t="s">
        <v>62</v>
      </c>
      <c r="C33" s="66" t="s">
        <v>63</v>
      </c>
      <c r="D33" s="273" t="s">
        <v>228</v>
      </c>
      <c r="E33" s="66"/>
      <c r="F33" s="93">
        <f>IF(F8&gt;=1,1,0)</f>
        <v>1</v>
      </c>
      <c r="G33" s="93">
        <f>IF(G28&gt;=1,1,0)</f>
        <v>1</v>
      </c>
      <c r="H33" s="93">
        <f>IF(H28&gt;=1,1,0)</f>
        <v>1</v>
      </c>
      <c r="I33" s="93">
        <f>IF(I28&gt;=1,1,0)</f>
        <v>1</v>
      </c>
      <c r="J33" s="93">
        <f>IF(J28&gt;=1,1,0)</f>
        <v>1</v>
      </c>
      <c r="K33" s="94"/>
      <c r="L33" s="94"/>
      <c r="M33" s="95">
        <f>F33+G33+H33+I33+J33</f>
        <v>5</v>
      </c>
    </row>
    <row r="34" spans="1:13" s="62" customFormat="1" x14ac:dyDescent="0.2">
      <c r="A34" s="91"/>
      <c r="B34" s="323" t="s">
        <v>258</v>
      </c>
      <c r="C34" s="323"/>
      <c r="D34" s="323"/>
      <c r="E34" s="323"/>
      <c r="F34" s="323">
        <f>IF(F8&gt;=1,1,0)</f>
        <v>1</v>
      </c>
      <c r="G34" s="323">
        <f t="shared" ref="G34:J34" si="2">IF(G8&gt;=1,1,0)</f>
        <v>1</v>
      </c>
      <c r="H34" s="323">
        <f t="shared" si="2"/>
        <v>1</v>
      </c>
      <c r="I34" s="323">
        <f t="shared" si="2"/>
        <v>1</v>
      </c>
      <c r="J34" s="323">
        <f t="shared" si="2"/>
        <v>1</v>
      </c>
      <c r="K34" s="323"/>
      <c r="L34" s="323"/>
      <c r="M34" s="95">
        <f>SUM(F34:L34)</f>
        <v>5</v>
      </c>
    </row>
    <row r="35" spans="1:13" s="62" customFormat="1" x14ac:dyDescent="0.2">
      <c r="A35" s="91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96"/>
    </row>
    <row r="36" spans="1:13" s="62" customFormat="1" x14ac:dyDescent="0.2">
      <c r="A36" s="91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96"/>
    </row>
    <row r="37" spans="1:13" s="62" customFormat="1" x14ac:dyDescent="0.2">
      <c r="A37" s="91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96"/>
    </row>
    <row r="38" spans="1:13" s="62" customFormat="1" x14ac:dyDescent="0.2">
      <c r="A38" s="91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96"/>
    </row>
    <row r="39" spans="1:13" s="62" customFormat="1" x14ac:dyDescent="0.2">
      <c r="A39" s="91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96"/>
    </row>
    <row r="40" spans="1:13" s="62" customFormat="1" x14ac:dyDescent="0.2">
      <c r="A40" s="91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96"/>
    </row>
    <row r="41" spans="1:13" s="62" customFormat="1" x14ac:dyDescent="0.2">
      <c r="A41" s="91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96"/>
    </row>
    <row r="42" spans="1:13" s="62" customFormat="1" x14ac:dyDescent="0.2">
      <c r="A42" s="388"/>
      <c r="B42" s="389"/>
      <c r="C42" s="389"/>
      <c r="D42" s="389"/>
      <c r="E42" s="389"/>
      <c r="F42" s="389"/>
      <c r="G42" s="389"/>
      <c r="H42" s="389"/>
      <c r="I42" s="389"/>
      <c r="J42" s="389"/>
      <c r="K42" s="389"/>
      <c r="L42" s="389"/>
      <c r="M42" s="412"/>
    </row>
    <row r="43" spans="1:13" s="62" customFormat="1" x14ac:dyDescent="0.2">
      <c r="A43" s="407" t="s">
        <v>64</v>
      </c>
      <c r="B43" s="361"/>
      <c r="C43" s="408" t="s">
        <v>65</v>
      </c>
      <c r="D43" s="408"/>
      <c r="E43" s="408"/>
      <c r="F43" s="408" t="s">
        <v>66</v>
      </c>
      <c r="G43" s="408"/>
      <c r="H43" s="408"/>
      <c r="I43" s="408"/>
      <c r="J43" s="408" t="s">
        <v>67</v>
      </c>
      <c r="K43" s="417"/>
      <c r="L43" s="417"/>
      <c r="M43" s="418"/>
    </row>
    <row r="44" spans="1:13" s="62" customFormat="1" x14ac:dyDescent="0.2">
      <c r="A44" s="407" t="s">
        <v>68</v>
      </c>
      <c r="B44" s="361"/>
      <c r="C44" s="361"/>
      <c r="D44" s="361"/>
      <c r="E44" s="361"/>
      <c r="F44" s="408" t="s">
        <v>69</v>
      </c>
      <c r="G44" s="417"/>
      <c r="H44" s="417"/>
      <c r="I44" s="417"/>
      <c r="J44" s="417"/>
      <c r="K44" s="417"/>
      <c r="L44" s="417"/>
      <c r="M44" s="418"/>
    </row>
    <row r="45" spans="1:13" s="62" customFormat="1" x14ac:dyDescent="0.2">
      <c r="A45" s="388"/>
      <c r="B45" s="389"/>
      <c r="C45" s="389"/>
      <c r="D45" s="389"/>
      <c r="E45" s="389"/>
      <c r="F45" s="389"/>
      <c r="G45" s="389"/>
      <c r="H45" s="389"/>
      <c r="I45" s="389"/>
      <c r="J45" s="389"/>
      <c r="K45" s="389"/>
      <c r="L45" s="389"/>
      <c r="M45" s="412"/>
    </row>
    <row r="46" spans="1:13" s="62" customFormat="1" x14ac:dyDescent="0.2">
      <c r="A46" s="421" t="s">
        <v>70</v>
      </c>
      <c r="B46" s="422"/>
      <c r="C46" s="422"/>
      <c r="D46" s="422"/>
      <c r="E46" s="426" t="s">
        <v>71</v>
      </c>
      <c r="F46" s="427"/>
      <c r="G46" s="427"/>
      <c r="H46" s="427"/>
      <c r="I46" s="428"/>
      <c r="J46" s="426" t="s">
        <v>72</v>
      </c>
      <c r="K46" s="427"/>
      <c r="L46" s="427"/>
      <c r="M46" s="429"/>
    </row>
    <row r="47" spans="1:13" s="62" customFormat="1" x14ac:dyDescent="0.2">
      <c r="A47" s="423"/>
      <c r="B47" s="422"/>
      <c r="C47" s="422"/>
      <c r="D47" s="422"/>
      <c r="E47" s="97" t="s">
        <v>73</v>
      </c>
      <c r="F47" s="430" t="s">
        <v>84</v>
      </c>
      <c r="G47" s="417"/>
      <c r="H47" s="417"/>
      <c r="I47" s="431"/>
      <c r="J47" s="65"/>
      <c r="K47" s="65"/>
      <c r="L47" s="65"/>
      <c r="M47" s="67"/>
    </row>
    <row r="48" spans="1:13" s="62" customFormat="1" x14ac:dyDescent="0.2">
      <c r="A48" s="424"/>
      <c r="B48" s="425"/>
      <c r="C48" s="425"/>
      <c r="D48" s="425"/>
      <c r="E48" s="97" t="s">
        <v>74</v>
      </c>
      <c r="F48" s="65"/>
      <c r="G48" s="65"/>
      <c r="H48" s="65"/>
      <c r="I48" s="98"/>
      <c r="J48" s="97" t="s">
        <v>74</v>
      </c>
      <c r="K48" s="65"/>
      <c r="L48" s="65"/>
      <c r="M48" s="67"/>
    </row>
    <row r="49" spans="1:13" s="62" customFormat="1" ht="13.5" thickBot="1" x14ac:dyDescent="0.25">
      <c r="A49" s="99" t="s">
        <v>75</v>
      </c>
      <c r="B49" s="100" t="s">
        <v>76</v>
      </c>
      <c r="C49" s="419"/>
      <c r="D49" s="420"/>
      <c r="E49" s="101"/>
      <c r="F49" s="102"/>
      <c r="G49" s="102"/>
      <c r="H49" s="102"/>
      <c r="I49" s="103"/>
      <c r="J49" s="102"/>
      <c r="K49" s="102"/>
      <c r="L49" s="102"/>
      <c r="M49" s="104"/>
    </row>
  </sheetData>
  <mergeCells count="53">
    <mergeCell ref="A9:B9"/>
    <mergeCell ref="A7:B7"/>
    <mergeCell ref="A8:B8"/>
    <mergeCell ref="E2:G2"/>
    <mergeCell ref="E4:G4"/>
    <mergeCell ref="J1:M1"/>
    <mergeCell ref="A6:E6"/>
    <mergeCell ref="A1:B4"/>
    <mergeCell ref="E1:G1"/>
    <mergeCell ref="F6:M6"/>
    <mergeCell ref="A5:M5"/>
    <mergeCell ref="D3:D4"/>
    <mergeCell ref="E3:G3"/>
    <mergeCell ref="H4:I4"/>
    <mergeCell ref="H2:I2"/>
    <mergeCell ref="H1:I1"/>
    <mergeCell ref="H3:I3"/>
    <mergeCell ref="A10:B10"/>
    <mergeCell ref="A17:B17"/>
    <mergeCell ref="A11:B11"/>
    <mergeCell ref="A13:B13"/>
    <mergeCell ref="A16:B16"/>
    <mergeCell ref="A15:B15"/>
    <mergeCell ref="A12:B12"/>
    <mergeCell ref="A14:B14"/>
    <mergeCell ref="A29:M29"/>
    <mergeCell ref="A19:B19"/>
    <mergeCell ref="A28:E28"/>
    <mergeCell ref="A18:B18"/>
    <mergeCell ref="A20:B20"/>
    <mergeCell ref="A21:B21"/>
    <mergeCell ref="A22:A27"/>
    <mergeCell ref="B22:E22"/>
    <mergeCell ref="B23:E23"/>
    <mergeCell ref="B26:E26"/>
    <mergeCell ref="B27:E27"/>
    <mergeCell ref="B25:E25"/>
    <mergeCell ref="B24:E24"/>
    <mergeCell ref="J43:M43"/>
    <mergeCell ref="A30:E30"/>
    <mergeCell ref="F30:M30"/>
    <mergeCell ref="A42:M42"/>
    <mergeCell ref="A43:B43"/>
    <mergeCell ref="C43:E43"/>
    <mergeCell ref="F43:I43"/>
    <mergeCell ref="F44:M44"/>
    <mergeCell ref="C49:D49"/>
    <mergeCell ref="A45:M45"/>
    <mergeCell ref="A46:D48"/>
    <mergeCell ref="E46:I46"/>
    <mergeCell ref="J46:M46"/>
    <mergeCell ref="F47:I47"/>
    <mergeCell ref="A44:E44"/>
  </mergeCells>
  <phoneticPr fontId="19" type="noConversion"/>
  <pageMargins left="0" right="0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56</vt:i4>
      </vt:variant>
      <vt:variant>
        <vt:lpstr>Plages nommées</vt:lpstr>
      </vt:variant>
      <vt:variant>
        <vt:i4>9</vt:i4>
      </vt:variant>
    </vt:vector>
  </HeadingPairs>
  <TitlesOfParts>
    <vt:vector size="65" baseType="lpstr">
      <vt:lpstr>BDD</vt:lpstr>
      <vt:lpstr>Opérations 01</vt:lpstr>
      <vt:lpstr>R. MARTINS 01</vt:lpstr>
      <vt:lpstr>C. FLEURY 01</vt:lpstr>
      <vt:lpstr>J. LEMENE 01</vt:lpstr>
      <vt:lpstr>P. PUTIGNY 01</vt:lpstr>
      <vt:lpstr>Opérations 02</vt:lpstr>
      <vt:lpstr>R. MARTINS 02</vt:lpstr>
      <vt:lpstr>C. FLEURY 02</vt:lpstr>
      <vt:lpstr>J. LEMENE 02</vt:lpstr>
      <vt:lpstr>P. PUTIGNY 02</vt:lpstr>
      <vt:lpstr>Opérations 03</vt:lpstr>
      <vt:lpstr>R. MARTINS 03</vt:lpstr>
      <vt:lpstr>C. FLEURY 03</vt:lpstr>
      <vt:lpstr>J. LEMENE 03</vt:lpstr>
      <vt:lpstr> P. PUTIGNY 03</vt:lpstr>
      <vt:lpstr>Opérations 04</vt:lpstr>
      <vt:lpstr>R. MARTINS 04</vt:lpstr>
      <vt:lpstr>C. FLEURY 04</vt:lpstr>
      <vt:lpstr>J. LEMENE 04</vt:lpstr>
      <vt:lpstr> P. PUTIGNY 04</vt:lpstr>
      <vt:lpstr>Opérations 04_2</vt:lpstr>
      <vt:lpstr>R. MARTINS 04 (2)</vt:lpstr>
      <vt:lpstr>C. FLEURY 04 (2)</vt:lpstr>
      <vt:lpstr>J. LEMENE 04 (2)</vt:lpstr>
      <vt:lpstr>P. PUTIGNY 04 (2)</vt:lpstr>
      <vt:lpstr>Opérations 05</vt:lpstr>
      <vt:lpstr>R. MARTINS 05</vt:lpstr>
      <vt:lpstr>C. FLEURY 05</vt:lpstr>
      <vt:lpstr>J. LEMENE 05</vt:lpstr>
      <vt:lpstr> P. PUTIGNY 05</vt:lpstr>
      <vt:lpstr>Opérations 06</vt:lpstr>
      <vt:lpstr>R. MARTINS 06</vt:lpstr>
      <vt:lpstr>C.FLEURY 06</vt:lpstr>
      <vt:lpstr>J.LEMENE 06</vt:lpstr>
      <vt:lpstr>P.putigny 06</vt:lpstr>
      <vt:lpstr>Opérations 07</vt:lpstr>
      <vt:lpstr>R. MARTINS 07</vt:lpstr>
      <vt:lpstr>C. FLEURY 07</vt:lpstr>
      <vt:lpstr>J. LEMENE 07</vt:lpstr>
      <vt:lpstr>P.PUTIGNY 07</vt:lpstr>
      <vt:lpstr>Opérations 08</vt:lpstr>
      <vt:lpstr>R. MARTINS 08</vt:lpstr>
      <vt:lpstr>C. FLEURY 08</vt:lpstr>
      <vt:lpstr>J. LEMENE 08</vt:lpstr>
      <vt:lpstr> P. PUTIGNY08</vt:lpstr>
      <vt:lpstr>Opérations 09</vt:lpstr>
      <vt:lpstr>R. MARTINS 09</vt:lpstr>
      <vt:lpstr>C. FLEURY 09</vt:lpstr>
      <vt:lpstr>J. LEMENE 09</vt:lpstr>
      <vt:lpstr> P. PUTIGNY 09</vt:lpstr>
      <vt:lpstr>Opérations 10</vt:lpstr>
      <vt:lpstr>R. MARTINS 10</vt:lpstr>
      <vt:lpstr>C. FLEURY 10</vt:lpstr>
      <vt:lpstr>J. LEMENE 10</vt:lpstr>
      <vt:lpstr>P.PUTIGNY10</vt:lpstr>
      <vt:lpstr>'Opérations 01'!Impression_des_titres</vt:lpstr>
      <vt:lpstr>'Opérations 02'!Impression_des_titres</vt:lpstr>
      <vt:lpstr>'Opérations 03'!Impression_des_titres</vt:lpstr>
      <vt:lpstr>'Opérations 04'!Impression_des_titres</vt:lpstr>
      <vt:lpstr>'Opérations 04_2'!Impression_des_titres</vt:lpstr>
      <vt:lpstr>'Opérations 05'!Impression_des_titres</vt:lpstr>
      <vt:lpstr>'Opérations 06'!Impression_des_titres</vt:lpstr>
      <vt:lpstr>'Opérations 08'!Impression_des_titres</vt:lpstr>
      <vt:lpstr>Opération</vt:lpstr>
    </vt:vector>
  </TitlesOfParts>
  <Company>ENDEL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RAPPORT MENSUEL</dc:title>
  <dc:creator>reinaldo</dc:creator>
  <cp:lastModifiedBy>HP</cp:lastModifiedBy>
  <cp:lastPrinted>2018-05-04T15:28:01Z</cp:lastPrinted>
  <dcterms:created xsi:type="dcterms:W3CDTF">2004-10-28T11:37:52Z</dcterms:created>
  <dcterms:modified xsi:type="dcterms:W3CDTF">2018-05-05T13:19:41Z</dcterms:modified>
</cp:coreProperties>
</file>