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autoCompressPictures="0"/>
  <bookViews>
    <workbookView xWindow="0" yWindow="0" windowWidth="25440" windowHeight="12210" tabRatio="967" activeTab="1"/>
  </bookViews>
  <sheets>
    <sheet name="Carnet de commande" sheetId="37" r:id="rId1"/>
    <sheet name="Devis" sheetId="46" r:id="rId2"/>
    <sheet name="Bibliothèque" sheetId="54" r:id="rId3"/>
  </sheets>
  <definedNames>
    <definedName name="_xlcn.WorksheetConnection_TableaudebordConceptChauffage2017.xlsxTableau151" hidden="1">Tableau151[]</definedName>
    <definedName name="_xlcn.WorksheetConnection_TableaudebordConceptChauffage2017.xlsxTableau9" hidden="1">#REF!</definedName>
    <definedName name="Commande">Bibliothèque!$B$3:$B$6</definedName>
    <definedName name="Créateur">Bibliothèque!$D$3:$D$6</definedName>
    <definedName name="Date">Bibliothèque!$A$3:$A$4</definedName>
    <definedName name="DesignaDevis" comment="=DECALER(banques!$A$1;;;NBVAL(banques!$A:$A))">OFFSET(Bibliothèque!$C$3,,,COUNTA(Bibliothèque!$C:$C),1)</definedName>
    <definedName name="Désignation_Devis">Bibliothèque!$C$3:$C$11</definedName>
    <definedName name="EnCour">Bibliothèque!$E$3:$E$5</definedName>
    <definedName name="Janvieracopie">Tableau151[[#All],[Colonne2]:[Colonne12]]</definedName>
    <definedName name="Regler">Bibliothèque!$G$3:$G$5</definedName>
    <definedName name="Tva">Bibliothèque!$F$3:$F$6</definedName>
  </definedNames>
  <calcPr calcId="145621"/>
  <extLst>
    <ext xmlns:x15="http://schemas.microsoft.com/office/spreadsheetml/2010/11/main" uri="{FCE2AD5D-F65C-4FA6-A056-5C36A1767C68}">
      <x15:dataModel>
        <x15:modelTables>
          <x15:modelTable id="Tableau151" name="Tableau151" connection="WorksheetConnection_Tableau de bord Concept Chauffage 2017.xlsx!Tableau151"/>
          <x15:modelTable id="Tableau9" name="Tableau9" connection="WorksheetConnection_Tableau de bord Concept Chauffage 2017.xlsx!Tableau9"/>
        </x15:modelTables>
      </x15:dataModel>
    </ext>
  </extLst>
</workbook>
</file>

<file path=xl/calcChain.xml><?xml version="1.0" encoding="utf-8"?>
<calcChain xmlns="http://schemas.openxmlformats.org/spreadsheetml/2006/main">
  <c r="L8" i="46" l="1"/>
  <c r="L9" i="46"/>
  <c r="L10" i="46"/>
  <c r="L11" i="46"/>
  <c r="L12" i="46"/>
  <c r="L13" i="46"/>
  <c r="L14" i="46"/>
  <c r="L15" i="46"/>
  <c r="L16" i="46"/>
  <c r="L17" i="46"/>
  <c r="L18" i="46"/>
  <c r="J14" i="37"/>
  <c r="K14" i="37" s="1"/>
  <c r="P5" i="46"/>
  <c r="P10" i="46"/>
  <c r="J31" i="37" l="1"/>
  <c r="K31" i="37" s="1"/>
  <c r="K6" i="37"/>
  <c r="P7" i="46" l="1"/>
  <c r="P6" i="46"/>
  <c r="P8" i="46" l="1"/>
  <c r="A3" i="54"/>
  <c r="P9" i="46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 de bord Concept Chauffage 2017.xlsx!Tableau151" type="102" refreshedVersion="6" minRefreshableVersion="5">
    <extLst>
      <ext xmlns:x15="http://schemas.microsoft.com/office/spreadsheetml/2010/11/main" uri="{DE250136-89BD-433C-8126-D09CA5730AF9}">
        <x15:connection id="Tableau151">
          <x15:rangePr sourceName="_xlcn.WorksheetConnection_TableaudebordConceptChauffage2017.xlsxTableau151"/>
        </x15:connection>
      </ext>
    </extLst>
  </connection>
  <connection id="3" name="WorksheetConnection_Tableau de bord Concept Chauffage 2017.xlsx!Tableau9" type="102" refreshedVersion="6" minRefreshableVersion="5">
    <extLst>
      <ext xmlns:x15="http://schemas.microsoft.com/office/spreadsheetml/2010/11/main" uri="{DE250136-89BD-433C-8126-D09CA5730AF9}">
        <x15:connection id="Tableau9">
          <x15:rangePr sourceName="_xlcn.WorksheetConnection_TableaudebordConceptChauffage2017.xlsxTableau9"/>
        </x15:connection>
      </ext>
    </extLst>
  </connection>
</connections>
</file>

<file path=xl/sharedStrings.xml><?xml version="1.0" encoding="utf-8"?>
<sst xmlns="http://schemas.openxmlformats.org/spreadsheetml/2006/main" count="99" uniqueCount="79">
  <si>
    <t>CHANTIERS</t>
  </si>
  <si>
    <t>designation</t>
  </si>
  <si>
    <t>Acompte</t>
  </si>
  <si>
    <t>TVA</t>
  </si>
  <si>
    <t>Facturé HT</t>
  </si>
  <si>
    <t>Taux TVA</t>
  </si>
  <si>
    <t>Date</t>
  </si>
  <si>
    <t>Total TTC</t>
  </si>
  <si>
    <t>N° de Devis</t>
  </si>
  <si>
    <t>Marché initial HT</t>
  </si>
  <si>
    <t>DATE de visite</t>
  </si>
  <si>
    <t>VILLE</t>
  </si>
  <si>
    <t>Date de création</t>
  </si>
  <si>
    <t>En Attente</t>
  </si>
  <si>
    <t>Perdu</t>
  </si>
  <si>
    <t>Commande</t>
  </si>
  <si>
    <t>Chauffage</t>
  </si>
  <si>
    <t>Plomberie</t>
  </si>
  <si>
    <t>Salle de bain</t>
  </si>
  <si>
    <t>Wc</t>
  </si>
  <si>
    <t>Ziguerie</t>
  </si>
  <si>
    <t>Vmc</t>
  </si>
  <si>
    <t>Rénovation</t>
  </si>
  <si>
    <t>Pièce détaché</t>
  </si>
  <si>
    <t>Créateur</t>
  </si>
  <si>
    <t>Apporteur d'affaire</t>
  </si>
  <si>
    <t>Antoine</t>
  </si>
  <si>
    <t>Laurent</t>
  </si>
  <si>
    <t>Romain</t>
  </si>
  <si>
    <t>Chantier</t>
  </si>
  <si>
    <t>Terminé</t>
  </si>
  <si>
    <t>Tva</t>
  </si>
  <si>
    <t>Taux de Tva</t>
  </si>
  <si>
    <t>Mois / N° de Facture</t>
  </si>
  <si>
    <t>Date de facturation</t>
  </si>
  <si>
    <t>Nombre d'heure estimé</t>
  </si>
  <si>
    <t>Nombre d'heures estimée</t>
  </si>
  <si>
    <t>Dupond</t>
  </si>
  <si>
    <t>Chambon</t>
  </si>
  <si>
    <t>Pupier</t>
  </si>
  <si>
    <t>perreton</t>
  </si>
  <si>
    <t>hugonnier</t>
  </si>
  <si>
    <t>Paris</t>
  </si>
  <si>
    <t>Lyon</t>
  </si>
  <si>
    <t>brest</t>
  </si>
  <si>
    <t>toulon</t>
  </si>
  <si>
    <t>marseille</t>
  </si>
  <si>
    <t>Magasine</t>
  </si>
  <si>
    <t>cine</t>
  </si>
  <si>
    <t>tele</t>
  </si>
  <si>
    <t>client dupond</t>
  </si>
  <si>
    <t>magasine</t>
  </si>
  <si>
    <t>Gagné</t>
  </si>
  <si>
    <t>Carnet de commande 2016</t>
  </si>
  <si>
    <t>NOVEMBRE</t>
  </si>
  <si>
    <t>Couleur</t>
  </si>
  <si>
    <t>Mois</t>
  </si>
  <si>
    <t>Alt</t>
  </si>
  <si>
    <t>16F/11-03</t>
  </si>
  <si>
    <t>Chantier En Cours / Terminé</t>
  </si>
  <si>
    <t>En Cours</t>
  </si>
  <si>
    <t>Réglé</t>
  </si>
  <si>
    <t>Pièce détachée</t>
  </si>
  <si>
    <t>En Cours/Terminé</t>
  </si>
  <si>
    <t>Désignation_devis</t>
  </si>
  <si>
    <t>Restant à facturer HT</t>
  </si>
  <si>
    <t>Réglé / En attente de règlement</t>
  </si>
  <si>
    <t>16D/01-05</t>
  </si>
  <si>
    <t>16D/01-04</t>
  </si>
  <si>
    <t>16D/01-02</t>
  </si>
  <si>
    <t>16D/01-01</t>
  </si>
  <si>
    <t>RENDRE avant</t>
  </si>
  <si>
    <t>Désignation</t>
  </si>
  <si>
    <t>Total devis gagnés</t>
  </si>
  <si>
    <t>Total devis Perdus</t>
  </si>
  <si>
    <t>Total devis en attente</t>
  </si>
  <si>
    <t>Total devis réalisés</t>
  </si>
  <si>
    <t>Ca réalisé</t>
  </si>
  <si>
    <t>CA d'après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</si>
</sst>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\ [$€-40C]_-;\-* #,##0\ [$€-40C]_-;_-* &quot;-&quot;??\ [$€-40C]_-;_-@_-"/>
    <numFmt numFmtId="165" formatCode="_-* #,##0.00\ _F_-;\-* #,##0.00\ _F_-;_-* &quot;-&quot;??\ _F_-;_-@_-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.00\ &quot;F&quot;_-;\-* #,##0.00\ &quot;F&quot;_-;_-* &quot;-&quot;??\ &quot;F&quot;_-;_-@_-"/>
    <numFmt numFmtId="169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 Narrow"/>
      <family val="2"/>
    </font>
    <font>
      <b/>
      <i/>
      <u/>
      <sz val="10"/>
      <name val="Arial"/>
      <family val="2"/>
    </font>
    <font>
      <b/>
      <sz val="10"/>
      <name val="Arial Narrow"/>
      <family val="2"/>
    </font>
    <font>
      <b/>
      <i/>
      <u/>
      <sz val="10"/>
      <name val="Arial Narrow"/>
      <family val="2"/>
    </font>
    <font>
      <b/>
      <u val="singleAccounting"/>
      <sz val="10"/>
      <name val="Arial Narrow"/>
      <family val="2"/>
    </font>
    <font>
      <sz val="8"/>
      <name val="Arial"/>
      <family val="2"/>
    </font>
    <font>
      <b/>
      <sz val="20"/>
      <name val="Arial"/>
      <family val="2"/>
    </font>
    <font>
      <b/>
      <sz val="20"/>
      <name val="Arial Narrow"/>
      <family val="2"/>
    </font>
    <font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b/>
      <i/>
      <u/>
      <sz val="10"/>
      <color theme="9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0"/>
      <name val="Arial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CBA5A"/>
        <bgColor indexed="64"/>
      </patternFill>
    </fill>
    <fill>
      <patternFill patternType="solid">
        <fgColor rgb="FF8465A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rgb="FF9CBA5A"/>
      </left>
      <right style="thin">
        <color rgb="FF9CBA5A"/>
      </right>
      <top style="thin">
        <color rgb="FF9CBA5A"/>
      </top>
      <bottom style="thin">
        <color rgb="FF9CBA5A"/>
      </bottom>
      <diagonal/>
    </border>
    <border>
      <left/>
      <right/>
      <top style="medium">
        <color theme="6" tint="-0.249977111117893"/>
      </top>
      <bottom/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/>
      <diagonal/>
    </border>
    <border>
      <left/>
      <right style="medium">
        <color indexed="64"/>
      </right>
      <top style="medium">
        <color theme="6" tint="-0.249977111117893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430">
    <xf numFmtId="164" fontId="0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8" fontId="5" fillId="0" borderId="0" applyFont="0" applyFill="0" applyBorder="0" applyAlignment="0" applyProtection="0"/>
    <xf numFmtId="0" fontId="1" fillId="0" borderId="0"/>
    <xf numFmtId="0" fontId="11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</cellStyleXfs>
  <cellXfs count="131">
    <xf numFmtId="164" fontId="0" fillId="0" borderId="0" xfId="0"/>
    <xf numFmtId="164" fontId="5" fillId="0" borderId="0" xfId="0" applyFont="1"/>
    <xf numFmtId="0" fontId="4" fillId="0" borderId="0" xfId="961" applyFont="1" applyAlignment="1">
      <alignment horizontal="center" vertical="center"/>
    </xf>
    <xf numFmtId="164" fontId="4" fillId="0" borderId="3" xfId="0" applyFont="1" applyBorder="1"/>
    <xf numFmtId="165" fontId="4" fillId="0" borderId="3" xfId="962" applyFont="1" applyBorder="1"/>
    <xf numFmtId="164" fontId="0" fillId="0" borderId="0" xfId="0" applyBorder="1"/>
    <xf numFmtId="166" fontId="10" fillId="0" borderId="0" xfId="962" applyNumberFormat="1" applyFont="1" applyBorder="1" applyAlignment="1">
      <alignment horizontal="center" vertical="center"/>
    </xf>
    <xf numFmtId="166" fontId="8" fillId="0" borderId="0" xfId="962" applyNumberFormat="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 wrapText="1"/>
    </xf>
    <xf numFmtId="0" fontId="4" fillId="0" borderId="0" xfId="961" applyFont="1" applyBorder="1" applyAlignment="1">
      <alignment horizontal="center" vertical="center"/>
    </xf>
    <xf numFmtId="17" fontId="12" fillId="0" borderId="0" xfId="0" applyNumberFormat="1" applyFont="1" applyAlignment="1">
      <alignment horizontal="right" vertical="center"/>
    </xf>
    <xf numFmtId="165" fontId="6" fillId="0" borderId="0" xfId="962" applyFont="1" applyAlignment="1">
      <alignment horizontal="center"/>
    </xf>
    <xf numFmtId="14" fontId="17" fillId="0" borderId="3" xfId="0" applyNumberFormat="1" applyFont="1" applyBorder="1" applyAlignment="1">
      <alignment horizontal="center"/>
    </xf>
    <xf numFmtId="165" fontId="6" fillId="0" borderId="3" xfId="962" applyFont="1" applyBorder="1" applyAlignment="1">
      <alignment horizontal="center"/>
    </xf>
    <xf numFmtId="164" fontId="4" fillId="0" borderId="1" xfId="0" applyFont="1" applyBorder="1" applyAlignment="1">
      <alignment horizontal="center" vertical="center"/>
    </xf>
    <xf numFmtId="164" fontId="4" fillId="0" borderId="0" xfId="0" applyFont="1" applyBorder="1"/>
    <xf numFmtId="14" fontId="0" fillId="0" borderId="0" xfId="0" applyNumberFormat="1"/>
    <xf numFmtId="0" fontId="4" fillId="0" borderId="2" xfId="0" applyNumberFormat="1" applyFont="1" applyBorder="1"/>
    <xf numFmtId="164" fontId="0" fillId="0" borderId="0" xfId="0" applyAlignment="1">
      <alignment horizontal="right"/>
    </xf>
    <xf numFmtId="164" fontId="0" fillId="0" borderId="0" xfId="0" applyBorder="1" applyAlignment="1">
      <alignment horizontal="right"/>
    </xf>
    <xf numFmtId="164" fontId="0" fillId="0" borderId="0" xfId="0" applyFill="1" applyBorder="1" applyAlignment="1">
      <alignment horizontal="right"/>
    </xf>
    <xf numFmtId="169" fontId="4" fillId="0" borderId="2" xfId="0" applyNumberFormat="1" applyFont="1" applyBorder="1"/>
    <xf numFmtId="164" fontId="5" fillId="0" borderId="3" xfId="0" applyFont="1" applyBorder="1" applyAlignment="1">
      <alignment horizontal="center"/>
    </xf>
    <xf numFmtId="164" fontId="0" fillId="0" borderId="3" xfId="0" applyBorder="1"/>
    <xf numFmtId="169" fontId="4" fillId="0" borderId="2" xfId="962" applyNumberFormat="1" applyFont="1" applyBorder="1" applyAlignment="1">
      <alignment horizontal="right"/>
    </xf>
    <xf numFmtId="164" fontId="0" fillId="0" borderId="0" xfId="0" applyFont="1"/>
    <xf numFmtId="10" fontId="0" fillId="0" borderId="0" xfId="0" applyNumberFormat="1"/>
    <xf numFmtId="10" fontId="6" fillId="0" borderId="3" xfId="962" applyNumberFormat="1" applyFont="1" applyBorder="1" applyAlignment="1">
      <alignment horizontal="center"/>
    </xf>
    <xf numFmtId="0" fontId="8" fillId="0" borderId="0" xfId="961" applyFont="1" applyAlignment="1">
      <alignment horizontal="center" vertical="center"/>
    </xf>
    <xf numFmtId="165" fontId="8" fillId="0" borderId="0" xfId="962" applyFont="1" applyBorder="1" applyAlignment="1">
      <alignment horizontal="center" vertical="center"/>
    </xf>
    <xf numFmtId="165" fontId="19" fillId="0" borderId="0" xfId="962" applyFont="1" applyAlignment="1">
      <alignment horizontal="center" vertical="center"/>
    </xf>
    <xf numFmtId="165" fontId="19" fillId="0" borderId="0" xfId="962" applyFont="1" applyBorder="1" applyAlignment="1">
      <alignment horizontal="center" vertical="center"/>
    </xf>
    <xf numFmtId="164" fontId="19" fillId="0" borderId="0" xfId="0" applyFont="1" applyAlignment="1">
      <alignment horizontal="center" vertical="center"/>
    </xf>
    <xf numFmtId="166" fontId="19" fillId="0" borderId="0" xfId="962" applyNumberFormat="1" applyFont="1" applyAlignment="1">
      <alignment horizontal="center" vertical="center"/>
    </xf>
    <xf numFmtId="14" fontId="19" fillId="0" borderId="0" xfId="962" applyNumberFormat="1" applyFont="1" applyBorder="1" applyAlignment="1">
      <alignment horizontal="center" vertical="center"/>
    </xf>
    <xf numFmtId="164" fontId="19" fillId="0" borderId="0" xfId="0" applyFont="1" applyBorder="1" applyAlignment="1">
      <alignment horizontal="center" vertical="center"/>
    </xf>
    <xf numFmtId="166" fontId="19" fillId="0" borderId="0" xfId="962" applyNumberFormat="1" applyFont="1" applyBorder="1" applyAlignment="1">
      <alignment horizontal="center" vertical="center"/>
    </xf>
    <xf numFmtId="14" fontId="4" fillId="0" borderId="0" xfId="961" applyNumberFormat="1" applyFont="1" applyAlignment="1">
      <alignment horizontal="center" vertical="center"/>
    </xf>
    <xf numFmtId="14" fontId="8" fillId="0" borderId="0" xfId="962" applyNumberFormat="1" applyFont="1" applyBorder="1" applyAlignment="1">
      <alignment horizontal="center" vertical="center"/>
    </xf>
    <xf numFmtId="14" fontId="4" fillId="0" borderId="3" xfId="0" applyNumberFormat="1" applyFont="1" applyBorder="1"/>
    <xf numFmtId="14" fontId="18" fillId="0" borderId="3" xfId="0" applyNumberFormat="1" applyFont="1" applyFill="1" applyBorder="1" applyAlignment="1">
      <alignment horizontal="center"/>
    </xf>
    <xf numFmtId="14" fontId="14" fillId="0" borderId="0" xfId="0" applyNumberFormat="1" applyFont="1" applyAlignment="1">
      <alignment horizontal="center"/>
    </xf>
    <xf numFmtId="165" fontId="20" fillId="0" borderId="0" xfId="962" applyFont="1" applyAlignment="1">
      <alignment horizontal="center" vertical="center"/>
    </xf>
    <xf numFmtId="16" fontId="21" fillId="0" borderId="3" xfId="0" applyNumberFormat="1" applyFont="1" applyBorder="1" applyAlignment="1">
      <alignment horizontal="center"/>
    </xf>
    <xf numFmtId="49" fontId="12" fillId="0" borderId="0" xfId="0" applyNumberFormat="1" applyFont="1" applyAlignment="1">
      <alignment horizontal="right" vertical="center"/>
    </xf>
    <xf numFmtId="49" fontId="0" fillId="0" borderId="0" xfId="0" applyNumberFormat="1"/>
    <xf numFmtId="49" fontId="4" fillId="0" borderId="3" xfId="0" applyNumberFormat="1" applyFont="1" applyBorder="1"/>
    <xf numFmtId="49" fontId="13" fillId="0" borderId="0" xfId="0" applyNumberFormat="1" applyFont="1" applyAlignment="1">
      <alignment horizontal="left" vertical="center"/>
    </xf>
    <xf numFmtId="49" fontId="6" fillId="0" borderId="3" xfId="0" applyNumberFormat="1" applyFont="1" applyBorder="1"/>
    <xf numFmtId="49" fontId="0" fillId="0" borderId="0" xfId="0" applyNumberFormat="1" applyFill="1"/>
    <xf numFmtId="14" fontId="0" fillId="0" borderId="0" xfId="0" applyNumberFormat="1" applyFill="1"/>
    <xf numFmtId="164" fontId="0" fillId="0" borderId="0" xfId="0" applyFill="1"/>
    <xf numFmtId="0" fontId="0" fillId="0" borderId="0" xfId="0" applyNumberFormat="1" applyFill="1"/>
    <xf numFmtId="49" fontId="0" fillId="0" borderId="0" xfId="0" applyNumberFormat="1" applyFill="1" applyBorder="1"/>
    <xf numFmtId="14" fontId="4" fillId="2" borderId="4" xfId="961" applyNumberFormat="1" applyFont="1" applyFill="1" applyBorder="1" applyAlignment="1">
      <alignment horizontal="center" vertical="center"/>
    </xf>
    <xf numFmtId="14" fontId="4" fillId="3" borderId="5" xfId="961" applyNumberFormat="1" applyFont="1" applyFill="1" applyBorder="1" applyAlignment="1">
      <alignment horizontal="center" vertical="center"/>
    </xf>
    <xf numFmtId="164" fontId="0" fillId="4" borderId="0" xfId="0" applyFill="1"/>
    <xf numFmtId="164" fontId="0" fillId="5" borderId="0" xfId="0" applyFill="1"/>
    <xf numFmtId="0" fontId="4" fillId="0" borderId="0" xfId="961" applyFont="1" applyAlignment="1">
      <alignment horizontal="center" vertical="center" wrapText="1"/>
    </xf>
    <xf numFmtId="166" fontId="10" fillId="0" borderId="0" xfId="962" applyNumberFormat="1" applyFont="1" applyBorder="1" applyAlignment="1">
      <alignment horizontal="center" vertical="center" wrapText="1"/>
    </xf>
    <xf numFmtId="166" fontId="8" fillId="0" borderId="0" xfId="962" applyNumberFormat="1" applyFont="1" applyBorder="1" applyAlignment="1">
      <alignment horizontal="center" vertical="center" wrapText="1"/>
    </xf>
    <xf numFmtId="165" fontId="9" fillId="0" borderId="0" xfId="962" applyFont="1" applyFill="1" applyBorder="1" applyAlignment="1">
      <alignment horizontal="center" vertical="center" wrapText="1"/>
    </xf>
    <xf numFmtId="0" fontId="4" fillId="0" borderId="0" xfId="961" applyFont="1" applyBorder="1" applyAlignment="1">
      <alignment horizontal="center" vertical="center" wrapText="1"/>
    </xf>
    <xf numFmtId="0" fontId="4" fillId="0" borderId="6" xfId="961" applyFont="1" applyFill="1" applyBorder="1" applyAlignment="1">
      <alignment horizontal="center" vertical="center"/>
    </xf>
    <xf numFmtId="0" fontId="8" fillId="6" borderId="7" xfId="961" applyFont="1" applyFill="1" applyBorder="1" applyAlignment="1">
      <alignment horizontal="center" vertical="center"/>
    </xf>
    <xf numFmtId="165" fontId="19" fillId="0" borderId="0" xfId="962" applyFont="1" applyFill="1" applyBorder="1" applyAlignment="1">
      <alignment horizontal="center" vertical="center"/>
    </xf>
    <xf numFmtId="0" fontId="8" fillId="0" borderId="0" xfId="961" applyFont="1" applyFill="1" applyBorder="1" applyAlignment="1">
      <alignment horizontal="center" vertical="center"/>
    </xf>
    <xf numFmtId="0" fontId="4" fillId="0" borderId="0" xfId="961" applyFont="1" applyFill="1" applyBorder="1" applyAlignment="1">
      <alignment horizontal="center" vertical="center"/>
    </xf>
    <xf numFmtId="166" fontId="19" fillId="0" borderId="0" xfId="962" applyNumberFormat="1" applyFont="1" applyFill="1" applyBorder="1" applyAlignment="1">
      <alignment horizontal="center" vertical="center"/>
    </xf>
    <xf numFmtId="0" fontId="4" fillId="7" borderId="8" xfId="961" applyFont="1" applyFill="1" applyBorder="1" applyAlignment="1">
      <alignment horizontal="center" vertical="center" wrapText="1"/>
    </xf>
    <xf numFmtId="14" fontId="4" fillId="7" borderId="9" xfId="961" applyNumberFormat="1" applyFont="1" applyFill="1" applyBorder="1" applyAlignment="1">
      <alignment horizontal="center" vertical="center" wrapText="1"/>
    </xf>
    <xf numFmtId="0" fontId="4" fillId="7" borderId="9" xfId="961" applyFont="1" applyFill="1" applyBorder="1" applyAlignment="1">
      <alignment horizontal="center" vertical="center" wrapText="1"/>
    </xf>
    <xf numFmtId="165" fontId="19" fillId="7" borderId="9" xfId="962" applyFont="1" applyFill="1" applyBorder="1" applyAlignment="1">
      <alignment horizontal="center" vertical="center" wrapText="1"/>
    </xf>
    <xf numFmtId="164" fontId="19" fillId="7" borderId="9" xfId="0" applyFont="1" applyFill="1" applyBorder="1" applyAlignment="1">
      <alignment horizontal="center" vertical="center" wrapText="1"/>
    </xf>
    <xf numFmtId="165" fontId="8" fillId="7" borderId="10" xfId="962" applyFont="1" applyFill="1" applyBorder="1" applyAlignment="1">
      <alignment horizontal="center" vertical="center" wrapText="1"/>
    </xf>
    <xf numFmtId="0" fontId="8" fillId="6" borderId="11" xfId="961" applyFont="1" applyFill="1" applyBorder="1" applyAlignment="1">
      <alignment horizontal="center" vertical="center"/>
    </xf>
    <xf numFmtId="0" fontId="8" fillId="6" borderId="12" xfId="961" applyFont="1" applyFill="1" applyBorder="1" applyAlignment="1">
      <alignment horizontal="center" vertical="center"/>
    </xf>
    <xf numFmtId="164" fontId="19" fillId="0" borderId="0" xfId="0" applyFont="1" applyFill="1" applyBorder="1" applyAlignment="1">
      <alignment horizontal="center" vertical="center"/>
    </xf>
    <xf numFmtId="10" fontId="8" fillId="0" borderId="0" xfId="962" applyNumberFormat="1" applyFont="1" applyBorder="1" applyAlignment="1">
      <alignment horizontal="center" vertical="center"/>
    </xf>
    <xf numFmtId="10" fontId="8" fillId="7" borderId="9" xfId="962" applyNumberFormat="1" applyFont="1" applyFill="1" applyBorder="1" applyAlignment="1">
      <alignment horizontal="center" vertical="center" wrapText="1"/>
    </xf>
    <xf numFmtId="10" fontId="8" fillId="6" borderId="7" xfId="961" applyNumberFormat="1" applyFont="1" applyFill="1" applyBorder="1" applyAlignment="1">
      <alignment horizontal="center" vertical="center"/>
    </xf>
    <xf numFmtId="10" fontId="4" fillId="0" borderId="0" xfId="961" applyNumberFormat="1" applyFont="1" applyFill="1" applyBorder="1" applyAlignment="1">
      <alignment horizontal="center" vertical="center"/>
    </xf>
    <xf numFmtId="10" fontId="4" fillId="0" borderId="0" xfId="961" applyNumberFormat="1" applyFont="1" applyAlignment="1">
      <alignment horizontal="center" vertical="center"/>
    </xf>
    <xf numFmtId="10" fontId="10" fillId="0" borderId="0" xfId="962" applyNumberFormat="1" applyFont="1" applyBorder="1" applyAlignment="1">
      <alignment horizontal="center" vertical="center"/>
    </xf>
    <xf numFmtId="169" fontId="19" fillId="0" borderId="0" xfId="962" applyNumberFormat="1" applyFont="1" applyBorder="1" applyAlignment="1">
      <alignment horizontal="center" vertical="center"/>
    </xf>
    <xf numFmtId="169" fontId="19" fillId="7" borderId="9" xfId="962" applyNumberFormat="1" applyFont="1" applyFill="1" applyBorder="1" applyAlignment="1">
      <alignment horizontal="center" vertical="center" wrapText="1"/>
    </xf>
    <xf numFmtId="169" fontId="8" fillId="6" borderId="7" xfId="961" applyNumberFormat="1" applyFont="1" applyFill="1" applyBorder="1" applyAlignment="1">
      <alignment horizontal="center" vertical="center"/>
    </xf>
    <xf numFmtId="169" fontId="4" fillId="0" borderId="0" xfId="961" applyNumberFormat="1" applyFont="1" applyFill="1" applyBorder="1" applyAlignment="1">
      <alignment horizontal="center" vertical="center"/>
    </xf>
    <xf numFmtId="169" fontId="4" fillId="0" borderId="0" xfId="961" applyNumberFormat="1" applyFont="1" applyAlignment="1">
      <alignment horizontal="center" vertical="center"/>
    </xf>
    <xf numFmtId="169" fontId="10" fillId="0" borderId="0" xfId="962" applyNumberFormat="1" applyFont="1" applyBorder="1" applyAlignment="1">
      <alignment horizontal="center" vertical="center"/>
    </xf>
    <xf numFmtId="1" fontId="8" fillId="0" borderId="0" xfId="962" applyNumberFormat="1" applyFont="1" applyBorder="1" applyAlignment="1">
      <alignment horizontal="center" vertical="center"/>
    </xf>
    <xf numFmtId="1" fontId="8" fillId="7" borderId="9" xfId="962" applyNumberFormat="1" applyFont="1" applyFill="1" applyBorder="1" applyAlignment="1">
      <alignment horizontal="center" vertical="center" wrapText="1"/>
    </xf>
    <xf numFmtId="1" fontId="8" fillId="6" borderId="7" xfId="961" applyNumberFormat="1" applyFont="1" applyFill="1" applyBorder="1" applyAlignment="1">
      <alignment horizontal="center" vertical="center"/>
    </xf>
    <xf numFmtId="1" fontId="4" fillId="0" borderId="0" xfId="961" applyNumberFormat="1" applyFont="1" applyFill="1" applyBorder="1" applyAlignment="1">
      <alignment horizontal="center" vertical="center"/>
    </xf>
    <xf numFmtId="1" fontId="4" fillId="0" borderId="0" xfId="961" applyNumberFormat="1" applyFont="1" applyAlignment="1">
      <alignment horizontal="center" vertical="center"/>
    </xf>
    <xf numFmtId="1" fontId="10" fillId="0" borderId="0" xfId="962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" fontId="13" fillId="0" borderId="0" xfId="0" applyNumberFormat="1" applyFont="1" applyAlignment="1">
      <alignment horizontal="center" vertical="center"/>
    </xf>
    <xf numFmtId="1" fontId="6" fillId="0" borderId="3" xfId="0" applyNumberFormat="1" applyFont="1" applyBorder="1" applyAlignment="1">
      <alignment horizontal="center"/>
    </xf>
    <xf numFmtId="1" fontId="0" fillId="0" borderId="0" xfId="0" applyNumberFormat="1" applyFill="1" applyAlignment="1">
      <alignment horizontal="center"/>
    </xf>
    <xf numFmtId="164" fontId="4" fillId="0" borderId="0" xfId="0" applyFont="1" applyAlignment="1">
      <alignment horizontal="center"/>
    </xf>
    <xf numFmtId="164" fontId="5" fillId="0" borderId="0" xfId="0" applyFont="1" applyAlignment="1">
      <alignment horizontal="center"/>
    </xf>
    <xf numFmtId="164" fontId="22" fillId="0" borderId="0" xfId="0" applyFont="1" applyAlignment="1">
      <alignment horizontal="center"/>
    </xf>
    <xf numFmtId="169" fontId="19" fillId="0" borderId="0" xfId="962" applyNumberFormat="1" applyFont="1" applyAlignment="1">
      <alignment horizontal="right" vertical="center"/>
    </xf>
    <xf numFmtId="169" fontId="19" fillId="0" borderId="0" xfId="0" applyNumberFormat="1" applyFont="1" applyAlignment="1">
      <alignment horizontal="right" vertical="center"/>
    </xf>
    <xf numFmtId="169" fontId="19" fillId="7" borderId="9" xfId="962" applyNumberFormat="1" applyFont="1" applyFill="1" applyBorder="1" applyAlignment="1">
      <alignment horizontal="right" vertical="center" wrapText="1"/>
    </xf>
    <xf numFmtId="169" fontId="19" fillId="7" borderId="9" xfId="0" applyNumberFormat="1" applyFont="1" applyFill="1" applyBorder="1" applyAlignment="1">
      <alignment horizontal="right" vertical="center" wrapText="1"/>
    </xf>
    <xf numFmtId="169" fontId="8" fillId="6" borderId="7" xfId="961" applyNumberFormat="1" applyFont="1" applyFill="1" applyBorder="1" applyAlignment="1">
      <alignment horizontal="right" vertical="center"/>
    </xf>
    <xf numFmtId="169" fontId="4" fillId="0" borderId="0" xfId="961" applyNumberFormat="1" applyFont="1" applyFill="1" applyBorder="1" applyAlignment="1">
      <alignment horizontal="right" vertical="center"/>
    </xf>
    <xf numFmtId="169" fontId="4" fillId="0" borderId="0" xfId="961" applyNumberFormat="1" applyFont="1" applyAlignment="1">
      <alignment horizontal="right" vertical="center"/>
    </xf>
    <xf numFmtId="169" fontId="10" fillId="0" borderId="0" xfId="962" applyNumberFormat="1" applyFont="1" applyBorder="1" applyAlignment="1">
      <alignment horizontal="right" vertical="center"/>
    </xf>
    <xf numFmtId="169" fontId="9" fillId="0" borderId="0" xfId="962" applyNumberFormat="1" applyFont="1" applyFill="1" applyBorder="1" applyAlignment="1">
      <alignment horizontal="right" vertical="center"/>
    </xf>
    <xf numFmtId="14" fontId="0" fillId="0" borderId="0" xfId="0" applyNumberFormat="1" applyBorder="1"/>
    <xf numFmtId="49" fontId="0" fillId="0" borderId="0" xfId="0" applyNumberFormat="1" applyBorder="1"/>
    <xf numFmtId="49" fontId="6" fillId="0" borderId="0" xfId="0" applyNumberFormat="1" applyFont="1" applyBorder="1"/>
    <xf numFmtId="1" fontId="0" fillId="0" borderId="0" xfId="0" applyNumberFormat="1" applyBorder="1" applyAlignment="1">
      <alignment horizontal="center"/>
    </xf>
    <xf numFmtId="10" fontId="6" fillId="0" borderId="0" xfId="962" applyNumberFormat="1" applyFont="1" applyBorder="1" applyAlignment="1">
      <alignment horizontal="center"/>
    </xf>
    <xf numFmtId="14" fontId="18" fillId="0" borderId="0" xfId="0" applyNumberFormat="1" applyFont="1" applyFill="1" applyBorder="1" applyAlignment="1">
      <alignment horizontal="center"/>
    </xf>
    <xf numFmtId="164" fontId="4" fillId="0" borderId="0" xfId="0" applyFont="1" applyBorder="1" applyAlignment="1">
      <alignment horizontal="center" vertical="center"/>
    </xf>
    <xf numFmtId="164" fontId="4" fillId="0" borderId="3" xfId="0" applyFont="1" applyBorder="1" applyAlignment="1">
      <alignment horizontal="center" vertical="center"/>
    </xf>
    <xf numFmtId="1" fontId="7" fillId="8" borderId="14" xfId="0" applyNumberFormat="1" applyFont="1" applyFill="1" applyBorder="1" applyAlignment="1">
      <alignment horizontal="center" vertical="center" wrapText="1"/>
    </xf>
    <xf numFmtId="164" fontId="7" fillId="8" borderId="15" xfId="0" applyFont="1" applyFill="1" applyBorder="1" applyAlignment="1">
      <alignment horizontal="center" vertical="center" wrapText="1"/>
    </xf>
    <xf numFmtId="14" fontId="15" fillId="8" borderId="14" xfId="0" applyNumberFormat="1" applyFont="1" applyFill="1" applyBorder="1" applyAlignment="1">
      <alignment horizontal="center" vertical="center" wrapText="1"/>
    </xf>
    <xf numFmtId="14" fontId="7" fillId="8" borderId="13" xfId="0" applyNumberFormat="1" applyFont="1" applyFill="1" applyBorder="1" applyAlignment="1">
      <alignment horizontal="center" vertical="center" wrapText="1"/>
    </xf>
    <xf numFmtId="164" fontId="7" fillId="8" borderId="14" xfId="0" applyFont="1" applyFill="1" applyBorder="1" applyAlignment="1">
      <alignment horizontal="center" vertical="center" wrapText="1"/>
    </xf>
    <xf numFmtId="49" fontId="7" fillId="8" borderId="14" xfId="1045" applyNumberFormat="1" applyFont="1" applyFill="1" applyBorder="1" applyAlignment="1">
      <alignment horizontal="center" vertical="center" wrapText="1"/>
    </xf>
    <xf numFmtId="49" fontId="7" fillId="8" borderId="14" xfId="0" applyNumberFormat="1" applyFont="1" applyFill="1" applyBorder="1" applyAlignment="1">
      <alignment horizontal="center" vertical="center" wrapText="1"/>
    </xf>
    <xf numFmtId="165" fontId="9" fillId="8" borderId="14" xfId="962" applyFont="1" applyFill="1" applyBorder="1" applyAlignment="1">
      <alignment horizontal="center" vertical="center" wrapText="1"/>
    </xf>
    <xf numFmtId="14" fontId="16" fillId="8" borderId="14" xfId="0" applyNumberFormat="1" applyFont="1" applyFill="1" applyBorder="1" applyAlignment="1">
      <alignment horizontal="center" vertical="center" wrapText="1"/>
    </xf>
    <xf numFmtId="164" fontId="0" fillId="0" borderId="0" xfId="0" applyAlignment="1">
      <alignment wrapText="1"/>
    </xf>
  </cellXfs>
  <cellStyles count="1430">
    <cellStyle name="Euro" xfId="964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Milliers 2" xfId="962"/>
    <cellStyle name="Monétaire 2" xfId="1045"/>
    <cellStyle name="Normal" xfId="0" builtinId="0"/>
    <cellStyle name="Normal 2" xfId="961"/>
    <cellStyle name="Normal 3" xfId="1046"/>
    <cellStyle name="Normal 4" xfId="1047"/>
    <cellStyle name="Pourcentage 2" xfId="963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1" formatCode="0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right style="thin">
          <color rgb="FF000000"/>
        </right>
      </border>
    </dxf>
  </dxfs>
  <tableStyles count="0" defaultTableStyle="TableStyleMedium9" defaultPivotStyle="PivotStyleLight16"/>
  <colors>
    <mruColors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powerPivotData" Target="model/item.data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1" name="Tableau151" displayName="Tableau151" ref="A8:M18" headerRowCount="0" totalsRowShown="0" tableBorderDxfId="25">
  <tableColumns count="13">
    <tableColumn id="1" name="Colonne1" dataDxfId="24"/>
    <tableColumn id="2" name="Colonne2" headerRowDxfId="23" dataDxfId="22"/>
    <tableColumn id="5" name="Colonne5" headerRowDxfId="21" dataDxfId="20"/>
    <tableColumn id="14" name="Colonne10" headerRowDxfId="19" dataDxfId="18"/>
    <tableColumn id="16" name="Colonne13" headerRowDxfId="17" dataDxfId="0"/>
    <tableColumn id="3" name="Colonne3" headerRowDxfId="16" dataDxfId="15" dataCellStyle="Milliers 2"/>
    <tableColumn id="15" name="Colonne12" headerRowDxfId="14" dataDxfId="13" dataCellStyle="Milliers 2"/>
    <tableColumn id="4" name="Colonne4" headerRowDxfId="12" dataDxfId="11"/>
    <tableColumn id="13" name="Colonne6" headerRowDxfId="10" dataDxfId="9"/>
    <tableColumn id="7" name="Colonne7" headerRowDxfId="8" dataDxfId="7"/>
    <tableColumn id="8" name="Colonne8" headerRowDxfId="6" dataDxfId="5"/>
    <tableColumn id="9" name="Colonne9" headerRowDxfId="4" dataDxfId="3">
      <calculatedColumnFormula>IF(COUNT(Tableau151[[#This Row],[Colonne1]]),Tableau151[[#This Row],[Colonne1]]+14,"")</calculatedColumnFormula>
    </tableColumn>
    <tableColumn id="11" name="Colonne11" headerRowDxfId="2" dataDxfId="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S34"/>
  <sheetViews>
    <sheetView zoomScale="94" zoomScaleNormal="94" workbookViewId="0">
      <pane ySplit="5" topLeftCell="A6" activePane="bottomLeft" state="frozen"/>
      <selection pane="bottomLeft" activeCell="J2" sqref="J2"/>
    </sheetView>
  </sheetViews>
  <sheetFormatPr baseColWidth="10" defaultColWidth="10.85546875" defaultRowHeight="12.75" x14ac:dyDescent="0.25"/>
  <cols>
    <col min="1" max="1" width="4.85546875" style="2" customWidth="1"/>
    <col min="2" max="2" width="12.5703125" style="2" customWidth="1"/>
    <col min="3" max="3" width="15.85546875" style="38" customWidth="1"/>
    <col min="4" max="4" width="15.28515625" style="2" customWidth="1"/>
    <col min="5" max="5" width="21.28515625" style="31" customWidth="1"/>
    <col min="6" max="6" width="15.28515625" style="31" customWidth="1"/>
    <col min="7" max="7" width="14.42578125" style="91" customWidth="1"/>
    <col min="8" max="8" width="15" style="85" customWidth="1"/>
    <col min="9" max="9" width="12" style="79" customWidth="1"/>
    <col min="10" max="12" width="18.85546875" style="104" customWidth="1"/>
    <col min="13" max="13" width="19" style="104" customWidth="1"/>
    <col min="14" max="14" width="14.42578125" style="105" customWidth="1"/>
    <col min="15" max="15" width="14" style="33" customWidth="1"/>
    <col min="16" max="16" width="12.42578125" style="30" customWidth="1"/>
    <col min="17" max="17" width="3.5703125" style="34" customWidth="1"/>
    <col min="18" max="18" width="3.42578125" style="2" customWidth="1"/>
    <col min="19" max="19" width="16.42578125" style="32" customWidth="1"/>
    <col min="20" max="20" width="10.85546875" style="33"/>
    <col min="21" max="21" width="12.85546875" style="31" bestFit="1" customWidth="1"/>
    <col min="22" max="31" width="10.85546875" style="2"/>
    <col min="32" max="32" width="12.42578125" style="2" customWidth="1"/>
    <col min="33" max="16384" width="10.85546875" style="2"/>
  </cols>
  <sheetData>
    <row r="1" spans="1:45" ht="17.25" customHeight="1" x14ac:dyDescent="0.25">
      <c r="A1" s="2">
        <v>3</v>
      </c>
      <c r="B1" s="2" t="s">
        <v>55</v>
      </c>
    </row>
    <row r="2" spans="1:45" ht="17.25" customHeight="1" x14ac:dyDescent="0.25">
      <c r="A2" s="2">
        <v>0</v>
      </c>
      <c r="B2" s="2" t="s">
        <v>57</v>
      </c>
      <c r="E2" s="43" t="s">
        <v>53</v>
      </c>
      <c r="Q2" s="10"/>
      <c r="R2" s="10"/>
      <c r="S2" s="35"/>
      <c r="T2" s="36"/>
      <c r="U2" s="32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</row>
    <row r="3" spans="1:45" ht="17.25" customHeight="1" thickBot="1" x14ac:dyDescent="0.3">
      <c r="A3" s="2">
        <v>0</v>
      </c>
      <c r="B3" s="2" t="s">
        <v>56</v>
      </c>
      <c r="Q3" s="37"/>
      <c r="R3" s="10"/>
      <c r="T3" s="36"/>
      <c r="U3" s="32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</row>
    <row r="4" spans="1:45" s="59" customFormat="1" ht="42" customHeight="1" thickBot="1" x14ac:dyDescent="0.3">
      <c r="B4" s="70" t="s">
        <v>33</v>
      </c>
      <c r="C4" s="71" t="s">
        <v>34</v>
      </c>
      <c r="D4" s="72" t="s">
        <v>8</v>
      </c>
      <c r="E4" s="73" t="s">
        <v>0</v>
      </c>
      <c r="F4" s="73" t="s">
        <v>1</v>
      </c>
      <c r="G4" s="92" t="s">
        <v>35</v>
      </c>
      <c r="H4" s="86" t="s">
        <v>9</v>
      </c>
      <c r="I4" s="80" t="s">
        <v>5</v>
      </c>
      <c r="J4" s="106" t="s">
        <v>3</v>
      </c>
      <c r="K4" s="106" t="s">
        <v>7</v>
      </c>
      <c r="L4" s="106" t="s">
        <v>2</v>
      </c>
      <c r="M4" s="106" t="s">
        <v>4</v>
      </c>
      <c r="N4" s="107" t="s">
        <v>65</v>
      </c>
      <c r="O4" s="74" t="s">
        <v>59</v>
      </c>
      <c r="P4" s="75" t="s">
        <v>66</v>
      </c>
      <c r="S4" s="60"/>
      <c r="T4" s="61"/>
      <c r="U4" s="9"/>
      <c r="V4" s="62"/>
      <c r="W4" s="63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63"/>
      <c r="AK4" s="63"/>
      <c r="AL4" s="63"/>
      <c r="AM4" s="63"/>
      <c r="AN4" s="63"/>
      <c r="AO4" s="63"/>
      <c r="AP4" s="63"/>
      <c r="AQ4" s="63"/>
      <c r="AR4" s="63"/>
      <c r="AS4" s="63"/>
    </row>
    <row r="5" spans="1:45" s="29" customFormat="1" ht="24.75" customHeight="1" x14ac:dyDescent="0.25">
      <c r="B5" s="76"/>
      <c r="C5" s="65"/>
      <c r="D5" s="65"/>
      <c r="E5" s="65"/>
      <c r="F5" s="65"/>
      <c r="G5" s="93"/>
      <c r="H5" s="87"/>
      <c r="I5" s="81"/>
      <c r="J5" s="108"/>
      <c r="K5" s="108"/>
      <c r="L5" s="108"/>
      <c r="M5" s="108"/>
      <c r="N5" s="108"/>
      <c r="O5" s="65"/>
      <c r="P5" s="77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</row>
    <row r="6" spans="1:45" s="68" customFormat="1" ht="3" customHeight="1" x14ac:dyDescent="0.25">
      <c r="A6" s="67"/>
      <c r="G6" s="94"/>
      <c r="H6" s="88"/>
      <c r="I6" s="82"/>
      <c r="J6" s="109"/>
      <c r="K6" s="109" t="str">
        <f>IF(J6&lt;&gt;"",J6+H6,"")</f>
        <v/>
      </c>
      <c r="L6" s="109"/>
      <c r="M6" s="109"/>
      <c r="N6" s="109"/>
      <c r="O6" s="64"/>
      <c r="P6" s="64"/>
      <c r="Q6" s="69"/>
      <c r="S6" s="66"/>
      <c r="T6" s="78"/>
      <c r="U6" s="66"/>
    </row>
    <row r="7" spans="1:45" x14ac:dyDescent="0.25">
      <c r="A7" s="67"/>
      <c r="B7" s="68"/>
      <c r="C7" s="68"/>
      <c r="D7" s="68"/>
      <c r="E7" s="68"/>
      <c r="F7" s="68"/>
      <c r="G7" s="94"/>
      <c r="H7" s="88"/>
      <c r="I7" s="82"/>
      <c r="J7" s="109"/>
      <c r="K7" s="109"/>
      <c r="L7" s="109"/>
      <c r="M7" s="109"/>
      <c r="N7" s="109"/>
      <c r="O7" s="68"/>
      <c r="P7" s="68"/>
    </row>
    <row r="8" spans="1:45" x14ac:dyDescent="0.25">
      <c r="A8" s="67"/>
      <c r="B8" s="68"/>
      <c r="C8" s="68"/>
      <c r="D8" s="68"/>
      <c r="E8" s="68"/>
      <c r="F8" s="68"/>
      <c r="G8" s="94"/>
      <c r="H8" s="88"/>
      <c r="I8" s="82"/>
      <c r="J8" s="109"/>
      <c r="K8" s="109"/>
      <c r="L8" s="109"/>
      <c r="M8" s="109"/>
      <c r="N8" s="109"/>
      <c r="O8" s="68"/>
      <c r="P8" s="68"/>
    </row>
    <row r="9" spans="1:45" x14ac:dyDescent="0.25">
      <c r="A9" s="67"/>
      <c r="B9" s="68"/>
      <c r="C9" s="68"/>
      <c r="D9" s="68"/>
      <c r="E9" s="68"/>
      <c r="F9" s="68"/>
      <c r="G9" s="94"/>
      <c r="H9" s="88"/>
      <c r="I9" s="82"/>
      <c r="J9" s="109"/>
      <c r="K9" s="109"/>
      <c r="L9" s="109"/>
      <c r="M9" s="109"/>
      <c r="N9" s="109"/>
      <c r="O9" s="68"/>
      <c r="P9" s="68"/>
    </row>
    <row r="10" spans="1:45" x14ac:dyDescent="0.25">
      <c r="A10" s="67"/>
      <c r="B10" s="68"/>
      <c r="C10" s="68"/>
      <c r="D10" s="68"/>
      <c r="E10" s="68"/>
      <c r="F10" s="68"/>
      <c r="G10" s="94"/>
      <c r="H10" s="88"/>
      <c r="I10" s="82"/>
      <c r="J10" s="109"/>
      <c r="K10" s="109"/>
      <c r="L10" s="109"/>
      <c r="M10" s="109"/>
      <c r="N10" s="109"/>
      <c r="O10" s="68"/>
      <c r="P10" s="68"/>
    </row>
    <row r="11" spans="1:45" x14ac:dyDescent="0.25">
      <c r="A11" s="67"/>
      <c r="B11" s="68"/>
      <c r="C11" s="68"/>
      <c r="D11" s="68"/>
      <c r="E11" s="68"/>
      <c r="F11" s="68"/>
      <c r="G11" s="94"/>
      <c r="H11" s="88"/>
      <c r="I11" s="82"/>
      <c r="J11" s="109"/>
      <c r="K11" s="109"/>
      <c r="L11" s="109"/>
      <c r="M11" s="109"/>
      <c r="N11" s="109"/>
      <c r="O11" s="68"/>
      <c r="P11" s="68"/>
    </row>
    <row r="12" spans="1:45" x14ac:dyDescent="0.25">
      <c r="A12" s="67"/>
      <c r="B12" s="68"/>
      <c r="C12" s="68"/>
      <c r="D12" s="68"/>
      <c r="E12" s="68"/>
      <c r="F12" s="68"/>
      <c r="G12" s="94"/>
      <c r="H12" s="88"/>
      <c r="I12" s="82"/>
      <c r="J12" s="109"/>
      <c r="K12" s="109"/>
      <c r="L12" s="109"/>
      <c r="M12" s="109"/>
      <c r="N12" s="109"/>
      <c r="O12" s="68"/>
      <c r="P12" s="68"/>
    </row>
    <row r="13" spans="1:45" x14ac:dyDescent="0.25">
      <c r="A13" s="67"/>
      <c r="B13" s="68"/>
      <c r="C13" s="68"/>
      <c r="D13" s="68"/>
      <c r="E13" s="68"/>
      <c r="F13" s="68"/>
      <c r="G13" s="94"/>
      <c r="H13" s="88"/>
      <c r="I13" s="82"/>
      <c r="J13" s="109"/>
      <c r="K13" s="109"/>
      <c r="L13" s="109"/>
      <c r="M13" s="109"/>
      <c r="N13" s="109"/>
      <c r="O13" s="68"/>
      <c r="P13" s="68"/>
    </row>
    <row r="14" spans="1:45" x14ac:dyDescent="0.25">
      <c r="A14" s="67"/>
      <c r="B14" s="68"/>
      <c r="C14" s="68"/>
      <c r="D14" s="68"/>
      <c r="E14" s="68"/>
      <c r="F14" s="68"/>
      <c r="G14" s="94"/>
      <c r="H14" s="88"/>
      <c r="I14" s="82"/>
      <c r="J14" s="109" t="str">
        <f>IF(AND(I14&gt;0,H14&gt;0),I14*H14,"")</f>
        <v/>
      </c>
      <c r="K14" s="109" t="str">
        <f>IF(J14&lt;&gt;"",J14+H14,"")</f>
        <v/>
      </c>
      <c r="L14" s="109"/>
      <c r="M14" s="109"/>
      <c r="N14" s="109"/>
      <c r="O14" s="68"/>
      <c r="P14" s="68"/>
    </row>
    <row r="15" spans="1:45" x14ac:dyDescent="0.25">
      <c r="A15" s="67"/>
      <c r="B15" s="68"/>
      <c r="C15" s="68"/>
      <c r="D15" s="68"/>
      <c r="E15" s="68"/>
      <c r="F15" s="68"/>
      <c r="G15" s="94"/>
      <c r="H15" s="88"/>
      <c r="I15" s="82"/>
      <c r="J15" s="109"/>
      <c r="K15" s="109"/>
      <c r="L15" s="109"/>
      <c r="M15" s="109"/>
      <c r="N15" s="109"/>
      <c r="O15" s="68"/>
      <c r="P15" s="68"/>
    </row>
    <row r="16" spans="1:45" x14ac:dyDescent="0.25">
      <c r="A16" s="67"/>
      <c r="B16" s="68"/>
      <c r="C16" s="68"/>
      <c r="D16" s="68"/>
      <c r="E16" s="68"/>
      <c r="F16" s="68"/>
      <c r="G16" s="94"/>
      <c r="H16" s="88"/>
      <c r="I16" s="82"/>
      <c r="J16" s="109"/>
      <c r="K16" s="109"/>
      <c r="L16" s="109"/>
      <c r="M16" s="109"/>
      <c r="N16" s="109"/>
      <c r="O16" s="68"/>
      <c r="P16" s="68"/>
    </row>
    <row r="17" spans="1:16" x14ac:dyDescent="0.25">
      <c r="A17" s="29"/>
      <c r="C17" s="2"/>
      <c r="E17" s="2"/>
      <c r="F17" s="2"/>
      <c r="G17" s="95"/>
      <c r="H17" s="89"/>
      <c r="I17" s="83"/>
      <c r="J17" s="110"/>
      <c r="K17" s="110"/>
      <c r="L17" s="110"/>
      <c r="M17" s="110"/>
      <c r="N17" s="110"/>
      <c r="O17" s="2"/>
      <c r="P17" s="2"/>
    </row>
    <row r="18" spans="1:16" x14ac:dyDescent="0.25">
      <c r="A18" s="29"/>
      <c r="C18" s="2"/>
      <c r="E18" s="2"/>
      <c r="F18" s="2"/>
      <c r="G18" s="95"/>
      <c r="H18" s="89"/>
      <c r="I18" s="83"/>
      <c r="J18" s="110"/>
      <c r="K18" s="110"/>
      <c r="L18" s="110"/>
      <c r="M18" s="110"/>
      <c r="N18" s="110"/>
      <c r="O18" s="2"/>
      <c r="P18" s="2"/>
    </row>
    <row r="19" spans="1:16" x14ac:dyDescent="0.25">
      <c r="A19" s="29"/>
      <c r="C19" s="2"/>
      <c r="E19" s="2"/>
      <c r="F19" s="2"/>
      <c r="G19" s="95"/>
      <c r="H19" s="89"/>
      <c r="I19" s="83"/>
      <c r="J19" s="110"/>
      <c r="K19" s="110"/>
      <c r="L19" s="110"/>
      <c r="M19" s="110"/>
      <c r="N19" s="110"/>
      <c r="O19" s="2"/>
      <c r="P19" s="2"/>
    </row>
    <row r="20" spans="1:16" x14ac:dyDescent="0.25">
      <c r="A20" s="29"/>
      <c r="C20" s="2"/>
      <c r="E20" s="2"/>
      <c r="F20" s="2"/>
      <c r="G20" s="95"/>
      <c r="H20" s="89"/>
      <c r="I20" s="83"/>
      <c r="J20" s="110"/>
      <c r="K20" s="110"/>
      <c r="L20" s="110"/>
      <c r="M20" s="110"/>
      <c r="N20" s="110"/>
      <c r="O20" s="2"/>
      <c r="P20" s="2"/>
    </row>
    <row r="21" spans="1:16" x14ac:dyDescent="0.25">
      <c r="A21" s="29"/>
      <c r="C21" s="2"/>
      <c r="E21" s="2"/>
      <c r="F21" s="2"/>
      <c r="G21" s="95"/>
      <c r="H21" s="89"/>
      <c r="I21" s="83"/>
      <c r="J21" s="110"/>
      <c r="K21" s="110"/>
      <c r="L21" s="110"/>
      <c r="M21" s="110"/>
      <c r="N21" s="110"/>
      <c r="O21" s="2"/>
      <c r="P21" s="2"/>
    </row>
    <row r="22" spans="1:16" x14ac:dyDescent="0.25">
      <c r="A22" s="29"/>
      <c r="C22" s="2"/>
      <c r="E22" s="2"/>
      <c r="F22" s="2"/>
      <c r="G22" s="95"/>
      <c r="H22" s="89"/>
      <c r="I22" s="83"/>
      <c r="J22" s="110"/>
      <c r="K22" s="110"/>
      <c r="L22" s="110"/>
      <c r="M22" s="110"/>
      <c r="N22" s="110"/>
      <c r="O22" s="2"/>
      <c r="P22" s="2"/>
    </row>
    <row r="23" spans="1:16" x14ac:dyDescent="0.25">
      <c r="A23" s="29"/>
      <c r="C23" s="2"/>
      <c r="E23" s="2"/>
      <c r="F23" s="2"/>
      <c r="G23" s="95"/>
      <c r="H23" s="89"/>
      <c r="I23" s="83"/>
      <c r="J23" s="110"/>
      <c r="K23" s="110"/>
      <c r="L23" s="110"/>
      <c r="M23" s="110"/>
      <c r="N23" s="110"/>
      <c r="O23" s="2"/>
      <c r="P23" s="2"/>
    </row>
    <row r="24" spans="1:16" x14ac:dyDescent="0.25">
      <c r="A24" s="29"/>
      <c r="C24" s="2"/>
      <c r="E24" s="2"/>
      <c r="F24" s="2"/>
      <c r="G24" s="95"/>
      <c r="H24" s="89"/>
      <c r="I24" s="83"/>
      <c r="J24" s="110"/>
      <c r="K24" s="110"/>
      <c r="L24" s="110"/>
      <c r="M24" s="110"/>
      <c r="N24" s="110"/>
      <c r="O24" s="2"/>
      <c r="P24" s="2"/>
    </row>
    <row r="25" spans="1:16" x14ac:dyDescent="0.25">
      <c r="A25" s="29"/>
      <c r="C25" s="2"/>
      <c r="E25" s="2"/>
      <c r="F25" s="2"/>
      <c r="G25" s="95"/>
      <c r="H25" s="89"/>
      <c r="I25" s="83"/>
      <c r="J25" s="110"/>
      <c r="K25" s="110"/>
      <c r="L25" s="110"/>
      <c r="M25" s="110"/>
      <c r="N25" s="110"/>
      <c r="O25" s="2"/>
      <c r="P25" s="2"/>
    </row>
    <row r="26" spans="1:16" x14ac:dyDescent="0.25">
      <c r="A26" s="29"/>
      <c r="C26" s="2"/>
      <c r="E26" s="2"/>
      <c r="F26" s="2"/>
      <c r="G26" s="95"/>
      <c r="H26" s="89"/>
      <c r="I26" s="83"/>
      <c r="J26" s="110"/>
      <c r="K26" s="110"/>
      <c r="L26" s="110"/>
      <c r="M26" s="110"/>
      <c r="N26" s="110"/>
      <c r="O26" s="2"/>
      <c r="P26" s="2"/>
    </row>
    <row r="27" spans="1:16" x14ac:dyDescent="0.25">
      <c r="A27" s="29"/>
      <c r="C27" s="2"/>
      <c r="E27" s="2"/>
      <c r="F27" s="2"/>
      <c r="G27" s="95"/>
      <c r="H27" s="89"/>
      <c r="I27" s="83"/>
      <c r="J27" s="110"/>
      <c r="K27" s="110"/>
      <c r="L27" s="110"/>
      <c r="M27" s="110"/>
      <c r="N27" s="110"/>
      <c r="O27" s="2"/>
      <c r="P27" s="2"/>
    </row>
    <row r="28" spans="1:16" x14ac:dyDescent="0.25">
      <c r="A28" s="29"/>
      <c r="C28" s="2"/>
      <c r="E28" s="2"/>
      <c r="F28" s="2"/>
      <c r="G28" s="95"/>
      <c r="H28" s="89"/>
      <c r="I28" s="83"/>
      <c r="J28" s="110"/>
      <c r="K28" s="110"/>
      <c r="L28" s="110"/>
      <c r="M28" s="110"/>
      <c r="N28" s="110"/>
      <c r="O28" s="2"/>
      <c r="P28" s="2"/>
    </row>
    <row r="29" spans="1:16" x14ac:dyDescent="0.25">
      <c r="A29" s="29"/>
      <c r="C29" s="2"/>
      <c r="E29" s="2"/>
      <c r="F29" s="2"/>
      <c r="G29" s="95"/>
      <c r="H29" s="89"/>
      <c r="I29" s="83"/>
      <c r="J29" s="110"/>
      <c r="K29" s="110"/>
      <c r="L29" s="110"/>
      <c r="M29" s="110"/>
      <c r="N29" s="110"/>
      <c r="O29" s="2"/>
      <c r="P29" s="2"/>
    </row>
    <row r="30" spans="1:16" x14ac:dyDescent="0.25">
      <c r="A30" s="29"/>
      <c r="C30" s="2"/>
      <c r="E30" s="2"/>
      <c r="F30" s="2"/>
      <c r="G30" s="95"/>
      <c r="H30" s="89"/>
      <c r="I30" s="83"/>
      <c r="J30" s="110"/>
      <c r="K30" s="110"/>
      <c r="L30" s="110"/>
      <c r="M30" s="110"/>
      <c r="N30" s="110"/>
      <c r="O30" s="2"/>
      <c r="P30" s="2"/>
    </row>
    <row r="31" spans="1:16" x14ac:dyDescent="0.25">
      <c r="A31" s="29"/>
      <c r="C31" s="2"/>
      <c r="E31" s="2"/>
      <c r="F31" s="2"/>
      <c r="G31" s="95"/>
      <c r="H31" s="89"/>
      <c r="I31" s="83"/>
      <c r="J31" s="110" t="str">
        <f>IF(AND(I31&gt;0,H31&gt;0),I31*H31,"")</f>
        <v/>
      </c>
      <c r="K31" s="110" t="str">
        <f>IF(J31&lt;&gt;"",J31+H31,"")</f>
        <v/>
      </c>
      <c r="L31" s="110"/>
      <c r="M31" s="110"/>
      <c r="N31" s="110"/>
      <c r="O31" s="2"/>
      <c r="P31" s="2"/>
    </row>
    <row r="32" spans="1:16" x14ac:dyDescent="0.25">
      <c r="A32" s="29"/>
      <c r="C32" s="2"/>
      <c r="E32" s="2"/>
      <c r="F32" s="2"/>
      <c r="G32" s="95"/>
      <c r="H32" s="89"/>
      <c r="I32" s="83"/>
      <c r="J32" s="110"/>
      <c r="K32" s="110"/>
      <c r="L32" s="110"/>
      <c r="M32" s="110"/>
      <c r="N32" s="110"/>
      <c r="O32" s="2"/>
      <c r="P32" s="2"/>
    </row>
    <row r="33" spans="1:16" ht="15" x14ac:dyDescent="0.25">
      <c r="A33" s="29"/>
      <c r="B33" s="8"/>
      <c r="C33" s="39"/>
      <c r="D33" s="10"/>
      <c r="E33" s="7"/>
      <c r="F33" s="7"/>
      <c r="G33" s="96"/>
      <c r="H33" s="90"/>
      <c r="I33" s="84"/>
      <c r="J33" s="111"/>
      <c r="K33" s="111"/>
      <c r="L33" s="111"/>
      <c r="M33" s="111"/>
      <c r="N33" s="112"/>
      <c r="O33" s="6"/>
      <c r="P33" s="6"/>
    </row>
    <row r="34" spans="1:16" ht="15" x14ac:dyDescent="0.25">
      <c r="A34" s="29"/>
      <c r="B34" s="8"/>
      <c r="C34" s="39"/>
      <c r="D34" s="10"/>
      <c r="E34" s="7"/>
      <c r="F34" s="7"/>
      <c r="G34" s="96"/>
      <c r="H34" s="90"/>
      <c r="I34" s="84"/>
      <c r="J34" s="111"/>
      <c r="K34" s="111"/>
      <c r="L34" s="111"/>
      <c r="M34" s="111"/>
      <c r="N34" s="112"/>
      <c r="O34" s="6"/>
      <c r="P34" s="6"/>
    </row>
  </sheetData>
  <pageMargins left="0" right="0" top="0" bottom="0" header="0.51181102362204722" footer="0.51181102362204722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Bibliothèque!$E$2:$E$4</xm:f>
          </x14:formula1>
          <xm:sqref>O6:O10</xm:sqref>
        </x14:dataValidation>
        <x14:dataValidation type="list" allowBlank="1" showInputMessage="1" showErrorMessage="1">
          <x14:formula1>
            <xm:f>Bibliothèque!$G$2:$G$4</xm:f>
          </x14:formula1>
          <xm:sqref>P6:P10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0"/>
  <sheetViews>
    <sheetView tabSelected="1" zoomScale="94" zoomScaleNormal="94" workbookViewId="0">
      <selection activeCell="I26" sqref="I26"/>
    </sheetView>
  </sheetViews>
  <sheetFormatPr baseColWidth="10" defaultRowHeight="15" x14ac:dyDescent="0.25"/>
  <cols>
    <col min="1" max="1" width="15.85546875" style="17" customWidth="1"/>
    <col min="2" max="2" width="18.5703125" customWidth="1"/>
    <col min="3" max="4" width="15.85546875" style="46" customWidth="1"/>
    <col min="5" max="5" width="15.85546875" style="97" customWidth="1"/>
    <col min="6" max="8" width="15.85546875" customWidth="1"/>
    <col min="9" max="9" width="19.7109375" customWidth="1"/>
    <col min="10" max="10" width="15.85546875" customWidth="1"/>
    <col min="11" max="12" width="15.85546875" style="17" customWidth="1"/>
    <col min="13" max="13" width="15.85546875" customWidth="1"/>
  </cols>
  <sheetData>
    <row r="1" spans="1:16" ht="26.25" x14ac:dyDescent="0.25">
      <c r="A1" s="17">
        <v>3</v>
      </c>
      <c r="C1" s="45" t="s">
        <v>54</v>
      </c>
      <c r="D1" s="48">
        <v>2016</v>
      </c>
      <c r="F1" s="12"/>
      <c r="G1" s="12"/>
      <c r="L1" s="42"/>
    </row>
    <row r="2" spans="1:16" ht="27" thickBot="1" x14ac:dyDescent="0.3">
      <c r="D2" s="48"/>
      <c r="E2" s="98"/>
      <c r="F2" s="12"/>
      <c r="G2" s="12"/>
      <c r="H2" s="11"/>
      <c r="L2" s="42"/>
    </row>
    <row r="3" spans="1:16" s="130" customFormat="1" ht="39" thickBot="1" x14ac:dyDescent="0.3">
      <c r="A3" s="124" t="s">
        <v>10</v>
      </c>
      <c r="B3" s="125" t="s">
        <v>8</v>
      </c>
      <c r="C3" s="126" t="s">
        <v>29</v>
      </c>
      <c r="D3" s="127" t="s">
        <v>72</v>
      </c>
      <c r="E3" s="121" t="s">
        <v>36</v>
      </c>
      <c r="F3" s="128" t="s">
        <v>9</v>
      </c>
      <c r="G3" s="128" t="s">
        <v>32</v>
      </c>
      <c r="H3" s="125" t="s">
        <v>11</v>
      </c>
      <c r="I3" s="125" t="s">
        <v>25</v>
      </c>
      <c r="J3" s="125" t="s">
        <v>24</v>
      </c>
      <c r="K3" s="129" t="s">
        <v>12</v>
      </c>
      <c r="L3" s="123" t="s">
        <v>71</v>
      </c>
      <c r="M3" s="122" t="s">
        <v>15</v>
      </c>
    </row>
    <row r="4" spans="1:16" s="5" customFormat="1" ht="5.25" customHeight="1" thickBot="1" x14ac:dyDescent="0.3">
      <c r="A4" s="113"/>
      <c r="C4" s="114"/>
      <c r="D4" s="115"/>
      <c r="E4" s="116"/>
      <c r="G4" s="117"/>
      <c r="J4" s="16"/>
      <c r="K4" s="118"/>
      <c r="L4" s="113"/>
      <c r="M4" s="119"/>
    </row>
    <row r="5" spans="1:16" ht="15.75" thickBot="1" x14ac:dyDescent="0.3">
      <c r="D5" s="115"/>
      <c r="G5" s="117"/>
      <c r="J5" s="16"/>
      <c r="M5" s="119"/>
      <c r="O5" s="19" t="s">
        <v>73</v>
      </c>
      <c r="P5" s="18">
        <f>COUNTIF(Tableau151[[#All],[Colonne11]],"Gagné")</f>
        <v>0</v>
      </c>
    </row>
    <row r="6" spans="1:16" ht="15.75" thickBot="1" x14ac:dyDescent="0.3">
      <c r="O6" s="20" t="s">
        <v>74</v>
      </c>
      <c r="P6" s="18">
        <f>COUNTIF(Tableau151[[#All],[Colonne11]],"Perdu")</f>
        <v>0</v>
      </c>
    </row>
    <row r="7" spans="1:16" ht="15.75" thickBot="1" x14ac:dyDescent="0.3">
      <c r="O7" s="19" t="s">
        <v>75</v>
      </c>
      <c r="P7" s="18">
        <f>COUNTIF(Tableau151[[#All],[Colonne11]],"En Attente")</f>
        <v>5</v>
      </c>
    </row>
    <row r="8" spans="1:16" ht="15.75" thickBot="1" x14ac:dyDescent="0.3">
      <c r="A8" s="40">
        <v>42696</v>
      </c>
      <c r="B8" s="23" t="s">
        <v>67</v>
      </c>
      <c r="C8" s="47" t="s">
        <v>37</v>
      </c>
      <c r="D8" s="49" t="s">
        <v>19</v>
      </c>
      <c r="E8" s="99">
        <v>10</v>
      </c>
      <c r="F8" s="14">
        <v>1500</v>
      </c>
      <c r="G8" s="28">
        <v>0.1</v>
      </c>
      <c r="H8" s="4" t="s">
        <v>42</v>
      </c>
      <c r="I8" s="24" t="s">
        <v>47</v>
      </c>
      <c r="J8" s="3" t="s">
        <v>26</v>
      </c>
      <c r="K8" s="41">
        <v>42696</v>
      </c>
      <c r="L8" s="13">
        <f>IF(COUNT(Tableau151[[#This Row],[Colonne1]]),Tableau151[[#This Row],[Colonne1]]+14,"")</f>
        <v>42710</v>
      </c>
      <c r="M8" s="120" t="s">
        <v>13</v>
      </c>
      <c r="O8" s="21" t="s">
        <v>76</v>
      </c>
      <c r="P8" s="18">
        <f>SUM(P5+P6+P7)</f>
        <v>5</v>
      </c>
    </row>
    <row r="9" spans="1:16" ht="15.75" thickBot="1" x14ac:dyDescent="0.3">
      <c r="A9" s="40">
        <v>42697</v>
      </c>
      <c r="B9" s="23" t="s">
        <v>68</v>
      </c>
      <c r="C9" s="47" t="s">
        <v>38</v>
      </c>
      <c r="D9" s="49" t="s">
        <v>18</v>
      </c>
      <c r="E9" s="99">
        <v>20</v>
      </c>
      <c r="F9" s="14">
        <v>200</v>
      </c>
      <c r="G9" s="28">
        <v>5.5E-2</v>
      </c>
      <c r="H9" s="3" t="s">
        <v>43</v>
      </c>
      <c r="I9" s="24" t="s">
        <v>48</v>
      </c>
      <c r="J9" s="3" t="s">
        <v>26</v>
      </c>
      <c r="K9" s="41">
        <v>42697</v>
      </c>
      <c r="L9" s="13">
        <f>IF(COUNT(Tableau151[[#This Row],[Colonne1]]),Tableau151[[#This Row],[Colonne1]]+14,"")</f>
        <v>42711</v>
      </c>
      <c r="M9" s="15" t="s">
        <v>13</v>
      </c>
      <c r="O9" s="21" t="s">
        <v>78</v>
      </c>
      <c r="P9" s="25">
        <f>SUM(F8:F18)</f>
        <v>21000</v>
      </c>
    </row>
    <row r="10" spans="1:16" ht="15.75" thickBot="1" x14ac:dyDescent="0.3">
      <c r="A10" s="40">
        <v>42698</v>
      </c>
      <c r="B10" s="23" t="s">
        <v>58</v>
      </c>
      <c r="C10" s="47" t="s">
        <v>39</v>
      </c>
      <c r="D10" s="49" t="s">
        <v>17</v>
      </c>
      <c r="E10" s="99">
        <v>30</v>
      </c>
      <c r="F10" s="14">
        <v>300</v>
      </c>
      <c r="G10" s="28">
        <v>0.1</v>
      </c>
      <c r="H10" s="4" t="s">
        <v>44</v>
      </c>
      <c r="I10" s="24" t="s">
        <v>49</v>
      </c>
      <c r="J10" s="3" t="s">
        <v>27</v>
      </c>
      <c r="K10" s="41">
        <v>42698</v>
      </c>
      <c r="L10" s="13">
        <f>IF(COUNT(Tableau151[[#This Row],[Colonne1]]),Tableau151[[#This Row],[Colonne1]]+14,"")</f>
        <v>42712</v>
      </c>
      <c r="M10" s="15" t="s">
        <v>13</v>
      </c>
      <c r="O10" s="21" t="s">
        <v>77</v>
      </c>
      <c r="P10" s="22">
        <f>SUMIF(M8:M18,"Gagné",F8:F18)</f>
        <v>0</v>
      </c>
    </row>
    <row r="11" spans="1:16" x14ac:dyDescent="0.25">
      <c r="A11" s="40">
        <v>42699</v>
      </c>
      <c r="B11" s="23" t="s">
        <v>69</v>
      </c>
      <c r="C11" s="47" t="s">
        <v>40</v>
      </c>
      <c r="D11" s="49" t="s">
        <v>16</v>
      </c>
      <c r="E11" s="99">
        <v>40</v>
      </c>
      <c r="F11" s="14">
        <v>5000</v>
      </c>
      <c r="G11" s="28">
        <v>0.2</v>
      </c>
      <c r="H11" s="3" t="s">
        <v>45</v>
      </c>
      <c r="I11" s="24" t="s">
        <v>50</v>
      </c>
      <c r="J11" s="3" t="s">
        <v>28</v>
      </c>
      <c r="K11" s="41">
        <v>42699</v>
      </c>
      <c r="L11" s="13">
        <f>IF(COUNT(Tableau151[[#This Row],[Colonne1]]),Tableau151[[#This Row],[Colonne1]]+14,"")</f>
        <v>42713</v>
      </c>
      <c r="M11" s="15" t="s">
        <v>13</v>
      </c>
    </row>
    <row r="12" spans="1:16" x14ac:dyDescent="0.25">
      <c r="A12" s="40">
        <v>42700</v>
      </c>
      <c r="B12" s="23" t="s">
        <v>70</v>
      </c>
      <c r="C12" s="47" t="s">
        <v>41</v>
      </c>
      <c r="D12" s="49" t="s">
        <v>23</v>
      </c>
      <c r="E12" s="99">
        <v>50</v>
      </c>
      <c r="F12" s="14">
        <v>14000</v>
      </c>
      <c r="G12" s="28">
        <v>0.1</v>
      </c>
      <c r="H12" s="3" t="s">
        <v>46</v>
      </c>
      <c r="I12" s="24" t="s">
        <v>51</v>
      </c>
      <c r="J12" s="3" t="s">
        <v>26</v>
      </c>
      <c r="K12" s="41">
        <v>42700</v>
      </c>
      <c r="L12" s="13">
        <f>IF(COUNT(Tableau151[[#This Row],[Colonne1]]),Tableau151[[#This Row],[Colonne1]]+14,"")</f>
        <v>42714</v>
      </c>
      <c r="M12" s="15" t="s">
        <v>13</v>
      </c>
      <c r="O12" s="5"/>
      <c r="P12" s="5"/>
    </row>
    <row r="13" spans="1:16" x14ac:dyDescent="0.25">
      <c r="A13" s="40"/>
      <c r="B13" s="23"/>
      <c r="C13" s="47"/>
      <c r="D13" s="49"/>
      <c r="E13" s="99"/>
      <c r="F13" s="14"/>
      <c r="G13" s="28"/>
      <c r="H13" s="3"/>
      <c r="I13" s="24"/>
      <c r="J13" s="3"/>
      <c r="K13" s="41"/>
      <c r="L13" s="13" t="str">
        <f>IF(COUNT(Tableau151[[#This Row],[Colonne1]]),Tableau151[[#This Row],[Colonne1]]+14,"")</f>
        <v/>
      </c>
      <c r="M13" s="15"/>
    </row>
    <row r="14" spans="1:16" x14ac:dyDescent="0.25">
      <c r="A14" s="40"/>
      <c r="B14" s="23"/>
      <c r="C14" s="47"/>
      <c r="D14" s="49"/>
      <c r="E14" s="99"/>
      <c r="F14" s="14"/>
      <c r="G14" s="28"/>
      <c r="H14" s="3"/>
      <c r="I14" s="24"/>
      <c r="J14" s="3"/>
      <c r="K14" s="41"/>
      <c r="L14" s="13" t="str">
        <f>IF(COUNT(Tableau151[[#This Row],[Colonne1]]),Tableau151[[#This Row],[Colonne1]]+14,"")</f>
        <v/>
      </c>
      <c r="M14" s="15"/>
    </row>
    <row r="15" spans="1:16" x14ac:dyDescent="0.25">
      <c r="A15" s="40"/>
      <c r="B15" s="23"/>
      <c r="C15" s="47"/>
      <c r="D15" s="49"/>
      <c r="E15" s="99"/>
      <c r="F15" s="14"/>
      <c r="G15" s="28"/>
      <c r="H15" s="3"/>
      <c r="I15" s="24"/>
      <c r="J15" s="3"/>
      <c r="K15" s="41"/>
      <c r="L15" s="13" t="str">
        <f>IF(COUNT(Tableau151[[#This Row],[Colonne1]]),Tableau151[[#This Row],[Colonne1]]+14,"")</f>
        <v/>
      </c>
      <c r="M15" s="15"/>
    </row>
    <row r="16" spans="1:16" x14ac:dyDescent="0.25">
      <c r="A16" s="40"/>
      <c r="B16" s="23"/>
      <c r="C16" s="47"/>
      <c r="D16" s="49"/>
      <c r="E16" s="99"/>
      <c r="F16" s="14"/>
      <c r="G16" s="28"/>
      <c r="H16" s="3"/>
      <c r="I16" s="24"/>
      <c r="J16" s="3"/>
      <c r="K16" s="41"/>
      <c r="L16" s="13" t="str">
        <f>IF(COUNT(Tableau151[[#This Row],[Colonne1]]),Tableau151[[#This Row],[Colonne1]]+14,"")</f>
        <v/>
      </c>
      <c r="M16" s="15"/>
    </row>
    <row r="17" spans="1:13" x14ac:dyDescent="0.25">
      <c r="A17" s="40"/>
      <c r="B17" s="23"/>
      <c r="C17" s="47"/>
      <c r="D17" s="49"/>
      <c r="E17" s="99"/>
      <c r="F17" s="14"/>
      <c r="G17" s="28"/>
      <c r="H17" s="3"/>
      <c r="I17" s="24"/>
      <c r="J17" s="3"/>
      <c r="K17" s="41"/>
      <c r="L17" s="13" t="str">
        <f>IF(COUNT(Tableau151[[#This Row],[Colonne1]]),Tableau151[[#This Row],[Colonne1]]+14,"")</f>
        <v/>
      </c>
      <c r="M17" s="15"/>
    </row>
    <row r="18" spans="1:13" x14ac:dyDescent="0.25">
      <c r="A18" s="40"/>
      <c r="B18" s="44"/>
      <c r="C18" s="47"/>
      <c r="D18" s="49"/>
      <c r="E18" s="99"/>
      <c r="F18" s="14"/>
      <c r="G18" s="28"/>
      <c r="H18" s="3"/>
      <c r="I18" s="24"/>
      <c r="J18" s="3"/>
      <c r="K18" s="41"/>
      <c r="L18" s="13" t="str">
        <f>IF(COUNT(Tableau151[[#This Row],[Colonne1]]),Tableau151[[#This Row],[Colonne1]]+14,"")</f>
        <v/>
      </c>
      <c r="M18" s="15"/>
    </row>
    <row r="19" spans="1:13" s="52" customFormat="1" x14ac:dyDescent="0.25">
      <c r="A19" s="51"/>
      <c r="C19" s="50"/>
      <c r="D19" s="50"/>
      <c r="E19" s="100"/>
      <c r="H19" s="53"/>
      <c r="K19" s="51"/>
      <c r="L19" s="51"/>
    </row>
    <row r="20" spans="1:13" s="52" customFormat="1" x14ac:dyDescent="0.25">
      <c r="A20" s="51"/>
      <c r="C20" s="54"/>
      <c r="D20" s="50"/>
      <c r="E20" s="100"/>
      <c r="K20" s="51"/>
      <c r="L20" s="51"/>
    </row>
    <row r="21" spans="1:13" s="52" customFormat="1" x14ac:dyDescent="0.25">
      <c r="A21" s="51"/>
      <c r="C21" s="50"/>
      <c r="D21" s="50"/>
      <c r="E21" s="100"/>
      <c r="K21" s="51"/>
      <c r="L21" s="51"/>
    </row>
    <row r="22" spans="1:13" s="52" customFormat="1" x14ac:dyDescent="0.25"/>
    <row r="23" spans="1:13" s="52" customFormat="1" x14ac:dyDescent="0.25"/>
    <row r="24" spans="1:13" s="52" customFormat="1" x14ac:dyDescent="0.25"/>
    <row r="25" spans="1:13" s="52" customFormat="1" x14ac:dyDescent="0.25"/>
    <row r="26" spans="1:13" s="52" customFormat="1" x14ac:dyDescent="0.25"/>
    <row r="27" spans="1:13" s="52" customFormat="1" x14ac:dyDescent="0.25"/>
    <row r="28" spans="1:13" s="52" customFormat="1" x14ac:dyDescent="0.25"/>
    <row r="29" spans="1:13" s="52" customFormat="1" x14ac:dyDescent="0.25"/>
    <row r="30" spans="1:13" s="52" customFormat="1" x14ac:dyDescent="0.25"/>
    <row r="31" spans="1:13" s="52" customFormat="1" x14ac:dyDescent="0.25"/>
    <row r="32" spans="1:13" s="52" customFormat="1" x14ac:dyDescent="0.25"/>
    <row r="33" spans="4:4" x14ac:dyDescent="0.25">
      <c r="D33" s="50"/>
    </row>
    <row r="34" spans="4:4" x14ac:dyDescent="0.25">
      <c r="D34" s="50"/>
    </row>
    <row r="35" spans="4:4" x14ac:dyDescent="0.25">
      <c r="D35" s="50"/>
    </row>
    <row r="36" spans="4:4" x14ac:dyDescent="0.25">
      <c r="D36" s="50"/>
    </row>
    <row r="37" spans="4:4" x14ac:dyDescent="0.25">
      <c r="D37" s="50"/>
    </row>
    <row r="38" spans="4:4" x14ac:dyDescent="0.25">
      <c r="D38" s="50"/>
    </row>
    <row r="39" spans="4:4" x14ac:dyDescent="0.25">
      <c r="D39" s="50"/>
    </row>
    <row r="40" spans="4:4" x14ac:dyDescent="0.25">
      <c r="D40" s="50"/>
    </row>
  </sheetData>
  <dataConsolidate>
    <dataRefs count="1">
      <dataRef name="$E$5+$J$5+$I$5"/>
    </dataRefs>
  </dataConsolidate>
  <dataValidations count="6">
    <dataValidation type="list" allowBlank="1" showInputMessage="1" showErrorMessage="1" sqref="A8:A18 K8:K18 K4">
      <formula1>Date</formula1>
    </dataValidation>
    <dataValidation type="list" allowBlank="1" showInputMessage="1" sqref="D8:D18">
      <formula1>Désignation_Devis</formula1>
    </dataValidation>
    <dataValidation allowBlank="1" showInputMessage="1" sqref="E8:E18"/>
    <dataValidation type="list" allowBlank="1" showInputMessage="1" showErrorMessage="1" sqref="M4:M5 M8:M18">
      <formula1>Commande</formula1>
    </dataValidation>
    <dataValidation type="list" allowBlank="1" showInputMessage="1" showErrorMessage="1" sqref="J4:J5 J8:J18">
      <formula1>Créateur</formula1>
    </dataValidation>
    <dataValidation type="list" allowBlank="1" showInputMessage="1" showErrorMessage="1" sqref="G8:G18 G4:G5">
      <formula1>Tva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Bibliothèque!$C$2:$C$10</xm:f>
          </x14:formula1>
          <xm:sqref>D4:D5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workbookViewId="0">
      <selection activeCell="G5" sqref="G5"/>
    </sheetView>
  </sheetViews>
  <sheetFormatPr baseColWidth="10" defaultRowHeight="15" x14ac:dyDescent="0.25"/>
  <cols>
    <col min="3" max="3" width="20.85546875" customWidth="1"/>
    <col min="5" max="5" width="17.7109375" customWidth="1"/>
  </cols>
  <sheetData>
    <row r="1" spans="1:7" s="103" customFormat="1" x14ac:dyDescent="0.25">
      <c r="A1" s="56" t="s">
        <v>6</v>
      </c>
      <c r="B1" s="101" t="s">
        <v>15</v>
      </c>
      <c r="C1" s="102" t="s">
        <v>64</v>
      </c>
      <c r="D1" s="103" t="s">
        <v>24</v>
      </c>
      <c r="E1" s="103" t="s">
        <v>63</v>
      </c>
      <c r="F1" s="103" t="s">
        <v>31</v>
      </c>
      <c r="G1" s="103" t="s">
        <v>61</v>
      </c>
    </row>
    <row r="2" spans="1:7" x14ac:dyDescent="0.25">
      <c r="A2" s="58"/>
      <c r="B2" s="1"/>
    </row>
    <row r="3" spans="1:7" x14ac:dyDescent="0.25">
      <c r="A3" s="55">
        <f ca="1">TODAY()</f>
        <v>42698</v>
      </c>
      <c r="B3" s="1" t="s">
        <v>52</v>
      </c>
      <c r="C3" t="s">
        <v>16</v>
      </c>
      <c r="D3" t="s">
        <v>26</v>
      </c>
      <c r="E3" s="26" t="s">
        <v>60</v>
      </c>
      <c r="F3" s="27">
        <v>5.5E-2</v>
      </c>
      <c r="G3" s="26" t="s">
        <v>61</v>
      </c>
    </row>
    <row r="4" spans="1:7" x14ac:dyDescent="0.25">
      <c r="A4" s="57"/>
      <c r="B4" s="1" t="s">
        <v>14</v>
      </c>
      <c r="C4" t="s">
        <v>17</v>
      </c>
      <c r="D4" t="s">
        <v>27</v>
      </c>
      <c r="E4" s="26" t="s">
        <v>30</v>
      </c>
      <c r="F4" s="27">
        <v>0.1</v>
      </c>
      <c r="G4" s="26" t="s">
        <v>13</v>
      </c>
    </row>
    <row r="5" spans="1:7" x14ac:dyDescent="0.25">
      <c r="B5" s="1" t="s">
        <v>13</v>
      </c>
      <c r="C5" t="s">
        <v>19</v>
      </c>
      <c r="D5" t="s">
        <v>28</v>
      </c>
      <c r="F5" s="27">
        <v>0.2</v>
      </c>
    </row>
    <row r="6" spans="1:7" x14ac:dyDescent="0.25">
      <c r="C6" t="s">
        <v>18</v>
      </c>
    </row>
    <row r="7" spans="1:7" x14ac:dyDescent="0.25">
      <c r="C7" t="s">
        <v>20</v>
      </c>
    </row>
    <row r="8" spans="1:7" x14ac:dyDescent="0.25">
      <c r="C8" t="s">
        <v>21</v>
      </c>
    </row>
    <row r="9" spans="1:7" x14ac:dyDescent="0.25">
      <c r="C9" t="s">
        <v>22</v>
      </c>
    </row>
    <row r="10" spans="1:7" x14ac:dyDescent="0.25">
      <c r="C10" t="s">
        <v>62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F59CE1-55B8-4007-A7B1-3B0330B30C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Carnet de commande</vt:lpstr>
      <vt:lpstr>Devis</vt:lpstr>
      <vt:lpstr>Bibliothèque</vt:lpstr>
      <vt:lpstr>Commande</vt:lpstr>
      <vt:lpstr>Créateur</vt:lpstr>
      <vt:lpstr>Date</vt:lpstr>
      <vt:lpstr>Désignation_Devis</vt:lpstr>
      <vt:lpstr>EnCour</vt:lpstr>
      <vt:lpstr>Janvieracopie</vt:lpstr>
      <vt:lpstr>Regler</vt:lpstr>
      <vt:lpstr>Tva</vt:lpstr>
    </vt:vector>
  </TitlesOfParts>
  <Company>ESC TOULOUSE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MARNEFFE Philippe</cp:lastModifiedBy>
  <cp:lastPrinted>2016-11-02T15:51:21Z</cp:lastPrinted>
  <dcterms:created xsi:type="dcterms:W3CDTF">2011-01-19T14:06:33Z</dcterms:created>
  <dcterms:modified xsi:type="dcterms:W3CDTF">2016-11-24T03:48:21Z</dcterms:modified>
</cp:coreProperties>
</file>