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Griettes\"/>
    </mc:Choice>
  </mc:AlternateContent>
  <bookViews>
    <workbookView xWindow="0" yWindow="0" windowWidth="21600" windowHeight="9780"/>
  </bookViews>
  <sheets>
    <sheet name="Bûches" sheetId="2" r:id="rId1"/>
  </sheets>
  <definedNames>
    <definedName name="Alexia12">#REF!</definedName>
    <definedName name="Alexia6">#REF!</definedName>
    <definedName name="Brice12">#REF!</definedName>
    <definedName name="Brice6">#REF!</definedName>
    <definedName name="Bûches12">#REF!</definedName>
    <definedName name="Bûches6">#REF!</definedName>
    <definedName name="Clarisse12">#REF!</definedName>
    <definedName name="Clarisse6">#REF!</definedName>
    <definedName name="Griettes12">#REF!</definedName>
    <definedName name="Griettes6">#REF!</definedName>
    <definedName name="Hugues12">#REF!</definedName>
    <definedName name="Hugues6">#REF!</definedName>
    <definedName name="Justine12">#REF!</definedName>
    <definedName name="Justine6">#REF!</definedName>
    <definedName name="PrixB12">#REF!</definedName>
    <definedName name="PrixB6">#REF!</definedName>
    <definedName name="TBûches12">#REF!</definedName>
    <definedName name="TBûches6">#REF!</definedName>
  </definedNames>
  <calcPr calcId="152511"/>
</workbook>
</file>

<file path=xl/calcChain.xml><?xml version="1.0" encoding="utf-8"?>
<calcChain xmlns="http://schemas.openxmlformats.org/spreadsheetml/2006/main">
  <c r="X13" i="2" l="1"/>
  <c r="I22" i="2"/>
  <c r="J22" i="2"/>
  <c r="L22" i="2"/>
  <c r="M22" i="2"/>
  <c r="O22" i="2"/>
  <c r="P22" i="2"/>
  <c r="R22" i="2"/>
  <c r="S22" i="2"/>
  <c r="U22" i="2"/>
  <c r="V22" i="2"/>
  <c r="G22" i="2"/>
  <c r="F22" i="2"/>
  <c r="I13" i="2"/>
  <c r="I5" i="2" s="1"/>
  <c r="J13" i="2"/>
  <c r="J5" i="2" s="1"/>
  <c r="L13" i="2"/>
  <c r="L5" i="2" s="1"/>
  <c r="M13" i="2"/>
  <c r="M5" i="2" s="1"/>
  <c r="O13" i="2"/>
  <c r="O5" i="2" s="1"/>
  <c r="P13" i="2"/>
  <c r="P5" i="2" s="1"/>
  <c r="R13" i="2"/>
  <c r="R5" i="2" s="1"/>
  <c r="S13" i="2"/>
  <c r="S5" i="2" s="1"/>
  <c r="U13" i="2"/>
  <c r="U5" i="2" s="1"/>
  <c r="V13" i="2"/>
  <c r="V5" i="2" s="1"/>
  <c r="G13" i="2"/>
  <c r="G5" i="2" s="1"/>
  <c r="F13" i="2"/>
  <c r="F5" i="2" s="1"/>
  <c r="X22" i="2" l="1"/>
  <c r="O43" i="2" l="1"/>
  <c r="R43" i="2" s="1"/>
  <c r="M43" i="2"/>
  <c r="I43" i="2" s="1"/>
  <c r="V42" i="2"/>
  <c r="U42" i="2" s="1"/>
  <c r="S42" i="2"/>
  <c r="R42" i="2" s="1"/>
  <c r="P42" i="2"/>
  <c r="O42" i="2" s="1"/>
  <c r="M42" i="2"/>
  <c r="L42" i="2" s="1"/>
  <c r="J42" i="2"/>
  <c r="I42" i="2" s="1"/>
  <c r="G42" i="2"/>
  <c r="F42" i="2" s="1"/>
  <c r="O35" i="2"/>
  <c r="R35" i="2" s="1"/>
  <c r="V34" i="2"/>
  <c r="U34" i="2" s="1"/>
  <c r="S34" i="2"/>
  <c r="R34" i="2" s="1"/>
  <c r="P34" i="2"/>
  <c r="O34" i="2" s="1"/>
  <c r="M34" i="2"/>
  <c r="L34" i="2" s="1"/>
  <c r="J34" i="2"/>
  <c r="I34" i="2" s="1"/>
  <c r="G34" i="2"/>
  <c r="F34" i="2" s="1"/>
  <c r="M35" i="2"/>
  <c r="I35" i="2" s="1"/>
  <c r="X39" i="2" l="1"/>
  <c r="X31" i="2"/>
  <c r="R14" i="2" l="1"/>
  <c r="S15" i="2" s="1"/>
  <c r="O14" i="2"/>
  <c r="L14" i="2"/>
  <c r="I14" i="2"/>
  <c r="O26" i="2"/>
  <c r="R26" i="2" s="1"/>
  <c r="U14" i="2"/>
  <c r="P6" i="2"/>
  <c r="F14" i="2"/>
  <c r="G15" i="2" s="1"/>
  <c r="M26" i="2"/>
  <c r="I26" i="2" s="1"/>
  <c r="M17" i="2"/>
  <c r="I17" i="2" s="1"/>
  <c r="O17" i="2"/>
  <c r="R17" i="2" s="1"/>
  <c r="P15" i="2" l="1"/>
  <c r="P16" i="2" s="1"/>
  <c r="M15" i="2"/>
  <c r="M16" i="2" s="1"/>
  <c r="J15" i="2"/>
  <c r="I15" i="2" s="1"/>
  <c r="I16" i="2" s="1"/>
  <c r="V15" i="2"/>
  <c r="U15" i="2" s="1"/>
  <c r="U16" i="2" s="1"/>
  <c r="S16" i="2"/>
  <c r="R15" i="2"/>
  <c r="R16" i="2" s="1"/>
  <c r="O15" i="2"/>
  <c r="O16" i="2" s="1"/>
  <c r="L15" i="2"/>
  <c r="L16" i="2" s="1"/>
  <c r="S6" i="2"/>
  <c r="R6" i="2" s="1"/>
  <c r="R25" i="2" s="1"/>
  <c r="O23" i="2"/>
  <c r="M6" i="2"/>
  <c r="L6" i="2" s="1"/>
  <c r="L25" i="2" s="1"/>
  <c r="J6" i="2"/>
  <c r="I6" i="2" s="1"/>
  <c r="J25" i="2" s="1"/>
  <c r="G6" i="2"/>
  <c r="F6" i="2" s="1"/>
  <c r="G25" i="2" s="1"/>
  <c r="V6" i="2"/>
  <c r="U6" i="2" s="1"/>
  <c r="V25" i="2" s="1"/>
  <c r="O7" i="2"/>
  <c r="R7" i="2" s="1"/>
  <c r="M7" i="2"/>
  <c r="I7" i="2" s="1"/>
  <c r="O6" i="2"/>
  <c r="O25" i="2" s="1"/>
  <c r="G16" i="2"/>
  <c r="F15" i="2"/>
  <c r="F16" i="2" s="1"/>
  <c r="J16" i="2" l="1"/>
  <c r="P24" i="2"/>
  <c r="O24" i="2" s="1"/>
  <c r="V16" i="2"/>
  <c r="S25" i="2"/>
  <c r="R23" i="2"/>
  <c r="S24" i="2" s="1"/>
  <c r="R24" i="2" s="1"/>
  <c r="X3" i="2"/>
  <c r="L23" i="2"/>
  <c r="M24" i="2" s="1"/>
  <c r="L24" i="2" s="1"/>
  <c r="I25" i="2"/>
  <c r="F25" i="2"/>
  <c r="I23" i="2"/>
  <c r="F23" i="2"/>
  <c r="U23" i="2"/>
  <c r="U25" i="2"/>
  <c r="P25" i="2"/>
  <c r="M25" i="2"/>
  <c r="J24" i="2" l="1"/>
  <c r="I24" i="2" s="1"/>
  <c r="G24" i="2"/>
  <c r="F24" i="2" s="1"/>
  <c r="V24" i="2"/>
  <c r="U24" i="2" s="1"/>
</calcChain>
</file>

<file path=xl/sharedStrings.xml><?xml version="1.0" encoding="utf-8"?>
<sst xmlns="http://schemas.openxmlformats.org/spreadsheetml/2006/main" count="38" uniqueCount="12">
  <si>
    <t>GRIETTES</t>
  </si>
  <si>
    <t>JUSTINE</t>
  </si>
  <si>
    <t>CLARISSE</t>
  </si>
  <si>
    <t>ALEXIA</t>
  </si>
  <si>
    <t>BRICE</t>
  </si>
  <si>
    <t>HUGUES</t>
  </si>
  <si>
    <t>Caisse</t>
  </si>
  <si>
    <t>Plan de découpe</t>
  </si>
  <si>
    <t>NOËL 2015</t>
  </si>
  <si>
    <t>NOËL 2014</t>
  </si>
  <si>
    <t>NOEL16</t>
  </si>
  <si>
    <t>NOËL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</si>
</sst>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3" tint="0.3999755851924192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Berlin Sans FB"/>
      <family val="2"/>
    </font>
    <font>
      <sz val="8"/>
      <color theme="1"/>
      <name val="Berlin Sans FB"/>
      <family val="2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10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2" fontId="8" fillId="0" borderId="11" xfId="0" applyNumberFormat="1" applyFont="1" applyBorder="1" applyAlignment="1">
      <alignment horizontal="center" vertical="center"/>
    </xf>
    <xf numFmtId="4" fontId="8" fillId="0" borderId="6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0" fillId="0" borderId="18" xfId="0" applyBorder="1"/>
    <xf numFmtId="0" fontId="0" fillId="0" borderId="2" xfId="0" applyBorder="1" applyAlignment="1">
      <alignment horizontal="right"/>
    </xf>
    <xf numFmtId="0" fontId="2" fillId="0" borderId="13" xfId="0" applyFont="1" applyBorder="1" applyAlignment="1">
      <alignment horizontal="left"/>
    </xf>
    <xf numFmtId="0" fontId="0" fillId="0" borderId="14" xfId="0" applyBorder="1" applyAlignment="1">
      <alignment horizontal="right"/>
    </xf>
    <xf numFmtId="0" fontId="2" fillId="0" borderId="2" xfId="0" applyFont="1" applyBorder="1" applyAlignment="1">
      <alignment horizontal="left"/>
    </xf>
    <xf numFmtId="0" fontId="3" fillId="10" borderId="18" xfId="0" applyFont="1" applyFill="1" applyBorder="1"/>
    <xf numFmtId="0" fontId="0" fillId="0" borderId="0" xfId="0" applyBorder="1" applyAlignment="1">
      <alignment horizontal="center" vertical="center"/>
    </xf>
    <xf numFmtId="0" fontId="6" fillId="17" borderId="1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4" borderId="3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5" borderId="3" xfId="0" applyFont="1" applyFill="1" applyBorder="1" applyAlignment="1">
      <alignment horizontal="center" vertical="center"/>
    </xf>
    <xf numFmtId="0" fontId="1" fillId="15" borderId="6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center" vertical="center"/>
    </xf>
    <xf numFmtId="0" fontId="1" fillId="16" borderId="6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10" borderId="0" xfId="0" applyFont="1" applyFill="1" applyBorder="1" applyAlignment="1">
      <alignment horizontal="center" vertical="center"/>
    </xf>
    <xf numFmtId="164" fontId="0" fillId="0" borderId="15" xfId="0" applyNumberFormat="1" applyBorder="1" applyAlignment="1">
      <alignment vertical="center"/>
    </xf>
    <xf numFmtId="164" fontId="9" fillId="19" borderId="11" xfId="0" applyNumberFormat="1" applyFont="1" applyFill="1" applyBorder="1" applyAlignment="1">
      <alignment vertical="center"/>
    </xf>
    <xf numFmtId="0" fontId="4" fillId="20" borderId="3" xfId="0" applyFont="1" applyFill="1" applyBorder="1" applyAlignment="1">
      <alignment horizontal="center" vertical="center"/>
    </xf>
    <xf numFmtId="0" fontId="4" fillId="20" borderId="6" xfId="0" applyFont="1" applyFill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7" xfId="0" quotePrefix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4" fillId="20" borderId="10" xfId="0" applyFont="1" applyFill="1" applyBorder="1" applyAlignment="1">
      <alignment horizontal="center" vertical="center"/>
    </xf>
    <xf numFmtId="0" fontId="6" fillId="17" borderId="1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0" fontId="2" fillId="0" borderId="20" xfId="0" applyFont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0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8" borderId="24" xfId="0" applyFont="1" applyFill="1" applyBorder="1" applyAlignment="1">
      <alignment horizontal="left"/>
    </xf>
    <xf numFmtId="0" fontId="0" fillId="8" borderId="24" xfId="0" applyFill="1" applyBorder="1"/>
    <xf numFmtId="0" fontId="0" fillId="8" borderId="26" xfId="0" applyFill="1" applyBorder="1"/>
    <xf numFmtId="0" fontId="0" fillId="8" borderId="27" xfId="0" applyFill="1" applyBorder="1"/>
    <xf numFmtId="0" fontId="2" fillId="8" borderId="29" xfId="0" applyFont="1" applyFill="1" applyBorder="1" applyAlignment="1">
      <alignment horizontal="left"/>
    </xf>
    <xf numFmtId="0" fontId="0" fillId="8" borderId="29" xfId="0" applyFill="1" applyBorder="1"/>
    <xf numFmtId="0" fontId="0" fillId="21" borderId="23" xfId="0" applyFill="1" applyBorder="1"/>
    <xf numFmtId="0" fontId="0" fillId="22" borderId="23" xfId="0" applyFill="1" applyBorder="1"/>
    <xf numFmtId="0" fontId="0" fillId="22" borderId="28" xfId="0" applyFill="1" applyBorder="1"/>
    <xf numFmtId="0" fontId="0" fillId="21" borderId="25" xfId="0" applyFill="1" applyBorder="1"/>
    <xf numFmtId="0" fontId="0" fillId="22" borderId="25" xfId="0" applyFill="1" applyBorder="1"/>
    <xf numFmtId="0" fontId="0" fillId="22" borderId="30" xfId="0" applyFill="1" applyBorder="1"/>
    <xf numFmtId="0" fontId="14" fillId="0" borderId="0" xfId="1"/>
    <xf numFmtId="0" fontId="0" fillId="24" borderId="23" xfId="0" applyFill="1" applyBorder="1"/>
    <xf numFmtId="0" fontId="0" fillId="10" borderId="0" xfId="0" applyFill="1" applyBorder="1"/>
    <xf numFmtId="0" fontId="7" fillId="19" borderId="9" xfId="0" applyFont="1" applyFill="1" applyBorder="1" applyAlignment="1">
      <alignment horizontal="center" vertical="center"/>
    </xf>
    <xf numFmtId="0" fontId="0" fillId="23" borderId="18" xfId="0" applyFill="1" applyBorder="1"/>
    <xf numFmtId="0" fontId="7" fillId="19" borderId="9" xfId="0" applyFont="1" applyFill="1" applyBorder="1" applyAlignment="1">
      <alignment horizontal="center" vertical="center"/>
    </xf>
    <xf numFmtId="0" fontId="7" fillId="19" borderId="10" xfId="0" applyFont="1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" fontId="0" fillId="9" borderId="16" xfId="0" applyNumberFormat="1" applyFill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/>
    </xf>
    <xf numFmtId="164" fontId="0" fillId="19" borderId="13" xfId="0" applyNumberFormat="1" applyFill="1" applyBorder="1" applyAlignment="1">
      <alignment horizontal="center" vertical="center"/>
    </xf>
    <xf numFmtId="164" fontId="0" fillId="19" borderId="14" xfId="0" applyNumberForma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164" fontId="10" fillId="18" borderId="9" xfId="0" applyNumberFormat="1" applyFont="1" applyFill="1" applyBorder="1" applyAlignment="1">
      <alignment horizontal="center" vertical="center" textRotation="90" readingOrder="1"/>
    </xf>
    <xf numFmtId="164" fontId="10" fillId="18" borderId="12" xfId="0" applyNumberFormat="1" applyFont="1" applyFill="1" applyBorder="1" applyAlignment="1">
      <alignment horizontal="center" vertical="center" textRotation="90" readingOrder="1"/>
    </xf>
    <xf numFmtId="164" fontId="10" fillId="18" borderId="10" xfId="0" applyNumberFormat="1" applyFont="1" applyFill="1" applyBorder="1" applyAlignment="1">
      <alignment horizontal="center" vertical="center" textRotation="90" readingOrder="1"/>
    </xf>
    <xf numFmtId="164" fontId="0" fillId="18" borderId="5" xfId="0" applyNumberFormat="1" applyFill="1" applyBorder="1" applyAlignment="1">
      <alignment horizontal="center" vertical="center"/>
    </xf>
    <xf numFmtId="164" fontId="0" fillId="18" borderId="6" xfId="0" applyNumberForma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164" fontId="0" fillId="19" borderId="5" xfId="0" applyNumberFormat="1" applyFill="1" applyBorder="1" applyAlignment="1">
      <alignment horizontal="center" vertical="center"/>
    </xf>
    <xf numFmtId="164" fontId="0" fillId="19" borderId="6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25</xdr:col>
          <xdr:colOff>266700</xdr:colOff>
          <xdr:row>1</xdr:row>
          <xdr:rowOff>0</xdr:rowOff>
        </xdr:from>
        <xdr:to>
          <xdr:col>27</xdr:col>
          <xdr:colOff>19050</xdr:colOff>
          <xdr:row>4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NOËL 2017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419099</xdr:colOff>
      <xdr:row>3</xdr:row>
      <xdr:rowOff>9524</xdr:rowOff>
    </xdr:from>
    <xdr:to>
      <xdr:col>3</xdr:col>
      <xdr:colOff>1438275</xdr:colOff>
      <xdr:row>7</xdr:row>
      <xdr:rowOff>190500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99" y="514349"/>
          <a:ext cx="1019176" cy="1019176"/>
        </a:xfrm>
        <a:prstGeom prst="rect">
          <a:avLst/>
        </a:prstGeom>
        <a:effectLst>
          <a:reflection stA="0" endPos="65000" dist="50800" dir="5400000" sy="-100000" algn="bl" rotWithShape="0"/>
        </a:effectLst>
      </xdr:spPr>
    </xdr:pic>
    <xdr:clientData/>
  </xdr:twoCellAnchor>
  <xdr:twoCellAnchor editAs="oneCell">
    <xdr:from>
      <xdr:col>3</xdr:col>
      <xdr:colOff>419099</xdr:colOff>
      <xdr:row>31</xdr:row>
      <xdr:rowOff>19050</xdr:rowOff>
    </xdr:from>
    <xdr:to>
      <xdr:col>3</xdr:col>
      <xdr:colOff>1438275</xdr:colOff>
      <xdr:row>36</xdr:row>
      <xdr:rowOff>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99" y="6429375"/>
          <a:ext cx="1019176" cy="1019176"/>
        </a:xfrm>
        <a:prstGeom prst="rect">
          <a:avLst/>
        </a:prstGeom>
        <a:effectLst>
          <a:reflection stA="0" endPos="65000" dist="50800" dir="5400000" sy="-100000" algn="bl" rotWithShape="0"/>
        </a:effectLst>
      </xdr:spPr>
    </xdr:pic>
    <xdr:clientData/>
  </xdr:twoCellAnchor>
  <xdr:twoCellAnchor editAs="oneCell">
    <xdr:from>
      <xdr:col>3</xdr:col>
      <xdr:colOff>419100</xdr:colOff>
      <xdr:row>39</xdr:row>
      <xdr:rowOff>19050</xdr:rowOff>
    </xdr:from>
    <xdr:to>
      <xdr:col>3</xdr:col>
      <xdr:colOff>1438276</xdr:colOff>
      <xdr:row>44</xdr:row>
      <xdr:rowOff>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" y="8077200"/>
          <a:ext cx="1019176" cy="1019176"/>
        </a:xfrm>
        <a:prstGeom prst="rect">
          <a:avLst/>
        </a:prstGeom>
        <a:effectLst>
          <a:reflection stA="0" endPos="65000" dist="508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AA43"/>
  <sheetViews>
    <sheetView tabSelected="1" workbookViewId="0">
      <selection activeCell="AA13" sqref="AA13"/>
    </sheetView>
  </sheetViews>
  <sheetFormatPr baseColWidth="10" defaultRowHeight="15.75" x14ac:dyDescent="0.25"/>
  <cols>
    <col min="1" max="2" width="1.42578125" customWidth="1"/>
    <col min="3" max="3" width="5.140625" style="2" customWidth="1"/>
    <col min="4" max="4" width="32.140625" style="2" customWidth="1"/>
    <col min="5" max="5" width="0.85546875" customWidth="1"/>
    <col min="6" max="7" width="6.7109375" customWidth="1"/>
    <col min="8" max="8" width="0.5703125" customWidth="1"/>
    <col min="9" max="10" width="6.7109375" customWidth="1"/>
    <col min="11" max="11" width="0.5703125" style="1" customWidth="1"/>
    <col min="12" max="13" width="6.7109375" customWidth="1"/>
    <col min="14" max="14" width="0.5703125" style="1" customWidth="1"/>
    <col min="15" max="16" width="6.7109375" customWidth="1"/>
    <col min="17" max="17" width="0.5703125" style="1" customWidth="1"/>
    <col min="18" max="19" width="6.7109375" customWidth="1"/>
    <col min="20" max="20" width="0.5703125" style="1" customWidth="1"/>
    <col min="21" max="22" width="6.7109375" customWidth="1"/>
    <col min="23" max="23" width="0.5703125" style="1" customWidth="1"/>
    <col min="24" max="24" width="9.42578125" customWidth="1"/>
    <col min="25" max="25" width="1.42578125" customWidth="1"/>
    <col min="27" max="27" width="23" customWidth="1"/>
  </cols>
  <sheetData>
    <row r="2" spans="2:27" ht="7.5" customHeight="1" thickBot="1" x14ac:dyDescent="0.3">
      <c r="B2" s="61"/>
      <c r="C2" s="54"/>
      <c r="D2" s="54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64"/>
      <c r="Z2">
        <v>5</v>
      </c>
    </row>
    <row r="3" spans="2:27" ht="16.5" thickBot="1" x14ac:dyDescent="0.3">
      <c r="B3" s="56"/>
      <c r="C3" s="98" t="s">
        <v>11</v>
      </c>
      <c r="D3" s="99"/>
      <c r="E3" s="1"/>
      <c r="F3" s="100" t="s">
        <v>0</v>
      </c>
      <c r="G3" s="101"/>
      <c r="H3" s="15"/>
      <c r="I3" s="87" t="s">
        <v>1</v>
      </c>
      <c r="J3" s="88"/>
      <c r="K3" s="15"/>
      <c r="L3" s="89" t="s">
        <v>2</v>
      </c>
      <c r="M3" s="90"/>
      <c r="N3" s="15"/>
      <c r="O3" s="96" t="s">
        <v>3</v>
      </c>
      <c r="P3" s="97"/>
      <c r="Q3" s="15"/>
      <c r="R3" s="83" t="s">
        <v>4</v>
      </c>
      <c r="S3" s="84"/>
      <c r="T3" s="15"/>
      <c r="U3" s="106" t="s">
        <v>5</v>
      </c>
      <c r="V3" s="107"/>
      <c r="X3" s="91">
        <f>I7+R7</f>
        <v>0</v>
      </c>
      <c r="Y3" s="57"/>
    </row>
    <row r="4" spans="2:27" ht="16.5" thickBot="1" x14ac:dyDescent="0.3">
      <c r="B4" s="56"/>
      <c r="C4" s="3"/>
      <c r="D4" s="3"/>
      <c r="E4" s="1"/>
      <c r="F4" s="33">
        <v>6</v>
      </c>
      <c r="G4" s="34">
        <v>12</v>
      </c>
      <c r="H4" s="15"/>
      <c r="I4" s="33">
        <v>6</v>
      </c>
      <c r="J4" s="34">
        <v>12</v>
      </c>
      <c r="K4" s="15"/>
      <c r="L4" s="33">
        <v>6</v>
      </c>
      <c r="M4" s="34">
        <v>12</v>
      </c>
      <c r="N4" s="15"/>
      <c r="O4" s="33">
        <v>6</v>
      </c>
      <c r="P4" s="34">
        <v>12</v>
      </c>
      <c r="Q4" s="15"/>
      <c r="R4" s="33">
        <v>6</v>
      </c>
      <c r="S4" s="34">
        <v>12</v>
      </c>
      <c r="T4" s="15"/>
      <c r="U4" s="33">
        <v>6</v>
      </c>
      <c r="V4" s="34">
        <v>12</v>
      </c>
      <c r="X4" s="92"/>
      <c r="Y4" s="57"/>
    </row>
    <row r="5" spans="2:27" ht="16.5" thickBot="1" x14ac:dyDescent="0.3">
      <c r="B5" s="56"/>
      <c r="C5" s="3"/>
      <c r="D5" s="3"/>
      <c r="E5" s="1"/>
      <c r="F5" s="19">
        <f>F13+F22</f>
        <v>0</v>
      </c>
      <c r="G5" s="20">
        <f>G13+G22</f>
        <v>0</v>
      </c>
      <c r="H5" s="15"/>
      <c r="I5" s="19">
        <f>I13+I22</f>
        <v>0</v>
      </c>
      <c r="J5" s="20">
        <f>J13+J22</f>
        <v>0</v>
      </c>
      <c r="K5" s="15"/>
      <c r="L5" s="19">
        <f>L13+L22</f>
        <v>0</v>
      </c>
      <c r="M5" s="20">
        <f>M13+M22</f>
        <v>0</v>
      </c>
      <c r="N5" s="15"/>
      <c r="O5" s="19">
        <f>O13+O22</f>
        <v>0</v>
      </c>
      <c r="P5" s="20">
        <f>P13+P22</f>
        <v>0</v>
      </c>
      <c r="Q5" s="15"/>
      <c r="R5" s="19">
        <f>R13+R22</f>
        <v>0</v>
      </c>
      <c r="S5" s="20">
        <f>S13+S22</f>
        <v>0</v>
      </c>
      <c r="T5" s="15"/>
      <c r="U5" s="19">
        <f>U13+U22</f>
        <v>0</v>
      </c>
      <c r="V5" s="20">
        <f>V13+V22</f>
        <v>0</v>
      </c>
      <c r="W5" s="15"/>
      <c r="X5" s="92"/>
      <c r="Y5" s="57"/>
    </row>
    <row r="6" spans="2:27" ht="16.5" thickBot="1" x14ac:dyDescent="0.3">
      <c r="B6" s="56"/>
      <c r="C6" s="3"/>
      <c r="D6" s="3"/>
      <c r="E6" s="1"/>
      <c r="F6" s="31">
        <f>IF((G6*3)-F5-(G5*2)=2,IF(F5&gt;G5,"L",(G6*3)-F5-(G5*2)),(G6*3)-F5-(G5*2))</f>
        <v>0</v>
      </c>
      <c r="G6" s="32">
        <f>G5+IF(F5&gt;G5,ROUNDUP((F5-G5)/3,0),0)</f>
        <v>0</v>
      </c>
      <c r="H6" s="15"/>
      <c r="I6" s="31">
        <f>IF((J6*3)-I5-(J5*2)=2,IF(I5&gt;J5,"L",(J6*3)-I5-(J5*2)),(J6*3)-I5-(J5*2))</f>
        <v>0</v>
      </c>
      <c r="J6" s="32">
        <f>J5+IF(I5&gt;J5,ROUNDUP((I5-J5)/3,0),0)</f>
        <v>0</v>
      </c>
      <c r="K6" s="15"/>
      <c r="L6" s="31">
        <f>IF((M6*3)-L5-(M5*2)=2,IF(L5&gt;M5,"L",(M6*3)-L5-(M5*2)),(M6*3)-L5-(M5*2))</f>
        <v>0</v>
      </c>
      <c r="M6" s="32">
        <f>M5+IF(L5&gt;M5,ROUNDUP((L5-M5)/3,0),0)</f>
        <v>0</v>
      </c>
      <c r="N6" s="15"/>
      <c r="O6" s="31">
        <f>IF((P6*3)-O5-(P5*2)=2,IF(O5&gt;P5,"L",(P6*3)-O5-(P5*2)),(P6*3)-O5-(P5*2))</f>
        <v>0</v>
      </c>
      <c r="P6" s="32">
        <f>P5+IF(O5&gt;P5,ROUNDUP((O5-P5)/3,0),0)</f>
        <v>0</v>
      </c>
      <c r="Q6" s="15"/>
      <c r="R6" s="31">
        <f>IF((S6*3)-R5-(S5*2)=2,IF(R5&gt;S5,"L",(S6*3)-R5-(S5*2)),(S6*3)-R5-(S5*2))</f>
        <v>0</v>
      </c>
      <c r="S6" s="32">
        <f>S5+IF(R5&gt;S5,ROUNDUP((R5-S5)/3,0),0)</f>
        <v>0</v>
      </c>
      <c r="T6" s="15"/>
      <c r="U6" s="31">
        <f>IF((V6*3)-U5-(V5*2)=2,IF(U5&gt;V5,"L",(V6*3)-U5-(V5*2)),(V6*3)-U5-(V5*2))</f>
        <v>0</v>
      </c>
      <c r="V6" s="32">
        <f>V5+IF(U5&gt;V5,ROUNDUP((U5-V5)/3,0),0)</f>
        <v>0</v>
      </c>
      <c r="X6" s="93"/>
      <c r="Y6" s="57"/>
    </row>
    <row r="7" spans="2:27" ht="16.5" thickBot="1" x14ac:dyDescent="0.3">
      <c r="B7" s="56"/>
      <c r="C7" s="3"/>
      <c r="D7" s="3"/>
      <c r="E7" s="1"/>
      <c r="F7" s="15"/>
      <c r="G7" s="15"/>
      <c r="H7" s="15"/>
      <c r="I7" s="94">
        <f>M7*L7</f>
        <v>0</v>
      </c>
      <c r="J7" s="95"/>
      <c r="K7" s="15"/>
      <c r="L7" s="4">
        <v>27</v>
      </c>
      <c r="M7" s="16">
        <f>F5+I5+L5+O5+R5+U5</f>
        <v>0</v>
      </c>
      <c r="N7" s="15"/>
      <c r="O7" s="16">
        <f>G5+J5+M5+P5+S5+V5</f>
        <v>0</v>
      </c>
      <c r="P7" s="5">
        <v>50</v>
      </c>
      <c r="Q7" s="15"/>
      <c r="R7" s="94">
        <f>O7*P7</f>
        <v>0</v>
      </c>
      <c r="S7" s="95"/>
      <c r="T7" s="15"/>
      <c r="U7" s="15"/>
      <c r="V7" s="15"/>
      <c r="X7" s="1"/>
      <c r="Y7" s="57"/>
    </row>
    <row r="8" spans="2:27" ht="16.5" thickBot="1" x14ac:dyDescent="0.3">
      <c r="B8" s="56"/>
      <c r="C8" s="3"/>
      <c r="D8" s="3"/>
      <c r="E8" s="1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X8" s="1"/>
      <c r="Y8" s="57"/>
    </row>
    <row r="9" spans="2:27" ht="16.5" thickBot="1" x14ac:dyDescent="0.3">
      <c r="B9" s="56"/>
      <c r="C9" s="6">
        <v>20</v>
      </c>
      <c r="D9" s="7"/>
      <c r="E9" s="1"/>
      <c r="F9" s="108" t="s">
        <v>0</v>
      </c>
      <c r="G9" s="109"/>
      <c r="H9" s="15"/>
      <c r="I9" s="87" t="s">
        <v>1</v>
      </c>
      <c r="J9" s="88"/>
      <c r="K9" s="15"/>
      <c r="L9" s="79" t="s">
        <v>2</v>
      </c>
      <c r="M9" s="80"/>
      <c r="N9" s="15"/>
      <c r="O9" s="81" t="s">
        <v>3</v>
      </c>
      <c r="P9" s="82"/>
      <c r="Q9" s="15"/>
      <c r="R9" s="83" t="s">
        <v>4</v>
      </c>
      <c r="S9" s="84"/>
      <c r="T9" s="15"/>
      <c r="U9" s="85" t="s">
        <v>5</v>
      </c>
      <c r="V9" s="86"/>
      <c r="X9" s="71" t="s">
        <v>6</v>
      </c>
      <c r="Y9" s="57"/>
    </row>
    <row r="10" spans="2:27" ht="16.5" thickBot="1" x14ac:dyDescent="0.3">
      <c r="B10" s="56"/>
      <c r="C10" s="8"/>
      <c r="D10" s="13"/>
      <c r="E10" s="1"/>
      <c r="F10" s="17">
        <v>6</v>
      </c>
      <c r="G10" s="18">
        <v>12</v>
      </c>
      <c r="H10" s="15"/>
      <c r="I10" s="17">
        <v>6</v>
      </c>
      <c r="J10" s="18">
        <v>12</v>
      </c>
      <c r="K10" s="15"/>
      <c r="L10" s="17">
        <v>6</v>
      </c>
      <c r="M10" s="18">
        <v>12</v>
      </c>
      <c r="N10" s="15"/>
      <c r="O10" s="17">
        <v>6</v>
      </c>
      <c r="P10" s="18">
        <v>12</v>
      </c>
      <c r="Q10" s="15"/>
      <c r="R10" s="17">
        <v>6</v>
      </c>
      <c r="S10" s="18">
        <v>12</v>
      </c>
      <c r="T10" s="15"/>
      <c r="U10" s="17">
        <v>6</v>
      </c>
      <c r="V10" s="18">
        <v>12</v>
      </c>
      <c r="X10" s="72"/>
      <c r="Y10" s="57"/>
      <c r="AA10" s="66" t="s">
        <v>10</v>
      </c>
    </row>
    <row r="11" spans="2:27" x14ac:dyDescent="0.25">
      <c r="B11" s="56"/>
      <c r="C11" s="8"/>
      <c r="D11" s="9"/>
      <c r="E11" s="68"/>
      <c r="F11" s="35"/>
      <c r="G11" s="36"/>
      <c r="H11" s="15"/>
      <c r="I11" s="35"/>
      <c r="J11" s="36"/>
      <c r="K11" s="15"/>
      <c r="L11" s="35"/>
      <c r="M11" s="36"/>
      <c r="N11" s="15"/>
      <c r="O11" s="35"/>
      <c r="P11" s="36"/>
      <c r="Q11" s="15"/>
      <c r="R11" s="35"/>
      <c r="S11" s="36"/>
      <c r="T11" s="15"/>
      <c r="U11" s="35"/>
      <c r="V11" s="36"/>
      <c r="X11" s="39"/>
      <c r="Y11" s="57"/>
    </row>
    <row r="12" spans="2:27" ht="16.5" thickBot="1" x14ac:dyDescent="0.3">
      <c r="B12" s="56"/>
      <c r="C12" s="8"/>
      <c r="D12" s="70"/>
      <c r="E12" s="68"/>
      <c r="F12" s="35"/>
      <c r="G12" s="36"/>
      <c r="H12" s="15"/>
      <c r="I12" s="35"/>
      <c r="J12" s="36"/>
      <c r="K12" s="15"/>
      <c r="L12" s="35"/>
      <c r="M12" s="36"/>
      <c r="N12" s="15"/>
      <c r="O12" s="35"/>
      <c r="P12" s="36"/>
      <c r="Q12" s="15"/>
      <c r="R12" s="35"/>
      <c r="S12" s="36"/>
      <c r="T12" s="15"/>
      <c r="U12" s="35"/>
      <c r="V12" s="36"/>
      <c r="X12" s="39"/>
      <c r="Y12" s="57"/>
    </row>
    <row r="13" spans="2:27" ht="16.5" thickBot="1" x14ac:dyDescent="0.3">
      <c r="B13" s="56"/>
      <c r="C13" s="8"/>
      <c r="D13" s="10"/>
      <c r="E13" s="1"/>
      <c r="F13" s="37">
        <f>SUM(F11:F12)</f>
        <v>0</v>
      </c>
      <c r="G13" s="37">
        <f>SUM(G11:G12)</f>
        <v>0</v>
      </c>
      <c r="H13" s="15"/>
      <c r="I13" s="37">
        <f>SUM(I11:I12)</f>
        <v>0</v>
      </c>
      <c r="J13" s="37">
        <f>SUM(J11:J12)</f>
        <v>0</v>
      </c>
      <c r="K13" s="15"/>
      <c r="L13" s="37">
        <f>SUM(L11:L12)</f>
        <v>0</v>
      </c>
      <c r="M13" s="37">
        <f>SUM(M11:M12)</f>
        <v>0</v>
      </c>
      <c r="N13" s="15"/>
      <c r="O13" s="37">
        <f>SUM(O11:O12)</f>
        <v>0</v>
      </c>
      <c r="P13" s="37">
        <f>SUM(P11:P12)</f>
        <v>0</v>
      </c>
      <c r="Q13" s="15"/>
      <c r="R13" s="37">
        <f>SUM(R11:R12)</f>
        <v>0</v>
      </c>
      <c r="S13" s="37">
        <f>SUM(S11:S12)</f>
        <v>0</v>
      </c>
      <c r="T13" s="15"/>
      <c r="U13" s="37">
        <f>SUM(U11:U12)</f>
        <v>0</v>
      </c>
      <c r="V13" s="37">
        <f>SUM(V11:V12)</f>
        <v>0</v>
      </c>
      <c r="W13" s="15"/>
      <c r="X13" s="40">
        <f>SUM(X11:X12)</f>
        <v>0</v>
      </c>
      <c r="Y13" s="57"/>
    </row>
    <row r="14" spans="2:27" ht="16.5" thickBot="1" x14ac:dyDescent="0.3">
      <c r="B14" s="56"/>
      <c r="C14" s="11"/>
      <c r="D14" s="12"/>
      <c r="E14" s="68"/>
      <c r="F14" s="73">
        <f>IF(G13&gt;=F13,G13,IF(G5&gt;=F13,F13,G5+ROUNDUP(((F13-G5)/3),0)))</f>
        <v>0</v>
      </c>
      <c r="G14" s="74"/>
      <c r="H14" s="15"/>
      <c r="I14" s="73">
        <f>IF(J13&gt;=I13,J13,IF(J5&gt;=I13,I13,J5+ROUNDUP((I13-J5)/3,0)))</f>
        <v>0</v>
      </c>
      <c r="J14" s="74"/>
      <c r="K14" s="15"/>
      <c r="L14" s="73">
        <f>IF(M13&gt;=L13,M13,IF(M5&gt;=L13,L13,M5+ROUNDUP((L13-M5)/3,0)))</f>
        <v>0</v>
      </c>
      <c r="M14" s="74"/>
      <c r="N14" s="15"/>
      <c r="O14" s="73">
        <f>IF(P13&gt;=O13,P13,IF(P5&gt;=O13,O13,P5+ROUNDUP((O13-P5)/3,0)))</f>
        <v>0</v>
      </c>
      <c r="P14" s="74"/>
      <c r="Q14" s="15"/>
      <c r="R14" s="75">
        <f>IF(S13&gt;=R13,S13,IF(S5&gt;=R13,R13,S5+ROUNDUP((R13-S5)/3,0)))</f>
        <v>0</v>
      </c>
      <c r="S14" s="76"/>
      <c r="T14" s="15"/>
      <c r="U14" s="73">
        <f>IF(V13&gt;=U13,V13,IF(V5&gt;=U13,U13,V5+ROUNDUP((U13-V5)/3,0)))</f>
        <v>0</v>
      </c>
      <c r="V14" s="74"/>
      <c r="X14" s="43"/>
      <c r="Y14" s="57"/>
    </row>
    <row r="15" spans="2:27" x14ac:dyDescent="0.25">
      <c r="B15" s="56"/>
      <c r="C15" s="3"/>
      <c r="D15" s="49" t="s">
        <v>7</v>
      </c>
      <c r="E15" s="68"/>
      <c r="F15" s="44">
        <f>G15+((F14-G15)*3)</f>
        <v>0</v>
      </c>
      <c r="G15" s="50">
        <f>IF(G13&gt;=F13,G13,IF(G5&gt;=F13,F13,IF((F14-G5)*3-(F13-G5)=2,G5+1,G5)))</f>
        <v>0</v>
      </c>
      <c r="H15" s="43"/>
      <c r="I15" s="44">
        <f>J15+((I14-J15)*3)</f>
        <v>0</v>
      </c>
      <c r="J15" s="50">
        <f>IF(J13&gt;=I13,J13,IF(J5&gt;=I13,I13,IF((I14-J5)*3-(I13-J5)=2,J5+1,J5)))</f>
        <v>0</v>
      </c>
      <c r="K15" s="43"/>
      <c r="L15" s="44">
        <f>M15+((L14-M15)*3)</f>
        <v>0</v>
      </c>
      <c r="M15" s="50">
        <f>IF(M13&gt;=L13,M13,IF(M5&gt;=L13,L13,IF((L14-M5)*3-(L13-M5)=2,M5+1,M5)))</f>
        <v>0</v>
      </c>
      <c r="N15" s="43"/>
      <c r="O15" s="44">
        <f>P15+((O14-P15)*3)</f>
        <v>0</v>
      </c>
      <c r="P15" s="50">
        <f>IF(P13&gt;=O13,P13,IF(P5&gt;=O13,O13,IF((O14-P5)*3-(O13-P5)=2,P5+1,P5)))</f>
        <v>0</v>
      </c>
      <c r="Q15" s="43"/>
      <c r="R15" s="44">
        <f>S15+((R14-S15)*3)</f>
        <v>0</v>
      </c>
      <c r="S15" s="50">
        <f>IF(S13&gt;=R13,S13,IF(S5&gt;=R13,R13,IF((R14-S5)*3-(R13-S5)=2,S5+1,S5)))</f>
        <v>0</v>
      </c>
      <c r="T15" s="43"/>
      <c r="U15" s="44">
        <f>V15+((U14-V15)*3)</f>
        <v>0</v>
      </c>
      <c r="V15" s="50">
        <f>IF(V13&gt;=U13,V13,IF(V5&gt;=U13,U13,IF((U14-V5)*3-(U13-V5)=2,V5+1,V5)))</f>
        <v>0</v>
      </c>
      <c r="W15" s="43"/>
      <c r="X15" s="43"/>
      <c r="Y15" s="57"/>
    </row>
    <row r="16" spans="2:27" ht="16.5" thickBot="1" x14ac:dyDescent="0.3">
      <c r="B16" s="56"/>
      <c r="C16" s="3"/>
      <c r="D16" s="43"/>
      <c r="E16" s="1"/>
      <c r="F16" s="45">
        <f>F15-F13</f>
        <v>0</v>
      </c>
      <c r="G16" s="46">
        <f>G15-G13</f>
        <v>0</v>
      </c>
      <c r="H16" s="43"/>
      <c r="I16" s="45">
        <f>I15-I13</f>
        <v>0</v>
      </c>
      <c r="J16" s="46">
        <f>J15-J13</f>
        <v>0</v>
      </c>
      <c r="K16" s="43"/>
      <c r="L16" s="45">
        <f>L15-L13</f>
        <v>0</v>
      </c>
      <c r="M16" s="46">
        <f>M15-M13</f>
        <v>0</v>
      </c>
      <c r="N16" s="43"/>
      <c r="O16" s="45">
        <f>O15-O13</f>
        <v>0</v>
      </c>
      <c r="P16" s="46">
        <f>P15-P13</f>
        <v>0</v>
      </c>
      <c r="Q16" s="43"/>
      <c r="R16" s="45">
        <f>R15-R13</f>
        <v>0</v>
      </c>
      <c r="S16" s="46">
        <f>S15-S13</f>
        <v>0</v>
      </c>
      <c r="T16" s="43"/>
      <c r="U16" s="45">
        <f>U15-U13</f>
        <v>0</v>
      </c>
      <c r="V16" s="46">
        <f>V15-V13</f>
        <v>0</v>
      </c>
      <c r="W16" s="43"/>
      <c r="X16" s="43"/>
      <c r="Y16" s="57"/>
    </row>
    <row r="17" spans="2:25" ht="16.5" thickBot="1" x14ac:dyDescent="0.3">
      <c r="B17" s="56"/>
      <c r="C17" s="3"/>
      <c r="D17" s="1"/>
      <c r="E17" s="1"/>
      <c r="F17" s="15"/>
      <c r="G17" s="15"/>
      <c r="H17" s="15"/>
      <c r="I17" s="77">
        <f>M17*L7</f>
        <v>0</v>
      </c>
      <c r="J17" s="78"/>
      <c r="K17" s="15"/>
      <c r="L17" s="47">
        <v>6</v>
      </c>
      <c r="M17" s="48">
        <f>SUM(F13,I13,L13,O13,R13,U13)</f>
        <v>0</v>
      </c>
      <c r="N17" s="15"/>
      <c r="O17" s="48">
        <f>SUM(G13,J13,M13,P13,S13,V13)</f>
        <v>0</v>
      </c>
      <c r="P17" s="47">
        <v>12</v>
      </c>
      <c r="Q17" s="15"/>
      <c r="R17" s="77">
        <f>O17*P7</f>
        <v>0</v>
      </c>
      <c r="S17" s="78"/>
      <c r="T17" s="15"/>
      <c r="U17" s="15"/>
      <c r="V17" s="15"/>
      <c r="X17" s="1"/>
      <c r="Y17" s="57"/>
    </row>
    <row r="18" spans="2:25" ht="16.5" thickBot="1" x14ac:dyDescent="0.3">
      <c r="B18" s="56"/>
      <c r="C18" s="3"/>
      <c r="D18" s="3"/>
      <c r="E18" s="1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X18" s="1"/>
      <c r="Y18" s="57"/>
    </row>
    <row r="19" spans="2:25" ht="16.5" thickBot="1" x14ac:dyDescent="0.3">
      <c r="B19" s="56"/>
      <c r="C19" s="6">
        <v>24</v>
      </c>
      <c r="D19" s="7"/>
      <c r="E19" s="1"/>
      <c r="F19" s="100" t="s">
        <v>0</v>
      </c>
      <c r="G19" s="101"/>
      <c r="H19" s="15"/>
      <c r="I19" s="87" t="s">
        <v>1</v>
      </c>
      <c r="J19" s="88"/>
      <c r="K19" s="15"/>
      <c r="L19" s="89" t="s">
        <v>2</v>
      </c>
      <c r="M19" s="90"/>
      <c r="N19" s="15"/>
      <c r="O19" s="96" t="s">
        <v>3</v>
      </c>
      <c r="P19" s="97"/>
      <c r="Q19" s="15"/>
      <c r="R19" s="83" t="s">
        <v>4</v>
      </c>
      <c r="S19" s="84"/>
      <c r="T19" s="15"/>
      <c r="U19" s="85" t="s">
        <v>5</v>
      </c>
      <c r="V19" s="86"/>
      <c r="X19" s="69" t="s">
        <v>6</v>
      </c>
      <c r="Y19" s="57"/>
    </row>
    <row r="20" spans="2:25" x14ac:dyDescent="0.25">
      <c r="B20" s="56"/>
      <c r="C20" s="8"/>
      <c r="D20" s="14"/>
      <c r="E20" s="68"/>
      <c r="F20" s="35"/>
      <c r="G20" s="36"/>
      <c r="H20" s="15"/>
      <c r="I20" s="35"/>
      <c r="J20" s="36"/>
      <c r="K20" s="15"/>
      <c r="L20" s="35"/>
      <c r="M20" s="36"/>
      <c r="N20" s="15"/>
      <c r="O20" s="35"/>
      <c r="P20" s="36"/>
      <c r="Q20" s="15"/>
      <c r="R20" s="35"/>
      <c r="S20" s="36"/>
      <c r="T20" s="15"/>
      <c r="U20" s="35"/>
      <c r="V20" s="36"/>
      <c r="X20" s="39"/>
      <c r="Y20" s="57"/>
    </row>
    <row r="21" spans="2:25" ht="16.5" thickBot="1" x14ac:dyDescent="0.3">
      <c r="B21" s="56"/>
      <c r="C21" s="8"/>
      <c r="D21" s="70"/>
      <c r="E21" s="68"/>
      <c r="F21" s="35"/>
      <c r="G21" s="36"/>
      <c r="H21" s="15"/>
      <c r="I21" s="35"/>
      <c r="J21" s="36"/>
      <c r="K21" s="15"/>
      <c r="L21" s="35"/>
      <c r="M21" s="36"/>
      <c r="N21" s="15"/>
      <c r="O21" s="35"/>
      <c r="P21" s="36"/>
      <c r="Q21" s="15"/>
      <c r="R21" s="35"/>
      <c r="S21" s="36"/>
      <c r="T21" s="15"/>
      <c r="U21" s="35"/>
      <c r="V21" s="36"/>
      <c r="X21" s="39"/>
      <c r="Y21" s="57"/>
    </row>
    <row r="22" spans="2:25" ht="16.5" thickBot="1" x14ac:dyDescent="0.3">
      <c r="B22" s="56"/>
      <c r="C22" s="8"/>
      <c r="D22" s="10"/>
      <c r="E22" s="1"/>
      <c r="F22" s="37">
        <f>SUM(F20:F21)</f>
        <v>0</v>
      </c>
      <c r="G22" s="37">
        <f>SUM(G20:G21)</f>
        <v>0</v>
      </c>
      <c r="H22" s="15"/>
      <c r="I22" s="37">
        <f>SUM(I20:I21)</f>
        <v>0</v>
      </c>
      <c r="J22" s="37">
        <f>SUM(J20:J21)</f>
        <v>0</v>
      </c>
      <c r="K22" s="15"/>
      <c r="L22" s="37">
        <f>SUM(L20:L21)</f>
        <v>0</v>
      </c>
      <c r="M22" s="37">
        <f>SUM(M20:M21)</f>
        <v>0</v>
      </c>
      <c r="N22" s="15"/>
      <c r="O22" s="37">
        <f>SUM(O20:O21)</f>
        <v>0</v>
      </c>
      <c r="P22" s="37">
        <f>SUM(P20:P21)</f>
        <v>0</v>
      </c>
      <c r="Q22" s="15"/>
      <c r="R22" s="37">
        <f>SUM(R20:R21)</f>
        <v>0</v>
      </c>
      <c r="S22" s="37">
        <f>SUM(S20:S21)</f>
        <v>0</v>
      </c>
      <c r="T22" s="15"/>
      <c r="U22" s="37">
        <f>SUM(U20:U21)</f>
        <v>0</v>
      </c>
      <c r="V22" s="37">
        <f>SUM(V20:V21)</f>
        <v>0</v>
      </c>
      <c r="W22" s="15"/>
      <c r="X22" s="40">
        <f>SUM(X20:X21)</f>
        <v>0</v>
      </c>
      <c r="Y22" s="57"/>
    </row>
    <row r="23" spans="2:25" ht="16.5" thickBot="1" x14ac:dyDescent="0.3">
      <c r="B23" s="56"/>
      <c r="C23" s="11"/>
      <c r="D23" s="12"/>
      <c r="E23" s="1"/>
      <c r="F23" s="73">
        <f>G6-F14</f>
        <v>0</v>
      </c>
      <c r="G23" s="74"/>
      <c r="H23" s="15"/>
      <c r="I23" s="102">
        <f>J6-I14</f>
        <v>0</v>
      </c>
      <c r="J23" s="103"/>
      <c r="K23" s="15"/>
      <c r="L23" s="102">
        <f>M6-L14</f>
        <v>0</v>
      </c>
      <c r="M23" s="103"/>
      <c r="N23" s="15"/>
      <c r="O23" s="102">
        <f>P6-O14</f>
        <v>0</v>
      </c>
      <c r="P23" s="103"/>
      <c r="Q23" s="15"/>
      <c r="R23" s="102">
        <f>S6-R14</f>
        <v>0</v>
      </c>
      <c r="S23" s="103"/>
      <c r="T23" s="15"/>
      <c r="U23" s="102">
        <f>V6-U14</f>
        <v>0</v>
      </c>
      <c r="V23" s="103"/>
      <c r="X23" s="43"/>
      <c r="Y23" s="57"/>
    </row>
    <row r="24" spans="2:25" ht="16.5" thickBot="1" x14ac:dyDescent="0.3">
      <c r="B24" s="56"/>
      <c r="C24" s="3"/>
      <c r="D24" s="49" t="s">
        <v>7</v>
      </c>
      <c r="E24" s="1"/>
      <c r="F24" s="52">
        <f>IF((F23-G24)*3+G24&lt;F22,(F23-G24)*3+G24+(IF(G16-G22&gt;0,(G16-G22)*2,0)),(F23-G24)*3+G24)</f>
        <v>0</v>
      </c>
      <c r="G24" s="50">
        <f>IF(G22-G16-F23=0,F23,IF(G16-G22&gt;0,0,IF(G16-G22&lt;0,(G22-G16)+(IF(((F23-(G22-G16))*3)+(G22-G16)+F16-F22=2,1,0)),IF((F23*3)+F16-F22=2,1,0))))</f>
        <v>0</v>
      </c>
      <c r="H24" s="53"/>
      <c r="I24" s="52">
        <f>IF((I23-J24)*3+J24&lt;I22,(I23-J24)*3+J24+(IF(J16-J22&gt;0,(J16-J22)*2,0)),(I23-J24)*3+J24)</f>
        <v>0</v>
      </c>
      <c r="J24" s="50">
        <f>IF(J22-J16-I23=0,I23,IF(J16-J22&gt;0,0,IF(J16-J22&lt;0,(J22-J16)+(IF(((I23-(J22-J16))*3)+(J22-J16)+I16-I22=2,1,0)),IF((I23*3)+I16-I22=2,1,0))))</f>
        <v>0</v>
      </c>
      <c r="K24" s="53"/>
      <c r="L24" s="52">
        <f>IF((L23-M24)*3+M24&lt;L22,(L23-M24)*3+M24+(IF(M16-M22&gt;0,(M16-M22)*2,0)),(L23-M24)*3+M24)</f>
        <v>0</v>
      </c>
      <c r="M24" s="50">
        <f>IF(M22-M16-L23=0,L23,IF(M16-M22&gt;0,0,IF(M16-M22&lt;0,(M22-M16)+(IF(((L23-(M22-M16))*3)+(M22-M16)+L16-L22=2,1,0)),IF((L23*3)+L16-L22=2,1,0))))</f>
        <v>0</v>
      </c>
      <c r="N24" s="53"/>
      <c r="O24" s="52">
        <f>IF((O23-P24)*3+P24&lt;O22,(O23-P24)*3+P24+(IF(P16-P22&gt;0,(P16-P22)*2,0)),(O23-P24)*3+P24)</f>
        <v>0</v>
      </c>
      <c r="P24" s="50">
        <f>IF(P22-P16-O23=0,O23,IF(P16-P22&gt;0,0,IF(P16-P22&lt;0,(P22-P16)+(IF(((O23-(P22-P16))*3)+(P22-P16)+O16-O22=2,1,0)),IF((O23*3)+O16-O22=2,1,0))))</f>
        <v>0</v>
      </c>
      <c r="Q24" s="53"/>
      <c r="R24" s="52">
        <f>IF((R23-S24)*3+S24&lt;R22,(R23-S24)*3+S24+(IF(S16-S22&gt;0,(S16-S22)*2,0)),(R23-S24)*3+S24)</f>
        <v>0</v>
      </c>
      <c r="S24" s="50">
        <f>IF(S22-S16-R23=0,R23,IF(S16-S22&gt;0,0,IF(S16-S22&lt;0,(S22-S16)+(IF(((R23-(S22-S16))*3)+(S22-S16)+R16-R22=2,1,0)),IF((R23*3)+R16-R22=2,1,0))))</f>
        <v>0</v>
      </c>
      <c r="T24" s="53"/>
      <c r="U24" s="52">
        <f>IF((U23-V24)*3+V24&lt;U22,(U23-V24)*3+V24+(IF(V16-V22&gt;0,(V16-V22)*2,0)),(U23-V24)*3+V24)</f>
        <v>0</v>
      </c>
      <c r="V24" s="50">
        <f>IF(V22-V16-U23=0,U23,IF(V16-V22&gt;0,0,IF(V16-V22&lt;0,(V22-V16)+(IF(((U23-(V22-V16))*3)+(V22-V16)+U16-U22=2,1,0)),IF((U23*3)+U16-U22=2,1,0))))</f>
        <v>0</v>
      </c>
      <c r="W24" s="53"/>
      <c r="X24" s="43"/>
      <c r="Y24" s="57"/>
    </row>
    <row r="25" spans="2:25" ht="16.5" thickBot="1" x14ac:dyDescent="0.3">
      <c r="B25" s="56"/>
      <c r="C25" s="3"/>
      <c r="D25" s="49"/>
      <c r="E25" s="1"/>
      <c r="F25" s="51" t="str">
        <f>IF(F6="L","-",IF(F6=0,"-",F6))</f>
        <v>-</v>
      </c>
      <c r="G25" s="51" t="str">
        <f>IF(F6="L","L","-")</f>
        <v>-</v>
      </c>
      <c r="H25" s="49"/>
      <c r="I25" s="51" t="str">
        <f>IF(I6="L","-",IF(I6=0,"-",I6))</f>
        <v>-</v>
      </c>
      <c r="J25" s="51" t="str">
        <f>IF(I6="L","L","-")</f>
        <v>-</v>
      </c>
      <c r="K25" s="49"/>
      <c r="L25" s="51" t="str">
        <f>IF(L6="L","-",IF(L6=0,"-",L6))</f>
        <v>-</v>
      </c>
      <c r="M25" s="51" t="str">
        <f>IF(L6="L","L","-")</f>
        <v>-</v>
      </c>
      <c r="N25" s="49"/>
      <c r="O25" s="51" t="str">
        <f>IF(O6="L","-",IF(O6=0,"-",O6))</f>
        <v>-</v>
      </c>
      <c r="P25" s="51" t="str">
        <f>IF(O6="L","L","-")</f>
        <v>-</v>
      </c>
      <c r="Q25" s="49"/>
      <c r="R25" s="51" t="str">
        <f>IF(R6="L","-",IF(R6=0,"-",R6))</f>
        <v>-</v>
      </c>
      <c r="S25" s="51" t="str">
        <f>IF(R6="L","L","-")</f>
        <v>-</v>
      </c>
      <c r="T25" s="49"/>
      <c r="U25" s="51" t="str">
        <f>IF(U6="L","-",IF(U6=0,"-",U6))</f>
        <v>-</v>
      </c>
      <c r="V25" s="51" t="str">
        <f>IF(U6="L","L","-")</f>
        <v>-</v>
      </c>
      <c r="W25" s="49"/>
      <c r="X25" s="43"/>
      <c r="Y25" s="57"/>
    </row>
    <row r="26" spans="2:25" ht="16.5" thickBot="1" x14ac:dyDescent="0.3">
      <c r="B26" s="56"/>
      <c r="C26" s="3"/>
      <c r="D26" s="3"/>
      <c r="E26" s="1"/>
      <c r="F26" s="15"/>
      <c r="G26" s="15"/>
      <c r="H26" s="15"/>
      <c r="I26" s="104">
        <f>M26*L7</f>
        <v>0</v>
      </c>
      <c r="J26" s="105"/>
      <c r="K26" s="15"/>
      <c r="L26" s="41">
        <v>6</v>
      </c>
      <c r="M26" s="16">
        <f>SUM(F22,I22,L22,O22,R22,U22)</f>
        <v>0</v>
      </c>
      <c r="N26" s="15"/>
      <c r="O26" s="16">
        <f>SUM(G22,J22,M22,P22,S22,V22)</f>
        <v>0</v>
      </c>
      <c r="P26" s="42">
        <v>12</v>
      </c>
      <c r="Q26" s="15"/>
      <c r="R26" s="104">
        <f>O26*P7</f>
        <v>0</v>
      </c>
      <c r="S26" s="105"/>
      <c r="T26" s="15"/>
      <c r="U26" s="15"/>
      <c r="V26" s="38"/>
      <c r="X26" s="1"/>
      <c r="Y26" s="57"/>
    </row>
    <row r="27" spans="2:25" ht="7.5" customHeight="1" x14ac:dyDescent="0.25">
      <c r="B27" s="62"/>
      <c r="C27" s="58"/>
      <c r="D27" s="58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65"/>
    </row>
    <row r="30" spans="2:25" ht="15.75" customHeight="1" thickBot="1" x14ac:dyDescent="0.3">
      <c r="B30" s="67">
        <v>0</v>
      </c>
      <c r="C30" s="54"/>
      <c r="D30" s="54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63"/>
    </row>
    <row r="31" spans="2:25" ht="16.5" thickBot="1" x14ac:dyDescent="0.3">
      <c r="B31" s="56"/>
      <c r="C31" s="98" t="s">
        <v>8</v>
      </c>
      <c r="D31" s="99"/>
      <c r="E31" s="1"/>
      <c r="F31" s="100" t="s">
        <v>0</v>
      </c>
      <c r="G31" s="101"/>
      <c r="H31" s="15"/>
      <c r="I31" s="87" t="s">
        <v>1</v>
      </c>
      <c r="J31" s="88"/>
      <c r="K31" s="15"/>
      <c r="L31" s="89" t="s">
        <v>2</v>
      </c>
      <c r="M31" s="90"/>
      <c r="N31" s="15"/>
      <c r="O31" s="96" t="s">
        <v>3</v>
      </c>
      <c r="P31" s="97"/>
      <c r="Q31" s="15"/>
      <c r="R31" s="83" t="s">
        <v>4</v>
      </c>
      <c r="S31" s="84"/>
      <c r="T31" s="15"/>
      <c r="U31" s="106" t="s">
        <v>5</v>
      </c>
      <c r="V31" s="107"/>
      <c r="X31" s="91">
        <f>I35+R35</f>
        <v>1942</v>
      </c>
      <c r="Y31" s="57"/>
    </row>
    <row r="32" spans="2:25" ht="16.5" thickBot="1" x14ac:dyDescent="0.3">
      <c r="B32" s="56"/>
      <c r="C32" s="3"/>
      <c r="D32" s="3"/>
      <c r="E32" s="1"/>
      <c r="F32" s="33">
        <v>6</v>
      </c>
      <c r="G32" s="34">
        <v>12</v>
      </c>
      <c r="H32" s="15"/>
      <c r="I32" s="33">
        <v>6</v>
      </c>
      <c r="J32" s="34">
        <v>12</v>
      </c>
      <c r="K32" s="15"/>
      <c r="L32" s="33">
        <v>6</v>
      </c>
      <c r="M32" s="34">
        <v>12</v>
      </c>
      <c r="N32" s="15"/>
      <c r="O32" s="33">
        <v>6</v>
      </c>
      <c r="P32" s="34">
        <v>12</v>
      </c>
      <c r="Q32" s="15"/>
      <c r="R32" s="33">
        <v>6</v>
      </c>
      <c r="S32" s="34">
        <v>12</v>
      </c>
      <c r="T32" s="15"/>
      <c r="U32" s="33">
        <v>6</v>
      </c>
      <c r="V32" s="34">
        <v>12</v>
      </c>
      <c r="X32" s="92"/>
      <c r="Y32" s="57"/>
    </row>
    <row r="33" spans="2:25" ht="16.5" thickBot="1" x14ac:dyDescent="0.3">
      <c r="B33" s="56"/>
      <c r="C33" s="3"/>
      <c r="D33" s="3"/>
      <c r="E33" s="1"/>
      <c r="F33" s="19">
        <v>10</v>
      </c>
      <c r="G33" s="20">
        <v>1</v>
      </c>
      <c r="H33" s="15"/>
      <c r="I33" s="21">
        <v>6</v>
      </c>
      <c r="J33" s="22">
        <v>3</v>
      </c>
      <c r="K33" s="15"/>
      <c r="L33" s="23">
        <v>12</v>
      </c>
      <c r="M33" s="24">
        <v>3</v>
      </c>
      <c r="N33" s="15"/>
      <c r="O33" s="25">
        <v>9</v>
      </c>
      <c r="P33" s="26">
        <v>0</v>
      </c>
      <c r="Q33" s="15"/>
      <c r="R33" s="27">
        <v>6</v>
      </c>
      <c r="S33" s="28">
        <v>4</v>
      </c>
      <c r="T33" s="15"/>
      <c r="U33" s="29">
        <v>3</v>
      </c>
      <c r="V33" s="30">
        <v>3</v>
      </c>
      <c r="X33" s="92"/>
      <c r="Y33" s="57"/>
    </row>
    <row r="34" spans="2:25" ht="16.5" thickBot="1" x14ac:dyDescent="0.3">
      <c r="B34" s="56"/>
      <c r="C34" s="3"/>
      <c r="D34" s="3"/>
      <c r="E34" s="1"/>
      <c r="F34" s="31">
        <f>IF((G34*3)-F33-(G33*2)=2,IF(F33&gt;G33,"L",(G34*3)-F33-(G33*2)),(G34*3)-F33-(G33*2))</f>
        <v>0</v>
      </c>
      <c r="G34" s="32">
        <f>G33+IF(F33&gt;G33,ROUNDUP((F33-G33)/3,0),0)</f>
        <v>4</v>
      </c>
      <c r="H34" s="15"/>
      <c r="I34" s="31">
        <f>IF((J34*3)-I33-(J33*2)=2,IF(I33&gt;J33,"L",(J34*3)-I33-(J33*2)),(J34*3)-I33-(J33*2))</f>
        <v>0</v>
      </c>
      <c r="J34" s="32">
        <f>J33+IF(I33&gt;J33,ROUNDUP((I33-J33)/3,0),0)</f>
        <v>4</v>
      </c>
      <c r="K34" s="15"/>
      <c r="L34" s="31">
        <f>IF((M34*3)-L33-(M33*2)=2,IF(L33&gt;M33,"L",(M34*3)-L33-(M33*2)),(M34*3)-L33-(M33*2))</f>
        <v>0</v>
      </c>
      <c r="M34" s="32">
        <f>M33+IF(L33&gt;M33,ROUNDUP((L33-M33)/3,0),0)</f>
        <v>6</v>
      </c>
      <c r="N34" s="15"/>
      <c r="O34" s="31">
        <f>IF((P34*3)-O33-(P33*2)=2,IF(O33&gt;P33,"L",(P34*3)-O33-(P33*2)),(P34*3)-O33-(P33*2))</f>
        <v>0</v>
      </c>
      <c r="P34" s="32">
        <f>P33+IF(O33&gt;P33,ROUNDUP((O33-P33)/3,0),0)</f>
        <v>3</v>
      </c>
      <c r="Q34" s="15"/>
      <c r="R34" s="31">
        <f>IF((S34*3)-R33-(S33*2)=2,IF(R33&gt;S33,"L",(S34*3)-R33-(S33*2)),(S34*3)-R33-(S33*2))</f>
        <v>1</v>
      </c>
      <c r="S34" s="32">
        <f>S33+IF(R33&gt;S33,ROUNDUP((R33-S33)/3,0),0)</f>
        <v>5</v>
      </c>
      <c r="T34" s="15"/>
      <c r="U34" s="31">
        <f>IF((V34*3)-U33-(V33*2)=2,IF(U33&gt;V33,"L",(V34*3)-U33-(V33*2)),(V34*3)-U33-(V33*2))</f>
        <v>0</v>
      </c>
      <c r="V34" s="32">
        <f>V33+IF(U33&gt;V33,ROUNDUP((U33-V33)/3,0),0)</f>
        <v>3</v>
      </c>
      <c r="X34" s="93"/>
      <c r="Y34" s="57"/>
    </row>
    <row r="35" spans="2:25" ht="16.5" thickBot="1" x14ac:dyDescent="0.3">
      <c r="B35" s="56"/>
      <c r="C35" s="3"/>
      <c r="D35" s="3"/>
      <c r="E35" s="1"/>
      <c r="F35" s="15"/>
      <c r="G35" s="15"/>
      <c r="H35" s="15"/>
      <c r="I35" s="94">
        <f>M35*L35</f>
        <v>1242</v>
      </c>
      <c r="J35" s="95"/>
      <c r="K35" s="15"/>
      <c r="L35" s="4">
        <v>27</v>
      </c>
      <c r="M35" s="16">
        <f>F33+I33+L33+O33+R33+U33</f>
        <v>46</v>
      </c>
      <c r="N35" s="15"/>
      <c r="O35" s="16">
        <f>G33+J33+M33+P33+S33+V33</f>
        <v>14</v>
      </c>
      <c r="P35" s="5">
        <v>50</v>
      </c>
      <c r="Q35" s="15"/>
      <c r="R35" s="94">
        <f>O35*P35</f>
        <v>700</v>
      </c>
      <c r="S35" s="95"/>
      <c r="T35" s="15"/>
      <c r="U35" s="15"/>
      <c r="V35" s="15"/>
      <c r="X35" s="1"/>
      <c r="Y35" s="57"/>
    </row>
    <row r="38" spans="2:25" ht="15.75" customHeight="1" thickBot="1" x14ac:dyDescent="0.3">
      <c r="B38" s="60"/>
      <c r="C38" s="54"/>
      <c r="D38" s="54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63"/>
    </row>
    <row r="39" spans="2:25" ht="16.5" thickBot="1" x14ac:dyDescent="0.3">
      <c r="B39" s="56"/>
      <c r="C39" s="98" t="s">
        <v>9</v>
      </c>
      <c r="D39" s="99"/>
      <c r="E39" s="1"/>
      <c r="F39" s="100" t="s">
        <v>0</v>
      </c>
      <c r="G39" s="101"/>
      <c r="H39" s="15"/>
      <c r="I39" s="87" t="s">
        <v>1</v>
      </c>
      <c r="J39" s="88"/>
      <c r="K39" s="15"/>
      <c r="L39" s="89" t="s">
        <v>2</v>
      </c>
      <c r="M39" s="90"/>
      <c r="N39" s="15"/>
      <c r="O39" s="96" t="s">
        <v>3</v>
      </c>
      <c r="P39" s="97"/>
      <c r="Q39" s="15"/>
      <c r="R39" s="83" t="s">
        <v>4</v>
      </c>
      <c r="S39" s="84"/>
      <c r="T39" s="15"/>
      <c r="U39" s="106" t="s">
        <v>5</v>
      </c>
      <c r="V39" s="107"/>
      <c r="X39" s="91">
        <f>I43+R43</f>
        <v>1968</v>
      </c>
      <c r="Y39" s="57"/>
    </row>
    <row r="40" spans="2:25" ht="16.5" thickBot="1" x14ac:dyDescent="0.3">
      <c r="B40" s="56"/>
      <c r="C40" s="3"/>
      <c r="D40" s="3"/>
      <c r="E40" s="1"/>
      <c r="F40" s="33">
        <v>6</v>
      </c>
      <c r="G40" s="34">
        <v>12</v>
      </c>
      <c r="H40" s="15"/>
      <c r="I40" s="33">
        <v>6</v>
      </c>
      <c r="J40" s="34">
        <v>12</v>
      </c>
      <c r="K40" s="15"/>
      <c r="L40" s="33">
        <v>6</v>
      </c>
      <c r="M40" s="34">
        <v>12</v>
      </c>
      <c r="N40" s="15"/>
      <c r="O40" s="33">
        <v>6</v>
      </c>
      <c r="P40" s="34">
        <v>12</v>
      </c>
      <c r="Q40" s="15"/>
      <c r="R40" s="33">
        <v>6</v>
      </c>
      <c r="S40" s="34">
        <v>12</v>
      </c>
      <c r="T40" s="15"/>
      <c r="U40" s="33">
        <v>6</v>
      </c>
      <c r="V40" s="34">
        <v>12</v>
      </c>
      <c r="X40" s="92"/>
      <c r="Y40" s="57"/>
    </row>
    <row r="41" spans="2:25" ht="16.5" thickBot="1" x14ac:dyDescent="0.3">
      <c r="B41" s="56"/>
      <c r="C41" s="3"/>
      <c r="D41" s="3"/>
      <c r="E41" s="1"/>
      <c r="F41" s="19">
        <v>10</v>
      </c>
      <c r="G41" s="20">
        <v>1</v>
      </c>
      <c r="H41" s="15"/>
      <c r="I41" s="21">
        <v>8</v>
      </c>
      <c r="J41" s="22">
        <v>3</v>
      </c>
      <c r="K41" s="15"/>
      <c r="L41" s="23">
        <v>12</v>
      </c>
      <c r="M41" s="24">
        <v>3</v>
      </c>
      <c r="N41" s="15"/>
      <c r="O41" s="25">
        <v>9</v>
      </c>
      <c r="P41" s="26">
        <v>2</v>
      </c>
      <c r="Q41" s="15"/>
      <c r="R41" s="27">
        <v>6</v>
      </c>
      <c r="S41" s="28">
        <v>4</v>
      </c>
      <c r="T41" s="15"/>
      <c r="U41" s="29">
        <v>3</v>
      </c>
      <c r="V41" s="30">
        <v>3</v>
      </c>
      <c r="X41" s="92"/>
      <c r="Y41" s="57"/>
    </row>
    <row r="42" spans="2:25" ht="16.5" thickBot="1" x14ac:dyDescent="0.3">
      <c r="B42" s="56"/>
      <c r="C42" s="3"/>
      <c r="D42" s="3"/>
      <c r="E42" s="1"/>
      <c r="F42" s="31">
        <f>IF((G42*3)-F41-(G41*2)=2,IF(F41&gt;G41,"L",(G42*3)-F41-(G41*2)),(G42*3)-F41-(G41*2))</f>
        <v>0</v>
      </c>
      <c r="G42" s="32">
        <f>G41+IF(F41&gt;G41,ROUNDUP((F41-G41)/3,0),0)</f>
        <v>4</v>
      </c>
      <c r="H42" s="15"/>
      <c r="I42" s="31">
        <f>IF((J42*3)-I41-(J41*2)=2,IF(I41&gt;J41,"L",(J42*3)-I41-(J41*2)),(J42*3)-I41-(J41*2))</f>
        <v>1</v>
      </c>
      <c r="J42" s="32">
        <f>J41+IF(I41&gt;J41,ROUNDUP((I41-J41)/3,0),0)</f>
        <v>5</v>
      </c>
      <c r="K42" s="15"/>
      <c r="L42" s="31">
        <f>IF((M42*3)-L41-(M41*2)=2,IF(L41&gt;M41,"L",(M42*3)-L41-(M41*2)),(M42*3)-L41-(M41*2))</f>
        <v>0</v>
      </c>
      <c r="M42" s="32">
        <f>M41+IF(L41&gt;M41,ROUNDUP((L41-M41)/3,0),0)</f>
        <v>6</v>
      </c>
      <c r="N42" s="15"/>
      <c r="O42" s="31" t="str">
        <f>IF((P42*3)-O41-(P41*2)=2,IF(O41&gt;P41,"L",(P42*3)-O41-(P41*2)),(P42*3)-O41-(P41*2))</f>
        <v>L</v>
      </c>
      <c r="P42" s="32">
        <f>P41+IF(O41&gt;P41,ROUNDUP((O41-P41)/3,0),0)</f>
        <v>5</v>
      </c>
      <c r="Q42" s="15"/>
      <c r="R42" s="31">
        <f>IF((S42*3)-R41-(S41*2)=2,IF(R41&gt;S41,"L",(S42*3)-R41-(S41*2)),(S42*3)-R41-(S41*2))</f>
        <v>1</v>
      </c>
      <c r="S42" s="32">
        <f>S41+IF(R41&gt;S41,ROUNDUP((R41-S41)/3,0),0)</f>
        <v>5</v>
      </c>
      <c r="T42" s="15"/>
      <c r="U42" s="31">
        <f>IF((V42*3)-U41-(V41*2)=2,IF(U41&gt;V41,"L",(V42*3)-U41-(V41*2)),(V42*3)-U41-(V41*2))</f>
        <v>0</v>
      </c>
      <c r="V42" s="32">
        <f>V41+IF(U41&gt;V41,ROUNDUP((U41-V41)/3,0),0)</f>
        <v>3</v>
      </c>
      <c r="X42" s="93"/>
      <c r="Y42" s="57"/>
    </row>
    <row r="43" spans="2:25" ht="16.5" thickBot="1" x14ac:dyDescent="0.3">
      <c r="B43" s="56"/>
      <c r="C43" s="3"/>
      <c r="D43" s="3"/>
      <c r="E43" s="1"/>
      <c r="F43" s="15"/>
      <c r="G43" s="15"/>
      <c r="H43" s="15"/>
      <c r="I43" s="94">
        <f>M43*L43</f>
        <v>1200</v>
      </c>
      <c r="J43" s="95"/>
      <c r="K43" s="15"/>
      <c r="L43" s="4">
        <v>25</v>
      </c>
      <c r="M43" s="16">
        <f>F41+I41+L41+O41+R41+U41</f>
        <v>48</v>
      </c>
      <c r="N43" s="15"/>
      <c r="O43" s="16">
        <f>G41+J41+M41+P41+S41+V41</f>
        <v>16</v>
      </c>
      <c r="P43" s="5">
        <v>48</v>
      </c>
      <c r="Q43" s="15"/>
      <c r="R43" s="94">
        <f>O43*P43</f>
        <v>768</v>
      </c>
      <c r="S43" s="95"/>
      <c r="T43" s="15"/>
      <c r="U43" s="15"/>
      <c r="V43" s="15"/>
      <c r="X43" s="1"/>
      <c r="Y43" s="57"/>
    </row>
  </sheetData>
  <mergeCells count="59">
    <mergeCell ref="C31:D31"/>
    <mergeCell ref="C3:D3"/>
    <mergeCell ref="I43:J43"/>
    <mergeCell ref="R43:S43"/>
    <mergeCell ref="U31:V31"/>
    <mergeCell ref="F39:G39"/>
    <mergeCell ref="I39:J39"/>
    <mergeCell ref="L39:M39"/>
    <mergeCell ref="O39:P39"/>
    <mergeCell ref="R39:S39"/>
    <mergeCell ref="U39:V39"/>
    <mergeCell ref="U3:V3"/>
    <mergeCell ref="F3:G3"/>
    <mergeCell ref="U14:V14"/>
    <mergeCell ref="F9:G9"/>
    <mergeCell ref="I9:J9"/>
    <mergeCell ref="I35:J35"/>
    <mergeCell ref="R35:S35"/>
    <mergeCell ref="F31:G31"/>
    <mergeCell ref="I31:J31"/>
    <mergeCell ref="L31:M31"/>
    <mergeCell ref="O31:P31"/>
    <mergeCell ref="R31:S31"/>
    <mergeCell ref="X39:X42"/>
    <mergeCell ref="C39:D39"/>
    <mergeCell ref="F19:G19"/>
    <mergeCell ref="U23:V23"/>
    <mergeCell ref="I26:J26"/>
    <mergeCell ref="R26:S26"/>
    <mergeCell ref="L19:M19"/>
    <mergeCell ref="O19:P19"/>
    <mergeCell ref="R19:S19"/>
    <mergeCell ref="U19:V19"/>
    <mergeCell ref="F23:G23"/>
    <mergeCell ref="I23:J23"/>
    <mergeCell ref="L23:M23"/>
    <mergeCell ref="O23:P23"/>
    <mergeCell ref="R23:S23"/>
    <mergeCell ref="X31:X34"/>
    <mergeCell ref="X3:X6"/>
    <mergeCell ref="I7:J7"/>
    <mergeCell ref="R7:S7"/>
    <mergeCell ref="O3:P3"/>
    <mergeCell ref="R3:S3"/>
    <mergeCell ref="I19:J19"/>
    <mergeCell ref="I14:J14"/>
    <mergeCell ref="L14:M14"/>
    <mergeCell ref="I3:J3"/>
    <mergeCell ref="L3:M3"/>
    <mergeCell ref="X9:X10"/>
    <mergeCell ref="O14:P14"/>
    <mergeCell ref="R14:S14"/>
    <mergeCell ref="F14:G14"/>
    <mergeCell ref="I17:J17"/>
    <mergeCell ref="L9:M9"/>
    <mergeCell ref="O9:P9"/>
    <mergeCell ref="R9:S9"/>
    <mergeCell ref="U9:V9"/>
    <mergeCell ref="R17:S17"/>
  </mergeCells>
  <hyperlinks>
    <hyperlink ref="AA10" location="'NOEL16'!A1" display="NOEL16"/>
  </hyperlinks>
  <pageMargins left="0.7" right="0.7" top="0.75" bottom="0.75" header="0.3" footer="0.3"/>
  <pageSetup orientation="portrait" r:id="rId1"/>
  <ignoredErrors>
    <ignoredError sqref="F13:V13 F22:V22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ches_Noel">
                <anchor>
                  <from>
                    <xdr:col>25</xdr:col>
                    <xdr:colOff>266700</xdr:colOff>
                    <xdr:row>1</xdr:row>
                    <xdr:rowOff>0</xdr:rowOff>
                  </from>
                  <to>
                    <xdr:col>27</xdr:col>
                    <xdr:colOff>19050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Bûches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HP</cp:lastModifiedBy>
  <dcterms:created xsi:type="dcterms:W3CDTF">2015-12-21T23:49:23Z</dcterms:created>
  <dcterms:modified xsi:type="dcterms:W3CDTF">2016-01-12T18:00:50Z</dcterms:modified>
</cp:coreProperties>
</file>