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6.xml" ContentType="application/vnd.ms-excel.controlproperties+xml"/>
  <Override PartName="/xl/slicers/slicer1.xml" ContentType="application/vnd.ms-excel.slicer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slicers/slicer2.xml" ContentType="application/vnd.ms-excel.slicer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trlProps/ctrlProp9.xml" ContentType="application/vnd.ms-excel.controlproperties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 tabRatio="851" activeTab="3"/>
  </bookViews>
  <sheets>
    <sheet name="Sommaire" sheetId="12" r:id="rId1"/>
    <sheet name="Récap" sheetId="1" r:id="rId2"/>
    <sheet name="Total" sheetId="13" r:id="rId3"/>
    <sheet name="Ecriture" sheetId="2" r:id="rId4"/>
    <sheet name="TCD par regroupement    " sheetId="14" r:id="rId5"/>
    <sheet name="Graphes écritures par rubrique" sheetId="10" r:id="rId6"/>
    <sheet name="Graphes écritures par regroupem" sheetId="4" r:id="rId7"/>
    <sheet name="Données" sheetId="9" r:id="rId8"/>
  </sheets>
  <definedNames>
    <definedName name="Année_Ecr">Ecriture!$D$14:$D$17</definedName>
    <definedName name="Compte">tblEcritures[Compte]</definedName>
    <definedName name="concatener">Ecriture!$E$14:$E$17</definedName>
    <definedName name="Date">Ecriture!$F$14:$F$17</definedName>
    <definedName name="Dépenses">Ecriture!$N$14:$N$17</definedName>
    <definedName name="Famile">Données!$F$2:$F$3</definedName>
    <definedName name="Famille">Ecriture!$H$14:$H$17</definedName>
    <definedName name="Libellé">Ecriture!$G$14:$G$17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Ecriture!$C$14:$C$17</definedName>
    <definedName name="mon_tcd">'Graphes écritures par rubrique'!$A$14:$C$23</definedName>
    <definedName name="Nom_compte">tblEcritures[Compte]</definedName>
    <definedName name="Prévisionnel" localSheetId="3">tblEcritures[Prévisionnel]</definedName>
    <definedName name="Prévisionnel">tblEcritures[Prévisionnel]</definedName>
    <definedName name="Recettes">Ecriture!$M$14:$M$17</definedName>
    <definedName name="RechecheV">Données!$A:$B</definedName>
    <definedName name="Réel" localSheetId="3">tblEcritures[Réel]</definedName>
    <definedName name="Réel">tblEcritures[Réel]</definedName>
    <definedName name="Segment_Année_Ecr">#N/A</definedName>
    <definedName name="Segment_Libellé">#N/A</definedName>
    <definedName name="Segment_Mois">#N/A</definedName>
    <definedName name="Sens">Données!$A$2:$A$3</definedName>
  </definedNames>
  <calcPr calcId="152511"/>
  <pivotCaches>
    <pivotCache cacheId="1" r:id="rId9"/>
    <pivotCache cacheId="9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1" i="2" l="1"/>
  <c r="C17" i="2"/>
  <c r="D17" i="2"/>
  <c r="E17" i="2" s="1"/>
  <c r="P17" i="2"/>
  <c r="Q17" i="2"/>
  <c r="C16" i="2"/>
  <c r="D16" i="2"/>
  <c r="P16" i="2"/>
  <c r="Q16" i="2"/>
  <c r="C15" i="2"/>
  <c r="D15" i="2"/>
  <c r="P15" i="2"/>
  <c r="Q15" i="2"/>
  <c r="A17" i="2" l="1"/>
  <c r="E15" i="2"/>
  <c r="A15" i="2"/>
  <c r="E16" i="2"/>
  <c r="A16" i="2"/>
  <c r="C14" i="2"/>
  <c r="D14" i="2"/>
  <c r="P14" i="2"/>
  <c r="Q14" i="2"/>
  <c r="E14" i="2" l="1"/>
  <c r="A14" i="2"/>
  <c r="G1" i="2"/>
  <c r="B2" i="4"/>
  <c r="E1" i="2" l="1"/>
  <c r="C2" i="4"/>
  <c r="D2" i="4" l="1"/>
  <c r="B4" i="10"/>
  <c r="D6" i="1" l="1"/>
  <c r="C6" i="1"/>
  <c r="E6" i="1" l="1"/>
  <c r="B2" i="10" l="1"/>
  <c r="H7" i="10" s="1"/>
  <c r="I7" i="10" l="1"/>
  <c r="J7" i="10" l="1"/>
  <c r="H8" i="10" l="1"/>
  <c r="H9" i="10" s="1"/>
  <c r="I8" i="10"/>
  <c r="I9" i="10" l="1"/>
  <c r="J8" i="10"/>
  <c r="J9" i="10" s="1"/>
  <c r="J10" i="10" s="1"/>
</calcChain>
</file>

<file path=xl/sharedStrings.xml><?xml version="1.0" encoding="utf-8"?>
<sst xmlns="http://schemas.openxmlformats.org/spreadsheetml/2006/main" count="176" uniqueCount="109">
  <si>
    <t>Compte</t>
  </si>
  <si>
    <t>Solde initial</t>
  </si>
  <si>
    <t>Recettes</t>
  </si>
  <si>
    <t>Dépenses</t>
  </si>
  <si>
    <t>Observations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</si>
  <si>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</si>
  <si>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</si>
  <si>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</si>
  <si>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</si>
  <si>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</si>
  <si>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</si>
  <si>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</si>
  <si>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</si>
  <si>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</si>
  <si>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</si>
  <si>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</si>
  <si>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</si>
  <si>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</si>
  <si>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</si>
  <si>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</si>
  <si>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</si>
  <si>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</si>
  <si>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</si>
  <si>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</si>
  <si>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</si>
  <si>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</si>
  <si>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</si>
  <si>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</si>
  <si>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</si>
  <si>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</si>
  <si>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</si>
  <si>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</si>
  <si>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</si>
  <si>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</si>
  <si>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</si>
  <si>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</si>
  <si>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</si>
  <si>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</si>
  <si>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</si>
  <si>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</si>
  <si>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</si>
  <si>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</si>
  <si>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</si>
  <si>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</si>
  <si>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</si>
  <si>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</si>
  <si>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</si>
  <si>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</si>
  <si>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</si>
  <si>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</si>
  <si>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</si>
  <si>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</si>
  <si>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</si>
  <si>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</si>
  <si>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</si>
  <si>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</si>
  <si>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</si>
  <si>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</si>
  <si>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</si>
  <si>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Étiquettes de lignes</t>
  </si>
  <si>
    <t>Total général</t>
  </si>
  <si>
    <t>Somme de Dépenses</t>
  </si>
  <si>
    <t>Somme de Recettes</t>
  </si>
  <si>
    <t>Numéro dernière ligne TCD</t>
  </si>
  <si>
    <t>Prévisionnel</t>
  </si>
  <si>
    <t>Réel</t>
  </si>
  <si>
    <t>Produit</t>
  </si>
  <si>
    <t>Charge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</si>
  <si>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</si>
  <si>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</si>
  <si>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</si>
  <si>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</si>
  <si>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</si>
  <si>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</si>
  <si>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</si>
  <si>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</si>
  <si>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</si>
  <si>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</si>
  <si>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</si>
  <si>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Compte chèque - Floriane</t>
  </si>
  <si>
    <t>Étiquettes de colonnes</t>
  </si>
  <si>
    <t>Total Somme de Dépenses</t>
  </si>
  <si>
    <t>S. Prévisionnel</t>
  </si>
  <si>
    <t>Total S. Prévisionnel</t>
  </si>
  <si>
    <t>S. Réel</t>
  </si>
  <si>
    <t>Total S. Réel</t>
  </si>
  <si>
    <t>Total Somme de Recettes</t>
  </si>
  <si>
    <t>Numéro</t>
  </si>
  <si>
    <t>Dépenses totales</t>
  </si>
  <si>
    <t>Recettes totales</t>
  </si>
  <si>
    <t xml:space="preserve">Pointage recette </t>
  </si>
  <si>
    <t>Colonne1</t>
  </si>
  <si>
    <t>compte-chèque</t>
  </si>
  <si>
    <t>13/04/2016</t>
  </si>
  <si>
    <t>Achat tickets de train</t>
  </si>
  <si>
    <t xml:space="preserve">Achat billets de train pour Millau </t>
  </si>
  <si>
    <t>Total 4</t>
  </si>
  <si>
    <t>PEL</t>
  </si>
  <si>
    <t>Livret A</t>
  </si>
  <si>
    <t>Compte-chèque</t>
  </si>
  <si>
    <t>Coiffeur</t>
  </si>
  <si>
    <t>Certaine</t>
  </si>
  <si>
    <t>Rien</t>
  </si>
  <si>
    <t>Dentiste</t>
  </si>
  <si>
    <t>Aïe</t>
  </si>
  <si>
    <t>Piqûre</t>
  </si>
  <si>
    <t>Vacances</t>
  </si>
  <si>
    <t>Yes</t>
  </si>
  <si>
    <t>Enfin!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</si>
</sst>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  <numFmt numFmtId="167" formatCode="dd/mm/yy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theme="4" tint="0.39997558519241921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107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2" fillId="2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left" vertical="top"/>
    </xf>
    <xf numFmtId="165" fontId="0" fillId="5" borderId="4" xfId="1" applyNumberFormat="1" applyFont="1" applyFill="1" applyBorder="1" applyAlignment="1">
      <alignment horizontal="left"/>
    </xf>
    <xf numFmtId="0" fontId="0" fillId="0" borderId="3" xfId="0" applyFont="1" applyBorder="1" applyAlignment="1">
      <alignment horizontal="left" vertical="top"/>
    </xf>
    <xf numFmtId="165" fontId="0" fillId="0" borderId="3" xfId="1" applyNumberFormat="1" applyFont="1" applyBorder="1" applyAlignment="1">
      <alignment horizontal="left"/>
    </xf>
    <xf numFmtId="0" fontId="0" fillId="5" borderId="3" xfId="0" applyFont="1" applyFill="1" applyBorder="1" applyAlignment="1">
      <alignment horizontal="left" vertical="top"/>
    </xf>
    <xf numFmtId="165" fontId="0" fillId="5" borderId="3" xfId="1" applyNumberFormat="1" applyFont="1" applyFill="1" applyBorder="1" applyAlignment="1">
      <alignment horizontal="left"/>
    </xf>
    <xf numFmtId="165" fontId="0" fillId="0" borderId="3" xfId="1" applyNumberFormat="1" applyFont="1" applyBorder="1" applyAlignment="1">
      <alignment horizontal="left" vertical="top"/>
    </xf>
    <xf numFmtId="165" fontId="0" fillId="5" borderId="3" xfId="1" applyNumberFormat="1" applyFont="1" applyFill="1" applyBorder="1" applyAlignment="1">
      <alignment horizontal="left" vertical="top"/>
    </xf>
    <xf numFmtId="0" fontId="7" fillId="0" borderId="0" xfId="0" applyFont="1"/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/>
    <xf numFmtId="0" fontId="8" fillId="0" borderId="0" xfId="0" applyFont="1"/>
    <xf numFmtId="0" fontId="0" fillId="0" borderId="1" xfId="0" pivotButton="1" applyBorder="1"/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0" xfId="0" applyFill="1"/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Fill="1"/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 indent="1"/>
    </xf>
    <xf numFmtId="14" fontId="0" fillId="0" borderId="0" xfId="0" applyNumberFormat="1" applyFill="1" applyAlignment="1">
      <alignment horizontal="right"/>
    </xf>
    <xf numFmtId="0" fontId="0" fillId="0" borderId="0" xfId="0" applyAlignment="1">
      <alignment horizontal="right"/>
    </xf>
    <xf numFmtId="0" fontId="0" fillId="0" borderId="6" xfId="0" applyFill="1" applyBorder="1" applyProtection="1">
      <protection locked="0"/>
    </xf>
    <xf numFmtId="0" fontId="5" fillId="3" borderId="7" xfId="0" applyFont="1" applyFill="1" applyBorder="1"/>
    <xf numFmtId="0" fontId="0" fillId="0" borderId="8" xfId="0" applyFill="1" applyBorder="1" applyProtection="1">
      <protection locked="0"/>
    </xf>
    <xf numFmtId="0" fontId="0" fillId="0" borderId="0" xfId="0" applyNumberFormat="1" applyFill="1"/>
    <xf numFmtId="0" fontId="0" fillId="8" borderId="0" xfId="0" applyFill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9" fillId="4" borderId="0" xfId="0" applyFont="1" applyFill="1"/>
    <xf numFmtId="0" fontId="10" fillId="4" borderId="0" xfId="0" applyFont="1" applyFill="1" applyAlignment="1">
      <alignment horizontal="center" vertical="center"/>
    </xf>
    <xf numFmtId="0" fontId="0" fillId="4" borderId="0" xfId="0" applyFill="1" applyBorder="1"/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2" xfId="0" applyFill="1" applyBorder="1" applyAlignment="1">
      <alignment horizontal="left"/>
    </xf>
    <xf numFmtId="0" fontId="0" fillId="7" borderId="0" xfId="0" applyNumberFormat="1" applyFill="1" applyBorder="1"/>
    <xf numFmtId="0" fontId="0" fillId="7" borderId="23" xfId="0" applyNumberFormat="1" applyFill="1" applyBorder="1"/>
    <xf numFmtId="0" fontId="0" fillId="7" borderId="22" xfId="0" applyFill="1" applyBorder="1" applyAlignment="1">
      <alignment horizontal="left" indent="1"/>
    </xf>
    <xf numFmtId="0" fontId="0" fillId="7" borderId="24" xfId="0" applyFill="1" applyBorder="1" applyAlignment="1">
      <alignment horizontal="left"/>
    </xf>
    <xf numFmtId="0" fontId="0" fillId="7" borderId="25" xfId="0" applyNumberFormat="1" applyFill="1" applyBorder="1"/>
    <xf numFmtId="0" fontId="0" fillId="7" borderId="26" xfId="0" applyNumberFormat="1" applyFill="1" applyBorder="1"/>
    <xf numFmtId="0" fontId="16" fillId="0" borderId="0" xfId="0" applyFont="1"/>
    <xf numFmtId="0" fontId="16" fillId="7" borderId="5" xfId="0" applyFont="1" applyFill="1" applyBorder="1"/>
    <xf numFmtId="0" fontId="16" fillId="0" borderId="0" xfId="0" applyFont="1" applyFill="1"/>
    <xf numFmtId="0" fontId="16" fillId="6" borderId="1" xfId="0" applyFont="1" applyFill="1" applyBorder="1"/>
    <xf numFmtId="166" fontId="15" fillId="0" borderId="1" xfId="0" applyNumberFormat="1" applyFont="1" applyFill="1" applyBorder="1" applyAlignment="1">
      <alignment horizontal="center" vertical="center"/>
    </xf>
    <xf numFmtId="166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0" fillId="8" borderId="0" xfId="0" applyFont="1" applyFill="1" applyProtection="1">
      <protection locked="0"/>
    </xf>
    <xf numFmtId="0" fontId="0" fillId="9" borderId="21" xfId="0" applyFill="1" applyBorder="1"/>
    <xf numFmtId="0" fontId="0" fillId="9" borderId="22" xfId="0" applyFill="1" applyBorder="1"/>
    <xf numFmtId="0" fontId="0" fillId="9" borderId="0" xfId="0" applyFill="1" applyBorder="1"/>
    <xf numFmtId="0" fontId="0" fillId="9" borderId="23" xfId="0" applyFill="1" applyBorder="1"/>
    <xf numFmtId="0" fontId="0" fillId="9" borderId="22" xfId="0" applyFill="1" applyBorder="1" applyAlignment="1">
      <alignment horizontal="left"/>
    </xf>
    <xf numFmtId="166" fontId="0" fillId="9" borderId="0" xfId="0" applyNumberFormat="1" applyFill="1" applyBorder="1"/>
    <xf numFmtId="166" fontId="0" fillId="9" borderId="23" xfId="0" applyNumberFormat="1" applyFill="1" applyBorder="1"/>
    <xf numFmtId="0" fontId="0" fillId="9" borderId="24" xfId="0" applyFill="1" applyBorder="1" applyAlignment="1">
      <alignment horizontal="left"/>
    </xf>
    <xf numFmtId="166" fontId="0" fillId="9" borderId="25" xfId="0" applyNumberFormat="1" applyFill="1" applyBorder="1"/>
    <xf numFmtId="166" fontId="0" fillId="9" borderId="26" xfId="0" applyNumberFormat="1" applyFill="1" applyBorder="1"/>
    <xf numFmtId="166" fontId="13" fillId="9" borderId="11" xfId="0" applyNumberFormat="1" applyFont="1" applyFill="1" applyBorder="1" applyAlignment="1">
      <alignment horizontal="center" vertical="center"/>
    </xf>
    <xf numFmtId="166" fontId="13" fillId="9" borderId="12" xfId="0" applyNumberFormat="1" applyFont="1" applyFill="1" applyBorder="1" applyAlignment="1">
      <alignment horizontal="center" vertical="center"/>
    </xf>
    <xf numFmtId="0" fontId="17" fillId="9" borderId="9" xfId="0" applyFont="1" applyFill="1" applyBorder="1" applyAlignment="1">
      <alignment horizontal="center" vertical="center"/>
    </xf>
    <xf numFmtId="166" fontId="13" fillId="9" borderId="28" xfId="0" applyNumberFormat="1" applyFont="1" applyFill="1" applyBorder="1" applyAlignment="1">
      <alignment horizontal="center" vertical="center"/>
    </xf>
    <xf numFmtId="0" fontId="13" fillId="9" borderId="10" xfId="0" applyFont="1" applyFill="1" applyBorder="1"/>
    <xf numFmtId="166" fontId="14" fillId="10" borderId="11" xfId="0" applyNumberFormat="1" applyFont="1" applyFill="1" applyBorder="1" applyAlignment="1">
      <alignment horizontal="center" vertical="center"/>
    </xf>
    <xf numFmtId="166" fontId="14" fillId="10" borderId="12" xfId="0" applyNumberFormat="1" applyFont="1" applyFill="1" applyBorder="1" applyAlignment="1">
      <alignment horizontal="center" vertical="center"/>
    </xf>
    <xf numFmtId="166" fontId="14" fillId="10" borderId="27" xfId="0" applyNumberFormat="1" applyFont="1" applyFill="1" applyBorder="1" applyAlignment="1">
      <alignment horizontal="center" vertical="center"/>
    </xf>
    <xf numFmtId="166" fontId="18" fillId="11" borderId="27" xfId="0" applyNumberFormat="1" applyFont="1" applyFill="1" applyBorder="1" applyAlignment="1">
      <alignment horizontal="center" vertical="center" wrapText="1"/>
    </xf>
    <xf numFmtId="166" fontId="18" fillId="11" borderId="27" xfId="0" applyNumberFormat="1" applyFont="1" applyFill="1" applyBorder="1" applyAlignment="1">
      <alignment horizontal="center" vertical="center"/>
    </xf>
    <xf numFmtId="166" fontId="18" fillId="12" borderId="27" xfId="0" applyNumberFormat="1" applyFont="1" applyFill="1" applyBorder="1" applyAlignment="1">
      <alignment horizontal="center" vertical="center" wrapText="1"/>
    </xf>
    <xf numFmtId="166" fontId="18" fillId="12" borderId="27" xfId="0" applyNumberFormat="1" applyFont="1" applyFill="1" applyBorder="1" applyAlignment="1">
      <alignment horizontal="center" vertical="center"/>
    </xf>
    <xf numFmtId="165" fontId="2" fillId="14" borderId="1" xfId="1" applyNumberFormat="1" applyFont="1" applyFill="1" applyBorder="1" applyAlignment="1" applyProtection="1">
      <alignment horizontal="center" vertical="center" wrapText="1"/>
    </xf>
    <xf numFmtId="14" fontId="2" fillId="14" borderId="1" xfId="1" applyNumberFormat="1" applyFont="1" applyFill="1" applyBorder="1" applyAlignment="1" applyProtection="1">
      <alignment horizontal="center" vertical="center"/>
    </xf>
    <xf numFmtId="0" fontId="2" fillId="14" borderId="1" xfId="0" applyFont="1" applyFill="1" applyBorder="1" applyAlignment="1" applyProtection="1">
      <alignment horizontal="center" vertical="center"/>
    </xf>
    <xf numFmtId="0" fontId="0" fillId="7" borderId="0" xfId="0" applyFill="1" applyBorder="1"/>
    <xf numFmtId="0" fontId="0" fillId="9" borderId="31" xfId="0" applyFill="1" applyBorder="1"/>
    <xf numFmtId="0" fontId="0" fillId="9" borderId="19" xfId="0" applyFill="1" applyBorder="1"/>
    <xf numFmtId="0" fontId="0" fillId="9" borderId="20" xfId="0" applyFill="1" applyBorder="1"/>
    <xf numFmtId="0" fontId="3" fillId="9" borderId="30" xfId="0" applyFont="1" applyFill="1" applyBorder="1"/>
    <xf numFmtId="0" fontId="2" fillId="14" borderId="0" xfId="0" applyFont="1" applyFill="1" applyBorder="1" applyAlignment="1" applyProtection="1">
      <alignment horizontal="center" vertical="center"/>
    </xf>
    <xf numFmtId="165" fontId="2" fillId="14" borderId="32" xfId="1" applyNumberFormat="1" applyFont="1" applyFill="1" applyBorder="1" applyAlignment="1" applyProtection="1">
      <alignment horizontal="center" vertical="center" wrapText="1"/>
    </xf>
    <xf numFmtId="0" fontId="15" fillId="13" borderId="13" xfId="0" applyFont="1" applyFill="1" applyBorder="1" applyAlignment="1">
      <alignment horizontal="center" vertical="center" wrapText="1"/>
    </xf>
    <xf numFmtId="0" fontId="15" fillId="13" borderId="14" xfId="0" applyFont="1" applyFill="1" applyBorder="1" applyAlignment="1">
      <alignment horizontal="center" vertical="center" wrapText="1"/>
    </xf>
    <xf numFmtId="0" fontId="15" fillId="13" borderId="15" xfId="0" applyFont="1" applyFill="1" applyBorder="1" applyAlignment="1">
      <alignment horizontal="center" vertical="center" wrapText="1"/>
    </xf>
    <xf numFmtId="0" fontId="15" fillId="13" borderId="16" xfId="0" applyFont="1" applyFill="1" applyBorder="1" applyAlignment="1">
      <alignment horizontal="center" vertical="center" wrapText="1"/>
    </xf>
    <xf numFmtId="0" fontId="15" fillId="13" borderId="17" xfId="0" applyFont="1" applyFill="1" applyBorder="1" applyAlignment="1">
      <alignment horizontal="center" vertical="center" wrapText="1"/>
    </xf>
    <xf numFmtId="0" fontId="15" fillId="13" borderId="18" xfId="0" applyFont="1" applyFill="1" applyBorder="1" applyAlignment="1">
      <alignment horizontal="center" vertical="center" wrapText="1"/>
    </xf>
    <xf numFmtId="167" fontId="0" fillId="0" borderId="0" xfId="0" applyNumberFormat="1" applyFill="1" applyAlignment="1">
      <alignment horizontal="right"/>
    </xf>
    <xf numFmtId="167" fontId="0" fillId="0" borderId="0" xfId="0" applyNumberFormat="1" applyFill="1"/>
    <xf numFmtId="165" fontId="0" fillId="14" borderId="29" xfId="1" applyNumberFormat="1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72">
    <dxf>
      <font>
        <b/>
        <i val="0"/>
        <strike val="0"/>
        <color rgb="FFC00000"/>
      </font>
    </dxf>
    <dxf>
      <font>
        <color auto="1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6" tint="-0.24994659260841701"/>
      </font>
    </dxf>
    <dxf>
      <font>
        <color theme="1"/>
      </font>
      <fill>
        <patternFill>
          <bgColor theme="1" tint="0.499984740745262"/>
        </patternFill>
      </fill>
    </dxf>
    <dxf>
      <font>
        <b/>
        <i val="0"/>
        <color theme="1"/>
      </font>
    </dxf>
    <dxf>
      <font>
        <b/>
        <i val="0"/>
        <color theme="6" tint="-0.24994659260841701"/>
      </font>
    </dxf>
    <dxf>
      <font>
        <b/>
        <i val="0"/>
        <color auto="1"/>
      </font>
    </dxf>
    <dxf>
      <font>
        <b/>
        <i val="0"/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ont>
        <b/>
      </font>
    </dxf>
    <dxf>
      <font>
        <b/>
      </font>
    </dxf>
    <dxf>
      <fill>
        <patternFill>
          <bgColor theme="0" tint="-0.1499984740745262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3" tint="0.79998168889431442"/>
        </patternFill>
      </fill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ill>
        <patternFill>
          <bgColor theme="0"/>
        </patternFill>
      </fill>
    </dxf>
    <dxf>
      <fill>
        <patternFill patternType="solid">
          <bgColor theme="3" tint="0.79998168889431442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7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67" formatCode="dd/mm/yyyy"/>
      <alignment horizontal="right" vertical="bottom" textRotation="0" wrapText="0" indent="0" justifyLastLine="0" shrinkToFit="0" readingOrder="0"/>
    </dxf>
    <dxf>
      <numFmt numFmtId="0" formatCode="General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wrapText="1" readingOrder="0"/>
    </dxf>
    <dxf>
      <alignment wrapText="1" readingOrder="0"/>
    </dxf>
    <dxf>
      <alignment wrapText="1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>
        <top style="thick">
          <color indexed="64"/>
        </top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border>
        <bottom style="thick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71"/>
      <tableStyleElement type="headerRow" dxfId="70"/>
    </tableStyle>
  </tableStyles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 chèque Floriane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485</c:v>
                </c:pt>
                <c:pt idx="2">
                  <c:v>2040</c:v>
                </c:pt>
                <c:pt idx="3">
                  <c:v>-555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324309472"/>
        <c:axId val="324310256"/>
      </c:barChart>
      <c:catAx>
        <c:axId val="32430947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24310256"/>
        <c:crosses val="autoZero"/>
        <c:auto val="1"/>
        <c:lblAlgn val="ctr"/>
        <c:lblOffset val="100"/>
        <c:noMultiLvlLbl val="0"/>
      </c:catAx>
      <c:valAx>
        <c:axId val="324310256"/>
        <c:scaling>
          <c:orientation val="minMax"/>
        </c:scaling>
        <c:delete val="1"/>
        <c:axPos val="l"/>
        <c:numFmt formatCode="#,##0.00\ &quot;€&quot;" sourceLinked="1"/>
        <c:majorTickMark val="none"/>
        <c:minorTickMark val="none"/>
        <c:tickLblPos val="nextTo"/>
        <c:crossAx val="324309472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[Trésorerie.xlsm]Total!Tableau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Ecart prévisionnel - réel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Total!$B$3:$B$5</c:f>
              <c:strCache>
                <c:ptCount val="1"/>
                <c:pt idx="0">
                  <c:v>4 - Achat tickets de train</c:v>
                </c:pt>
              </c:strCache>
            </c:strRef>
          </c:tx>
          <c:invertIfNegative val="0"/>
          <c:cat>
            <c:multiLvlStrRef>
              <c:f>Total!$A$6:$A$10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compte-chèque</c:v>
                  </c:pt>
                </c:lvl>
              </c:multiLvlStrCache>
            </c:multiLvlStrRef>
          </c:cat>
          <c:val>
            <c:numRef>
              <c:f>Total!$B$6:$B$10</c:f>
              <c:numCache>
                <c:formatCode>General</c:formatCode>
                <c:ptCount val="2"/>
                <c:pt idx="0">
                  <c:v>250</c:v>
                </c:pt>
                <c:pt idx="1">
                  <c:v>265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/>
        <c:axId val="304982568"/>
        <c:axId val="304982176"/>
      </c:barChart>
      <c:catAx>
        <c:axId val="30498256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04982176"/>
        <c:crosses val="autoZero"/>
        <c:auto val="1"/>
        <c:lblAlgn val="ctr"/>
        <c:lblOffset val="100"/>
        <c:noMultiLvlLbl val="0"/>
      </c:catAx>
      <c:valAx>
        <c:axId val="304982176"/>
        <c:scaling>
          <c:orientation val="minMax"/>
        </c:scaling>
        <c:delete val="0"/>
        <c:axPos val="l"/>
        <c:majorGridlines/>
        <c:title>
          <c:overlay val="0"/>
        </c:title>
        <c:numFmt formatCode="General" sourceLinked="1"/>
        <c:majorTickMark val="out"/>
        <c:minorTickMark val="none"/>
        <c:tickLblPos val="nextTo"/>
        <c:crossAx val="3049825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tx1">
        <a:lumMod val="85000"/>
        <a:lumOff val="1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[Trésorerie.xlsm]TCD par regroupement    !Tableau croisé dynamique9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par regroupement    '!$C$4:$C$5</c:f>
              <c:strCache>
                <c:ptCount val="1"/>
                <c:pt idx="0">
                  <c:v>4</c:v>
                </c:pt>
              </c:strCache>
            </c:strRef>
          </c:tx>
          <c:invertIfNegative val="0"/>
          <c:cat>
            <c:multiLvlStrRef>
              <c:f>'TCD par regroupement    '!$B$6:$B$11</c:f>
              <c:multiLvlStrCache>
                <c:ptCount val="2"/>
                <c:lvl>
                  <c:pt idx="0">
                    <c:v>Achat tickets de train</c:v>
                  </c:pt>
                  <c:pt idx="1">
                    <c:v>Achat tickets de train</c:v>
                  </c:pt>
                </c:lvl>
                <c:lvl>
                  <c:pt idx="0">
                    <c:v>Somme de Dépenses</c:v>
                  </c:pt>
                  <c:pt idx="1">
                    <c:v>Somme de Recettes</c:v>
                  </c:pt>
                </c:lvl>
              </c:multiLvlStrCache>
            </c:multiLvlStrRef>
          </c:cat>
          <c:val>
            <c:numRef>
              <c:f>'TCD par regroupement    '!$C$6:$C$11</c:f>
              <c:numCache>
                <c:formatCode>General</c:formatCode>
                <c:ptCount val="2"/>
                <c:pt idx="0">
                  <c:v>265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43517936"/>
        <c:axId val="304792976"/>
        <c:axId val="0"/>
      </c:bar3DChart>
      <c:catAx>
        <c:axId val="3435179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04792976"/>
        <c:crosses val="autoZero"/>
        <c:auto val="1"/>
        <c:lblAlgn val="ctr"/>
        <c:lblOffset val="100"/>
        <c:noMultiLvlLbl val="0"/>
      </c:catAx>
      <c:valAx>
        <c:axId val="304792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35179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ysClr val="windowText" lastClr="000000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rubrique'!$A$16:$A$17</c:f>
              <c:strCache>
                <c:ptCount val="1"/>
                <c:pt idx="0">
                  <c:v>13/04/2016</c:v>
                </c:pt>
              </c:strCache>
            </c:strRef>
          </c:cat>
          <c:val>
            <c:numRef>
              <c:f>'Graphes écritures par rubrique'!$B$16:$B$17</c:f>
              <c:numCache>
                <c:formatCode>#,##0.00\ "€"</c:formatCode>
                <c:ptCount val="1"/>
                <c:pt idx="0">
                  <c:v>265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rubrique'!$A$16:$A$17</c:f>
              <c:strCache>
                <c:ptCount val="1"/>
                <c:pt idx="0">
                  <c:v>13/04/2016</c:v>
                </c:pt>
              </c:strCache>
            </c:strRef>
          </c:cat>
          <c:val>
            <c:numRef>
              <c:f>'Graphes écritures par rubrique'!$C$16:$C$17</c:f>
              <c:numCache>
                <c:formatCode>#,##0.00\ "€"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4792192"/>
        <c:axId val="304794544"/>
      </c:lineChart>
      <c:catAx>
        <c:axId val="304792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04794544"/>
        <c:crosses val="autoZero"/>
        <c:auto val="1"/>
        <c:lblAlgn val="ctr"/>
        <c:lblOffset val="100"/>
        <c:noMultiLvlLbl val="0"/>
      </c:catAx>
      <c:valAx>
        <c:axId val="30479454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304792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rubrique'!$H$16</c:f>
              <c:numCache>
                <c:formatCode>#,##0.00\ "€"</c:formatCode>
                <c:ptCount val="1"/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rubrique'!$I$16</c:f>
              <c:numCache>
                <c:formatCode>#,##0.00\ "€"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8121104"/>
        <c:axId val="328122672"/>
      </c:lineChart>
      <c:catAx>
        <c:axId val="3281211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28122672"/>
        <c:crosses val="autoZero"/>
        <c:auto val="1"/>
        <c:lblAlgn val="ctr"/>
        <c:lblOffset val="100"/>
        <c:noMultiLvlLbl val="0"/>
      </c:catAx>
      <c:valAx>
        <c:axId val="328122672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3281211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[Trésorerie.xlsm]Graphes écritures par regroupem!Tableau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'Graphes écritures par regroupem'!$B$6</c:f>
              <c:strCache>
                <c:ptCount val="1"/>
                <c:pt idx="0">
                  <c:v>Somme de Dépenses</c:v>
                </c:pt>
              </c:strCache>
            </c:strRef>
          </c:tx>
          <c:invertIfNegative val="0"/>
          <c:cat>
            <c:strRef>
              <c:f>'Graphes écritures par regroupem'!$A$7:$A$8</c:f>
              <c:strCache>
                <c:ptCount val="1"/>
                <c:pt idx="0">
                  <c:v>Charge</c:v>
                </c:pt>
              </c:strCache>
            </c:strRef>
          </c:cat>
          <c:val>
            <c:numRef>
              <c:f>'Graphes écritures par regroupem'!$B$7:$B$8</c:f>
              <c:numCache>
                <c:formatCode>#,##0.00\ "€"</c:formatCode>
                <c:ptCount val="1"/>
                <c:pt idx="0">
                  <c:v>265</c:v>
                </c:pt>
              </c:numCache>
            </c:numRef>
          </c:val>
        </c:ser>
        <c:ser>
          <c:idx val="1"/>
          <c:order val="1"/>
          <c:tx>
            <c:strRef>
              <c:f>'Graphes écritures par regroupem'!$C$6</c:f>
              <c:strCache>
                <c:ptCount val="1"/>
                <c:pt idx="0">
                  <c:v>Somme de Recettes</c:v>
                </c:pt>
              </c:strCache>
            </c:strRef>
          </c:tx>
          <c:invertIfNegative val="0"/>
          <c:cat>
            <c:strRef>
              <c:f>'Graphes écritures par regroupem'!$A$7:$A$8</c:f>
              <c:strCache>
                <c:ptCount val="1"/>
                <c:pt idx="0">
                  <c:v>Charge</c:v>
                </c:pt>
              </c:strCache>
            </c:strRef>
          </c:cat>
          <c:val>
            <c:numRef>
              <c:f>'Graphes écritures par regroupem'!$C$7:$C$8</c:f>
              <c:numCache>
                <c:formatCode>#,##0.00\ "€"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43517544"/>
        <c:axId val="345968072"/>
      </c:barChart>
      <c:catAx>
        <c:axId val="3435175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45968072"/>
        <c:crosses val="autoZero"/>
        <c:auto val="1"/>
        <c:lblAlgn val="ctr"/>
        <c:lblOffset val="100"/>
        <c:noMultiLvlLbl val="0"/>
      </c:catAx>
      <c:valAx>
        <c:axId val="345968072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343517544"/>
        <c:crosses val="autoZero"/>
        <c:crossBetween val="between"/>
      </c:valAx>
      <c:spPr>
        <a:solidFill>
          <a:schemeClr val="bg1">
            <a:lumMod val="95000"/>
          </a:schemeClr>
        </a:solidFill>
      </c:spPr>
    </c:plotArea>
    <c:legend>
      <c:legendPos val="r"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7" Type="http://schemas.openxmlformats.org/officeDocument/2006/relationships/hyperlink" Target="#'TCD par regroupement    '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1916999</xdr:colOff>
      <xdr:row>13</xdr:row>
      <xdr:rowOff>158641</xdr:rowOff>
    </xdr:from>
    <xdr:to>
      <xdr:col>4</xdr:col>
      <xdr:colOff>664027</xdr:colOff>
      <xdr:row>15</xdr:row>
      <xdr:rowOff>182813</xdr:rowOff>
    </xdr:to>
    <xdr:sp macro="" textlink="">
      <xdr:nvSpPr>
        <xdr:cNvPr id="9" name="Cube 8">
          <a:hlinkClick xmlns:r="http://schemas.openxmlformats.org/officeDocument/2006/relationships" r:id="rId1"/>
        </xdr:cNvPr>
        <xdr:cNvSpPr/>
      </xdr:nvSpPr>
      <xdr:spPr>
        <a:xfrm>
          <a:off x="1916999" y="3870670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rubrique</a:t>
          </a:r>
        </a:p>
      </xdr:txBody>
    </xdr:sp>
    <xdr:clientData/>
  </xdr:twoCellAnchor>
  <xdr:twoCellAnchor>
    <xdr:from>
      <xdr:col>0</xdr:col>
      <xdr:colOff>1916999</xdr:colOff>
      <xdr:row>3</xdr:row>
      <xdr:rowOff>85601</xdr:rowOff>
    </xdr:from>
    <xdr:to>
      <xdr:col>4</xdr:col>
      <xdr:colOff>664027</xdr:colOff>
      <xdr:row>5</xdr:row>
      <xdr:rowOff>109773</xdr:rowOff>
    </xdr:to>
    <xdr:sp macro="" textlink="">
      <xdr:nvSpPr>
        <xdr:cNvPr id="2" name="Cube 1">
          <a:hlinkClick xmlns:r="http://schemas.openxmlformats.org/officeDocument/2006/relationships" r:id="rId2"/>
        </xdr:cNvPr>
        <xdr:cNvSpPr/>
      </xdr:nvSpPr>
      <xdr:spPr>
        <a:xfrm>
          <a:off x="1916999" y="858487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Récapitulatif</a:t>
          </a:r>
        </a:p>
      </xdr:txBody>
    </xdr:sp>
    <xdr:clientData/>
  </xdr:twoCellAnchor>
  <xdr:twoCellAnchor>
    <xdr:from>
      <xdr:col>0</xdr:col>
      <xdr:colOff>1916999</xdr:colOff>
      <xdr:row>5</xdr:row>
      <xdr:rowOff>224161</xdr:rowOff>
    </xdr:from>
    <xdr:to>
      <xdr:col>4</xdr:col>
      <xdr:colOff>664027</xdr:colOff>
      <xdr:row>7</xdr:row>
      <xdr:rowOff>239018</xdr:rowOff>
    </xdr:to>
    <xdr:sp macro="" textlink="">
      <xdr:nvSpPr>
        <xdr:cNvPr id="3" name="Cube 2">
          <a:hlinkClick xmlns:r="http://schemas.openxmlformats.org/officeDocument/2006/relationships" r:id="rId3"/>
        </xdr:cNvPr>
        <xdr:cNvSpPr/>
      </xdr:nvSpPr>
      <xdr:spPr>
        <a:xfrm>
          <a:off x="1916999" y="1584875"/>
          <a:ext cx="3210171" cy="602686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Total</a:t>
          </a:r>
        </a:p>
      </xdr:txBody>
    </xdr:sp>
    <xdr:clientData/>
  </xdr:twoCellAnchor>
  <xdr:twoCellAnchor>
    <xdr:from>
      <xdr:col>0</xdr:col>
      <xdr:colOff>1916999</xdr:colOff>
      <xdr:row>8</xdr:row>
      <xdr:rowOff>65540</xdr:rowOff>
    </xdr:from>
    <xdr:to>
      <xdr:col>4</xdr:col>
      <xdr:colOff>664027</xdr:colOff>
      <xdr:row>10</xdr:row>
      <xdr:rowOff>89711</xdr:rowOff>
    </xdr:to>
    <xdr:sp macro="" textlink="">
      <xdr:nvSpPr>
        <xdr:cNvPr id="4" name="Cube 3">
          <a:hlinkClick xmlns:r="http://schemas.openxmlformats.org/officeDocument/2006/relationships" r:id="rId4"/>
        </xdr:cNvPr>
        <xdr:cNvSpPr/>
      </xdr:nvSpPr>
      <xdr:spPr>
        <a:xfrm>
          <a:off x="1916999" y="2307997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Ecriture</a:t>
          </a:r>
        </a:p>
      </xdr:txBody>
    </xdr:sp>
    <xdr:clientData/>
  </xdr:twoCellAnchor>
  <xdr:twoCellAnchor>
    <xdr:from>
      <xdr:col>0</xdr:col>
      <xdr:colOff>1916999</xdr:colOff>
      <xdr:row>16</xdr:row>
      <xdr:rowOff>17</xdr:rowOff>
    </xdr:from>
    <xdr:to>
      <xdr:col>4</xdr:col>
      <xdr:colOff>664027</xdr:colOff>
      <xdr:row>18</xdr:row>
      <xdr:rowOff>13304</xdr:rowOff>
    </xdr:to>
    <xdr:sp macro="" textlink="">
      <xdr:nvSpPr>
        <xdr:cNvPr id="5" name="Cube 4">
          <a:hlinkClick xmlns:r="http://schemas.openxmlformats.org/officeDocument/2006/relationships" r:id="rId5"/>
        </xdr:cNvPr>
        <xdr:cNvSpPr/>
      </xdr:nvSpPr>
      <xdr:spPr>
        <a:xfrm>
          <a:off x="1916999" y="4593788"/>
          <a:ext cx="3210171" cy="601116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regroupement</a:t>
          </a:r>
        </a:p>
        <a:p>
          <a:pPr algn="ctr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1916999</xdr:colOff>
      <xdr:row>18</xdr:row>
      <xdr:rowOff>79346</xdr:rowOff>
    </xdr:from>
    <xdr:to>
      <xdr:col>4</xdr:col>
      <xdr:colOff>664027</xdr:colOff>
      <xdr:row>20</xdr:row>
      <xdr:rowOff>95052</xdr:rowOff>
    </xdr:to>
    <xdr:sp macro="" textlink="">
      <xdr:nvSpPr>
        <xdr:cNvPr id="7" name="Cube 6">
          <a:hlinkClick xmlns:r="http://schemas.openxmlformats.org/officeDocument/2006/relationships" r:id="rId6"/>
        </xdr:cNvPr>
        <xdr:cNvSpPr/>
      </xdr:nvSpPr>
      <xdr:spPr>
        <a:xfrm>
          <a:off x="1916999" y="5260946"/>
          <a:ext cx="3210171" cy="603535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Données</a:t>
          </a:r>
        </a:p>
      </xdr:txBody>
    </xdr:sp>
    <xdr:clientData/>
  </xdr:twoCellAnchor>
  <xdr:twoCellAnchor>
    <xdr:from>
      <xdr:col>0</xdr:col>
      <xdr:colOff>1574799</xdr:colOff>
      <xdr:row>0</xdr:row>
      <xdr:rowOff>55033</xdr:rowOff>
    </xdr:from>
    <xdr:to>
      <xdr:col>5</xdr:col>
      <xdr:colOff>236146</xdr:colOff>
      <xdr:row>2</xdr:row>
      <xdr:rowOff>259080</xdr:rowOff>
    </xdr:to>
    <xdr:sp macro="" textlink="">
      <xdr:nvSpPr>
        <xdr:cNvPr id="8" name="Cube 7"/>
        <xdr:cNvSpPr/>
      </xdr:nvSpPr>
      <xdr:spPr>
        <a:xfrm>
          <a:off x="1574799" y="55033"/>
          <a:ext cx="3919147" cy="683018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SOMMAIRE</a:t>
          </a:r>
        </a:p>
        <a:p>
          <a:pPr algn="ctr"/>
          <a:r>
            <a:rPr lang="fr-FR" sz="1200" b="1" i="1" baseline="0">
              <a:solidFill>
                <a:schemeClr val="bg1"/>
              </a:solidFill>
            </a:rPr>
            <a:t>Cliquez sur la forme que vous souhaitez. </a:t>
          </a:r>
          <a:endParaRPr lang="fr-FR" sz="12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1916999</xdr:colOff>
      <xdr:row>10</xdr:row>
      <xdr:rowOff>270933</xdr:rowOff>
    </xdr:from>
    <xdr:to>
      <xdr:col>4</xdr:col>
      <xdr:colOff>664027</xdr:colOff>
      <xdr:row>13</xdr:row>
      <xdr:rowOff>7238</xdr:rowOff>
    </xdr:to>
    <xdr:sp macro="" textlink="">
      <xdr:nvSpPr>
        <xdr:cNvPr id="10" name="Cube 9">
          <a:hlinkClick xmlns:r="http://schemas.openxmlformats.org/officeDocument/2006/relationships" r:id="rId7"/>
        </xdr:cNvPr>
        <xdr:cNvSpPr/>
      </xdr:nvSpPr>
      <xdr:spPr>
        <a:xfrm>
          <a:off x="1916999" y="3101219"/>
          <a:ext cx="3210171" cy="618048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TCD par regroupement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8</xdr:row>
      <xdr:rowOff>19050</xdr:rowOff>
    </xdr:from>
    <xdr:to>
      <xdr:col>3</xdr:col>
      <xdr:colOff>502920</xdr:colOff>
      <xdr:row>23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9</xdr:row>
          <xdr:rowOff>9525</xdr:rowOff>
        </xdr:from>
        <xdr:to>
          <xdr:col>5</xdr:col>
          <xdr:colOff>1362075</xdr:colOff>
          <xdr:row>11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228600</xdr:colOff>
          <xdr:row>2</xdr:row>
          <xdr:rowOff>9525</xdr:rowOff>
        </xdr:from>
        <xdr:to>
          <xdr:col>8</xdr:col>
          <xdr:colOff>209550</xdr:colOff>
          <xdr:row>5</xdr:row>
          <xdr:rowOff>104775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395182</xdr:colOff>
      <xdr:row>13</xdr:row>
      <xdr:rowOff>107949</xdr:rowOff>
    </xdr:from>
    <xdr:to>
      <xdr:col>7</xdr:col>
      <xdr:colOff>561975</xdr:colOff>
      <xdr:row>33</xdr:row>
      <xdr:rowOff>161924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1076325</xdr:colOff>
          <xdr:row>5</xdr:row>
          <xdr:rowOff>28575</xdr:rowOff>
        </xdr:from>
        <xdr:to>
          <xdr:col>2</xdr:col>
          <xdr:colOff>323850</xdr:colOff>
          <xdr:row>10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466725</xdr:colOff>
          <xdr:row>5</xdr:row>
          <xdr:rowOff>28575</xdr:rowOff>
        </xdr:from>
        <xdr:to>
          <xdr:col>5</xdr:col>
          <xdr:colOff>1009650</xdr:colOff>
          <xdr:row>10</xdr:row>
          <xdr:rowOff>47625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733425</xdr:colOff>
          <xdr:row>5</xdr:row>
          <xdr:rowOff>28575</xdr:rowOff>
        </xdr:from>
        <xdr:to>
          <xdr:col>3</xdr:col>
          <xdr:colOff>1247775</xdr:colOff>
          <xdr:row>10</xdr:row>
          <xdr:rowOff>47625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</a:rPr>
                <a:t>Questionnaire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74840</xdr:colOff>
      <xdr:row>3</xdr:row>
      <xdr:rowOff>4242</xdr:rowOff>
    </xdr:from>
    <xdr:to>
      <xdr:col>0</xdr:col>
      <xdr:colOff>1903640</xdr:colOff>
      <xdr:row>16</xdr:row>
      <xdr:rowOff>95410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Libel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840" y="559413"/>
              <a:ext cx="1828800" cy="245336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341297</xdr:colOff>
      <xdr:row>22</xdr:row>
      <xdr:rowOff>111900</xdr:rowOff>
    </xdr:from>
    <xdr:to>
      <xdr:col>11</xdr:col>
      <xdr:colOff>555171</xdr:colOff>
      <xdr:row>47</xdr:row>
      <xdr:rowOff>54428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152400</xdr:rowOff>
        </xdr:from>
        <xdr:to>
          <xdr:col>9</xdr:col>
          <xdr:colOff>704850</xdr:colOff>
          <xdr:row>7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 pour actualiser le segment 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14</xdr:row>
          <xdr:rowOff>47625</xdr:rowOff>
        </xdr:from>
        <xdr:to>
          <xdr:col>10</xdr:col>
          <xdr:colOff>1495425</xdr:colOff>
          <xdr:row>16</xdr:row>
          <xdr:rowOff>295275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580355</xdr:colOff>
      <xdr:row>21</xdr:row>
      <xdr:rowOff>181037</xdr:rowOff>
    </xdr:from>
    <xdr:ext cx="1654977" cy="1730086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8630" y="5295962"/>
              <a:ext cx="1654977" cy="173008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xdr:oneCellAnchor>
    <xdr:from>
      <xdr:col>0</xdr:col>
      <xdr:colOff>245053</xdr:colOff>
      <xdr:row>21</xdr:row>
      <xdr:rowOff>140133</xdr:rowOff>
    </xdr:from>
    <xdr:ext cx="1462161" cy="2011218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5053" y="5255058"/>
              <a:ext cx="1462161" cy="20112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17</xdr:row>
          <xdr:rowOff>314325</xdr:rowOff>
        </xdr:from>
        <xdr:to>
          <xdr:col>10</xdr:col>
          <xdr:colOff>1495425</xdr:colOff>
          <xdr:row>20</xdr:row>
          <xdr:rowOff>247650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</a:rPr>
                <a:t>Actualisation des TCD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216747</xdr:colOff>
      <xdr:row>13</xdr:row>
      <xdr:rowOff>52071</xdr:rowOff>
    </xdr:from>
    <xdr:to>
      <xdr:col>3</xdr:col>
      <xdr:colOff>963507</xdr:colOff>
      <xdr:row>28</xdr:row>
      <xdr:rowOff>52071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0</xdr:rowOff>
        </xdr:from>
        <xdr:to>
          <xdr:col>8</xdr:col>
          <xdr:colOff>0</xdr:colOff>
          <xdr:row>8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</a:rPr>
                <a:t>Actualisation du TCD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lentin Mercadier" refreshedDate="42471.411598379629" createdVersion="4" refreshedVersion="4" minRefreshableVersion="3" recordCount="1">
  <cacheSource type="worksheet">
    <worksheetSource name="tblEcritures"/>
  </cacheSource>
  <cacheFields count="20">
    <cacheField name="Numéro" numFmtId="0">
      <sharedItems/>
    </cacheField>
    <cacheField name="Compte" numFmtId="0">
      <sharedItems containsBlank="1" count="5">
        <s v="compte-chèque"/>
        <m u="1"/>
        <s v="cpte" u="1"/>
        <s v="compte-chèques" u="1"/>
        <s v="Compte chèques" u="1"/>
      </sharedItems>
    </cacheField>
    <cacheField name="Mois" numFmtId="0">
      <sharedItems containsSemiMixedTypes="0" containsString="0" containsNumber="1" containsInteger="1" minValue="1" maxValue="8" count="5">
        <n v="4"/>
        <n v="2" u="1"/>
        <n v="1" u="1"/>
        <n v="3" u="1"/>
        <n v="8" u="1"/>
      </sharedItems>
    </cacheField>
    <cacheField name="Année-Ecr" numFmtId="0">
      <sharedItems containsSemiMixedTypes="0" containsString="0" containsNumber="1" containsInteger="1" minValue="2016" maxValue="2016"/>
    </cacheField>
    <cacheField name="concatener" numFmtId="0">
      <sharedItems/>
    </cacheField>
    <cacheField name="Date" numFmtId="14">
      <sharedItems/>
    </cacheField>
    <cacheField name="Libellé" numFmtId="0">
      <sharedItems containsBlank="1" count="32">
        <s v="Achat tickets de train"/>
        <m u="1"/>
        <s v="billet avion" u="1"/>
        <s v="Locations" u="1"/>
        <s v="Loyers et charges locatives" u="1"/>
        <s v="Pub journal" u="1"/>
        <s v="Location véhicule" u="1"/>
        <s v="achat ordinateur" u="1"/>
        <s v="ticket bus 2" u="1"/>
        <s v="Logiciel d'architecture" u="1"/>
        <s v="Salaires nets" u="1"/>
        <s v="Frais de déplacement" u="1"/>
        <s v="Achats perso" u="1"/>
        <s v="Charges de personnel" u="1"/>
        <s v="Eau" u="1"/>
        <s v="Impôts et taxes" u="1"/>
        <s v="Achats" u="1"/>
        <s v="ticket métro" u="1"/>
        <s v="ticket de train" u="1"/>
        <s v="EDF" u="1"/>
        <s v="Assurance" u="1"/>
        <s v="Frais de réception" u="1"/>
        <s v="Fournitures de bureau" u="1"/>
        <s v="tavion" u="1"/>
        <s v="Dotation aux amortissements" u="1"/>
        <s v="vente marchandise" u="1"/>
        <s v="Charges sociales" u="1"/>
        <s v="Vélib" u="1"/>
        <s v="Recettes encaissées" u="1"/>
        <s v="Impôts" u="1"/>
        <s v="bateau" u="1"/>
        <s v="Pub radio" u="1"/>
      </sharedItems>
    </cacheField>
    <cacheField name="Famille" numFmtId="0">
      <sharedItems containsBlank="1" count="3">
        <s v="Charge"/>
        <m u="1"/>
        <s v="Produit" u="1"/>
      </sharedItems>
    </cacheField>
    <cacheField name="Prévisionnel" numFmtId="0">
      <sharedItems containsSemiMixedTypes="0" containsString="0" containsNumber="1" containsInteger="1" minValue="250" maxValue="250"/>
    </cacheField>
    <cacheField name="Réel" numFmtId="0">
      <sharedItems containsSemiMixedTypes="0" containsString="0" containsNumber="1" containsInteger="1" minValue="265" maxValue="265"/>
    </cacheField>
    <cacheField name="Mode" numFmtId="0">
      <sharedItems containsBlank="1" count="4">
        <s v="Carte"/>
        <m u="1"/>
        <s v="Espèces" u="1"/>
        <s v="Virement" u="1"/>
      </sharedItems>
    </cacheField>
    <cacheField name="Référence" numFmtId="0">
      <sharedItems containsNonDate="0" containsString="0" containsBlank="1"/>
    </cacheField>
    <cacheField name="Recettes" numFmtId="0">
      <sharedItems containsNonDate="0" containsString="0" containsBlank="1"/>
    </cacheField>
    <cacheField name="Dépenses" numFmtId="0">
      <sharedItems containsSemiMixedTypes="0" containsString="0" containsNumber="1" containsInteger="1" minValue="265" maxValue="265"/>
    </cacheField>
    <cacheField name="Pointage recette" numFmtId="0">
      <sharedItems containsNonDate="0" containsString="0" containsBlank="1"/>
    </cacheField>
    <cacheField name="Pointage dépense" numFmtId="0">
      <sharedItems containsSemiMixedTypes="0" containsString="0" containsNumber="1" containsInteger="1" minValue="0" maxValue="0"/>
    </cacheField>
    <cacheField name="Pointage recette " numFmtId="0">
      <sharedItems/>
    </cacheField>
    <cacheField name="Date valeur banque " numFmtId="14">
      <sharedItems containsNonDate="0" containsString="0" containsBlank="1"/>
    </cacheField>
    <cacheField name="Observations" numFmtId="0">
      <sharedItems/>
    </cacheField>
    <cacheField name="Colonne1" numFmtId="0">
      <sharedItems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71.411676504627" createdVersion="4" refreshedVersion="4" minRefreshableVersion="3" recordCount="1">
  <cacheSource type="worksheet">
    <worksheetSource ref="B13:S17" sheet="Ecriture"/>
  </cacheSource>
  <cacheFields count="18">
    <cacheField name="Compte" numFmtId="0">
      <sharedItems/>
    </cacheField>
    <cacheField name="Mois" numFmtId="0">
      <sharedItems containsSemiMixedTypes="0" containsString="0" containsNumber="1" containsInteger="1" minValue="1" maxValue="4" count="4">
        <n v="4"/>
        <n v="2" u="1"/>
        <n v="1" u="1"/>
        <n v="3" u="1"/>
      </sharedItems>
    </cacheField>
    <cacheField name="Année-Ecr" numFmtId="0">
      <sharedItems containsSemiMixedTypes="0" containsString="0" containsNumber="1" containsInteger="1" minValue="2015" maxValue="2016" count="2">
        <n v="2016"/>
        <n v="2015" u="1"/>
      </sharedItems>
    </cacheField>
    <cacheField name="concatener" numFmtId="0">
      <sharedItems/>
    </cacheField>
    <cacheField name="Date" numFmtId="14">
      <sharedItems containsDate="1" containsMixedTypes="1" minDate="2015-01-01T00:00:00" maxDate="2016-03-21T00:00:00" count="24">
        <s v="13/04/2016"/>
        <d v="2016-01-23T00:00:00" u="1"/>
        <d v="2015-03-26T00:00:00" u="1"/>
        <d v="2016-03-19T00:00:00" u="1"/>
        <d v="2015-03-12T00:00:00" u="1"/>
        <d v="2015-03-05T00:00:00" u="1"/>
        <d v="2015-02-24T00:00:00" u="1"/>
        <d v="2015-03-03T00:00:00" u="1"/>
        <d v="2015-02-17T00:00:00" u="1"/>
        <d v="2015-01-31T00:00:00" u="1"/>
        <d v="2016-02-17T00:00:00" u="1"/>
        <d v="2015-02-10T00:00:00" u="1"/>
        <d v="2015-04-01T00:00:00" u="1"/>
        <d v="2015-02-03T00:00:00" u="1"/>
        <d v="2015-03-01T00:00:00" u="1"/>
        <d v="2016-03-20T00:00:00" u="1"/>
        <d v="2016-01-22T00:00:00" u="1"/>
        <d v="2016-02-20T00:00:00" u="1"/>
        <d v="2015-01-01T00:00:00" u="1"/>
        <d v="2015-02-25T00:00:00" u="1"/>
        <d v="2015-04-02T00:00:00" u="1"/>
        <d v="2015-01-25T00:00:00" u="1"/>
        <d v="2016-01-25T00:00:00" u="1"/>
        <d v="2016-01-18T00:00:00" u="1"/>
      </sharedItems>
    </cacheField>
    <cacheField name="Libellé" numFmtId="0">
      <sharedItems/>
    </cacheField>
    <cacheField name="Famille" numFmtId="0">
      <sharedItems/>
    </cacheField>
    <cacheField name="Prévisionnel" numFmtId="0">
      <sharedItems containsSemiMixedTypes="0" containsString="0" containsNumber="1" containsInteger="1" minValue="250" maxValue="250"/>
    </cacheField>
    <cacheField name="Réel" numFmtId="0">
      <sharedItems containsSemiMixedTypes="0" containsString="0" containsNumber="1" containsInteger="1" minValue="265" maxValue="265"/>
    </cacheField>
    <cacheField name="Mode" numFmtId="0">
      <sharedItems/>
    </cacheField>
    <cacheField name="Référence" numFmtId="0">
      <sharedItems containsNonDate="0" containsString="0" containsBlank="1"/>
    </cacheField>
    <cacheField name="Recettes" numFmtId="0">
      <sharedItems containsNonDate="0" containsString="0" containsBlank="1"/>
    </cacheField>
    <cacheField name="Dépenses" numFmtId="0">
      <sharedItems containsSemiMixedTypes="0" containsString="0" containsNumber="1" containsInteger="1" minValue="265" maxValue="265"/>
    </cacheField>
    <cacheField name="Pointage recette" numFmtId="0">
      <sharedItems containsNonDate="0" containsString="0" containsBlank="1"/>
    </cacheField>
    <cacheField name="Pointage dépense" numFmtId="0">
      <sharedItems containsSemiMixedTypes="0" containsString="0" containsNumber="1" containsInteger="1" minValue="0" maxValue="0"/>
    </cacheField>
    <cacheField name="Pointage recette " numFmtId="0">
      <sharedItems/>
    </cacheField>
    <cacheField name="Date valeur banque " numFmtId="14">
      <sharedItems containsNonDate="0" containsString="0" containsBlank="1"/>
    </cacheField>
    <cacheField name="Observations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s v="20164Ch14"/>
    <x v="0"/>
    <x v="0"/>
    <n v="2016"/>
    <s v="20164"/>
    <s v="13/04/2016"/>
    <x v="0"/>
    <x v="0"/>
    <n v="250"/>
    <n v="265"/>
    <x v="0"/>
    <m/>
    <m/>
    <n v="265"/>
    <m/>
    <n v="0"/>
    <s v=""/>
    <m/>
    <s v="13/04/2016"/>
    <s v="Achat billets de train pour Millau 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">
  <r>
    <s v="compte-chèque"/>
    <x v="0"/>
    <x v="0"/>
    <s v="20164"/>
    <x v="0"/>
    <s v="Achat tickets de train"/>
    <s v="Charge"/>
    <n v="250"/>
    <n v="265"/>
    <s v="Carte"/>
    <m/>
    <m/>
    <n v="265"/>
    <m/>
    <n v="0"/>
    <s v=""/>
    <m/>
    <s v="13/04/20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D10" firstHeaderRow="1" firstDataRow="3" firstDataCol="1"/>
  <pivotFields count="20">
    <pivotField showAll="0" defaultSubtotal="0"/>
    <pivotField axis="axisRow" showAll="0">
      <items count="6">
        <item m="1" x="4"/>
        <item x="0"/>
        <item m="1" x="2"/>
        <item m="1" x="3"/>
        <item m="1" x="1"/>
        <item t="default"/>
      </items>
    </pivotField>
    <pivotField axis="axisCol" showAll="0">
      <items count="6">
        <item m="1" x="2"/>
        <item m="1" x="1"/>
        <item sd="0" m="1" x="3"/>
        <item x="0"/>
        <item m="1" x="4"/>
        <item t="default"/>
      </items>
    </pivotField>
    <pivotField showAll="0"/>
    <pivotField showAll="0"/>
    <pivotField showAll="0"/>
    <pivotField axis="axisCol" showAll="0">
      <items count="33">
        <item m="1" x="7"/>
        <item m="1" x="16"/>
        <item m="1" x="12"/>
        <item m="1" x="20"/>
        <item m="1" x="2"/>
        <item m="1" x="13"/>
        <item m="1" x="26"/>
        <item m="1" x="24"/>
        <item m="1" x="14"/>
        <item m="1" x="19"/>
        <item m="1" x="22"/>
        <item m="1" x="11"/>
        <item m="1" x="21"/>
        <item m="1" x="29"/>
        <item m="1" x="15"/>
        <item m="1" x="6"/>
        <item m="1" x="3"/>
        <item m="1" x="9"/>
        <item m="1" x="4"/>
        <item m="1" x="5"/>
        <item m="1" x="31"/>
        <item m="1" x="28"/>
        <item m="1" x="10"/>
        <item m="1" x="23"/>
        <item m="1" x="18"/>
        <item m="1" x="27"/>
        <item m="1" x="25"/>
        <item m="1" x="1"/>
        <item m="1" x="17"/>
        <item m="1" x="30"/>
        <item m="1" x="8"/>
        <item x="0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 defaultSubtotal="0"/>
    <pivotField numFmtId="14" showAll="0"/>
    <pivotField showAll="0"/>
    <pivotField showAll="0" defaultSubtotal="0"/>
  </pivotFields>
  <rowFields count="2">
    <field x="1"/>
    <field x="-2"/>
  </rowFields>
  <rowItems count="5">
    <i>
      <x v="1"/>
    </i>
    <i r="1">
      <x/>
    </i>
    <i r="1" i="1">
      <x v="1"/>
    </i>
    <i t="grand">
      <x/>
    </i>
    <i t="grand" i="1">
      <x/>
    </i>
  </rowItems>
  <colFields count="2">
    <field x="2"/>
    <field x="6"/>
  </colFields>
  <colItems count="3">
    <i>
      <x v="3"/>
      <x v="31"/>
    </i>
    <i t="default">
      <x v="3"/>
    </i>
    <i t="grand">
      <x/>
    </i>
  </colItems>
  <dataFields count="2">
    <dataField name="S. Prévisionnel" fld="8" baseField="0" baseItem="0"/>
    <dataField name="S. Réel" fld="9" baseField="0" baseItem="0"/>
  </dataFields>
  <formats count="3">
    <format dxfId="59">
      <pivotArea dataOnly="0" labelOnly="1" outline="0" fieldPosition="0">
        <references count="2">
          <reference field="4294967294" count="2">
            <x v="0"/>
            <x v="1"/>
          </reference>
          <reference field="2" count="0" selected="0"/>
        </references>
      </pivotArea>
    </format>
    <format dxfId="58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7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chartFormats count="1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9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10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11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12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1" dataOnRows="1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B4:D11" firstHeaderRow="1" firstDataRow="2" firstDataCol="1"/>
  <pivotFields count="20">
    <pivotField showAll="0" defaultSubtotal="0"/>
    <pivotField showAll="0"/>
    <pivotField axis="axisCol" showAll="0">
      <items count="6">
        <item m="1" x="2"/>
        <item m="1" x="1"/>
        <item m="1" x="3"/>
        <item x="0"/>
        <item m="1" x="4"/>
        <item t="default"/>
      </items>
    </pivotField>
    <pivotField showAll="0"/>
    <pivotField showAll="0"/>
    <pivotField showAll="0"/>
    <pivotField axis="axisRow" showAll="0">
      <items count="33">
        <item m="1" x="7"/>
        <item m="1" x="16"/>
        <item m="1" x="12"/>
        <item m="1" x="20"/>
        <item m="1" x="13"/>
        <item m="1" x="26"/>
        <item m="1" x="24"/>
        <item m="1" x="14"/>
        <item m="1" x="19"/>
        <item m="1" x="22"/>
        <item m="1" x="11"/>
        <item m="1" x="21"/>
        <item m="1" x="29"/>
        <item m="1" x="15"/>
        <item m="1" x="6"/>
        <item m="1" x="3"/>
        <item m="1" x="9"/>
        <item m="1" x="4"/>
        <item m="1" x="5"/>
        <item m="1" x="31"/>
        <item m="1" x="28"/>
        <item m="1" x="10"/>
        <item m="1" x="18"/>
        <item m="1" x="25"/>
        <item m="1" x="1"/>
        <item m="1" x="27"/>
        <item m="1" x="23"/>
        <item m="1" x="2"/>
        <item m="1" x="17"/>
        <item m="1" x="30"/>
        <item m="1" x="8"/>
        <item x="0"/>
        <item t="default"/>
      </items>
    </pivotField>
    <pivotField showAll="0"/>
    <pivotField showAll="0" defaultSubtotal="0"/>
    <pivotField showAll="0" defaultSubtota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2">
    <field x="-2"/>
    <field x="6"/>
  </rowFields>
  <rowItems count="6">
    <i>
      <x/>
    </i>
    <i r="1">
      <x v="31"/>
    </i>
    <i i="1">
      <x v="1"/>
    </i>
    <i r="1" i="1">
      <x v="31"/>
    </i>
    <i t="grand">
      <x/>
    </i>
    <i t="grand" i="1">
      <x/>
    </i>
  </rowItems>
  <colFields count="1">
    <field x="2"/>
  </colFields>
  <colItems count="2">
    <i>
      <x v="3"/>
    </i>
    <i t="grand">
      <x/>
    </i>
  </colItems>
  <dataFields count="2">
    <dataField name="Somme de Dépenses" fld="13" baseField="5" baseItem="0"/>
    <dataField name="Somme de Recettes" fld="12" baseField="5" baseItem="0"/>
  </dataFields>
  <formats count="15">
    <format dxfId="47">
      <pivotArea type="all" dataOnly="0" outline="0" fieldPosition="0"/>
    </format>
    <format dxfId="46">
      <pivotArea type="origin" dataOnly="0" labelOnly="1" outline="0" fieldPosition="0"/>
    </format>
    <format dxfId="45">
      <pivotArea field="-2" type="button" dataOnly="0" labelOnly="1" outline="0" axis="axisRow" fieldPosition="0"/>
    </format>
    <format dxfId="44">
      <pivotArea field="2" type="button" dataOnly="0" labelOnly="1" outline="0" axis="axisCol" fieldPosition="0"/>
    </format>
    <format dxfId="43">
      <pivotArea type="topRight" dataOnly="0" labelOnly="1" outline="0" fieldPosition="0"/>
    </format>
    <format dxfId="42">
      <pivotArea dataOnly="0" labelOnly="1" fieldPosition="0">
        <references count="1">
          <reference field="2" count="1">
            <x v="2"/>
          </reference>
        </references>
      </pivotArea>
    </format>
    <format dxfId="41">
      <pivotArea dataOnly="0" labelOnly="1" grandCol="1" outline="0" fieldPosition="0"/>
    </format>
    <format dxfId="40">
      <pivotArea type="origin" dataOnly="0" labelOnly="1" outline="0" fieldPosition="0"/>
    </format>
    <format dxfId="39">
      <pivotArea field="-2" type="button" dataOnly="0" labelOnly="1" outline="0" axis="axisRow" fieldPosition="0"/>
    </format>
    <format dxfId="38">
      <pivotArea field="2" type="button" dataOnly="0" labelOnly="1" outline="0" axis="axisCol" fieldPosition="0"/>
    </format>
    <format dxfId="37">
      <pivotArea type="topRight" dataOnly="0" labelOnly="1" outline="0" fieldPosition="0"/>
    </format>
    <format dxfId="36">
      <pivotArea dataOnly="0" labelOnly="1" fieldPosition="0">
        <references count="1">
          <reference field="2" count="1">
            <x v="2"/>
          </reference>
        </references>
      </pivotArea>
    </format>
    <format dxfId="35">
      <pivotArea dataOnly="0" labelOnly="1" grandCol="1" outline="0" fieldPosition="0"/>
    </format>
    <format dxfId="34">
      <pivotArea type="all" dataOnly="0" outline="0" fieldPosition="0"/>
    </format>
    <format dxfId="33">
      <pivotArea type="all" dataOnly="0" outline="0" fieldPosition="0"/>
    </format>
  </formats>
  <chartFormats count="10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16" firstHeaderRow="1" firstDataRow="2" firstDataCol="1"/>
  <pivotFields count="18">
    <pivotField showAll="0"/>
    <pivotField axis="axisRow" showAll="0">
      <items count="5">
        <item m="1" x="2"/>
        <item m="1" x="1"/>
        <item h="1" m="1" x="3"/>
        <item h="1" x="0"/>
        <item t="default"/>
      </items>
    </pivotField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1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30">
      <pivotArea outline="0" collapsedLevelsAreSubtotals="1" fieldPosition="0"/>
    </format>
    <format dxfId="29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Mon_TCD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17" firstHeaderRow="1" firstDataRow="2" firstDataCol="1" rowPageCount="1" colPageCount="1"/>
  <pivotFields count="18">
    <pivotField showAll="0"/>
    <pivotField axis="axisPage" showAll="0">
      <items count="5">
        <item m="1" x="2"/>
        <item m="1" x="1"/>
        <item m="1" x="3"/>
        <item x="0"/>
        <item t="default"/>
      </items>
    </pivotField>
    <pivotField showAll="0">
      <items count="3">
        <item m="1" x="1"/>
        <item x="0"/>
        <item t="default"/>
      </items>
    </pivotField>
    <pivotField showAll="0"/>
    <pivotField axis="axisRow" showAll="0">
      <items count="25">
        <item m="1" x="18"/>
        <item m="1" x="21"/>
        <item m="1" x="9"/>
        <item m="1" x="13"/>
        <item m="1" x="11"/>
        <item m="1" x="8"/>
        <item m="1" x="6"/>
        <item m="1" x="19"/>
        <item m="1" x="14"/>
        <item m="1" x="7"/>
        <item m="1" x="5"/>
        <item m="1" x="4"/>
        <item m="1" x="2"/>
        <item m="1" x="12"/>
        <item m="1" x="20"/>
        <item m="1" x="23"/>
        <item m="1" x="16"/>
        <item m="1" x="1"/>
        <item m="1" x="22"/>
        <item m="1" x="10"/>
        <item m="1" x="17"/>
        <item m="1" x="3"/>
        <item m="1" x="15"/>
        <item x="0"/>
        <item t="default"/>
      </items>
    </pivotField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4"/>
  </rowFields>
  <rowItems count="2">
    <i>
      <x v="23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3" hier="-1"/>
  </pageFields>
  <dataFields count="2">
    <dataField name="Somme de Dépenses" fld="12" baseField="0" baseItem="0"/>
    <dataField name="Somme de Recettes" fld="11" baseField="0" baseItem="1"/>
  </dataFields>
  <formats count="2">
    <format dxfId="32">
      <pivotArea outline="0" collapsedLevelsAreSubtotals="1" fieldPosition="0"/>
    </format>
    <format dxfId="31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8" firstHeaderRow="0" firstDataRow="1" firstDataCol="1" rowPageCount="1" colPageCount="1"/>
  <pivotFields count="20">
    <pivotField showAll="0" defaultSubtota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m="1" x="2"/>
        <item m="1" x="1"/>
        <item t="default"/>
      </items>
    </pivotField>
    <pivotField showAll="0" defaultSubtotal="0"/>
    <pivotField showAll="0" defaultSubtotal="0"/>
    <pivotField axis="axisPage" showAll="0">
      <items count="5">
        <item m="1" x="2"/>
        <item m="1" x="3"/>
        <item m="1" x="1"/>
        <item x="0"/>
        <item t="default"/>
      </items>
    </pivotField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1">
    <field x="7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10" item="3" hier="-1"/>
  </pageFields>
  <dataFields count="2">
    <dataField name="Somme de Dépenses" fld="13" baseField="6" baseItem="0"/>
    <dataField name="Somme de Recettes" fld="12" baseField="6" baseItem="0"/>
  </dataFields>
  <formats count="6">
    <format dxfId="28">
      <pivotArea outline="0" collapsedLevelsAreSubtotals="1" fieldPosition="0"/>
    </format>
    <format dxfId="27">
      <pivotArea type="all" dataOnly="0" outline="0" fieldPosition="0"/>
    </format>
    <format dxfId="26">
      <pivotArea type="all" dataOnly="0" outline="0" fieldPosition="0"/>
    </format>
    <format dxfId="25">
      <pivotArea type="all" dataOnly="0" outline="0" fieldPosition="0"/>
    </format>
    <format dxfId="24">
      <pivotArea field="10" type="button" dataOnly="0" labelOnly="1" outline="0" axis="axisPage" fieldPosition="0"/>
    </format>
    <format dxfId="23">
      <pivotArea dataOnly="0" labelOnly="1" outline="0" fieldPosition="0">
        <references count="1">
          <reference field="10" count="1">
            <x v="1"/>
          </reference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4">
        <i x="0" s="1"/>
        <i x="2" nd="1"/>
        <i x="1" nd="1"/>
        <i x="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bellé" sourceName="Libellé">
  <pivotTables>
    <pivotTable tabId="14" name="Tableau croisé dynamique9"/>
  </pivotTables>
  <data>
    <tabular pivotCacheId="2" customListSort="0">
      <items count="32">
        <i x="0" s="1"/>
        <i x="7" s="1" nd="1"/>
        <i x="16" s="1" nd="1"/>
        <i x="12" s="1" nd="1"/>
        <i x="20" s="1" nd="1"/>
        <i x="30" s="1" nd="1"/>
        <i x="2" s="1" nd="1"/>
        <i x="13" s="1" nd="1"/>
        <i x="26" s="1" nd="1"/>
        <i x="24" s="1" nd="1"/>
        <i x="14" s="1" nd="1"/>
        <i x="19" s="1" nd="1"/>
        <i x="22" s="1" nd="1"/>
        <i x="11" s="1" nd="1"/>
        <i x="21" s="1" nd="1"/>
        <i x="29" s="1" nd="1"/>
        <i x="15" s="1" nd="1"/>
        <i x="6" s="1" nd="1"/>
        <i x="3" s="1" nd="1"/>
        <i x="9" s="1" nd="1"/>
        <i x="4" s="1" nd="1"/>
        <i x="5" s="1" nd="1"/>
        <i x="31" s="1" nd="1"/>
        <i x="28" s="1" nd="1"/>
        <i x="10" s="1" nd="1"/>
        <i x="23" s="1" nd="1"/>
        <i x="8" s="1" nd="1"/>
        <i x="18" s="1" nd="1"/>
        <i x="17" s="1" nd="1"/>
        <i x="27" s="1" nd="1"/>
        <i x="25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bellé" cache="Segment_Libellé" caption="Libellé" startItem="2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headerRowDxfId="69" dataDxfId="67" headerRowBorderDxfId="68" tableBorderDxfId="66" totalsRowBorderDxfId="65">
  <autoFilter ref="A5:E6"/>
  <tableColumns count="5">
    <tableColumn id="1" name="Comptes" dataDxfId="64"/>
    <tableColumn id="2" name="Solde initial" dataDxfId="63"/>
    <tableColumn id="3" name="Recettes après saisie" dataDxfId="62">
      <calculatedColumnFormula>SUM(Recettes)</calculatedColumnFormula>
    </tableColumn>
    <tableColumn id="4" name="Dépenses après saisie" dataDxfId="61">
      <calculatedColumnFormula>SUM(Dépenses)</calculatedColumnFormula>
    </tableColumn>
    <tableColumn id="5" name="Solde final" dataDxfId="60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13:T17" totalsRowShown="0" headerRowDxfId="56" headerRowBorderDxfId="55" tableBorderDxfId="54" totalsRowBorderDxfId="53" headerRowCellStyle="Monétaire 2" dataCellStyle="Normal">
  <autoFilter ref="A13:T17"/>
  <sortState ref="B5:P33">
    <sortCondition ref="F5"/>
  </sortState>
  <tableColumns count="20">
    <tableColumn id="19" name="Numéro" dataDxfId="52" dataCellStyle="Normal">
      <calculatedColumnFormula>CONCATENATE(tblEcritures[[#This Row],[Année-Ecr]],C14,LEFT(tblEcritures[[#This Row],[Famille]],2),ROW(tblEcritures[[#This Row],[Année-Ecr]]))</calculatedColumnFormula>
    </tableColumn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51" dataCellStyle="Normal"/>
    <tableColumn id="3" name="Libellé" dataCellStyle="Normal"/>
    <tableColumn id="5" name="Famille" dataCellStyle="Normal"/>
    <tableColumn id="20" name="Prévisionnel"/>
    <tableColumn id="17" name="Rée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50" dataCellStyle="Normal"/>
    <tableColumn id="16" name="Pointage dépense" dataDxfId="49" dataCellStyle="Normal">
      <calculatedColumnFormula>IF(tblEcritures[[#This Row],[Dépenses]]="x",tblEcritures[[#This Row],[Dépenses]],0)</calculatedColumnFormula>
    </tableColumn>
    <tableColumn id="10" name="Pointage recette " dataCellStyle="Normal">
      <calculatedColumnFormula>IF(tblEcritures[[#This Row],[Pointage recette]]="x",tblEcritures[[#This Row],[Recettes]],"")</calculatedColumnFormula>
    </tableColumn>
    <tableColumn id="11" name="Date valeur banque " dataDxfId="48" dataCellStyle="Normal"/>
    <tableColumn id="12" name="Observations" dataDxfId="10" dataCellStyle="Normal"/>
    <tableColumn id="4" name="Colonne1" dataCellStyle="Normal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2" name="TDB_Famille" displayName="TDB_Famille" ref="F1:F3" totalsRowShown="0" headerRowDxfId="22" dataDxfId="20" headerRowBorderDxfId="21" tableBorderDxfId="19" totalsRowBorderDxfId="18">
  <autoFilter ref="F1:F3"/>
  <tableColumns count="1">
    <tableColumn id="1" name="Famille" dataDxfId="1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DB_Paiement" displayName="TDB_Paiement" ref="D1:D7" totalsRowShown="0" headerRowDxfId="16" dataDxfId="14" headerRowBorderDxfId="15" tableBorderDxfId="13" totalsRowBorderDxfId="12">
  <autoFilter ref="D1:D7"/>
  <tableColumns count="1">
    <tableColumn id="1" name="Modes_paiement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Relationship Id="rId5" Type="http://schemas.microsoft.com/office/2007/relationships/slicer" Target="../slicers/slicer1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printerSettings" Target="../printerSettings/printerSettings5.bin"/><Relationship Id="rId7" Type="http://schemas.openxmlformats.org/officeDocument/2006/relationships/ctrlProp" Target="../ctrlProps/ctrlProp8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7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5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X39"/>
  <sheetViews>
    <sheetView showGridLines="0" zoomScale="80" zoomScaleNormal="80" workbookViewId="0">
      <selection activeCell="H5" sqref="H5"/>
    </sheetView>
  </sheetViews>
  <sheetFormatPr baseColWidth="10" defaultRowHeight="15" x14ac:dyDescent="0.25"/>
  <cols>
    <col min="1" max="1" width="30.28515625" customWidth="1"/>
  </cols>
  <sheetData>
    <row r="1" spans="1:24" x14ac:dyDescent="0.25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</row>
    <row r="2" spans="1:24" ht="23.25" x14ac:dyDescent="0.35">
      <c r="A2" s="41"/>
      <c r="B2" s="42"/>
      <c r="C2" s="42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</row>
    <row r="3" spans="1:24" ht="23.25" x14ac:dyDescent="0.35">
      <c r="A3" s="41"/>
      <c r="B3" s="42"/>
      <c r="C3" s="42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</row>
    <row r="4" spans="1:24" ht="23.25" x14ac:dyDescent="0.35">
      <c r="A4" s="43"/>
      <c r="B4" s="42"/>
      <c r="C4" s="42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</row>
    <row r="5" spans="1:24" ht="23.25" x14ac:dyDescent="0.35">
      <c r="A5" s="41"/>
      <c r="B5" s="42"/>
      <c r="C5" s="42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</row>
    <row r="6" spans="1:24" ht="23.25" x14ac:dyDescent="0.35">
      <c r="A6" s="41"/>
      <c r="B6" s="42"/>
      <c r="C6" s="42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</row>
    <row r="7" spans="1:24" ht="23.25" x14ac:dyDescent="0.35">
      <c r="A7" s="41"/>
      <c r="B7" s="42"/>
      <c r="C7" s="42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</row>
    <row r="8" spans="1:24" ht="23.25" x14ac:dyDescent="0.35">
      <c r="A8" s="41"/>
      <c r="B8" s="42"/>
      <c r="C8" s="42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</row>
    <row r="9" spans="1:24" ht="23.25" x14ac:dyDescent="0.35">
      <c r="A9" s="41"/>
      <c r="B9" s="42"/>
      <c r="C9" s="42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</row>
    <row r="10" spans="1:24" ht="23.25" x14ac:dyDescent="0.35">
      <c r="A10" s="41"/>
      <c r="B10" s="42"/>
      <c r="C10" s="42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</row>
    <row r="11" spans="1:24" ht="23.25" x14ac:dyDescent="0.35">
      <c r="A11" s="41"/>
      <c r="B11" s="42"/>
      <c r="C11" s="42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</row>
    <row r="12" spans="1:24" ht="23.25" x14ac:dyDescent="0.35">
      <c r="A12" s="41"/>
      <c r="B12" s="42"/>
      <c r="C12" s="42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</row>
    <row r="13" spans="1:24" ht="23.25" x14ac:dyDescent="0.35">
      <c r="A13" s="41"/>
      <c r="B13" s="42"/>
      <c r="C13" s="42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</row>
    <row r="14" spans="1:24" ht="23.25" x14ac:dyDescent="0.35">
      <c r="A14" s="41"/>
      <c r="B14" s="42"/>
      <c r="C14" s="42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</row>
    <row r="15" spans="1:24" ht="23.25" x14ac:dyDescent="0.35">
      <c r="A15" s="41"/>
      <c r="B15" s="42"/>
      <c r="C15" s="42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</row>
    <row r="16" spans="1:24" ht="23.25" x14ac:dyDescent="0.35">
      <c r="A16" s="41"/>
      <c r="B16" s="42"/>
      <c r="C16" s="42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</row>
    <row r="17" spans="1:24" ht="23.25" x14ac:dyDescent="0.35">
      <c r="A17" s="41"/>
      <c r="B17" s="42"/>
      <c r="C17" s="42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</row>
    <row r="18" spans="1:24" ht="23.25" x14ac:dyDescent="0.35">
      <c r="A18" s="41"/>
      <c r="B18" s="42"/>
      <c r="C18" s="42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</row>
    <row r="19" spans="1:24" ht="23.25" x14ac:dyDescent="0.35">
      <c r="A19" s="41"/>
      <c r="B19" s="42"/>
      <c r="C19" s="42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</row>
    <row r="20" spans="1:24" ht="23.25" x14ac:dyDescent="0.35">
      <c r="A20" s="41"/>
      <c r="B20" s="42"/>
      <c r="C20" s="42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</row>
    <row r="21" spans="1:24" ht="23.25" x14ac:dyDescent="0.35">
      <c r="A21" s="41"/>
      <c r="B21" s="42"/>
      <c r="C21" s="42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</row>
    <row r="22" spans="1:24" x14ac:dyDescent="0.25">
      <c r="A22" s="41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</row>
    <row r="23" spans="1:24" x14ac:dyDescent="0.25">
      <c r="A23" s="41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</row>
    <row r="24" spans="1:24" x14ac:dyDescent="0.25">
      <c r="A24" s="41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</row>
    <row r="25" spans="1:24" x14ac:dyDescent="0.25">
      <c r="A25" s="41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</row>
    <row r="26" spans="1:24" x14ac:dyDescent="0.25">
      <c r="A26" s="41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</row>
    <row r="27" spans="1:24" x14ac:dyDescent="0.25">
      <c r="A27" s="41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</row>
    <row r="28" spans="1:24" x14ac:dyDescent="0.25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</row>
    <row r="29" spans="1:24" x14ac:dyDescent="0.25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</row>
    <row r="30" spans="1:24" x14ac:dyDescent="0.25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</row>
    <row r="31" spans="1:24" x14ac:dyDescent="0.25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</row>
    <row r="32" spans="1:24" x14ac:dyDescent="0.25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</row>
    <row r="33" spans="1:24" x14ac:dyDescent="0.25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</row>
    <row r="34" spans="1:24" x14ac:dyDescent="0.25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</row>
    <row r="35" spans="1:24" x14ac:dyDescent="0.25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</row>
    <row r="36" spans="1:24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</row>
    <row r="37" spans="1:24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</row>
    <row r="38" spans="1:24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</row>
    <row r="39" spans="1:24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</row>
  </sheetData>
  <pageMargins left="0.7" right="0.7" top="0.75" bottom="0.75" header="0.3" footer="0.3"/>
  <pageSetup paperSize="9" scale="9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72"/>
  <sheetViews>
    <sheetView showGridLines="0" workbookViewId="0">
      <selection sqref="A1:B3"/>
    </sheetView>
  </sheetViews>
  <sheetFormatPr baseColWidth="10" defaultRowHeight="15" x14ac:dyDescent="0.25"/>
  <cols>
    <col min="1" max="1" width="25.7109375" customWidth="1"/>
    <col min="2" max="2" width="24.7109375" customWidth="1"/>
    <col min="3" max="3" width="24.85546875" customWidth="1"/>
    <col min="4" max="4" width="25.140625" customWidth="1"/>
    <col min="5" max="6" width="23.28515625" customWidth="1"/>
  </cols>
  <sheetData>
    <row r="1" spans="1:20" ht="15.6" customHeight="1" thickTop="1" x14ac:dyDescent="0.25">
      <c r="A1" s="98" t="s">
        <v>74</v>
      </c>
      <c r="B1" s="99"/>
      <c r="C1" s="44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</row>
    <row r="2" spans="1:20" ht="14.45" customHeight="1" x14ac:dyDescent="0.25">
      <c r="A2" s="100"/>
      <c r="B2" s="101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</row>
    <row r="3" spans="1:20" ht="14.45" customHeight="1" thickBot="1" x14ac:dyDescent="0.3">
      <c r="A3" s="102"/>
      <c r="B3" s="103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</row>
    <row r="4" spans="1:20" ht="16.5" thickTop="1" thickBot="1" x14ac:dyDescent="0.3">
      <c r="A4" s="44"/>
      <c r="B4" s="44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</row>
    <row r="5" spans="1:20" ht="17.25" thickTop="1" thickBot="1" x14ac:dyDescent="0.3">
      <c r="A5" s="76" t="s">
        <v>5</v>
      </c>
      <c r="B5" s="76" t="s">
        <v>1</v>
      </c>
      <c r="C5" s="76" t="s">
        <v>75</v>
      </c>
      <c r="D5" s="77" t="s">
        <v>76</v>
      </c>
      <c r="E5" s="78" t="s">
        <v>77</v>
      </c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</row>
    <row r="6" spans="1:20" ht="16.5" thickTop="1" x14ac:dyDescent="0.25">
      <c r="A6" s="80" t="s">
        <v>79</v>
      </c>
      <c r="B6" s="81">
        <v>1000</v>
      </c>
      <c r="C6" s="81">
        <f>SUM(Recettes)</f>
        <v>485</v>
      </c>
      <c r="D6" s="81">
        <f>SUM(Dépenses)</f>
        <v>2040</v>
      </c>
      <c r="E6" s="82">
        <f>Tableau1[Solde initial]+Tableau1[Recettes après saisie]-Tableau1[Dépenses après saisie]</f>
        <v>-555</v>
      </c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x14ac:dyDescent="0.25">
      <c r="A7" s="44"/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</row>
    <row r="8" spans="1:20" x14ac:dyDescent="0.25">
      <c r="A8" s="40"/>
      <c r="B8" s="44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</row>
    <row r="9" spans="1:20" x14ac:dyDescent="0.25">
      <c r="A9" s="40"/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</row>
    <row r="10" spans="1:20" x14ac:dyDescent="0.25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</row>
    <row r="11" spans="1:20" x14ac:dyDescent="0.25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</row>
    <row r="12" spans="1:20" x14ac:dyDescent="0.25">
      <c r="A12" s="40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</row>
    <row r="13" spans="1:20" x14ac:dyDescent="0.25">
      <c r="A13" s="40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</row>
    <row r="14" spans="1:20" x14ac:dyDescent="0.25">
      <c r="A14" s="40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</row>
    <row r="15" spans="1:20" x14ac:dyDescent="0.25">
      <c r="A15" s="40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</row>
    <row r="16" spans="1:20" x14ac:dyDescent="0.25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</row>
    <row r="17" spans="1:2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</row>
    <row r="18" spans="1:20" x14ac:dyDescent="0.25">
      <c r="A18" s="40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</row>
    <row r="19" spans="1:20" x14ac:dyDescent="0.25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</row>
    <row r="20" spans="1:20" x14ac:dyDescent="0.25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</row>
    <row r="21" spans="1:20" x14ac:dyDescent="0.25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</row>
    <row r="22" spans="1:20" x14ac:dyDescent="0.25">
      <c r="A22" s="40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</row>
    <row r="23" spans="1:20" x14ac:dyDescent="0.25">
      <c r="A23" s="40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</row>
    <row r="24" spans="1:20" x14ac:dyDescent="0.25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</row>
    <row r="25" spans="1:20" x14ac:dyDescent="0.25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</row>
    <row r="26" spans="1:20" x14ac:dyDescent="0.25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</row>
    <row r="27" spans="1:20" x14ac:dyDescent="0.25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</row>
    <row r="28" spans="1:20" x14ac:dyDescent="0.25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</row>
    <row r="29" spans="1:20" x14ac:dyDescent="0.25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</row>
    <row r="30" spans="1:20" x14ac:dyDescent="0.25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</row>
    <row r="31" spans="1:20" x14ac:dyDescent="0.25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</row>
    <row r="32" spans="1:20" x14ac:dyDescent="0.25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</row>
    <row r="33" spans="1:20" x14ac:dyDescent="0.25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</row>
    <row r="34" spans="1:20" x14ac:dyDescent="0.25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</row>
    <row r="35" spans="1:20" x14ac:dyDescent="0.25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</row>
    <row r="36" spans="1:20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</row>
    <row r="37" spans="1:20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</row>
    <row r="38" spans="1:20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</row>
    <row r="39" spans="1:20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</row>
    <row r="40" spans="1:20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</row>
    <row r="41" spans="1:20" x14ac:dyDescent="0.25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</row>
    <row r="42" spans="1:20" x14ac:dyDescent="0.25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</row>
    <row r="43" spans="1:20" x14ac:dyDescent="0.25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</row>
    <row r="44" spans="1:20" x14ac:dyDescent="0.25">
      <c r="A44" s="40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</row>
    <row r="45" spans="1:20" x14ac:dyDescent="0.25">
      <c r="A45" s="40"/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</row>
    <row r="46" spans="1:20" x14ac:dyDescent="0.25">
      <c r="A46" s="40"/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</row>
    <row r="47" spans="1:20" x14ac:dyDescent="0.25">
      <c r="A47" s="40"/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</row>
    <row r="48" spans="1:20" x14ac:dyDescent="0.25">
      <c r="A48" s="40"/>
      <c r="B48" s="40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</row>
    <row r="49" spans="1:20" x14ac:dyDescent="0.25">
      <c r="A49" s="40"/>
      <c r="B49" s="40"/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</row>
    <row r="50" spans="1:20" x14ac:dyDescent="0.25">
      <c r="A50" s="40"/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</row>
    <row r="51" spans="1:20" x14ac:dyDescent="0.25">
      <c r="A51" s="40"/>
      <c r="B51" s="40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</row>
    <row r="52" spans="1:20" x14ac:dyDescent="0.25">
      <c r="A52" s="40"/>
      <c r="B52" s="40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</row>
    <row r="53" spans="1:20" x14ac:dyDescent="0.25">
      <c r="A53" s="40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</row>
    <row r="54" spans="1:20" x14ac:dyDescent="0.25">
      <c r="A54" s="40"/>
      <c r="B54" s="40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</row>
    <row r="55" spans="1:20" x14ac:dyDescent="0.25">
      <c r="A55" s="40"/>
      <c r="B55" s="40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</row>
    <row r="56" spans="1:20" x14ac:dyDescent="0.25">
      <c r="A56" s="40"/>
      <c r="B56" s="40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</row>
    <row r="57" spans="1:20" x14ac:dyDescent="0.25">
      <c r="A57" s="40"/>
      <c r="B57" s="40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</row>
    <row r="58" spans="1:20" x14ac:dyDescent="0.25">
      <c r="A58" s="40"/>
      <c r="B58" s="40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</row>
    <row r="59" spans="1:20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</row>
    <row r="60" spans="1:20" x14ac:dyDescent="0.25">
      <c r="A60" s="40"/>
      <c r="B60" s="40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</row>
    <row r="61" spans="1:20" x14ac:dyDescent="0.25">
      <c r="A61" s="40"/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</row>
    <row r="62" spans="1:20" x14ac:dyDescent="0.25">
      <c r="A62" s="40"/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</row>
    <row r="63" spans="1:20" x14ac:dyDescent="0.25">
      <c r="A63" s="40"/>
      <c r="B63" s="40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</row>
    <row r="64" spans="1:20" x14ac:dyDescent="0.25">
      <c r="A64" s="40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</row>
    <row r="65" spans="1:20" x14ac:dyDescent="0.25">
      <c r="A65" s="40"/>
      <c r="B65" s="40"/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</row>
    <row r="66" spans="1:20" x14ac:dyDescent="0.25">
      <c r="A66" s="40"/>
      <c r="B66" s="40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</row>
    <row r="67" spans="1:20" x14ac:dyDescent="0.25">
      <c r="A67" s="40"/>
      <c r="B67" s="40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</row>
    <row r="68" spans="1:20" x14ac:dyDescent="0.25">
      <c r="A68" s="40"/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</row>
    <row r="69" spans="1:20" x14ac:dyDescent="0.25">
      <c r="A69" s="40"/>
      <c r="B69" s="40"/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</row>
    <row r="70" spans="1:20" x14ac:dyDescent="0.25">
      <c r="A70" s="40"/>
      <c r="B70" s="40"/>
      <c r="C70" s="40"/>
      <c r="D70" s="40"/>
      <c r="E70" s="40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</row>
    <row r="71" spans="1:20" x14ac:dyDescent="0.25">
      <c r="A71" s="40"/>
      <c r="B71" s="40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</row>
    <row r="72" spans="1:20" x14ac:dyDescent="0.25">
      <c r="A72" s="40"/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200025</xdr:colOff>
                    <xdr:row>9</xdr:row>
                    <xdr:rowOff>9525</xdr:rowOff>
                  </from>
                  <to>
                    <xdr:col>5</xdr:col>
                    <xdr:colOff>1362075</xdr:colOff>
                    <xdr:row>11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D10"/>
  <sheetViews>
    <sheetView zoomScale="80" zoomScaleNormal="80" workbookViewId="0">
      <selection activeCell="C1" sqref="C1"/>
    </sheetView>
  </sheetViews>
  <sheetFormatPr baseColWidth="10" defaultRowHeight="15" x14ac:dyDescent="0.25"/>
  <cols>
    <col min="1" max="1" width="21" customWidth="1"/>
    <col min="2" max="2" width="23.7109375" customWidth="1"/>
    <col min="3" max="3" width="6.7109375" customWidth="1"/>
    <col min="4" max="4" width="7.42578125" customWidth="1"/>
    <col min="5" max="5" width="11.7109375" customWidth="1"/>
    <col min="6" max="6" width="6.7109375" customWidth="1"/>
    <col min="7" max="7" width="12.28515625" customWidth="1"/>
    <col min="8" max="8" width="17.85546875" customWidth="1"/>
    <col min="9" max="9" width="7" customWidth="1"/>
    <col min="10" max="10" width="7.7109375" customWidth="1"/>
    <col min="11" max="11" width="12.42578125" customWidth="1"/>
    <col min="12" max="12" width="20.7109375" customWidth="1"/>
    <col min="13" max="13" width="14" customWidth="1"/>
    <col min="14" max="14" width="17.7109375" customWidth="1"/>
    <col min="15" max="15" width="18.5703125" customWidth="1"/>
    <col min="16" max="16" width="20.7109375" customWidth="1"/>
    <col min="17" max="17" width="14" customWidth="1"/>
    <col min="18" max="18" width="17.7109375" customWidth="1"/>
    <col min="19" max="19" width="18.5703125" customWidth="1"/>
    <col min="20" max="20" width="20.7109375" customWidth="1"/>
    <col min="21" max="21" width="14" customWidth="1"/>
    <col min="22" max="22" width="22.42578125" customWidth="1"/>
    <col min="23" max="23" width="23.28515625" customWidth="1"/>
    <col min="24" max="24" width="25.5703125" customWidth="1"/>
    <col min="25" max="25" width="18.7109375" customWidth="1"/>
  </cols>
  <sheetData>
    <row r="1" spans="1:4" ht="17.45" customHeight="1" x14ac:dyDescent="0.25"/>
    <row r="2" spans="1:4" ht="17.45" customHeight="1" x14ac:dyDescent="0.25"/>
    <row r="3" spans="1:4" ht="17.45" customHeight="1" x14ac:dyDescent="0.25">
      <c r="B3" s="26" t="s">
        <v>80</v>
      </c>
    </row>
    <row r="4" spans="1:4" ht="45" x14ac:dyDescent="0.25">
      <c r="B4" s="1">
        <v>4</v>
      </c>
      <c r="C4" s="1" t="s">
        <v>96</v>
      </c>
      <c r="D4" s="31" t="s">
        <v>60</v>
      </c>
    </row>
    <row r="5" spans="1:4" x14ac:dyDescent="0.25">
      <c r="A5" s="26" t="s">
        <v>59</v>
      </c>
      <c r="B5" s="1" t="s">
        <v>94</v>
      </c>
      <c r="D5" s="31"/>
    </row>
    <row r="6" spans="1:4" x14ac:dyDescent="0.25">
      <c r="A6" s="27" t="s">
        <v>92</v>
      </c>
      <c r="B6" s="28"/>
      <c r="C6" s="28"/>
      <c r="D6" s="28"/>
    </row>
    <row r="7" spans="1:4" x14ac:dyDescent="0.25">
      <c r="A7" s="32" t="s">
        <v>82</v>
      </c>
      <c r="B7" s="28">
        <v>250</v>
      </c>
      <c r="C7" s="28">
        <v>250</v>
      </c>
      <c r="D7" s="28">
        <v>250</v>
      </c>
    </row>
    <row r="8" spans="1:4" x14ac:dyDescent="0.25">
      <c r="A8" s="32" t="s">
        <v>84</v>
      </c>
      <c r="B8" s="28">
        <v>265</v>
      </c>
      <c r="C8" s="28">
        <v>265</v>
      </c>
      <c r="D8" s="28">
        <v>265</v>
      </c>
    </row>
    <row r="9" spans="1:4" x14ac:dyDescent="0.25">
      <c r="A9" s="27" t="s">
        <v>83</v>
      </c>
      <c r="B9" s="28">
        <v>250</v>
      </c>
      <c r="C9" s="28">
        <v>250</v>
      </c>
      <c r="D9" s="28">
        <v>250</v>
      </c>
    </row>
    <row r="10" spans="1:4" x14ac:dyDescent="0.25">
      <c r="A10" s="27" t="s">
        <v>85</v>
      </c>
      <c r="B10" s="28">
        <v>265</v>
      </c>
      <c r="C10" s="28">
        <v>265</v>
      </c>
      <c r="D10" s="28">
        <v>265</v>
      </c>
    </row>
  </sheetData>
  <conditionalFormatting sqref="A6">
    <cfRule type="containsText" dxfId="9" priority="7" operator="containsText" text="Réel">
      <formula>NOT(ISERROR(SEARCH("Réel",A6)))</formula>
    </cfRule>
    <cfRule type="containsText" dxfId="8" priority="8" operator="containsText" text="Réel">
      <formula>NOT(ISERROR(SEARCH("Réel",A6)))</formula>
    </cfRule>
    <cfRule type="containsText" dxfId="7" priority="9" operator="containsText" text="Prévisionnel">
      <formula>NOT(ISERROR(SEARCH("Prévisionnel",A6)))</formula>
    </cfRule>
  </conditionalFormatting>
  <conditionalFormatting sqref="A4:C4 A5:A9">
    <cfRule type="containsText" dxfId="6" priority="6" operator="containsText" text="Réel">
      <formula>NOT(ISERROR(SEARCH("Réel",A4)))</formula>
    </cfRule>
  </conditionalFormatting>
  <conditionalFormatting sqref="A8">
    <cfRule type="containsText" dxfId="5" priority="2" operator="containsText" text="S. Réel">
      <formula>NOT(ISERROR(SEARCH("S. Réel",A8)))</formula>
    </cfRule>
    <cfRule type="containsText" dxfId="4" priority="5" operator="containsText" text="Prévisionnel">
      <formula>NOT(ISERROR(SEARCH("Prévisionnel",A8)))</formula>
    </cfRule>
  </conditionalFormatting>
  <conditionalFormatting sqref="A7">
    <cfRule type="containsText" dxfId="3" priority="4" operator="containsText" text="S. Prévisionnel">
      <formula>NOT(ISERROR(SEARCH("S. Prévisionnel",A7)))</formula>
    </cfRule>
  </conditionalFormatting>
  <conditionalFormatting sqref="A9">
    <cfRule type="containsText" dxfId="2" priority="3" operator="containsText" text="Total S. Prévisionnel">
      <formula>NOT(ISERROR(SEARCH("Total S. Prévisionnel",A9)))</formula>
    </cfRule>
  </conditionalFormatting>
  <conditionalFormatting sqref="A10">
    <cfRule type="containsText" dxfId="1" priority="1" operator="containsText" text="Total S. Réel">
      <formula>NOT(ISERROR(SEARCH("Total S. Réel",A10)))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Page_suiv_2">
                <anchor moveWithCells="1" sizeWithCells="1">
                  <from>
                    <xdr:col>7</xdr:col>
                    <xdr:colOff>228600</xdr:colOff>
                    <xdr:row>2</xdr:row>
                    <xdr:rowOff>9525</xdr:rowOff>
                  </from>
                  <to>
                    <xdr:col>8</xdr:col>
                    <xdr:colOff>209550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T48"/>
  <sheetViews>
    <sheetView tabSelected="1" topLeftCell="A4" zoomScale="60" zoomScaleNormal="60" workbookViewId="0">
      <selection activeCell="A17" sqref="A17:XFD17"/>
    </sheetView>
  </sheetViews>
  <sheetFormatPr baseColWidth="10" defaultRowHeight="15" x14ac:dyDescent="0.25"/>
  <cols>
    <col min="1" max="5" width="18.7109375" customWidth="1"/>
    <col min="6" max="6" width="18.7109375" style="1" customWidth="1"/>
    <col min="7" max="9" width="18.7109375" customWidth="1"/>
    <col min="10" max="10" width="18.7109375" style="1" customWidth="1"/>
    <col min="11" max="12" width="18.7109375" customWidth="1"/>
    <col min="13" max="14" width="18.7109375" style="25" customWidth="1"/>
    <col min="15" max="19" width="18.7109375" customWidth="1"/>
  </cols>
  <sheetData>
    <row r="1" spans="1:20" ht="43.5" thickTop="1" thickBot="1" x14ac:dyDescent="0.3">
      <c r="A1" s="106" t="str">
        <f>SUBTOTAL(3,B13:B17)&amp;" écritures"</f>
        <v>5 écritures</v>
      </c>
      <c r="D1" s="84" t="s">
        <v>89</v>
      </c>
      <c r="E1" s="85">
        <f>SUBTOTAL(9,tblEcritures[Recettes])</f>
        <v>485</v>
      </c>
      <c r="F1" s="86" t="s">
        <v>88</v>
      </c>
      <c r="G1" s="87">
        <f>SUBTOTAL(9,tblEcritures[Dépenses])</f>
        <v>2040</v>
      </c>
    </row>
    <row r="2" spans="1:20" s="1" customFormat="1" ht="15.75" thickTop="1" x14ac:dyDescent="0.25">
      <c r="J2"/>
      <c r="K2"/>
      <c r="L2"/>
      <c r="M2" s="25"/>
      <c r="N2" s="25"/>
    </row>
    <row r="3" spans="1:20" s="1" customFormat="1" x14ac:dyDescent="0.25">
      <c r="J3"/>
      <c r="K3"/>
      <c r="L3"/>
      <c r="M3" s="25"/>
      <c r="N3" s="25"/>
    </row>
    <row r="4" spans="1:20" s="1" customFormat="1" x14ac:dyDescent="0.25">
      <c r="J4"/>
      <c r="K4"/>
      <c r="L4"/>
      <c r="M4" s="25"/>
      <c r="N4" s="25"/>
    </row>
    <row r="5" spans="1:20" s="1" customFormat="1" x14ac:dyDescent="0.25">
      <c r="J5"/>
      <c r="K5"/>
      <c r="L5"/>
      <c r="M5" s="25"/>
      <c r="N5" s="25"/>
    </row>
    <row r="6" spans="1:20" s="1" customFormat="1" x14ac:dyDescent="0.25">
      <c r="J6"/>
      <c r="K6"/>
      <c r="L6"/>
      <c r="M6" s="25"/>
      <c r="N6" s="25"/>
    </row>
    <row r="7" spans="1:20" s="1" customFormat="1" x14ac:dyDescent="0.25">
      <c r="J7"/>
      <c r="K7"/>
      <c r="L7"/>
      <c r="M7" s="25"/>
      <c r="N7" s="25"/>
    </row>
    <row r="8" spans="1:20" s="1" customFormat="1" x14ac:dyDescent="0.25">
      <c r="J8"/>
      <c r="K8"/>
      <c r="L8"/>
      <c r="M8" s="25"/>
      <c r="N8" s="25"/>
    </row>
    <row r="9" spans="1:20" s="1" customFormat="1" x14ac:dyDescent="0.25">
      <c r="J9"/>
      <c r="K9"/>
      <c r="L9"/>
      <c r="M9" s="25"/>
      <c r="N9" s="25"/>
    </row>
    <row r="10" spans="1:20" s="1" customFormat="1" x14ac:dyDescent="0.25">
      <c r="J10"/>
      <c r="K10"/>
      <c r="L10"/>
      <c r="M10" s="25"/>
      <c r="N10" s="25"/>
    </row>
    <row r="11" spans="1:20" x14ac:dyDescent="0.25">
      <c r="F11"/>
      <c r="J11"/>
      <c r="M11"/>
      <c r="N11"/>
    </row>
    <row r="13" spans="1:20" ht="30" x14ac:dyDescent="0.25">
      <c r="A13" s="88" t="s">
        <v>87</v>
      </c>
      <c r="B13" s="89" t="s">
        <v>0</v>
      </c>
      <c r="C13" s="89" t="s">
        <v>50</v>
      </c>
      <c r="D13" s="89" t="s">
        <v>51</v>
      </c>
      <c r="E13" s="89" t="s">
        <v>52</v>
      </c>
      <c r="F13" s="88" t="s">
        <v>6</v>
      </c>
      <c r="G13" s="90" t="s">
        <v>7</v>
      </c>
      <c r="H13" s="90" t="s">
        <v>49</v>
      </c>
      <c r="I13" s="90" t="s">
        <v>64</v>
      </c>
      <c r="J13" s="90" t="s">
        <v>65</v>
      </c>
      <c r="K13" s="88" t="s">
        <v>8</v>
      </c>
      <c r="L13" s="88" t="s">
        <v>9</v>
      </c>
      <c r="M13" s="88" t="s">
        <v>2</v>
      </c>
      <c r="N13" s="88" t="s">
        <v>3</v>
      </c>
      <c r="O13" s="88" t="s">
        <v>57</v>
      </c>
      <c r="P13" s="88" t="s">
        <v>58</v>
      </c>
      <c r="Q13" s="88" t="s">
        <v>90</v>
      </c>
      <c r="R13" s="88" t="s">
        <v>68</v>
      </c>
      <c r="S13" s="88" t="s">
        <v>4</v>
      </c>
      <c r="T13" s="97" t="s">
        <v>91</v>
      </c>
    </row>
    <row r="14" spans="1:20" x14ac:dyDescent="0.25">
      <c r="A14" s="38" t="str">
        <f>CONCATENATE(tblEcritures[[#This Row],[Année-Ecr]],C14,LEFT(tblEcritures[[#This Row],[Famille]],2),ROW(tblEcritures[[#This Row],[Année-Ecr]]))</f>
        <v>20164Ch14</v>
      </c>
      <c r="B14" s="21" t="s">
        <v>99</v>
      </c>
      <c r="C14" s="21">
        <f>MONTH(tblEcritures[[#This Row],[Date]])</f>
        <v>4</v>
      </c>
      <c r="D14" s="21">
        <f>YEAR(tblEcritures[[#This Row],[Date]])</f>
        <v>2016</v>
      </c>
      <c r="E14" s="21" t="str">
        <f>CONCATENATE(tblEcritures[[#This Row],[Année-Ecr]],tblEcritures[[#This Row],[Mois]])</f>
        <v>20164</v>
      </c>
      <c r="F14" s="33" t="s">
        <v>93</v>
      </c>
      <c r="G14" s="21" t="s">
        <v>94</v>
      </c>
      <c r="H14" s="21" t="s">
        <v>67</v>
      </c>
      <c r="I14" s="96">
        <v>250</v>
      </c>
      <c r="J14" s="96">
        <v>265</v>
      </c>
      <c r="K14" s="21" t="s">
        <v>15</v>
      </c>
      <c r="L14" s="21"/>
      <c r="M14" s="21"/>
      <c r="N14" s="21">
        <v>265</v>
      </c>
      <c r="O14" s="30"/>
      <c r="P14" s="30">
        <f>IF(tblEcritures[[#This Row],[Dépenses]]="x",tblEcritures[[#This Row],[Dépenses]],0)</f>
        <v>0</v>
      </c>
      <c r="Q14" s="21" t="str">
        <f>IF(tblEcritures[[#This Row],[Pointage recette]]="x",tblEcritures[[#This Row],[Recettes]],"")</f>
        <v/>
      </c>
      <c r="R14" s="21" t="s">
        <v>93</v>
      </c>
      <c r="S14" s="21" t="s">
        <v>95</v>
      </c>
      <c r="T14" s="21"/>
    </row>
    <row r="15" spans="1:20" x14ac:dyDescent="0.25">
      <c r="A15" s="38" t="str">
        <f>CONCATENATE(tblEcritures[[#This Row],[Année-Ecr]],C15,LEFT(tblEcritures[[#This Row],[Famille]],2),ROW(tblEcritures[[#This Row],[Année-Ecr]]))</f>
        <v>20166Ch15</v>
      </c>
      <c r="B15" s="21" t="s">
        <v>97</v>
      </c>
      <c r="C15" s="21">
        <f>MONTH(tblEcritures[[#This Row],[Date]])</f>
        <v>6</v>
      </c>
      <c r="D15" s="21">
        <f>YEAR(tblEcritures[[#This Row],[Date]])</f>
        <v>2016</v>
      </c>
      <c r="E15" s="21" t="str">
        <f>CONCATENATE(tblEcritures[[#This Row],[Année-Ecr]],tblEcritures[[#This Row],[Mois]])</f>
        <v>20166</v>
      </c>
      <c r="F15" s="104">
        <v>42525</v>
      </c>
      <c r="G15" s="21" t="s">
        <v>100</v>
      </c>
      <c r="H15" s="21" t="s">
        <v>67</v>
      </c>
      <c r="I15" s="96">
        <v>150</v>
      </c>
      <c r="J15" s="96">
        <v>125</v>
      </c>
      <c r="K15" s="21" t="s">
        <v>15</v>
      </c>
      <c r="L15" s="21" t="s">
        <v>101</v>
      </c>
      <c r="M15" s="21">
        <v>85</v>
      </c>
      <c r="N15" s="21">
        <v>75</v>
      </c>
      <c r="O15" s="30"/>
      <c r="P15" s="30">
        <f>IF(tblEcritures[[#This Row],[Dépenses]]="x",tblEcritures[[#This Row],[Dépenses]],0)</f>
        <v>0</v>
      </c>
      <c r="Q15" s="21" t="str">
        <f>IF(tblEcritures[[#This Row],[Pointage recette]]="x",tblEcritures[[#This Row],[Recettes]],"")</f>
        <v/>
      </c>
      <c r="R15" s="29">
        <v>42678</v>
      </c>
      <c r="S15" s="21" t="s">
        <v>102</v>
      </c>
      <c r="T15" s="21"/>
    </row>
    <row r="16" spans="1:20" x14ac:dyDescent="0.25">
      <c r="A16" s="38" t="str">
        <f>CONCATENATE(tblEcritures[[#This Row],[Année-Ecr]],C16,LEFT(tblEcritures[[#This Row],[Famille]],2),ROW(tblEcritures[[#This Row],[Année-Ecr]]))</f>
        <v>201611Ch16</v>
      </c>
      <c r="B16" s="21" t="s">
        <v>98</v>
      </c>
      <c r="C16" s="21">
        <f>MONTH(tblEcritures[[#This Row],[Date]])</f>
        <v>11</v>
      </c>
      <c r="D16" s="21">
        <f>YEAR(tblEcritures[[#This Row],[Date]])</f>
        <v>2016</v>
      </c>
      <c r="E16" s="21" t="str">
        <f>CONCATENATE(tblEcritures[[#This Row],[Année-Ecr]],tblEcritures[[#This Row],[Mois]])</f>
        <v>201611</v>
      </c>
      <c r="F16" s="104">
        <v>42678</v>
      </c>
      <c r="G16" s="21" t="s">
        <v>103</v>
      </c>
      <c r="H16" s="21" t="s">
        <v>67</v>
      </c>
      <c r="I16" s="96">
        <v>450</v>
      </c>
      <c r="J16" s="96">
        <v>350</v>
      </c>
      <c r="K16" s="21" t="s">
        <v>11</v>
      </c>
      <c r="L16" s="21" t="s">
        <v>104</v>
      </c>
      <c r="M16" s="21">
        <v>250</v>
      </c>
      <c r="N16" s="21">
        <v>250</v>
      </c>
      <c r="O16" s="30"/>
      <c r="P16" s="30">
        <f>IF(tblEcritures[[#This Row],[Dépenses]]="x",tblEcritures[[#This Row],[Dépenses]],0)</f>
        <v>0</v>
      </c>
      <c r="Q16" s="21" t="str">
        <f>IF(tblEcritures[[#This Row],[Pointage recette]]="x",tblEcritures[[#This Row],[Recettes]],"")</f>
        <v/>
      </c>
      <c r="R16" s="29">
        <v>42678</v>
      </c>
      <c r="S16" s="21" t="s">
        <v>105</v>
      </c>
      <c r="T16" s="21"/>
    </row>
    <row r="17" spans="1:20" x14ac:dyDescent="0.25">
      <c r="A17" s="38" t="str">
        <f>CONCATENATE(tblEcritures[[#This Row],[Année-Ecr]],C17,LEFT(tblEcritures[[#This Row],[Famille]],2),ROW(tblEcritures[[#This Row],[Année-Ecr]]))</f>
        <v>201611Pr17</v>
      </c>
      <c r="B17" s="21" t="s">
        <v>97</v>
      </c>
      <c r="C17" s="21">
        <f>MONTH(tblEcritures[[#This Row],[Date]])</f>
        <v>11</v>
      </c>
      <c r="D17" s="21">
        <f>YEAR(tblEcritures[[#This Row],[Date]])</f>
        <v>2016</v>
      </c>
      <c r="E17" s="21" t="str">
        <f>CONCATENATE(tblEcritures[[#This Row],[Année-Ecr]],tblEcritures[[#This Row],[Mois]])</f>
        <v>201611</v>
      </c>
      <c r="F17" s="104">
        <v>42678</v>
      </c>
      <c r="G17" s="21" t="s">
        <v>106</v>
      </c>
      <c r="H17" s="21" t="s">
        <v>66</v>
      </c>
      <c r="I17" s="96">
        <v>1500</v>
      </c>
      <c r="J17" s="96">
        <v>1450</v>
      </c>
      <c r="K17" s="21" t="s">
        <v>15</v>
      </c>
      <c r="L17" s="21" t="s">
        <v>107</v>
      </c>
      <c r="M17" s="21">
        <v>150</v>
      </c>
      <c r="N17" s="21">
        <v>1450</v>
      </c>
      <c r="O17" s="30"/>
      <c r="P17" s="30">
        <f>IF(tblEcritures[[#This Row],[Dépenses]]="x",tblEcritures[[#This Row],[Dépenses]],0)</f>
        <v>0</v>
      </c>
      <c r="Q17" s="21" t="str">
        <f>IF(tblEcritures[[#This Row],[Pointage recette]]="x",tblEcritures[[#This Row],[Recettes]],"")</f>
        <v/>
      </c>
      <c r="R17" s="105">
        <v>42678</v>
      </c>
      <c r="S17" s="21" t="s">
        <v>108</v>
      </c>
      <c r="T17" s="21"/>
    </row>
    <row r="18" spans="1:20" x14ac:dyDescent="0.25">
      <c r="E18" s="34"/>
      <c r="F18"/>
      <c r="J18"/>
      <c r="M18"/>
      <c r="N18"/>
    </row>
    <row r="19" spans="1:20" x14ac:dyDescent="0.25">
      <c r="E19" s="34"/>
      <c r="F19"/>
      <c r="J19"/>
      <c r="M19"/>
      <c r="N19"/>
    </row>
    <row r="20" spans="1:20" x14ac:dyDescent="0.25">
      <c r="E20" s="34"/>
      <c r="F20"/>
      <c r="J20"/>
      <c r="M20"/>
      <c r="N20"/>
    </row>
    <row r="21" spans="1:20" x14ac:dyDescent="0.25">
      <c r="E21" s="34"/>
      <c r="F21"/>
      <c r="J21"/>
      <c r="M21"/>
      <c r="N21"/>
    </row>
    <row r="22" spans="1:20" x14ac:dyDescent="0.25">
      <c r="E22" s="34"/>
      <c r="F22"/>
      <c r="J22"/>
      <c r="M22"/>
      <c r="N22"/>
    </row>
    <row r="23" spans="1:20" x14ac:dyDescent="0.25">
      <c r="E23" s="34"/>
      <c r="F23"/>
      <c r="J23"/>
      <c r="M23"/>
      <c r="N23"/>
    </row>
    <row r="24" spans="1:20" x14ac:dyDescent="0.25">
      <c r="E24" s="34"/>
      <c r="F24"/>
      <c r="J24"/>
      <c r="M24"/>
      <c r="N24"/>
    </row>
    <row r="25" spans="1:20" x14ac:dyDescent="0.25">
      <c r="F25"/>
      <c r="J25"/>
      <c r="M25"/>
      <c r="N25"/>
    </row>
    <row r="26" spans="1:20" x14ac:dyDescent="0.25">
      <c r="F26"/>
      <c r="J26"/>
      <c r="M26"/>
      <c r="N26"/>
    </row>
    <row r="27" spans="1:20" x14ac:dyDescent="0.25">
      <c r="F27"/>
      <c r="J27"/>
      <c r="M27"/>
      <c r="N27"/>
    </row>
    <row r="28" spans="1:20" x14ac:dyDescent="0.25">
      <c r="F28"/>
      <c r="J28"/>
      <c r="M28"/>
      <c r="N28"/>
    </row>
    <row r="29" spans="1:20" x14ac:dyDescent="0.25">
      <c r="F29"/>
      <c r="J29"/>
      <c r="M29"/>
      <c r="N29"/>
    </row>
    <row r="30" spans="1:20" x14ac:dyDescent="0.25">
      <c r="F30"/>
      <c r="J30"/>
      <c r="M30"/>
      <c r="N30"/>
    </row>
    <row r="31" spans="1:20" x14ac:dyDescent="0.25">
      <c r="F31"/>
      <c r="J31"/>
      <c r="M31"/>
      <c r="N31"/>
    </row>
    <row r="32" spans="1:20" x14ac:dyDescent="0.25">
      <c r="F32"/>
      <c r="J32"/>
      <c r="M32"/>
      <c r="N32"/>
    </row>
    <row r="33" spans="6:14" x14ac:dyDescent="0.25">
      <c r="F33"/>
      <c r="J33"/>
      <c r="M33"/>
      <c r="N33"/>
    </row>
    <row r="34" spans="6:14" x14ac:dyDescent="0.25">
      <c r="F34"/>
      <c r="J34"/>
      <c r="M34"/>
      <c r="N34"/>
    </row>
    <row r="35" spans="6:14" x14ac:dyDescent="0.25">
      <c r="F35"/>
      <c r="J35"/>
      <c r="M35"/>
      <c r="N35"/>
    </row>
    <row r="36" spans="6:14" x14ac:dyDescent="0.25">
      <c r="F36"/>
      <c r="J36"/>
      <c r="M36"/>
      <c r="N36"/>
    </row>
    <row r="37" spans="6:14" x14ac:dyDescent="0.25">
      <c r="F37"/>
      <c r="J37"/>
      <c r="M37"/>
      <c r="N37"/>
    </row>
    <row r="38" spans="6:14" x14ac:dyDescent="0.25">
      <c r="F38"/>
      <c r="J38"/>
      <c r="M38"/>
      <c r="N38"/>
    </row>
    <row r="39" spans="6:14" x14ac:dyDescent="0.25">
      <c r="F39"/>
      <c r="J39"/>
      <c r="M39"/>
      <c r="N39"/>
    </row>
    <row r="40" spans="6:14" x14ac:dyDescent="0.25">
      <c r="F40"/>
      <c r="J40"/>
      <c r="M40"/>
      <c r="N40"/>
    </row>
    <row r="41" spans="6:14" x14ac:dyDescent="0.25">
      <c r="F41"/>
      <c r="J41"/>
      <c r="M41"/>
      <c r="N41"/>
    </row>
    <row r="42" spans="6:14" x14ac:dyDescent="0.25">
      <c r="F42"/>
      <c r="J42"/>
      <c r="M42"/>
      <c r="N42"/>
    </row>
    <row r="43" spans="6:14" x14ac:dyDescent="0.25">
      <c r="F43"/>
      <c r="J43"/>
      <c r="M43"/>
      <c r="N43"/>
    </row>
    <row r="44" spans="6:14" x14ac:dyDescent="0.25">
      <c r="F44"/>
      <c r="J44"/>
      <c r="M44"/>
      <c r="N44"/>
    </row>
    <row r="45" spans="6:14" x14ac:dyDescent="0.25">
      <c r="F45"/>
      <c r="J45"/>
      <c r="M45"/>
      <c r="N45"/>
    </row>
    <row r="46" spans="6:14" x14ac:dyDescent="0.25">
      <c r="F46"/>
      <c r="J46"/>
      <c r="M46"/>
      <c r="N46"/>
    </row>
    <row r="47" spans="6:14" x14ac:dyDescent="0.25">
      <c r="F47"/>
      <c r="J47"/>
      <c r="M47"/>
      <c r="N47"/>
    </row>
    <row r="48" spans="6:14" x14ac:dyDescent="0.25">
      <c r="F48"/>
      <c r="J48"/>
      <c r="M48"/>
      <c r="N48"/>
    </row>
  </sheetData>
  <dataValidations count="1">
    <dataValidation type="list" allowBlank="1" showInputMessage="1" showErrorMessage="1" sqref="K14:K17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uppr_lig">
                <anchor>
                  <from>
                    <xdr:col>0</xdr:col>
                    <xdr:colOff>1076325</xdr:colOff>
                    <xdr:row>5</xdr:row>
                    <xdr:rowOff>28575</xdr:rowOff>
                  </from>
                  <to>
                    <xdr:col>2</xdr:col>
                    <xdr:colOff>314325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quitter">
                <anchor>
                  <from>
                    <xdr:col>4</xdr:col>
                    <xdr:colOff>457200</xdr:colOff>
                    <xdr:row>5</xdr:row>
                    <xdr:rowOff>28575</xdr:rowOff>
                  </from>
                  <to>
                    <xdr:col>5</xdr:col>
                    <xdr:colOff>1019175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6" name="Button 13">
              <controlPr defaultSize="0" print="0" autoFill="0" autoPict="0" macro="[0]!Questionnaire">
                <anchor>
                  <from>
                    <xdr:col>2</xdr:col>
                    <xdr:colOff>733425</xdr:colOff>
                    <xdr:row>5</xdr:row>
                    <xdr:rowOff>28575</xdr:rowOff>
                  </from>
                  <to>
                    <xdr:col>4</xdr:col>
                    <xdr:colOff>0</xdr:colOff>
                    <xdr:row>10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Données!$F$2:$F$3</xm:f>
          </x14:formula1>
          <xm:sqref>H14:H17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80"/>
  <sheetViews>
    <sheetView showGridLines="0" zoomScale="70" zoomScaleNormal="70" workbookViewId="0">
      <selection activeCell="I11" sqref="I11"/>
    </sheetView>
  </sheetViews>
  <sheetFormatPr baseColWidth="10" defaultRowHeight="15" x14ac:dyDescent="0.25"/>
  <cols>
    <col min="1" max="1" width="34.42578125" customWidth="1"/>
    <col min="2" max="2" width="27.5703125" customWidth="1"/>
    <col min="3" max="3" width="30" bestFit="1" customWidth="1"/>
    <col min="4" max="4" width="14.140625" bestFit="1" customWidth="1"/>
    <col min="5" max="5" width="4.7109375" bestFit="1" customWidth="1"/>
    <col min="6" max="6" width="2.42578125" bestFit="1" customWidth="1"/>
    <col min="7" max="7" width="3.5703125" bestFit="1" customWidth="1"/>
    <col min="8" max="8" width="14.140625" bestFit="1" customWidth="1"/>
    <col min="9" max="9" width="11.85546875" bestFit="1" customWidth="1"/>
    <col min="10" max="22" width="10.7109375" bestFit="1" customWidth="1"/>
    <col min="23" max="23" width="5.85546875" bestFit="1" customWidth="1"/>
    <col min="24" max="24" width="11.85546875" bestFit="1" customWidth="1"/>
  </cols>
  <sheetData>
    <row r="1" spans="1:33" x14ac:dyDescent="0.2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</row>
    <row r="2" spans="1:33" x14ac:dyDescent="0.25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</row>
    <row r="3" spans="1:33" ht="15.75" thickBot="1" x14ac:dyDescent="0.3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</row>
    <row r="4" spans="1:33" x14ac:dyDescent="0.25">
      <c r="A4" s="39"/>
      <c r="B4" s="45"/>
      <c r="C4" s="46" t="s">
        <v>80</v>
      </c>
      <c r="D4" s="47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</row>
    <row r="5" spans="1:33" x14ac:dyDescent="0.25">
      <c r="A5" s="39"/>
      <c r="B5" s="48" t="s">
        <v>59</v>
      </c>
      <c r="C5" s="91">
        <v>4</v>
      </c>
      <c r="D5" s="49" t="s">
        <v>60</v>
      </c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</row>
    <row r="6" spans="1:33" x14ac:dyDescent="0.25">
      <c r="A6" s="39"/>
      <c r="B6" s="50" t="s">
        <v>61</v>
      </c>
      <c r="C6" s="51"/>
      <c r="D6" s="52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x14ac:dyDescent="0.25">
      <c r="A7" s="39"/>
      <c r="B7" s="53" t="s">
        <v>94</v>
      </c>
      <c r="C7" s="51">
        <v>265</v>
      </c>
      <c r="D7" s="52">
        <v>265</v>
      </c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</row>
    <row r="8" spans="1:33" x14ac:dyDescent="0.25">
      <c r="A8" s="39"/>
      <c r="B8" s="50" t="s">
        <v>62</v>
      </c>
      <c r="C8" s="51"/>
      <c r="D8" s="52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</row>
    <row r="9" spans="1:33" x14ac:dyDescent="0.25">
      <c r="A9" s="39"/>
      <c r="B9" s="53" t="s">
        <v>94</v>
      </c>
      <c r="C9" s="51"/>
      <c r="D9" s="52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</row>
    <row r="10" spans="1:33" x14ac:dyDescent="0.25">
      <c r="A10" s="39"/>
      <c r="B10" s="50" t="s">
        <v>81</v>
      </c>
      <c r="C10" s="51">
        <v>265</v>
      </c>
      <c r="D10" s="52">
        <v>265</v>
      </c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</row>
    <row r="11" spans="1:33" ht="15.75" thickBot="1" x14ac:dyDescent="0.3">
      <c r="A11" s="39"/>
      <c r="B11" s="54" t="s">
        <v>86</v>
      </c>
      <c r="C11" s="55"/>
      <c r="D11" s="56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</row>
    <row r="12" spans="1:33" x14ac:dyDescent="0.25">
      <c r="A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</row>
    <row r="13" spans="1:33" x14ac:dyDescent="0.25">
      <c r="A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</row>
    <row r="14" spans="1:33" x14ac:dyDescent="0.25">
      <c r="A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</row>
    <row r="15" spans="1:33" x14ac:dyDescent="0.25">
      <c r="A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</row>
    <row r="16" spans="1:33" x14ac:dyDescent="0.25">
      <c r="A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</row>
    <row r="17" spans="1:33" x14ac:dyDescent="0.25">
      <c r="A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</row>
    <row r="18" spans="1:33" x14ac:dyDescent="0.25">
      <c r="A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</row>
    <row r="19" spans="1:33" ht="15.75" thickBot="1" x14ac:dyDescent="0.3">
      <c r="A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</row>
    <row r="20" spans="1:33" x14ac:dyDescent="0.25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</row>
    <row r="21" spans="1:33" x14ac:dyDescent="0.25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</row>
    <row r="22" spans="1:33" x14ac:dyDescent="0.25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</row>
    <row r="23" spans="1:33" x14ac:dyDescent="0.25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</row>
    <row r="24" spans="1:33" x14ac:dyDescent="0.25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</row>
    <row r="25" spans="1:33" x14ac:dyDescent="0.25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</row>
    <row r="26" spans="1:33" x14ac:dyDescent="0.25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</row>
    <row r="27" spans="1:33" x14ac:dyDescent="0.25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</row>
    <row r="28" spans="1:33" x14ac:dyDescent="0.25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</row>
    <row r="29" spans="1:33" x14ac:dyDescent="0.25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</row>
    <row r="30" spans="1:33" x14ac:dyDescent="0.25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</row>
    <row r="31" spans="1:33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</row>
    <row r="32" spans="1:33" x14ac:dyDescent="0.25">
      <c r="A32" s="39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</row>
    <row r="33" spans="1:33" x14ac:dyDescent="0.25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1:33" x14ac:dyDescent="0.25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</row>
    <row r="35" spans="1:33" x14ac:dyDescent="0.25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</row>
    <row r="36" spans="1:33" x14ac:dyDescent="0.25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</row>
    <row r="37" spans="1:33" x14ac:dyDescent="0.25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</row>
    <row r="38" spans="1:33" x14ac:dyDescent="0.25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</row>
    <row r="39" spans="1:33" x14ac:dyDescent="0.25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</row>
    <row r="40" spans="1:33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</row>
    <row r="41" spans="1:33" x14ac:dyDescent="0.25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</row>
    <row r="42" spans="1:33" x14ac:dyDescent="0.25">
      <c r="A42" s="39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</row>
    <row r="43" spans="1:33" x14ac:dyDescent="0.25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</row>
    <row r="44" spans="1:33" x14ac:dyDescent="0.25">
      <c r="A44" s="39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</row>
    <row r="45" spans="1:33" x14ac:dyDescent="0.25">
      <c r="A45" s="39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</row>
    <row r="46" spans="1:33" x14ac:dyDescent="0.25">
      <c r="A46" s="39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</row>
    <row r="47" spans="1:33" x14ac:dyDescent="0.25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</row>
    <row r="48" spans="1:33" x14ac:dyDescent="0.25">
      <c r="A48" s="39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</row>
    <row r="49" spans="1:33" x14ac:dyDescent="0.25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</row>
    <row r="50" spans="1:33" x14ac:dyDescent="0.25">
      <c r="A50" s="3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</row>
    <row r="51" spans="1:33" x14ac:dyDescent="0.25">
      <c r="A51" s="3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</row>
    <row r="52" spans="1:33" x14ac:dyDescent="0.25">
      <c r="A52" s="3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</row>
    <row r="53" spans="1:33" x14ac:dyDescent="0.25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</row>
    <row r="54" spans="1:33" x14ac:dyDescent="0.25">
      <c r="A54" s="39"/>
      <c r="B54" s="39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</row>
    <row r="55" spans="1:33" x14ac:dyDescent="0.25">
      <c r="A55" s="3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</row>
    <row r="56" spans="1:33" x14ac:dyDescent="0.25">
      <c r="A56" s="39"/>
      <c r="B56" s="39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</row>
    <row r="57" spans="1:33" x14ac:dyDescent="0.25">
      <c r="A57" s="39"/>
      <c r="B57" s="39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</row>
    <row r="58" spans="1:33" x14ac:dyDescent="0.25">
      <c r="A58" s="39"/>
      <c r="B58" s="39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39"/>
      <c r="AG58" s="39"/>
    </row>
    <row r="59" spans="1:33" x14ac:dyDescent="0.25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</row>
    <row r="60" spans="1:33" x14ac:dyDescent="0.25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</row>
    <row r="61" spans="1:33" x14ac:dyDescent="0.25">
      <c r="A61" s="39"/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</row>
    <row r="62" spans="1:33" x14ac:dyDescent="0.25">
      <c r="A62" s="39"/>
      <c r="B62" s="39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</row>
    <row r="63" spans="1:33" x14ac:dyDescent="0.25">
      <c r="A63" s="39"/>
      <c r="B63" s="39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</row>
    <row r="64" spans="1:33" x14ac:dyDescent="0.25">
      <c r="A64" s="39"/>
      <c r="B64" s="39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39"/>
      <c r="AG64" s="39"/>
    </row>
    <row r="65" spans="1:33" x14ac:dyDescent="0.25">
      <c r="A65" s="39"/>
      <c r="B65" s="39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39"/>
      <c r="AG65" s="39"/>
    </row>
    <row r="66" spans="1:33" x14ac:dyDescent="0.25">
      <c r="A66" s="39"/>
      <c r="B66" s="39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39"/>
      <c r="AG66" s="39"/>
    </row>
    <row r="67" spans="1:33" x14ac:dyDescent="0.25">
      <c r="A67" s="39"/>
      <c r="B67" s="39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39"/>
      <c r="AG67" s="39"/>
    </row>
    <row r="68" spans="1:33" x14ac:dyDescent="0.25">
      <c r="A68" s="39"/>
      <c r="B68" s="39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39"/>
      <c r="AG68" s="39"/>
    </row>
    <row r="69" spans="1:33" x14ac:dyDescent="0.25">
      <c r="A69" s="39"/>
      <c r="B69" s="39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39"/>
      <c r="AG69" s="39"/>
    </row>
    <row r="70" spans="1:33" x14ac:dyDescent="0.25">
      <c r="A70" s="39"/>
      <c r="B70" s="39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39"/>
      <c r="AG70" s="39"/>
    </row>
    <row r="71" spans="1:33" x14ac:dyDescent="0.25">
      <c r="A71" s="39"/>
      <c r="B71" s="39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</row>
    <row r="72" spans="1:33" x14ac:dyDescent="0.25">
      <c r="A72" s="39"/>
      <c r="B72" s="39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39"/>
      <c r="AG72" s="39"/>
    </row>
    <row r="73" spans="1:33" x14ac:dyDescent="0.25">
      <c r="A73" s="39"/>
      <c r="B73" s="39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39"/>
      <c r="AG73" s="39"/>
    </row>
    <row r="74" spans="1:33" x14ac:dyDescent="0.25">
      <c r="A74" s="39"/>
      <c r="B74" s="39"/>
      <c r="C74" s="39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39"/>
      <c r="AG74" s="39"/>
    </row>
    <row r="75" spans="1:33" x14ac:dyDescent="0.25">
      <c r="A75" s="39"/>
      <c r="B75" s="39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</row>
    <row r="76" spans="1:33" x14ac:dyDescent="0.25">
      <c r="A76" s="39"/>
      <c r="B76" s="39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39"/>
      <c r="AG76" s="39"/>
    </row>
    <row r="77" spans="1:33" x14ac:dyDescent="0.25">
      <c r="A77" s="39"/>
      <c r="B77" s="39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39"/>
      <c r="AG77" s="39"/>
    </row>
    <row r="78" spans="1:33" x14ac:dyDescent="0.25">
      <c r="A78" s="39"/>
      <c r="B78" s="39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</row>
    <row r="79" spans="1:33" x14ac:dyDescent="0.25">
      <c r="A79" s="39"/>
      <c r="B79" s="39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39"/>
      <c r="AG79" s="39"/>
    </row>
    <row r="80" spans="1:33" x14ac:dyDescent="0.25">
      <c r="A80" s="39"/>
      <c r="B80" s="39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39"/>
      <c r="AG80" s="39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_Libellé_TCD_par_regroup">
                <anchor moveWithCells="1" sizeWithCells="1">
                  <from>
                    <xdr:col>7</xdr:col>
                    <xdr:colOff>9525</xdr:colOff>
                    <xdr:row>3</xdr:row>
                    <xdr:rowOff>152400</xdr:rowOff>
                  </from>
                  <to>
                    <xdr:col>9</xdr:col>
                    <xdr:colOff>704850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zoomScale="90" zoomScaleNormal="90" workbookViewId="0">
      <selection activeCell="B16" sqref="B16"/>
    </sheetView>
  </sheetViews>
  <sheetFormatPr baseColWidth="10" defaultRowHeight="15" x14ac:dyDescent="0.25"/>
  <cols>
    <col min="1" max="1" width="21" customWidth="1"/>
    <col min="2" max="2" width="19.140625" customWidth="1"/>
    <col min="3" max="3" width="18.28515625" customWidth="1"/>
    <col min="4" max="4" width="3" customWidth="1"/>
    <col min="5" max="5" width="4" customWidth="1"/>
    <col min="6" max="6" width="5.85546875" customWidth="1"/>
    <col min="7" max="7" width="21" bestFit="1" customWidth="1"/>
    <col min="8" max="8" width="19.140625" customWidth="1"/>
    <col min="9" max="9" width="18.28515625" customWidth="1"/>
    <col min="10" max="10" width="35.140625" customWidth="1"/>
    <col min="11" max="11" width="26" customWidth="1"/>
  </cols>
  <sheetData>
    <row r="2" spans="1:11" ht="31.5" x14ac:dyDescent="0.25">
      <c r="A2" s="15" t="s">
        <v>63</v>
      </c>
      <c r="B2" s="22">
        <f>MATCH("Total général",A:A,0)</f>
        <v>17</v>
      </c>
    </row>
    <row r="3" spans="1:11" ht="15.75" x14ac:dyDescent="0.25">
      <c r="A3" s="14"/>
      <c r="B3" s="14"/>
    </row>
    <row r="4" spans="1:11" ht="15.75" x14ac:dyDescent="0.25">
      <c r="A4" s="16" t="s">
        <v>72</v>
      </c>
      <c r="B4" s="23">
        <f>EOMONTH(A16,0)</f>
        <v>42490</v>
      </c>
    </row>
    <row r="5" spans="1:11" ht="18.75" x14ac:dyDescent="0.3">
      <c r="G5" s="64" t="s">
        <v>69</v>
      </c>
      <c r="H5" s="57"/>
      <c r="I5" s="57"/>
      <c r="J5" s="57"/>
    </row>
    <row r="6" spans="1:11" ht="18.75" x14ac:dyDescent="0.3">
      <c r="A6" s="16" t="s">
        <v>73</v>
      </c>
      <c r="B6" s="24">
        <v>-100</v>
      </c>
      <c r="G6" s="58"/>
      <c r="H6" s="64" t="s">
        <v>56</v>
      </c>
      <c r="I6" s="64" t="s">
        <v>53</v>
      </c>
      <c r="J6" s="64" t="s">
        <v>55</v>
      </c>
    </row>
    <row r="7" spans="1:11" ht="18.75" x14ac:dyDescent="0.25">
      <c r="G7" s="64" t="s">
        <v>54</v>
      </c>
      <c r="H7" s="61">
        <f>INDEX(mon_tcd,B2-13,2)</f>
        <v>265</v>
      </c>
      <c r="I7" s="61">
        <f>INDEX(mon_tcd,B2-13,3)</f>
        <v>0</v>
      </c>
      <c r="J7" s="61">
        <f>I7-H7</f>
        <v>-265</v>
      </c>
    </row>
    <row r="8" spans="1:11" ht="18.75" x14ac:dyDescent="0.25">
      <c r="G8" s="64" t="s">
        <v>71</v>
      </c>
      <c r="H8" s="62">
        <f>SUMIFS(Ecriture!L:L,Ecriture!E:E,"&lt;="&amp;B4)</f>
        <v>0</v>
      </c>
      <c r="I8" s="62">
        <f>SUMIFS(Ecriture!K:K,Ecriture!E:E,"&lt;="&amp;B4)</f>
        <v>0</v>
      </c>
      <c r="J8" s="62">
        <f>I8-H8</f>
        <v>0</v>
      </c>
    </row>
    <row r="9" spans="1:11" ht="18.75" x14ac:dyDescent="0.25">
      <c r="G9" s="64" t="s">
        <v>70</v>
      </c>
      <c r="H9" s="62">
        <f>H7+H8</f>
        <v>265</v>
      </c>
      <c r="I9" s="62">
        <f>I7+I8</f>
        <v>0</v>
      </c>
      <c r="J9" s="62">
        <f>J7+J8</f>
        <v>-265</v>
      </c>
    </row>
    <row r="10" spans="1:11" ht="18.75" x14ac:dyDescent="0.3">
      <c r="G10" s="59"/>
      <c r="H10" s="57"/>
      <c r="I10" s="60" t="s">
        <v>73</v>
      </c>
      <c r="J10" s="63" t="str">
        <f>IF(J9&lt;B6,"Attention solde débiteur","RAS")</f>
        <v>Attention solde débiteur</v>
      </c>
    </row>
    <row r="12" spans="1:11" x14ac:dyDescent="0.25">
      <c r="A12" s="18" t="s">
        <v>50</v>
      </c>
      <c r="B12" s="20">
        <v>4</v>
      </c>
      <c r="I12" s="1"/>
    </row>
    <row r="13" spans="1:11" x14ac:dyDescent="0.25">
      <c r="A13" s="1"/>
      <c r="B13" s="1"/>
      <c r="G13" s="1"/>
      <c r="H13" s="1"/>
      <c r="I13" s="1"/>
    </row>
    <row r="14" spans="1:11" ht="25.15" customHeight="1" x14ac:dyDescent="0.25">
      <c r="A14" s="2"/>
      <c r="B14" s="18" t="s">
        <v>78</v>
      </c>
      <c r="C14" s="2"/>
      <c r="G14" s="2"/>
      <c r="H14" s="18" t="s">
        <v>78</v>
      </c>
      <c r="I14" s="2"/>
    </row>
    <row r="15" spans="1:11" ht="25.15" customHeight="1" x14ac:dyDescent="0.25">
      <c r="A15" s="18" t="s">
        <v>59</v>
      </c>
      <c r="B15" s="2" t="s">
        <v>61</v>
      </c>
      <c r="C15" s="2" t="s">
        <v>62</v>
      </c>
      <c r="G15" s="18" t="s">
        <v>59</v>
      </c>
      <c r="H15" s="2" t="s">
        <v>61</v>
      </c>
      <c r="I15" s="2" t="s">
        <v>62</v>
      </c>
    </row>
    <row r="16" spans="1:11" ht="25.15" customHeight="1" x14ac:dyDescent="0.3">
      <c r="A16" s="20" t="s">
        <v>93</v>
      </c>
      <c r="B16" s="19">
        <v>265</v>
      </c>
      <c r="C16" s="19"/>
      <c r="G16" s="20" t="s">
        <v>60</v>
      </c>
      <c r="H16" s="19"/>
      <c r="I16" s="19"/>
      <c r="K16" s="17"/>
    </row>
    <row r="17" spans="1:3" ht="25.15" customHeight="1" x14ac:dyDescent="0.25">
      <c r="A17" s="20" t="s">
        <v>60</v>
      </c>
      <c r="B17" s="19">
        <v>265</v>
      </c>
      <c r="C17" s="19"/>
    </row>
    <row r="18" spans="1:3" ht="25.15" customHeight="1" x14ac:dyDescent="0.25"/>
    <row r="19" spans="1:3" ht="25.15" customHeight="1" x14ac:dyDescent="0.25"/>
    <row r="20" spans="1:3" ht="25.15" customHeight="1" x14ac:dyDescent="0.25"/>
    <row r="21" spans="1:3" ht="25.15" customHeight="1" x14ac:dyDescent="0.25"/>
    <row r="22" spans="1:3" ht="25.15" customHeight="1" x14ac:dyDescent="0.25"/>
    <row r="23" spans="1:3" ht="25.15" customHeight="1" x14ac:dyDescent="0.25"/>
    <row r="24" spans="1:3" ht="25.15" customHeight="1" x14ac:dyDescent="0.25"/>
    <row r="25" spans="1:3" ht="25.15" customHeight="1" x14ac:dyDescent="0.25"/>
    <row r="26" spans="1:3" ht="25.15" customHeight="1" x14ac:dyDescent="0.25"/>
    <row r="27" spans="1:3" ht="25.15" customHeight="1" x14ac:dyDescent="0.25"/>
    <row r="28" spans="1:3" ht="25.15" customHeight="1" x14ac:dyDescent="0.25"/>
    <row r="29" spans="1:3" ht="25.15" customHeight="1" x14ac:dyDescent="0.25"/>
    <row r="30" spans="1:3" ht="25.15" customHeight="1" x14ac:dyDescent="0.25"/>
    <row r="31" spans="1:3" ht="25.15" customHeight="1" x14ac:dyDescent="0.25"/>
    <row r="32" spans="1:3" ht="25.15" customHeight="1" x14ac:dyDescent="0.25"/>
    <row r="33" ht="25.15" customHeight="1" x14ac:dyDescent="0.25"/>
    <row r="34" ht="25.15" customHeight="1" x14ac:dyDescent="0.25"/>
    <row r="35" ht="25.15" customHeight="1" x14ac:dyDescent="0.25"/>
    <row r="36" ht="25.15" customHeight="1" x14ac:dyDescent="0.25"/>
    <row r="37" ht="25.15" customHeight="1" x14ac:dyDescent="0.25"/>
    <row r="38" ht="25.15" customHeight="1" x14ac:dyDescent="0.25"/>
    <row r="39" ht="25.15" customHeight="1" x14ac:dyDescent="0.25"/>
    <row r="40" ht="25.15" customHeight="1" x14ac:dyDescent="0.25"/>
    <row r="41" ht="25.15" customHeight="1" x14ac:dyDescent="0.25"/>
    <row r="42" ht="25.15" customHeight="1" x14ac:dyDescent="0.25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">
                <anchor moveWithCells="1" sizeWithCells="1">
                  <from>
                    <xdr:col>10</xdr:col>
                    <xdr:colOff>57150</xdr:colOff>
                    <xdr:row>14</xdr:row>
                    <xdr:rowOff>47625</xdr:rowOff>
                  </from>
                  <to>
                    <xdr:col>10</xdr:col>
                    <xdr:colOff>1495425</xdr:colOff>
                    <xdr:row>16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Actualiser_TCD">
                <anchor moveWithCells="1" sizeWithCells="1">
                  <from>
                    <xdr:col>10</xdr:col>
                    <xdr:colOff>57150</xdr:colOff>
                    <xdr:row>17</xdr:row>
                    <xdr:rowOff>314325</xdr:rowOff>
                  </from>
                  <to>
                    <xdr:col>10</xdr:col>
                    <xdr:colOff>1495425</xdr:colOff>
                    <xdr:row>20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  <ext xmlns:x14="http://schemas.microsoft.com/office/spreadsheetml/2009/9/main" uri="{A8765BA9-456A-4dab-B4F3-ACF838C121DE}">
      <x14:slicerList>
        <x14:slicer r:id="rId8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167"/>
  <sheetViews>
    <sheetView showGridLines="0" zoomScale="90" zoomScaleNormal="90" workbookViewId="0">
      <selection activeCell="G26" sqref="G26"/>
    </sheetView>
  </sheetViews>
  <sheetFormatPr baseColWidth="10" defaultRowHeight="15" x14ac:dyDescent="0.25"/>
  <cols>
    <col min="1" max="1" width="21" customWidth="1"/>
    <col min="2" max="2" width="19.7109375" customWidth="1"/>
    <col min="3" max="3" width="18.85546875" customWidth="1"/>
    <col min="4" max="4" width="14.140625" customWidth="1"/>
    <col min="5" max="5" width="4" customWidth="1"/>
    <col min="6" max="6" width="5.85546875" customWidth="1"/>
    <col min="7" max="7" width="11.85546875" bestFit="1" customWidth="1"/>
  </cols>
  <sheetData>
    <row r="1" spans="1:29" ht="17.25" thickTop="1" thickBot="1" x14ac:dyDescent="0.3">
      <c r="A1" s="39"/>
      <c r="B1" s="79" t="s">
        <v>44</v>
      </c>
      <c r="C1" s="79" t="s">
        <v>45</v>
      </c>
      <c r="D1" s="79" t="s">
        <v>46</v>
      </c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</row>
    <row r="2" spans="1:29" ht="17.25" thickTop="1" thickBot="1" x14ac:dyDescent="0.3">
      <c r="A2" s="39"/>
      <c r="B2" s="83">
        <f>GETPIVOTDATA("Somme de Recettes",$A$6)</f>
        <v>0</v>
      </c>
      <c r="C2" s="83">
        <f>GETPIVOTDATA("Somme de Dépenses",$A$6)</f>
        <v>265</v>
      </c>
      <c r="D2" s="83">
        <f>B2-C2</f>
        <v>-265</v>
      </c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</row>
    <row r="3" spans="1:29" ht="16.5" thickTop="1" thickBot="1" x14ac:dyDescent="0.3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</row>
    <row r="4" spans="1:29" ht="15.75" thickBot="1" x14ac:dyDescent="0.3">
      <c r="A4" s="95" t="s">
        <v>8</v>
      </c>
      <c r="B4" s="92" t="s">
        <v>15</v>
      </c>
      <c r="C4" s="66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</row>
    <row r="5" spans="1:29" ht="15.75" thickBot="1" x14ac:dyDescent="0.3">
      <c r="A5" s="67"/>
      <c r="B5" s="68"/>
      <c r="C5" s="6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</row>
    <row r="6" spans="1:29" x14ac:dyDescent="0.25">
      <c r="A6" s="93" t="s">
        <v>59</v>
      </c>
      <c r="B6" s="94" t="s">
        <v>61</v>
      </c>
      <c r="C6" s="66" t="s">
        <v>62</v>
      </c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</row>
    <row r="7" spans="1:29" x14ac:dyDescent="0.25">
      <c r="A7" s="70" t="s">
        <v>67</v>
      </c>
      <c r="B7" s="71">
        <v>265</v>
      </c>
      <c r="C7" s="72"/>
      <c r="D7" s="39"/>
      <c r="E7" s="65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</row>
    <row r="8" spans="1:29" ht="15.75" thickBot="1" x14ac:dyDescent="0.3">
      <c r="A8" s="73" t="s">
        <v>60</v>
      </c>
      <c r="B8" s="74">
        <v>265</v>
      </c>
      <c r="C8" s="75"/>
      <c r="D8" s="39"/>
      <c r="E8" s="65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</row>
    <row r="9" spans="1:29" x14ac:dyDescent="0.25">
      <c r="D9" s="39"/>
      <c r="E9" s="65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</row>
    <row r="10" spans="1:29" x14ac:dyDescent="0.25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</row>
    <row r="11" spans="1:29" x14ac:dyDescent="0.25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</row>
    <row r="12" spans="1:29" x14ac:dyDescent="0.25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</row>
    <row r="13" spans="1:29" x14ac:dyDescent="0.25">
      <c r="A13" s="39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</row>
    <row r="14" spans="1:29" x14ac:dyDescent="0.25">
      <c r="A14" s="39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</row>
    <row r="15" spans="1:29" x14ac:dyDescent="0.25">
      <c r="A15" s="39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</row>
    <row r="16" spans="1:29" x14ac:dyDescent="0.25">
      <c r="A16" s="39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</row>
    <row r="17" spans="1:29" x14ac:dyDescent="0.25">
      <c r="A17" s="39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</row>
    <row r="18" spans="1:29" x14ac:dyDescent="0.25">
      <c r="A18" s="39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</row>
    <row r="19" spans="1:29" x14ac:dyDescent="0.25">
      <c r="A19" s="39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</row>
    <row r="20" spans="1:29" x14ac:dyDescent="0.25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</row>
    <row r="21" spans="1:29" x14ac:dyDescent="0.25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</row>
    <row r="22" spans="1:29" x14ac:dyDescent="0.25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</row>
    <row r="23" spans="1:29" x14ac:dyDescent="0.25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</row>
    <row r="24" spans="1:29" x14ac:dyDescent="0.25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</row>
    <row r="25" spans="1:29" x14ac:dyDescent="0.25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</row>
    <row r="26" spans="1:29" x14ac:dyDescent="0.25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</row>
    <row r="27" spans="1:29" x14ac:dyDescent="0.25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</row>
    <row r="28" spans="1:29" x14ac:dyDescent="0.25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</row>
    <row r="29" spans="1:29" x14ac:dyDescent="0.25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</row>
    <row r="30" spans="1:29" x14ac:dyDescent="0.25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</row>
    <row r="31" spans="1:29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</row>
    <row r="32" spans="1:29" x14ac:dyDescent="0.25">
      <c r="A32" s="39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</row>
    <row r="33" spans="1:29" x14ac:dyDescent="0.25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</row>
    <row r="34" spans="1:29" x14ac:dyDescent="0.25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</row>
    <row r="35" spans="1:29" x14ac:dyDescent="0.25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</row>
    <row r="36" spans="1:29" x14ac:dyDescent="0.25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</row>
    <row r="37" spans="1:29" x14ac:dyDescent="0.25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</row>
    <row r="38" spans="1:29" x14ac:dyDescent="0.25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</row>
    <row r="39" spans="1:29" x14ac:dyDescent="0.25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</row>
    <row r="40" spans="1:29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</row>
    <row r="41" spans="1:29" x14ac:dyDescent="0.25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</row>
    <row r="42" spans="1:29" x14ac:dyDescent="0.25">
      <c r="A42" s="39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</row>
    <row r="43" spans="1:29" x14ac:dyDescent="0.25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</row>
    <row r="44" spans="1:29" x14ac:dyDescent="0.25">
      <c r="A44" s="39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</row>
    <row r="45" spans="1:29" x14ac:dyDescent="0.25">
      <c r="A45" s="39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</row>
    <row r="46" spans="1:29" x14ac:dyDescent="0.25">
      <c r="A46" s="39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</row>
    <row r="47" spans="1:29" x14ac:dyDescent="0.25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</row>
    <row r="48" spans="1:29" x14ac:dyDescent="0.25">
      <c r="A48" s="39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</row>
    <row r="49" spans="1:29" x14ac:dyDescent="0.25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</row>
    <row r="50" spans="1:29" x14ac:dyDescent="0.25">
      <c r="A50" s="3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</row>
    <row r="51" spans="1:29" x14ac:dyDescent="0.25">
      <c r="A51" s="3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</row>
    <row r="52" spans="1:29" x14ac:dyDescent="0.25">
      <c r="A52" s="3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</row>
    <row r="53" spans="1:29" x14ac:dyDescent="0.25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</row>
    <row r="54" spans="1:29" x14ac:dyDescent="0.25">
      <c r="A54" s="39"/>
      <c r="B54" s="39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</row>
    <row r="55" spans="1:29" x14ac:dyDescent="0.25">
      <c r="A55" s="3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</row>
    <row r="56" spans="1:29" x14ac:dyDescent="0.25">
      <c r="A56" s="39"/>
      <c r="B56" s="39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</row>
    <row r="57" spans="1:29" x14ac:dyDescent="0.25">
      <c r="A57" s="39"/>
      <c r="B57" s="39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</row>
    <row r="58" spans="1:29" x14ac:dyDescent="0.25">
      <c r="A58" s="39"/>
      <c r="B58" s="39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</row>
    <row r="59" spans="1:29" x14ac:dyDescent="0.25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</row>
    <row r="60" spans="1:29" x14ac:dyDescent="0.25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</row>
    <row r="61" spans="1:29" x14ac:dyDescent="0.25">
      <c r="A61" s="39"/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</row>
    <row r="62" spans="1:29" x14ac:dyDescent="0.25">
      <c r="A62" s="39"/>
      <c r="B62" s="39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</row>
    <row r="63" spans="1:29" x14ac:dyDescent="0.25">
      <c r="A63" s="39"/>
      <c r="B63" s="39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</row>
    <row r="64" spans="1:29" x14ac:dyDescent="0.25">
      <c r="A64" s="39"/>
      <c r="B64" s="39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</row>
    <row r="65" spans="1:29" x14ac:dyDescent="0.25">
      <c r="A65" s="39"/>
      <c r="B65" s="39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</row>
    <row r="66" spans="1:29" x14ac:dyDescent="0.25">
      <c r="A66" s="39"/>
      <c r="B66" s="39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</row>
    <row r="67" spans="1:29" x14ac:dyDescent="0.25">
      <c r="A67" s="39"/>
      <c r="B67" s="39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</row>
    <row r="68" spans="1:29" x14ac:dyDescent="0.25">
      <c r="A68" s="39"/>
      <c r="B68" s="39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</row>
    <row r="69" spans="1:29" x14ac:dyDescent="0.25">
      <c r="A69" s="39"/>
      <c r="B69" s="39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</row>
    <row r="70" spans="1:29" x14ac:dyDescent="0.25">
      <c r="A70" s="39"/>
      <c r="B70" s="39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</row>
    <row r="71" spans="1:29" x14ac:dyDescent="0.25">
      <c r="A71" s="39"/>
      <c r="B71" s="39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</row>
    <row r="72" spans="1:29" x14ac:dyDescent="0.25">
      <c r="A72" s="39"/>
      <c r="B72" s="39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</row>
    <row r="73" spans="1:29" x14ac:dyDescent="0.25">
      <c r="A73" s="39"/>
      <c r="B73" s="39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</row>
    <row r="74" spans="1:29" x14ac:dyDescent="0.25">
      <c r="A74" s="39"/>
      <c r="B74" s="39"/>
      <c r="C74" s="39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</row>
    <row r="75" spans="1:29" x14ac:dyDescent="0.25">
      <c r="A75" s="39"/>
      <c r="B75" s="39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</row>
    <row r="76" spans="1:29" x14ac:dyDescent="0.25">
      <c r="A76" s="39"/>
      <c r="B76" s="39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</row>
    <row r="77" spans="1:29" x14ac:dyDescent="0.25">
      <c r="A77" s="39"/>
      <c r="B77" s="39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</row>
    <row r="78" spans="1:29" x14ac:dyDescent="0.25">
      <c r="A78" s="39"/>
      <c r="B78" s="39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</row>
    <row r="79" spans="1:29" x14ac:dyDescent="0.25">
      <c r="A79" s="39"/>
      <c r="B79" s="39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39"/>
    </row>
    <row r="80" spans="1:29" x14ac:dyDescent="0.25">
      <c r="A80" s="39"/>
      <c r="B80" s="39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</row>
    <row r="81" spans="1:29" x14ac:dyDescent="0.25">
      <c r="A81" s="39"/>
      <c r="B81" s="39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39"/>
      <c r="Z81" s="39"/>
      <c r="AA81" s="39"/>
      <c r="AB81" s="39"/>
      <c r="AC81" s="39"/>
    </row>
    <row r="82" spans="1:29" x14ac:dyDescent="0.25">
      <c r="A82" s="39"/>
      <c r="B82" s="39"/>
      <c r="C82" s="39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</row>
    <row r="83" spans="1:29" x14ac:dyDescent="0.25">
      <c r="A83" s="39"/>
      <c r="B83" s="39"/>
      <c r="C83" s="39"/>
      <c r="D83" s="39"/>
      <c r="E83" s="39"/>
      <c r="F83" s="39"/>
      <c r="G83" s="39"/>
      <c r="H83" s="39"/>
      <c r="I83" s="39"/>
      <c r="J83" s="39"/>
      <c r="K83" s="39"/>
      <c r="L83" s="39"/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39"/>
      <c r="Z83" s="39"/>
      <c r="AA83" s="39"/>
      <c r="AB83" s="39"/>
      <c r="AC83" s="39"/>
    </row>
    <row r="84" spans="1:29" x14ac:dyDescent="0.25">
      <c r="A84" s="39"/>
      <c r="B84" s="39"/>
      <c r="C84" s="39"/>
      <c r="D84" s="39"/>
      <c r="E84" s="39"/>
      <c r="F84" s="39"/>
      <c r="G84" s="39"/>
      <c r="H84" s="39"/>
      <c r="I84" s="39"/>
      <c r="J84" s="39"/>
      <c r="K84" s="39"/>
      <c r="L84" s="39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9"/>
      <c r="Z84" s="39"/>
      <c r="AA84" s="39"/>
      <c r="AB84" s="39"/>
      <c r="AC84" s="39"/>
    </row>
    <row r="85" spans="1:29" x14ac:dyDescent="0.25">
      <c r="A85" s="39"/>
      <c r="B85" s="39"/>
      <c r="C85" s="39"/>
      <c r="D85" s="39"/>
      <c r="E85" s="39"/>
      <c r="F85" s="39"/>
      <c r="G85" s="39"/>
      <c r="H85" s="39"/>
      <c r="I85" s="39"/>
      <c r="J85" s="39"/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39"/>
    </row>
    <row r="86" spans="1:29" x14ac:dyDescent="0.25">
      <c r="A86" s="39"/>
      <c r="B86" s="39"/>
      <c r="C86" s="39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  <c r="Z86" s="39"/>
      <c r="AA86" s="39"/>
      <c r="AB86" s="39"/>
      <c r="AC86" s="39"/>
    </row>
    <row r="87" spans="1:29" x14ac:dyDescent="0.25">
      <c r="A87" s="39"/>
      <c r="B87" s="39"/>
      <c r="C87" s="39"/>
      <c r="D87" s="39"/>
      <c r="E87" s="39"/>
      <c r="F87" s="39"/>
      <c r="G87" s="39"/>
      <c r="H87" s="39"/>
      <c r="I87" s="39"/>
      <c r="J87" s="39"/>
      <c r="K87" s="39"/>
      <c r="L87" s="39"/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39"/>
      <c r="Z87" s="39"/>
      <c r="AA87" s="39"/>
      <c r="AB87" s="39"/>
      <c r="AC87" s="39"/>
    </row>
    <row r="88" spans="1:29" x14ac:dyDescent="0.25">
      <c r="A88" s="39"/>
      <c r="B88" s="39"/>
      <c r="C88" s="39"/>
      <c r="D88" s="39"/>
      <c r="E88" s="39"/>
      <c r="F88" s="39"/>
      <c r="G88" s="39"/>
      <c r="H88" s="39"/>
      <c r="I88" s="39"/>
      <c r="J88" s="39"/>
      <c r="K88" s="39"/>
      <c r="L88" s="39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39"/>
      <c r="Z88" s="39"/>
      <c r="AA88" s="39"/>
      <c r="AB88" s="39"/>
      <c r="AC88" s="39"/>
    </row>
    <row r="89" spans="1:29" x14ac:dyDescent="0.25">
      <c r="A89" s="39"/>
      <c r="B89" s="39"/>
      <c r="C89" s="39"/>
      <c r="D89" s="39"/>
      <c r="E89" s="39"/>
      <c r="F89" s="39"/>
      <c r="G89" s="39"/>
      <c r="H89" s="39"/>
      <c r="I89" s="39"/>
      <c r="J89" s="39"/>
      <c r="K89" s="39"/>
      <c r="L89" s="39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  <c r="Z89" s="39"/>
      <c r="AA89" s="39"/>
      <c r="AB89" s="39"/>
      <c r="AC89" s="39"/>
    </row>
    <row r="90" spans="1:29" x14ac:dyDescent="0.25">
      <c r="A90" s="39"/>
      <c r="B90" s="39"/>
      <c r="C90" s="39"/>
      <c r="D90" s="39"/>
      <c r="E90" s="39"/>
      <c r="F90" s="39"/>
      <c r="G90" s="39"/>
      <c r="H90" s="39"/>
      <c r="I90" s="39"/>
      <c r="J90" s="39"/>
      <c r="K90" s="39"/>
      <c r="L90" s="39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39"/>
      <c r="Z90" s="39"/>
      <c r="AA90" s="39"/>
      <c r="AB90" s="39"/>
      <c r="AC90" s="39"/>
    </row>
    <row r="91" spans="1:29" x14ac:dyDescent="0.25">
      <c r="A91" s="39"/>
      <c r="B91" s="39"/>
      <c r="C91" s="39"/>
      <c r="D91" s="39"/>
      <c r="E91" s="39"/>
      <c r="F91" s="39"/>
      <c r="G91" s="39"/>
      <c r="H91" s="39"/>
      <c r="I91" s="39"/>
      <c r="J91" s="39"/>
      <c r="K91" s="39"/>
      <c r="L91" s="39"/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39"/>
      <c r="Z91" s="39"/>
      <c r="AA91" s="39"/>
      <c r="AB91" s="39"/>
      <c r="AC91" s="39"/>
    </row>
    <row r="92" spans="1:29" x14ac:dyDescent="0.25">
      <c r="A92" s="39"/>
      <c r="B92" s="39"/>
      <c r="C92" s="39"/>
      <c r="D92" s="39"/>
      <c r="E92" s="39"/>
      <c r="F92" s="39"/>
      <c r="G92" s="39"/>
      <c r="H92" s="39"/>
      <c r="I92" s="39"/>
      <c r="J92" s="39"/>
      <c r="K92" s="39"/>
      <c r="L92" s="39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39"/>
      <c r="Z92" s="39"/>
      <c r="AA92" s="39"/>
      <c r="AB92" s="39"/>
      <c r="AC92" s="39"/>
    </row>
    <row r="93" spans="1:29" x14ac:dyDescent="0.25">
      <c r="A93" s="39"/>
      <c r="B93" s="39"/>
      <c r="C93" s="39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</row>
    <row r="94" spans="1:29" x14ac:dyDescent="0.25">
      <c r="A94" s="39"/>
      <c r="B94" s="39"/>
      <c r="C94" s="39"/>
      <c r="D94" s="39"/>
      <c r="E94" s="39"/>
      <c r="F94" s="39"/>
      <c r="G94" s="39"/>
      <c r="H94" s="39"/>
      <c r="I94" s="39"/>
      <c r="J94" s="39"/>
      <c r="K94" s="39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39"/>
      <c r="Z94" s="39"/>
      <c r="AA94" s="39"/>
      <c r="AB94" s="39"/>
      <c r="AC94" s="39"/>
    </row>
    <row r="95" spans="1:29" x14ac:dyDescent="0.25">
      <c r="A95" s="39"/>
      <c r="B95" s="39"/>
      <c r="C95" s="39"/>
      <c r="D95" s="39"/>
      <c r="E95" s="39"/>
      <c r="F95" s="39"/>
      <c r="G95" s="39"/>
      <c r="H95" s="39"/>
      <c r="I95" s="39"/>
      <c r="J95" s="39"/>
      <c r="K95" s="39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</row>
    <row r="96" spans="1:29" x14ac:dyDescent="0.25">
      <c r="A96" s="39"/>
      <c r="B96" s="39"/>
      <c r="C96" s="39"/>
      <c r="D96" s="39"/>
      <c r="E96" s="39"/>
      <c r="F96" s="39"/>
      <c r="G96" s="39"/>
      <c r="H96" s="39"/>
      <c r="I96" s="39"/>
      <c r="J96" s="39"/>
      <c r="K96" s="39"/>
      <c r="L96" s="39"/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39"/>
      <c r="Z96" s="39"/>
      <c r="AA96" s="39"/>
      <c r="AB96" s="39"/>
      <c r="AC96" s="39"/>
    </row>
    <row r="97" spans="1:29" x14ac:dyDescent="0.25">
      <c r="A97" s="39"/>
      <c r="B97" s="39"/>
      <c r="C97" s="39"/>
      <c r="D97" s="39"/>
      <c r="E97" s="39"/>
      <c r="F97" s="39"/>
      <c r="G97" s="39"/>
      <c r="H97" s="39"/>
      <c r="I97" s="39"/>
      <c r="J97" s="39"/>
      <c r="K97" s="39"/>
      <c r="L97" s="39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39"/>
      <c r="Z97" s="39"/>
      <c r="AA97" s="39"/>
      <c r="AB97" s="39"/>
      <c r="AC97" s="39"/>
    </row>
    <row r="98" spans="1:29" x14ac:dyDescent="0.25">
      <c r="A98" s="39"/>
      <c r="B98" s="39"/>
      <c r="C98" s="39"/>
      <c r="D98" s="39"/>
      <c r="E98" s="39"/>
      <c r="F98" s="39"/>
      <c r="G98" s="39"/>
      <c r="H98" s="39"/>
      <c r="I98" s="39"/>
      <c r="J98" s="39"/>
      <c r="K98" s="39"/>
      <c r="L98" s="39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  <c r="Z98" s="39"/>
      <c r="AA98" s="39"/>
      <c r="AB98" s="39"/>
      <c r="AC98" s="39"/>
    </row>
    <row r="99" spans="1:29" x14ac:dyDescent="0.25">
      <c r="A99" s="39"/>
      <c r="B99" s="39"/>
      <c r="C99" s="39"/>
      <c r="D99" s="39"/>
      <c r="E99" s="39"/>
      <c r="F99" s="39"/>
      <c r="G99" s="39"/>
      <c r="H99" s="39"/>
      <c r="I99" s="39"/>
      <c r="J99" s="39"/>
      <c r="K99" s="39"/>
      <c r="L99" s="39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</row>
    <row r="100" spans="1:29" x14ac:dyDescent="0.25">
      <c r="A100" s="39"/>
      <c r="B100" s="39"/>
      <c r="C100" s="39"/>
      <c r="D100" s="39"/>
      <c r="E100" s="39"/>
      <c r="F100" s="39"/>
      <c r="G100" s="39"/>
      <c r="H100" s="39"/>
      <c r="I100" s="39"/>
      <c r="J100" s="39"/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</row>
    <row r="101" spans="1:29" x14ac:dyDescent="0.25">
      <c r="A101" s="39"/>
      <c r="B101" s="39"/>
      <c r="C101" s="39"/>
      <c r="D101" s="39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</row>
    <row r="102" spans="1:29" x14ac:dyDescent="0.25">
      <c r="A102" s="39"/>
      <c r="B102" s="39"/>
      <c r="C102" s="39"/>
      <c r="D102" s="39"/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</row>
    <row r="103" spans="1:29" x14ac:dyDescent="0.25">
      <c r="A103" s="39"/>
      <c r="B103" s="39"/>
      <c r="C103" s="39"/>
      <c r="D103" s="39"/>
      <c r="E103" s="39"/>
      <c r="F103" s="39"/>
      <c r="G103" s="39"/>
      <c r="H103" s="39"/>
      <c r="I103" s="39"/>
      <c r="J103" s="39"/>
      <c r="K103" s="39"/>
      <c r="L103" s="39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</row>
    <row r="104" spans="1:29" x14ac:dyDescent="0.25">
      <c r="A104" s="39"/>
      <c r="B104" s="39"/>
      <c r="C104" s="39"/>
      <c r="D104" s="39"/>
      <c r="E104" s="39"/>
      <c r="F104" s="39"/>
      <c r="G104" s="39"/>
      <c r="H104" s="39"/>
      <c r="I104" s="39"/>
      <c r="J104" s="39"/>
      <c r="K104" s="39"/>
      <c r="L104" s="39"/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</row>
    <row r="105" spans="1:29" x14ac:dyDescent="0.25">
      <c r="A105" s="39"/>
      <c r="B105" s="39"/>
      <c r="C105" s="39"/>
      <c r="D105" s="39"/>
      <c r="E105" s="39"/>
      <c r="F105" s="39"/>
      <c r="G105" s="39"/>
      <c r="H105" s="39"/>
      <c r="I105" s="39"/>
      <c r="J105" s="39"/>
      <c r="K105" s="39"/>
      <c r="L105" s="39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</row>
    <row r="106" spans="1:29" x14ac:dyDescent="0.25">
      <c r="A106" s="39"/>
      <c r="B106" s="39"/>
      <c r="C106" s="39"/>
      <c r="D106" s="39"/>
      <c r="E106" s="39"/>
      <c r="F106" s="39"/>
      <c r="G106" s="39"/>
      <c r="H106" s="39"/>
      <c r="I106" s="39"/>
      <c r="J106" s="39"/>
      <c r="K106" s="39"/>
      <c r="L106" s="39"/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</row>
    <row r="107" spans="1:29" x14ac:dyDescent="0.25">
      <c r="A107" s="39"/>
      <c r="B107" s="39"/>
      <c r="C107" s="39"/>
      <c r="D107" s="39"/>
      <c r="E107" s="39"/>
      <c r="F107" s="39"/>
      <c r="G107" s="39"/>
      <c r="H107" s="39"/>
      <c r="I107" s="39"/>
      <c r="J107" s="39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</row>
    <row r="108" spans="1:29" x14ac:dyDescent="0.25">
      <c r="A108" s="39"/>
      <c r="B108" s="39"/>
      <c r="C108" s="39"/>
      <c r="D108" s="39"/>
      <c r="E108" s="39"/>
      <c r="F108" s="39"/>
      <c r="G108" s="39"/>
      <c r="H108" s="39"/>
      <c r="I108" s="39"/>
      <c r="J108" s="39"/>
      <c r="K108" s="39"/>
      <c r="L108" s="39"/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</row>
    <row r="109" spans="1:29" x14ac:dyDescent="0.25">
      <c r="A109" s="39"/>
      <c r="B109" s="39"/>
      <c r="C109" s="39"/>
      <c r="D109" s="39"/>
      <c r="E109" s="39"/>
      <c r="F109" s="39"/>
      <c r="G109" s="39"/>
      <c r="H109" s="39"/>
      <c r="I109" s="39"/>
      <c r="J109" s="39"/>
      <c r="K109" s="39"/>
      <c r="L109" s="39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</row>
    <row r="110" spans="1:29" x14ac:dyDescent="0.25">
      <c r="A110" s="39"/>
      <c r="B110" s="39"/>
      <c r="C110" s="39"/>
      <c r="D110" s="39"/>
      <c r="E110" s="39"/>
      <c r="F110" s="39"/>
      <c r="G110" s="39"/>
      <c r="H110" s="39"/>
      <c r="I110" s="39"/>
      <c r="J110" s="39"/>
      <c r="K110" s="39"/>
      <c r="L110" s="39"/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</row>
    <row r="111" spans="1:29" x14ac:dyDescent="0.25">
      <c r="A111" s="39"/>
      <c r="B111" s="39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</row>
    <row r="112" spans="1:29" x14ac:dyDescent="0.25">
      <c r="A112" s="39"/>
      <c r="B112" s="39"/>
      <c r="C112" s="39"/>
      <c r="D112" s="39"/>
      <c r="E112" s="39"/>
      <c r="F112" s="39"/>
      <c r="G112" s="39"/>
      <c r="H112" s="39"/>
      <c r="I112" s="39"/>
      <c r="J112" s="39"/>
      <c r="K112" s="39"/>
      <c r="L112" s="39"/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</row>
    <row r="113" spans="1:29" x14ac:dyDescent="0.25">
      <c r="A113" s="39"/>
      <c r="B113" s="39"/>
      <c r="C113" s="39"/>
      <c r="D113" s="39"/>
      <c r="E113" s="39"/>
      <c r="F113" s="39"/>
      <c r="G113" s="39"/>
      <c r="H113" s="39"/>
      <c r="I113" s="39"/>
      <c r="J113" s="39"/>
      <c r="K113" s="39"/>
      <c r="L113" s="39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</row>
    <row r="114" spans="1:29" x14ac:dyDescent="0.25">
      <c r="A114" s="39"/>
      <c r="B114" s="39"/>
      <c r="C114" s="39"/>
      <c r="D114" s="39"/>
      <c r="E114" s="39"/>
      <c r="F114" s="39"/>
      <c r="G114" s="39"/>
      <c r="H114" s="39"/>
      <c r="I114" s="39"/>
      <c r="J114" s="39"/>
      <c r="K114" s="39"/>
      <c r="L114" s="39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</row>
    <row r="115" spans="1:29" x14ac:dyDescent="0.25">
      <c r="A115" s="39"/>
      <c r="B115" s="39"/>
      <c r="C115" s="39"/>
      <c r="D115" s="39"/>
      <c r="E115" s="39"/>
      <c r="F115" s="39"/>
      <c r="G115" s="39"/>
      <c r="H115" s="39"/>
      <c r="I115" s="39"/>
      <c r="J115" s="39"/>
      <c r="K115" s="39"/>
      <c r="L115" s="39"/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</row>
    <row r="116" spans="1:29" x14ac:dyDescent="0.25">
      <c r="A116" s="39"/>
      <c r="B116" s="39"/>
      <c r="C116" s="39"/>
      <c r="D116" s="39"/>
      <c r="E116" s="39"/>
      <c r="F116" s="39"/>
      <c r="G116" s="39"/>
      <c r="H116" s="39"/>
      <c r="I116" s="39"/>
      <c r="J116" s="39"/>
      <c r="K116" s="39"/>
      <c r="L116" s="39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</row>
    <row r="117" spans="1:29" x14ac:dyDescent="0.25">
      <c r="A117" s="39"/>
      <c r="B117" s="39"/>
      <c r="C117" s="39"/>
      <c r="D117" s="39"/>
      <c r="E117" s="39"/>
      <c r="F117" s="39"/>
      <c r="G117" s="39"/>
      <c r="H117" s="39"/>
      <c r="I117" s="39"/>
      <c r="J117" s="39"/>
      <c r="K117" s="39"/>
      <c r="L117" s="39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</row>
    <row r="118" spans="1:29" x14ac:dyDescent="0.25">
      <c r="A118" s="39"/>
      <c r="B118" s="39"/>
      <c r="C118" s="39"/>
      <c r="D118" s="39"/>
      <c r="E118" s="39"/>
      <c r="F118" s="39"/>
      <c r="G118" s="39"/>
      <c r="H118" s="39"/>
      <c r="I118" s="39"/>
      <c r="J118" s="39"/>
      <c r="K118" s="39"/>
      <c r="L118" s="39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</row>
    <row r="119" spans="1:29" x14ac:dyDescent="0.25">
      <c r="A119" s="39"/>
      <c r="B119" s="39"/>
      <c r="C119" s="39"/>
      <c r="D119" s="39"/>
      <c r="E119" s="39"/>
      <c r="F119" s="39"/>
      <c r="G119" s="39"/>
      <c r="H119" s="39"/>
      <c r="I119" s="39"/>
      <c r="J119" s="39"/>
      <c r="K119" s="39"/>
      <c r="L119" s="39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</row>
    <row r="120" spans="1:29" x14ac:dyDescent="0.25">
      <c r="A120" s="39"/>
      <c r="B120" s="39"/>
      <c r="C120" s="39"/>
      <c r="D120" s="39"/>
      <c r="E120" s="39"/>
      <c r="F120" s="39"/>
      <c r="G120" s="39"/>
      <c r="H120" s="39"/>
      <c r="I120" s="39"/>
      <c r="J120" s="39"/>
      <c r="K120" s="39"/>
      <c r="L120" s="39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</row>
    <row r="121" spans="1:29" x14ac:dyDescent="0.25">
      <c r="A121" s="39"/>
      <c r="B121" s="39"/>
      <c r="C121" s="39"/>
      <c r="D121" s="39"/>
      <c r="E121" s="39"/>
      <c r="F121" s="39"/>
      <c r="G121" s="39"/>
      <c r="H121" s="39"/>
      <c r="I121" s="39"/>
      <c r="J121" s="39"/>
      <c r="K121" s="39"/>
      <c r="L121" s="39"/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</row>
    <row r="122" spans="1:29" x14ac:dyDescent="0.25">
      <c r="A122" s="39"/>
      <c r="B122" s="39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</row>
    <row r="123" spans="1:29" x14ac:dyDescent="0.25">
      <c r="A123" s="39"/>
      <c r="B123" s="39"/>
      <c r="C123" s="39"/>
      <c r="D123" s="39"/>
      <c r="E123" s="39"/>
      <c r="F123" s="39"/>
      <c r="G123" s="39"/>
      <c r="H123" s="39"/>
      <c r="I123" s="39"/>
      <c r="J123" s="39"/>
      <c r="K123" s="39"/>
      <c r="L123" s="39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</row>
    <row r="124" spans="1:29" x14ac:dyDescent="0.25">
      <c r="A124" s="39"/>
      <c r="B124" s="39"/>
      <c r="C124" s="39"/>
      <c r="D124" s="39"/>
      <c r="E124" s="39"/>
      <c r="F124" s="39"/>
      <c r="G124" s="39"/>
      <c r="H124" s="39"/>
      <c r="I124" s="39"/>
      <c r="J124" s="39"/>
      <c r="K124" s="39"/>
      <c r="L124" s="39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</row>
    <row r="125" spans="1:29" x14ac:dyDescent="0.25">
      <c r="A125" s="39"/>
      <c r="B125" s="39"/>
      <c r="C125" s="39"/>
      <c r="D125" s="39"/>
      <c r="E125" s="39"/>
      <c r="F125" s="39"/>
      <c r="G125" s="39"/>
      <c r="H125" s="39"/>
      <c r="I125" s="39"/>
      <c r="J125" s="39"/>
      <c r="K125" s="39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</row>
    <row r="126" spans="1:29" x14ac:dyDescent="0.25">
      <c r="A126" s="39"/>
      <c r="B126" s="39"/>
      <c r="C126" s="39"/>
      <c r="D126" s="39"/>
      <c r="E126" s="39"/>
      <c r="F126" s="39"/>
      <c r="G126" s="39"/>
      <c r="H126" s="39"/>
      <c r="I126" s="39"/>
      <c r="J126" s="39"/>
      <c r="K126" s="39"/>
      <c r="L126" s="39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</row>
    <row r="127" spans="1:29" x14ac:dyDescent="0.25">
      <c r="A127" s="39"/>
      <c r="B127" s="39"/>
      <c r="C127" s="39"/>
      <c r="D127" s="39"/>
      <c r="E127" s="39"/>
      <c r="F127" s="39"/>
      <c r="G127" s="39"/>
      <c r="H127" s="39"/>
      <c r="I127" s="39"/>
      <c r="J127" s="39"/>
      <c r="K127" s="39"/>
      <c r="L127" s="39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</row>
    <row r="128" spans="1:29" x14ac:dyDescent="0.25">
      <c r="A128" s="39"/>
      <c r="B128" s="39"/>
      <c r="C128" s="39"/>
      <c r="D128" s="39"/>
      <c r="E128" s="39"/>
      <c r="F128" s="39"/>
      <c r="G128" s="39"/>
      <c r="H128" s="39"/>
      <c r="I128" s="39"/>
      <c r="J128" s="39"/>
      <c r="K128" s="39"/>
      <c r="L128" s="39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</row>
    <row r="129" spans="1:29" x14ac:dyDescent="0.25">
      <c r="A129" s="39"/>
      <c r="B129" s="39"/>
      <c r="C129" s="39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</row>
    <row r="130" spans="1:29" x14ac:dyDescent="0.25">
      <c r="A130" s="39"/>
      <c r="B130" s="39"/>
      <c r="C130" s="39"/>
      <c r="D130" s="39"/>
      <c r="E130" s="39"/>
      <c r="F130" s="39"/>
      <c r="G130" s="39"/>
      <c r="H130" s="39"/>
      <c r="I130" s="39"/>
      <c r="J130" s="39"/>
      <c r="K130" s="39"/>
      <c r="L130" s="39"/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</row>
    <row r="131" spans="1:29" x14ac:dyDescent="0.25">
      <c r="A131" s="39"/>
      <c r="B131" s="39"/>
      <c r="C131" s="39"/>
      <c r="D131" s="39"/>
      <c r="E131" s="39"/>
      <c r="F131" s="39"/>
      <c r="G131" s="39"/>
      <c r="H131" s="39"/>
      <c r="I131" s="39"/>
      <c r="J131" s="39"/>
      <c r="K131" s="39"/>
      <c r="L131" s="39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</row>
    <row r="132" spans="1:29" x14ac:dyDescent="0.25">
      <c r="A132" s="39"/>
      <c r="B132" s="39"/>
      <c r="C132" s="39"/>
      <c r="D132" s="39"/>
      <c r="E132" s="39"/>
      <c r="F132" s="39"/>
      <c r="G132" s="39"/>
      <c r="H132" s="39"/>
      <c r="I132" s="39"/>
      <c r="J132" s="39"/>
      <c r="K132" s="39"/>
      <c r="L132" s="39"/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</row>
    <row r="133" spans="1:29" x14ac:dyDescent="0.25">
      <c r="A133" s="39"/>
      <c r="B133" s="39"/>
      <c r="C133" s="39"/>
      <c r="D133" s="39"/>
      <c r="E133" s="39"/>
      <c r="F133" s="39"/>
      <c r="G133" s="39"/>
      <c r="H133" s="39"/>
      <c r="I133" s="39"/>
      <c r="J133" s="39"/>
      <c r="K133" s="39"/>
      <c r="L133" s="39"/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</row>
    <row r="134" spans="1:29" x14ac:dyDescent="0.25">
      <c r="A134" s="39"/>
      <c r="B134" s="39"/>
      <c r="C134" s="39"/>
      <c r="D134" s="39"/>
      <c r="E134" s="39"/>
      <c r="F134" s="39"/>
      <c r="G134" s="39"/>
      <c r="H134" s="39"/>
      <c r="I134" s="39"/>
      <c r="J134" s="39"/>
      <c r="K134" s="39"/>
      <c r="L134" s="39"/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</row>
    <row r="135" spans="1:29" x14ac:dyDescent="0.25">
      <c r="A135" s="39"/>
      <c r="B135" s="39"/>
      <c r="C135" s="39"/>
      <c r="D135" s="39"/>
      <c r="E135" s="39"/>
      <c r="F135" s="39"/>
      <c r="G135" s="39"/>
      <c r="H135" s="39"/>
      <c r="I135" s="39"/>
      <c r="J135" s="39"/>
      <c r="K135" s="39"/>
      <c r="L135" s="39"/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</row>
    <row r="136" spans="1:29" x14ac:dyDescent="0.25">
      <c r="A136" s="39"/>
      <c r="B136" s="39"/>
      <c r="C136" s="39"/>
      <c r="D136" s="39"/>
      <c r="E136" s="39"/>
      <c r="F136" s="39"/>
      <c r="G136" s="39"/>
      <c r="H136" s="39"/>
      <c r="I136" s="39"/>
      <c r="J136" s="39"/>
      <c r="K136" s="39"/>
      <c r="L136" s="39"/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</row>
    <row r="137" spans="1:29" x14ac:dyDescent="0.25">
      <c r="A137" s="39"/>
      <c r="B137" s="39"/>
      <c r="C137" s="39"/>
      <c r="D137" s="39"/>
      <c r="E137" s="39"/>
      <c r="F137" s="39"/>
      <c r="G137" s="39"/>
      <c r="H137" s="39"/>
      <c r="I137" s="39"/>
      <c r="J137" s="39"/>
      <c r="K137" s="39"/>
      <c r="L137" s="39"/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</row>
    <row r="138" spans="1:29" x14ac:dyDescent="0.25">
      <c r="A138" s="39"/>
      <c r="B138" s="39"/>
      <c r="C138" s="39"/>
      <c r="D138" s="39"/>
      <c r="E138" s="39"/>
      <c r="F138" s="39"/>
      <c r="G138" s="39"/>
      <c r="H138" s="39"/>
      <c r="I138" s="39"/>
      <c r="J138" s="39"/>
      <c r="K138" s="39"/>
      <c r="L138" s="39"/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</row>
    <row r="139" spans="1:29" x14ac:dyDescent="0.25">
      <c r="A139" s="39"/>
      <c r="B139" s="39"/>
      <c r="C139" s="39"/>
      <c r="D139" s="39"/>
      <c r="E139" s="39"/>
      <c r="F139" s="39"/>
      <c r="G139" s="39"/>
      <c r="H139" s="39"/>
      <c r="I139" s="39"/>
      <c r="J139" s="39"/>
      <c r="K139" s="39"/>
      <c r="L139" s="39"/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</row>
    <row r="140" spans="1:29" x14ac:dyDescent="0.25">
      <c r="A140" s="39"/>
      <c r="B140" s="39"/>
      <c r="C140" s="39"/>
      <c r="D140" s="39"/>
      <c r="E140" s="39"/>
      <c r="F140" s="39"/>
      <c r="G140" s="39"/>
      <c r="H140" s="39"/>
      <c r="I140" s="39"/>
      <c r="J140" s="39"/>
      <c r="K140" s="39"/>
      <c r="L140" s="39"/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</row>
    <row r="141" spans="1:29" x14ac:dyDescent="0.25">
      <c r="A141" s="39"/>
      <c r="B141" s="39"/>
      <c r="C141" s="39"/>
      <c r="D141" s="39"/>
      <c r="E141" s="39"/>
      <c r="F141" s="39"/>
      <c r="G141" s="39"/>
      <c r="H141" s="39"/>
      <c r="I141" s="39"/>
      <c r="J141" s="39"/>
      <c r="K141" s="39"/>
      <c r="L141" s="39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</row>
    <row r="142" spans="1:29" x14ac:dyDescent="0.25">
      <c r="A142" s="39"/>
      <c r="B142" s="39"/>
      <c r="C142" s="39"/>
      <c r="D142" s="39"/>
      <c r="E142" s="39"/>
      <c r="F142" s="39"/>
      <c r="G142" s="39"/>
      <c r="H142" s="39"/>
      <c r="I142" s="39"/>
      <c r="J142" s="39"/>
      <c r="K142" s="39"/>
      <c r="L142" s="39"/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</row>
    <row r="143" spans="1:29" x14ac:dyDescent="0.25">
      <c r="A143" s="39"/>
      <c r="B143" s="39"/>
      <c r="C143" s="39"/>
      <c r="D143" s="39"/>
      <c r="E143" s="39"/>
      <c r="F143" s="39"/>
      <c r="G143" s="39"/>
      <c r="H143" s="39"/>
      <c r="I143" s="39"/>
      <c r="J143" s="39"/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</row>
    <row r="144" spans="1:29" x14ac:dyDescent="0.25">
      <c r="A144" s="39"/>
      <c r="B144" s="39"/>
      <c r="C144" s="39"/>
      <c r="D144" s="39"/>
      <c r="E144" s="39"/>
      <c r="F144" s="39"/>
      <c r="G144" s="39"/>
      <c r="H144" s="39"/>
      <c r="I144" s="39"/>
      <c r="J144" s="39"/>
      <c r="K144" s="39"/>
      <c r="L144" s="39"/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</row>
    <row r="145" spans="1:29" x14ac:dyDescent="0.25">
      <c r="A145" s="39"/>
      <c r="B145" s="39"/>
      <c r="C145" s="39"/>
      <c r="D145" s="39"/>
      <c r="E145" s="39"/>
      <c r="F145" s="39"/>
      <c r="G145" s="39"/>
      <c r="H145" s="39"/>
      <c r="I145" s="39"/>
      <c r="J145" s="39"/>
      <c r="K145" s="39"/>
      <c r="L145" s="39"/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</row>
    <row r="146" spans="1:29" x14ac:dyDescent="0.25">
      <c r="A146" s="39"/>
      <c r="B146" s="39"/>
      <c r="C146" s="39"/>
      <c r="D146" s="39"/>
      <c r="E146" s="39"/>
      <c r="F146" s="39"/>
      <c r="G146" s="39"/>
      <c r="H146" s="39"/>
      <c r="I146" s="39"/>
      <c r="J146" s="39"/>
      <c r="K146" s="39"/>
      <c r="L146" s="39"/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</row>
    <row r="147" spans="1:29" x14ac:dyDescent="0.25">
      <c r="A147" s="39"/>
      <c r="B147" s="39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</row>
    <row r="148" spans="1:29" x14ac:dyDescent="0.25">
      <c r="A148" s="39"/>
      <c r="B148" s="39"/>
      <c r="C148" s="39"/>
      <c r="D148" s="39"/>
      <c r="E148" s="39"/>
      <c r="F148" s="39"/>
      <c r="G148" s="39"/>
      <c r="H148" s="39"/>
      <c r="I148" s="39"/>
      <c r="J148" s="39"/>
      <c r="K148" s="39"/>
      <c r="L148" s="39"/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</row>
    <row r="149" spans="1:29" x14ac:dyDescent="0.25">
      <c r="A149" s="39"/>
      <c r="B149" s="39"/>
      <c r="C149" s="39"/>
      <c r="D149" s="39"/>
      <c r="E149" s="39"/>
      <c r="F149" s="39"/>
      <c r="G149" s="39"/>
      <c r="H149" s="39"/>
      <c r="I149" s="39"/>
      <c r="J149" s="39"/>
      <c r="K149" s="39"/>
      <c r="L149" s="39"/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</row>
    <row r="150" spans="1:29" x14ac:dyDescent="0.25">
      <c r="A150" s="39"/>
      <c r="B150" s="39"/>
      <c r="C150" s="39"/>
      <c r="D150" s="39"/>
      <c r="E150" s="39"/>
      <c r="F150" s="39"/>
      <c r="G150" s="39"/>
      <c r="H150" s="39"/>
      <c r="I150" s="39"/>
      <c r="J150" s="39"/>
      <c r="K150" s="39"/>
      <c r="L150" s="39"/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</row>
    <row r="151" spans="1:29" x14ac:dyDescent="0.25">
      <c r="A151" s="39"/>
      <c r="B151" s="39"/>
      <c r="C151" s="39"/>
      <c r="D151" s="39"/>
      <c r="E151" s="39"/>
      <c r="F151" s="39"/>
      <c r="G151" s="39"/>
      <c r="H151" s="39"/>
      <c r="I151" s="39"/>
      <c r="J151" s="39"/>
      <c r="K151" s="39"/>
      <c r="L151" s="39"/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</row>
    <row r="152" spans="1:29" x14ac:dyDescent="0.25">
      <c r="A152" s="39"/>
      <c r="B152" s="39"/>
      <c r="C152" s="39"/>
      <c r="D152" s="39"/>
      <c r="E152" s="39"/>
      <c r="F152" s="39"/>
      <c r="G152" s="39"/>
      <c r="H152" s="39"/>
      <c r="I152" s="39"/>
      <c r="J152" s="39"/>
      <c r="K152" s="39"/>
      <c r="L152" s="39"/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</row>
    <row r="153" spans="1:29" x14ac:dyDescent="0.25">
      <c r="A153" s="39"/>
      <c r="B153" s="39"/>
      <c r="C153" s="39"/>
      <c r="D153" s="39"/>
      <c r="E153" s="39"/>
      <c r="F153" s="39"/>
      <c r="G153" s="39"/>
      <c r="H153" s="39"/>
      <c r="I153" s="39"/>
      <c r="J153" s="39"/>
      <c r="K153" s="39"/>
      <c r="L153" s="39"/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</row>
    <row r="154" spans="1:29" x14ac:dyDescent="0.25">
      <c r="A154" s="39"/>
      <c r="B154" s="39"/>
      <c r="C154" s="39"/>
      <c r="D154" s="39"/>
      <c r="E154" s="39"/>
      <c r="F154" s="39"/>
      <c r="G154" s="39"/>
      <c r="H154" s="39"/>
      <c r="I154" s="39"/>
      <c r="J154" s="39"/>
      <c r="K154" s="39"/>
      <c r="L154" s="39"/>
      <c r="M154" s="39"/>
      <c r="N154" s="39"/>
      <c r="O154" s="39"/>
      <c r="P154" s="39"/>
      <c r="Q154" s="39"/>
      <c r="R154" s="39"/>
      <c r="S154" s="39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</row>
    <row r="155" spans="1:29" x14ac:dyDescent="0.25">
      <c r="A155" s="39"/>
      <c r="B155" s="39"/>
      <c r="C155" s="39"/>
      <c r="D155" s="39"/>
      <c r="E155" s="39"/>
      <c r="F155" s="39"/>
      <c r="G155" s="39"/>
      <c r="H155" s="39"/>
      <c r="I155" s="39"/>
      <c r="J155" s="39"/>
      <c r="K155" s="39"/>
      <c r="L155" s="39"/>
      <c r="M155" s="39"/>
      <c r="N155" s="39"/>
      <c r="O155" s="39"/>
      <c r="P155" s="39"/>
      <c r="Q155" s="39"/>
      <c r="R155" s="39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</row>
    <row r="156" spans="1:29" x14ac:dyDescent="0.25">
      <c r="A156" s="39"/>
      <c r="B156" s="39"/>
      <c r="C156" s="39"/>
      <c r="D156" s="39"/>
      <c r="E156" s="39"/>
      <c r="F156" s="39"/>
      <c r="G156" s="39"/>
      <c r="H156" s="39"/>
      <c r="I156" s="39"/>
      <c r="J156" s="39"/>
      <c r="K156" s="39"/>
      <c r="L156" s="39"/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</row>
    <row r="157" spans="1:29" x14ac:dyDescent="0.25">
      <c r="A157" s="39"/>
      <c r="B157" s="39"/>
      <c r="C157" s="39"/>
      <c r="D157" s="39"/>
      <c r="E157" s="39"/>
      <c r="F157" s="39"/>
      <c r="G157" s="39"/>
      <c r="H157" s="39"/>
      <c r="I157" s="39"/>
      <c r="J157" s="39"/>
      <c r="K157" s="39"/>
      <c r="L157" s="39"/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</row>
    <row r="158" spans="1:29" x14ac:dyDescent="0.25">
      <c r="A158" s="39"/>
      <c r="B158" s="39"/>
      <c r="C158" s="39"/>
      <c r="D158" s="39"/>
      <c r="E158" s="39"/>
      <c r="F158" s="39"/>
      <c r="G158" s="39"/>
      <c r="H158" s="39"/>
      <c r="I158" s="39"/>
      <c r="J158" s="39"/>
      <c r="K158" s="39"/>
      <c r="L158" s="39"/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</row>
    <row r="159" spans="1:29" x14ac:dyDescent="0.25">
      <c r="A159" s="39"/>
      <c r="B159" s="39"/>
      <c r="C159" s="39"/>
      <c r="D159" s="39"/>
      <c r="E159" s="39"/>
      <c r="F159" s="39"/>
      <c r="G159" s="39"/>
      <c r="H159" s="39"/>
      <c r="I159" s="39"/>
      <c r="J159" s="39"/>
      <c r="K159" s="39"/>
      <c r="L159" s="39"/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</row>
    <row r="160" spans="1:29" x14ac:dyDescent="0.25">
      <c r="A160" s="39"/>
      <c r="B160" s="39"/>
      <c r="C160" s="39"/>
      <c r="D160" s="39"/>
      <c r="E160" s="39"/>
      <c r="F160" s="39"/>
      <c r="G160" s="39"/>
      <c r="H160" s="39"/>
      <c r="I160" s="39"/>
      <c r="J160" s="39"/>
      <c r="K160" s="39"/>
      <c r="L160" s="39"/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</row>
    <row r="161" spans="1:29" x14ac:dyDescent="0.25">
      <c r="A161" s="39"/>
      <c r="B161" s="39"/>
      <c r="C161" s="39"/>
      <c r="D161" s="39"/>
      <c r="E161" s="39"/>
      <c r="F161" s="39"/>
      <c r="G161" s="39"/>
      <c r="H161" s="39"/>
      <c r="I161" s="39"/>
      <c r="J161" s="39"/>
      <c r="K161" s="39"/>
      <c r="L161" s="39"/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</row>
    <row r="162" spans="1:29" x14ac:dyDescent="0.25">
      <c r="A162" s="39"/>
      <c r="B162" s="39"/>
      <c r="C162" s="39"/>
      <c r="D162" s="39"/>
      <c r="E162" s="39"/>
      <c r="F162" s="39"/>
      <c r="G162" s="39"/>
      <c r="H162" s="39"/>
      <c r="I162" s="39"/>
      <c r="J162" s="39"/>
      <c r="K162" s="39"/>
      <c r="L162" s="39"/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</row>
    <row r="163" spans="1:29" x14ac:dyDescent="0.25">
      <c r="A163" s="39"/>
      <c r="B163" s="39"/>
      <c r="C163" s="39"/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</row>
    <row r="164" spans="1:29" x14ac:dyDescent="0.25">
      <c r="A164" s="39"/>
      <c r="B164" s="39"/>
      <c r="C164" s="39"/>
      <c r="D164" s="39"/>
      <c r="E164" s="39"/>
      <c r="F164" s="39"/>
      <c r="G164" s="39"/>
      <c r="H164" s="39"/>
      <c r="I164" s="39"/>
      <c r="J164" s="39"/>
      <c r="K164" s="39"/>
      <c r="L164" s="39"/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</row>
    <row r="165" spans="1:29" x14ac:dyDescent="0.25">
      <c r="A165" s="39"/>
      <c r="B165" s="39"/>
      <c r="C165" s="39"/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</row>
    <row r="166" spans="1:29" x14ac:dyDescent="0.25">
      <c r="A166" s="39"/>
      <c r="B166" s="39"/>
      <c r="C166" s="39"/>
      <c r="D166" s="39"/>
      <c r="E166" s="39"/>
      <c r="F166" s="39"/>
      <c r="G166" s="39"/>
      <c r="H166" s="39"/>
      <c r="I166" s="39"/>
      <c r="J166" s="39"/>
      <c r="K166" s="39"/>
      <c r="L166" s="39"/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</row>
    <row r="167" spans="1:29" x14ac:dyDescent="0.25">
      <c r="A167" s="39"/>
      <c r="B167" s="39"/>
      <c r="C167" s="39"/>
      <c r="D167" s="39"/>
      <c r="E167" s="39"/>
      <c r="F167" s="39"/>
      <c r="G167" s="39"/>
      <c r="H167" s="39"/>
      <c r="I167" s="39"/>
      <c r="J167" s="39"/>
      <c r="K167" s="39"/>
      <c r="L167" s="39"/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ctualiser_TCD_2">
                <anchor moveWithCells="1" siz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workbookViewId="0">
      <selection activeCell="F6" sqref="F6"/>
    </sheetView>
  </sheetViews>
  <sheetFormatPr baseColWidth="10" defaultRowHeight="15" x14ac:dyDescent="0.25"/>
  <cols>
    <col min="1" max="2" width="33" customWidth="1"/>
    <col min="4" max="4" width="18.28515625" customWidth="1"/>
  </cols>
  <sheetData>
    <row r="1" spans="1:6" x14ac:dyDescent="0.25">
      <c r="A1" s="5" t="s">
        <v>7</v>
      </c>
      <c r="B1" s="5" t="s">
        <v>49</v>
      </c>
      <c r="D1" s="36" t="s">
        <v>48</v>
      </c>
      <c r="F1" s="36" t="s">
        <v>49</v>
      </c>
    </row>
    <row r="2" spans="1:6" x14ac:dyDescent="0.25">
      <c r="A2" s="6" t="s">
        <v>10</v>
      </c>
      <c r="B2" s="7" t="s">
        <v>66</v>
      </c>
      <c r="D2" s="35" t="s">
        <v>35</v>
      </c>
      <c r="F2" s="35" t="s">
        <v>66</v>
      </c>
    </row>
    <row r="3" spans="1:6" x14ac:dyDescent="0.25">
      <c r="A3" s="8" t="s">
        <v>14</v>
      </c>
      <c r="B3" s="9" t="s">
        <v>67</v>
      </c>
      <c r="D3" s="35" t="s">
        <v>15</v>
      </c>
      <c r="F3" s="37" t="s">
        <v>67</v>
      </c>
    </row>
    <row r="4" spans="1:6" x14ac:dyDescent="0.25">
      <c r="A4" s="10" t="s">
        <v>16</v>
      </c>
      <c r="B4" s="11" t="s">
        <v>66</v>
      </c>
      <c r="C4" s="3"/>
      <c r="D4" s="35" t="s">
        <v>18</v>
      </c>
    </row>
    <row r="5" spans="1:6" x14ac:dyDescent="0.25">
      <c r="A5" s="12" t="s">
        <v>17</v>
      </c>
      <c r="B5" s="9" t="s">
        <v>67</v>
      </c>
      <c r="D5" s="35" t="s">
        <v>47</v>
      </c>
    </row>
    <row r="6" spans="1:6" x14ac:dyDescent="0.25">
      <c r="A6" s="13" t="s">
        <v>19</v>
      </c>
      <c r="B6" s="11" t="s">
        <v>66</v>
      </c>
      <c r="D6" s="35" t="s">
        <v>13</v>
      </c>
    </row>
    <row r="7" spans="1:6" x14ac:dyDescent="0.25">
      <c r="A7" s="12" t="s">
        <v>20</v>
      </c>
      <c r="B7" s="9" t="s">
        <v>67</v>
      </c>
      <c r="D7" s="37" t="s">
        <v>11</v>
      </c>
    </row>
    <row r="8" spans="1:6" x14ac:dyDescent="0.25">
      <c r="A8" s="13" t="s">
        <v>21</v>
      </c>
      <c r="B8" s="11" t="s">
        <v>67</v>
      </c>
      <c r="D8" s="4"/>
    </row>
    <row r="9" spans="1:6" x14ac:dyDescent="0.25">
      <c r="A9" s="12" t="s">
        <v>22</v>
      </c>
      <c r="B9" s="9" t="s">
        <v>66</v>
      </c>
    </row>
    <row r="10" spans="1:6" x14ac:dyDescent="0.25">
      <c r="A10" s="13" t="s">
        <v>39</v>
      </c>
      <c r="B10" s="11" t="s">
        <v>66</v>
      </c>
    </row>
    <row r="11" spans="1:6" x14ac:dyDescent="0.25">
      <c r="A11" s="12" t="s">
        <v>23</v>
      </c>
      <c r="B11" s="9" t="s">
        <v>67</v>
      </c>
    </row>
    <row r="12" spans="1:6" x14ac:dyDescent="0.25">
      <c r="A12" s="13" t="s">
        <v>40</v>
      </c>
      <c r="B12" s="11" t="s">
        <v>66</v>
      </c>
    </row>
    <row r="13" spans="1:6" x14ac:dyDescent="0.25">
      <c r="A13" s="12" t="s">
        <v>24</v>
      </c>
      <c r="B13" s="9" t="s">
        <v>67</v>
      </c>
    </row>
    <row r="14" spans="1:6" x14ac:dyDescent="0.25">
      <c r="A14" s="13" t="s">
        <v>41</v>
      </c>
      <c r="B14" s="11" t="s">
        <v>67</v>
      </c>
    </row>
    <row r="15" spans="1:6" x14ac:dyDescent="0.25">
      <c r="A15" s="12" t="s">
        <v>25</v>
      </c>
      <c r="B15" s="9" t="s">
        <v>67</v>
      </c>
    </row>
    <row r="16" spans="1:6" x14ac:dyDescent="0.25">
      <c r="A16" s="13" t="s">
        <v>42</v>
      </c>
      <c r="B16" s="11" t="s">
        <v>66</v>
      </c>
    </row>
    <row r="17" spans="1:2" x14ac:dyDescent="0.25">
      <c r="A17" s="12" t="s">
        <v>26</v>
      </c>
      <c r="B17" s="9" t="s">
        <v>67</v>
      </c>
    </row>
    <row r="18" spans="1:2" x14ac:dyDescent="0.25">
      <c r="A18" s="13" t="s">
        <v>43</v>
      </c>
      <c r="B18" s="11" t="s">
        <v>66</v>
      </c>
    </row>
    <row r="19" spans="1:2" x14ac:dyDescent="0.25">
      <c r="A19" s="12" t="s">
        <v>27</v>
      </c>
      <c r="B19" s="9" t="s">
        <v>67</v>
      </c>
    </row>
    <row r="20" spans="1:2" x14ac:dyDescent="0.25">
      <c r="A20" s="13" t="s">
        <v>28</v>
      </c>
      <c r="B20" s="11" t="s">
        <v>67</v>
      </c>
    </row>
    <row r="21" spans="1:2" x14ac:dyDescent="0.25">
      <c r="A21" s="12" t="s">
        <v>29</v>
      </c>
      <c r="B21" s="9" t="s">
        <v>67</v>
      </c>
    </row>
    <row r="22" spans="1:2" x14ac:dyDescent="0.25">
      <c r="A22" s="13" t="s">
        <v>30</v>
      </c>
      <c r="B22" s="11" t="s">
        <v>67</v>
      </c>
    </row>
    <row r="23" spans="1:2" x14ac:dyDescent="0.25">
      <c r="A23" s="12" t="s">
        <v>31</v>
      </c>
      <c r="B23" s="9" t="s">
        <v>67</v>
      </c>
    </row>
    <row r="24" spans="1:2" x14ac:dyDescent="0.25">
      <c r="A24" s="13" t="s">
        <v>32</v>
      </c>
      <c r="B24" s="11" t="s">
        <v>67</v>
      </c>
    </row>
    <row r="25" spans="1:2" x14ac:dyDescent="0.25">
      <c r="A25" s="12" t="s">
        <v>33</v>
      </c>
      <c r="B25" s="9" t="s">
        <v>67</v>
      </c>
    </row>
    <row r="26" spans="1:2" x14ac:dyDescent="0.25">
      <c r="A26" s="13" t="s">
        <v>34</v>
      </c>
      <c r="B26" s="11" t="s">
        <v>67</v>
      </c>
    </row>
    <row r="27" spans="1:2" x14ac:dyDescent="0.25">
      <c r="A27" s="12" t="s">
        <v>36</v>
      </c>
      <c r="B27" s="9" t="s">
        <v>67</v>
      </c>
    </row>
    <row r="28" spans="1:2" x14ac:dyDescent="0.25">
      <c r="A28" s="13" t="s">
        <v>37</v>
      </c>
      <c r="B28" s="11" t="s">
        <v>66</v>
      </c>
    </row>
    <row r="29" spans="1:2" x14ac:dyDescent="0.25">
      <c r="A29" s="12" t="s">
        <v>38</v>
      </c>
      <c r="B29" s="9" t="s">
        <v>67</v>
      </c>
    </row>
    <row r="30" spans="1:2" x14ac:dyDescent="0.25">
      <c r="A30" s="10" t="s">
        <v>12</v>
      </c>
      <c r="B30" s="11" t="s">
        <v>66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Sommaire</vt:lpstr>
      <vt:lpstr>Récap</vt:lpstr>
      <vt:lpstr>Total</vt:lpstr>
      <vt:lpstr>Ecriture</vt:lpstr>
      <vt:lpstr>TCD par regroupement    </vt:lpstr>
      <vt:lpstr>Graphes écritures par rubrique</vt:lpstr>
      <vt:lpstr>Graphes écritures par regroupem</vt:lpstr>
      <vt:lpstr>Données</vt:lpstr>
      <vt:lpstr>Année_Ecr</vt:lpstr>
      <vt:lpstr>Compte</vt:lpstr>
      <vt:lpstr>concatener</vt:lpstr>
      <vt:lpstr>Date</vt:lpstr>
      <vt:lpstr>Dépenses</vt:lpstr>
      <vt:lpstr>Famile</vt:lpstr>
      <vt:lpstr>Famille</vt:lpstr>
      <vt:lpstr>Libellé</vt:lpstr>
      <vt:lpstr>Modes_paiement</vt:lpstr>
      <vt:lpstr>Mois</vt:lpstr>
      <vt:lpstr>mon_tcd</vt:lpstr>
      <vt:lpstr>Nom_compte</vt:lpstr>
      <vt:lpstr>Ecriture!Prévisionnel</vt:lpstr>
      <vt:lpstr>Prévisionnel</vt:lpstr>
      <vt:lpstr>Recettes</vt:lpstr>
      <vt:lpstr>RechecheV</vt:lpstr>
      <vt:lpstr>Ecriture!Réel</vt:lpstr>
      <vt:lpstr>Réel</vt:lpstr>
      <vt:lpstr>Sens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HP</cp:lastModifiedBy>
  <dcterms:created xsi:type="dcterms:W3CDTF">2016-03-07T07:31:40Z</dcterms:created>
  <dcterms:modified xsi:type="dcterms:W3CDTF">2016-04-11T11:11:10Z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