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2.xml" ContentType="application/vnd.ms-excel.controlproperties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5.xml" ContentType="application/vnd.openxmlformats-officedocument.drawing+xml"/>
  <Override PartName="/xl/ctrlProps/ctrlProp6.xml" ContentType="application/vnd.ms-excel.controlproperties+xml"/>
  <Override PartName="/xl/slicers/slicer1.xml" ContentType="application/vnd.ms-excel.slicer+xml"/>
  <Override PartName="/xl/charts/chart3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6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slicers/slicer2.xml" ContentType="application/vnd.ms-excel.slicer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pivotTables/pivotTable5.xml" ContentType="application/vnd.openxmlformats-officedocument.spreadsheetml.pivotTable+xml"/>
  <Override PartName="/xl/drawings/drawing7.xml" ContentType="application/vnd.openxmlformats-officedocument.drawing+xml"/>
  <Override PartName="/xl/ctrlProps/ctrlProp9.xml" ContentType="application/vnd.ms-excel.controlproperties+xml"/>
  <Override PartName="/xl/charts/chart6.xml" ContentType="application/vnd.openxmlformats-officedocument.drawingml.chart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 tabRatio="851" activeTab="1"/>
  </bookViews>
  <sheets>
    <sheet name="Sommaire" sheetId="12" r:id="rId1"/>
    <sheet name="Récap" sheetId="1" r:id="rId2"/>
    <sheet name="Total" sheetId="13" r:id="rId3"/>
    <sheet name="Ecriture" sheetId="2" r:id="rId4"/>
    <sheet name="TCD par regroupement    " sheetId="14" r:id="rId5"/>
    <sheet name="Graphes écritures par rubrique" sheetId="10" r:id="rId6"/>
    <sheet name="Graphes écritures par regroupem" sheetId="4" r:id="rId7"/>
    <sheet name="Données" sheetId="9" r:id="rId8"/>
  </sheets>
  <definedNames>
    <definedName name="Année_Ecr">Ecriture!$D$14:$D$20</definedName>
    <definedName name="Compte">tblEcritures[Compte]</definedName>
    <definedName name="concatener">Ecriture!$E$14:$E$20</definedName>
    <definedName name="Date">Ecriture!$F$14:$F$20</definedName>
    <definedName name="Dépenses">Ecriture!$N$14:$N$20</definedName>
    <definedName name="Famile">Données!$F$2:$F$3</definedName>
    <definedName name="Famille">Ecriture!$H$14:$H$20</definedName>
    <definedName name="Libellé">Ecriture!$G$14:$G$20</definedName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  <definedName name="Modes_paiement">Données!$D$2:$D$7</definedName>
    <definedName name="Mois">Ecriture!$C$14:$C$20</definedName>
    <definedName name="mon_tcd">'Graphes écritures par rubrique'!$A$14:$C$23</definedName>
    <definedName name="Nom_compte">tblEcritures[Compte]</definedName>
    <definedName name="Prévisionnel" localSheetId="3">tblEcritures[Prévisionnel]</definedName>
    <definedName name="Prévisionnel">tblEcritures[Prévisionnel]</definedName>
    <definedName name="Recettes">Ecriture!$M$14:$M$20</definedName>
    <definedName name="RechecheV">Données!$A:$B</definedName>
    <definedName name="Réel" localSheetId="3">tblEcritures[Réel]</definedName>
    <definedName name="Réel">tblEcritures[Réel]</definedName>
    <definedName name="Segment_Année_Ecr">#N/A</definedName>
    <definedName name="Segment_Libellé">#N/A</definedName>
    <definedName name="Segment_Mois">#N/A</definedName>
    <definedName name="Sens">Données!$A$2:$A$3</definedName>
  </definedNames>
  <calcPr calcId="152511"/>
  <pivotCaches>
    <pivotCache cacheId="0" r:id="rId9"/>
    <pivotCache cacheId="1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1" i="2" l="1"/>
  <c r="C20" i="2"/>
  <c r="D20" i="2"/>
  <c r="E20" i="2" s="1"/>
  <c r="P20" i="2"/>
  <c r="Q20" i="2"/>
  <c r="C19" i="2"/>
  <c r="D19" i="2"/>
  <c r="E19" i="2" s="1"/>
  <c r="P19" i="2"/>
  <c r="Q19" i="2"/>
  <c r="C18" i="2"/>
  <c r="D18" i="2"/>
  <c r="P18" i="2"/>
  <c r="Q18" i="2"/>
  <c r="C17" i="2"/>
  <c r="D17" i="2"/>
  <c r="E17" i="2" s="1"/>
  <c r="P17" i="2"/>
  <c r="Q17" i="2"/>
  <c r="C16" i="2"/>
  <c r="D16" i="2"/>
  <c r="P16" i="2"/>
  <c r="Q16" i="2"/>
  <c r="C15" i="2"/>
  <c r="D15" i="2"/>
  <c r="P15" i="2"/>
  <c r="Q15" i="2"/>
  <c r="C14" i="2"/>
  <c r="D14" i="2"/>
  <c r="P14" i="2"/>
  <c r="Q14" i="2"/>
  <c r="E16" i="2" l="1"/>
  <c r="A18" i="2"/>
  <c r="A20" i="2"/>
  <c r="A19" i="2"/>
  <c r="E18" i="2"/>
  <c r="A17" i="2"/>
  <c r="A16" i="2"/>
  <c r="E15" i="2"/>
  <c r="E14" i="2"/>
  <c r="A15" i="2"/>
  <c r="A14" i="2"/>
  <c r="G1" i="2"/>
  <c r="B2" i="4"/>
  <c r="E1" i="2" l="1"/>
  <c r="C2" i="4"/>
  <c r="D2" i="4" l="1"/>
  <c r="B4" i="10"/>
  <c r="D6" i="1" l="1"/>
  <c r="C6" i="1"/>
  <c r="E6" i="1" l="1"/>
  <c r="B2" i="10" l="1"/>
  <c r="H4" i="10" s="1"/>
  <c r="I4" i="10" l="1"/>
  <c r="J4" i="10" l="1"/>
  <c r="H5" i="10" l="1"/>
  <c r="H6" i="10" s="1"/>
  <c r="I5" i="10"/>
  <c r="I6" i="10" l="1"/>
  <c r="J5" i="10"/>
  <c r="J6" i="10" s="1"/>
  <c r="J7" i="10" s="1"/>
</calcChain>
</file>

<file path=xl/sharedStrings.xml><?xml version="1.0" encoding="utf-8"?>
<sst xmlns="http://schemas.openxmlformats.org/spreadsheetml/2006/main" count="192" uniqueCount="113">
  <si>
    <t>Compte</t>
  </si>
  <si>
    <t>Solde initial</t>
  </si>
  <si>
    <t>Recettes</t>
  </si>
  <si>
    <t>Dépenses</t>
  </si>
  <si>
    <t>Observations</t>
  </si>
  <si>
    <t>Comptes</t>
  </si>
  <si>
    <t>Date</t>
  </si>
  <si>
    <t>Libellé</t>
  </si>
  <si>
    <t>Mode</t>
  </si>
  <si>
    <t>Référence</t>
  </si>
  <si>
    <t>Recettes encaissées</t>
  </si>
  <si>
    <t>Virement</t>
  </si>
  <si>
    <t>Debours</t>
  </si>
  <si>
    <t>Prélèvement</t>
  </si>
  <si>
    <t>Honoraires rétrocédés</t>
  </si>
  <si>
    <t>Carte</t>
  </si>
  <si>
    <t>Montant net des recettes</t>
  </si>
  <si>
    <t>Achat</t>
  </si>
  <si>
    <t>Chèque</t>
  </si>
  <si>
    <t>Salaires nets</t>
  </si>
  <si>
    <t>Charges sociales</t>
  </si>
  <si>
    <t>Charges de personnel</t>
  </si>
  <si>
    <t>CSG déductible</t>
  </si>
  <si>
    <t>Autres impôts</t>
  </si>
  <si>
    <t>Impôts et taxes</t>
  </si>
  <si>
    <t>Loyers et charges locatives</t>
  </si>
  <si>
    <t>Locations</t>
  </si>
  <si>
    <t>Honoraires</t>
  </si>
  <si>
    <t>Prime d'assurance</t>
  </si>
  <si>
    <t>Autre TFSE</t>
  </si>
  <si>
    <t>Frais de déplacement</t>
  </si>
  <si>
    <t>Charges sociales personnelles</t>
  </si>
  <si>
    <t>Frais de réception</t>
  </si>
  <si>
    <t>Fournitures de bureau</t>
  </si>
  <si>
    <t>Autres frais divers de gestion</t>
  </si>
  <si>
    <t>Autre</t>
  </si>
  <si>
    <t>Charges externes</t>
  </si>
  <si>
    <t>Produits financiers</t>
  </si>
  <si>
    <t>Frais financiers</t>
  </si>
  <si>
    <t>Résultat financier</t>
  </si>
  <si>
    <t>Gains divers</t>
  </si>
  <si>
    <t>Pertes diverses</t>
  </si>
  <si>
    <t>Dotation aux amortissements</t>
  </si>
  <si>
    <t>Bénéfices</t>
  </si>
  <si>
    <t>Total recettes</t>
  </si>
  <si>
    <t>Total dépenses</t>
  </si>
  <si>
    <t>Solde général</t>
  </si>
  <si>
    <t>Espèces</t>
  </si>
  <si>
    <t>Modes_paiement</t>
  </si>
  <si>
    <t>Famille</t>
  </si>
  <si>
    <t>Mois</t>
  </si>
  <si>
    <t>Année-Ecr</t>
  </si>
  <si>
    <t>concatener</t>
  </si>
  <si>
    <t>recettes</t>
  </si>
  <si>
    <t>total mois</t>
  </si>
  <si>
    <t>solde</t>
  </si>
  <si>
    <t>dépenses</t>
  </si>
  <si>
    <t>Pointage recette</t>
  </si>
  <si>
    <t>Pointage dépense</t>
  </si>
  <si>
    <t>Étiquettes de lignes</t>
  </si>
  <si>
    <t>Total général</t>
  </si>
  <si>
    <t>Somme de Dépenses</t>
  </si>
  <si>
    <t>Somme de Recettes</t>
  </si>
  <si>
    <t>Numéro dernière ligne TCD</t>
  </si>
  <si>
    <t>Prévisionnel</t>
  </si>
  <si>
    <t>Réel</t>
  </si>
  <si>
    <t>Produit</t>
  </si>
  <si>
    <t>Charge</t>
  </si>
  <si>
    <t xml:space="preserve">Date valeur banque </t>
  </si>
  <si>
    <t>Récapitulatif</t>
  </si>
  <si>
    <t>solde actuel</t>
  </si>
  <si>
    <t>total antérieur</t>
  </si>
  <si>
    <t>Date dernier jour du mois</t>
  </si>
  <si>
    <t xml:space="preserve">Autorisation de découvert </t>
  </si>
  <si>
    <t xml:space="preserve">ARCHITECTE D'INTERIEUR - Floriane Aussel </t>
  </si>
  <si>
    <t>Recettes après saisie</t>
  </si>
  <si>
    <t>Dépenses après saisie</t>
  </si>
  <si>
    <t>Solde final</t>
  </si>
  <si>
    <t>Valeurs</t>
  </si>
  <si>
    <t>Compte chèque - Floriane</t>
  </si>
  <si>
    <t>Étiquettes de colonnes</t>
  </si>
  <si>
    <t>S. Prévisionnel</t>
  </si>
  <si>
    <t>Total S. Prévisionnel</t>
  </si>
  <si>
    <t>S. Réel</t>
  </si>
  <si>
    <t>Total S. Réel</t>
  </si>
  <si>
    <t>Numéro</t>
  </si>
  <si>
    <t>Dépenses totales</t>
  </si>
  <si>
    <t>Recettes totales</t>
  </si>
  <si>
    <t xml:space="preserve">Pointage recette </t>
  </si>
  <si>
    <t>Colonne1</t>
  </si>
  <si>
    <t>13/04/2016</t>
  </si>
  <si>
    <t>cpte</t>
  </si>
  <si>
    <t>azer</t>
  </si>
  <si>
    <t>AUTO USERFORM</t>
  </si>
  <si>
    <t>(vide)</t>
  </si>
  <si>
    <t>(Tous)</t>
  </si>
  <si>
    <t>fze</t>
  </si>
  <si>
    <t>fzefaz</t>
  </si>
  <si>
    <t>ahah</t>
  </si>
  <si>
    <t>fhf</t>
  </si>
  <si>
    <t>daz</t>
  </si>
  <si>
    <t>lkfelkef</t>
  </si>
  <si>
    <t>Total 11</t>
  </si>
  <si>
    <t>azert</t>
  </si>
  <si>
    <t>azertyu</t>
  </si>
  <si>
    <t>jfj</t>
  </si>
  <si>
    <t>fezf</t>
  </si>
  <si>
    <t>fzefz</t>
  </si>
  <si>
    <t>zejfkzjk</t>
  </si>
  <si>
    <t>kek</t>
  </si>
  <si>
    <t>kz</t>
  </si>
  <si>
    <t>31/10/2016</t>
  </si>
  <si>
    <t>30/11/2016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</si>
</sst>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(&quot;€&quot;* #,##0.00_);_(&quot;€&quot;* \(#,##0.00\);_(&quot;€&quot;* &quot;-&quot;??_);_(@_)"/>
    <numFmt numFmtId="165" formatCode="_-* #,##0.00\ &quot;€&quot;_-;[Red]\-* #,##0.00\ &quot;€&quot;_-;_-* &quot;-&quot;??\ &quot;€&quot;_-;_-@_-"/>
    <numFmt numFmtId="166" formatCode="#,##0.00\ &quot;€&quot;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color rgb="FF000000"/>
      <name val="Calibri"/>
      <family val="2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3" tint="0.79998168889431442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medium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theme="4" tint="0.39997558519241921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4" fillId="0" borderId="0"/>
  </cellStyleXfs>
  <cellXfs count="107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0" xfId="0" applyFill="1" applyBorder="1"/>
    <xf numFmtId="0" fontId="2" fillId="2" borderId="2" xfId="0" applyFont="1" applyFill="1" applyBorder="1" applyAlignment="1">
      <alignment horizontal="center" vertical="center"/>
    </xf>
    <xf numFmtId="0" fontId="0" fillId="5" borderId="4" xfId="0" applyFont="1" applyFill="1" applyBorder="1" applyAlignment="1">
      <alignment horizontal="left" vertical="top"/>
    </xf>
    <xf numFmtId="165" fontId="0" fillId="5" borderId="4" xfId="1" applyNumberFormat="1" applyFont="1" applyFill="1" applyBorder="1" applyAlignment="1">
      <alignment horizontal="left"/>
    </xf>
    <xf numFmtId="0" fontId="0" fillId="0" borderId="3" xfId="0" applyFont="1" applyBorder="1" applyAlignment="1">
      <alignment horizontal="left" vertical="top"/>
    </xf>
    <xf numFmtId="165" fontId="0" fillId="0" borderId="3" xfId="1" applyNumberFormat="1" applyFont="1" applyBorder="1" applyAlignment="1">
      <alignment horizontal="left"/>
    </xf>
    <xf numFmtId="0" fontId="0" fillId="5" borderId="3" xfId="0" applyFont="1" applyFill="1" applyBorder="1" applyAlignment="1">
      <alignment horizontal="left" vertical="top"/>
    </xf>
    <xf numFmtId="165" fontId="0" fillId="5" borderId="3" xfId="1" applyNumberFormat="1" applyFont="1" applyFill="1" applyBorder="1" applyAlignment="1">
      <alignment horizontal="left"/>
    </xf>
    <xf numFmtId="165" fontId="0" fillId="0" borderId="3" xfId="1" applyNumberFormat="1" applyFont="1" applyBorder="1" applyAlignment="1">
      <alignment horizontal="left" vertical="top"/>
    </xf>
    <xf numFmtId="165" fontId="0" fillId="5" borderId="3" xfId="1" applyNumberFormat="1" applyFont="1" applyFill="1" applyBorder="1" applyAlignment="1">
      <alignment horizontal="left" vertical="top"/>
    </xf>
    <xf numFmtId="0" fontId="0" fillId="0" borderId="1" xfId="0" pivotButton="1" applyBorder="1"/>
    <xf numFmtId="166" fontId="0" fillId="0" borderId="1" xfId="0" applyNumberFormat="1" applyBorder="1"/>
    <xf numFmtId="0" fontId="0" fillId="0" borderId="1" xfId="0" applyBorder="1" applyAlignment="1">
      <alignment horizontal="left"/>
    </xf>
    <xf numFmtId="0" fontId="0" fillId="0" borderId="0" xfId="0" applyFill="1"/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0" fillId="0" borderId="6" xfId="0" applyFill="1" applyBorder="1" applyProtection="1">
      <protection locked="0"/>
    </xf>
    <xf numFmtId="0" fontId="5" fillId="3" borderId="7" xfId="0" applyFont="1" applyFill="1" applyBorder="1"/>
    <xf numFmtId="0" fontId="0" fillId="0" borderId="8" xfId="0" applyFill="1" applyBorder="1" applyProtection="1">
      <protection locked="0"/>
    </xf>
    <xf numFmtId="0" fontId="0" fillId="0" borderId="0" xfId="0" applyNumberFormat="1" applyFill="1"/>
    <xf numFmtId="0" fontId="0" fillId="8" borderId="0" xfId="0" applyFill="1"/>
    <xf numFmtId="0" fontId="0" fillId="4" borderId="0" xfId="0" applyFill="1"/>
    <xf numFmtId="0" fontId="0" fillId="4" borderId="0" xfId="0" applyFill="1" applyBorder="1"/>
    <xf numFmtId="0" fontId="0" fillId="7" borderId="19" xfId="0" applyFill="1" applyBorder="1" applyAlignment="1">
      <alignment horizontal="center" vertical="center"/>
    </xf>
    <xf numFmtId="0" fontId="0" fillId="7" borderId="20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22" xfId="0" applyFill="1" applyBorder="1" applyAlignment="1">
      <alignment horizontal="left"/>
    </xf>
    <xf numFmtId="0" fontId="0" fillId="7" borderId="0" xfId="0" applyNumberFormat="1" applyFill="1" applyBorder="1"/>
    <xf numFmtId="0" fontId="0" fillId="7" borderId="23" xfId="0" applyNumberFormat="1" applyFill="1" applyBorder="1"/>
    <xf numFmtId="0" fontId="0" fillId="7" borderId="22" xfId="0" applyFill="1" applyBorder="1" applyAlignment="1">
      <alignment horizontal="left" indent="1"/>
    </xf>
    <xf numFmtId="0" fontId="0" fillId="7" borderId="25" xfId="0" applyNumberFormat="1" applyFill="1" applyBorder="1"/>
    <xf numFmtId="0" fontId="0" fillId="7" borderId="26" xfId="0" applyNumberFormat="1" applyFill="1" applyBorder="1"/>
    <xf numFmtId="0" fontId="14" fillId="7" borderId="5" xfId="0" applyFont="1" applyFill="1" applyBorder="1"/>
    <xf numFmtId="0" fontId="14" fillId="6" borderId="1" xfId="0" applyFont="1" applyFill="1" applyBorder="1"/>
    <xf numFmtId="166" fontId="13" fillId="0" borderId="1" xfId="0" applyNumberFormat="1" applyFont="1" applyFill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0" fillId="8" borderId="0" xfId="0" applyFont="1" applyFill="1" applyProtection="1">
      <protection locked="0"/>
    </xf>
    <xf numFmtId="0" fontId="0" fillId="9" borderId="21" xfId="0" applyFill="1" applyBorder="1"/>
    <xf numFmtId="0" fontId="0" fillId="9" borderId="22" xfId="0" applyFill="1" applyBorder="1"/>
    <xf numFmtId="0" fontId="0" fillId="9" borderId="0" xfId="0" applyFill="1" applyBorder="1"/>
    <xf numFmtId="0" fontId="0" fillId="9" borderId="23" xfId="0" applyFill="1" applyBorder="1"/>
    <xf numFmtId="0" fontId="0" fillId="9" borderId="22" xfId="0" applyFill="1" applyBorder="1" applyAlignment="1">
      <alignment horizontal="left"/>
    </xf>
    <xf numFmtId="166" fontId="0" fillId="9" borderId="0" xfId="0" applyNumberFormat="1" applyFill="1" applyBorder="1"/>
    <xf numFmtId="166" fontId="0" fillId="9" borderId="23" xfId="0" applyNumberFormat="1" applyFill="1" applyBorder="1"/>
    <xf numFmtId="0" fontId="0" fillId="9" borderId="24" xfId="0" applyFill="1" applyBorder="1" applyAlignment="1">
      <alignment horizontal="left"/>
    </xf>
    <xf numFmtId="166" fontId="0" fillId="9" borderId="25" xfId="0" applyNumberFormat="1" applyFill="1" applyBorder="1"/>
    <xf numFmtId="166" fontId="0" fillId="9" borderId="26" xfId="0" applyNumberFormat="1" applyFill="1" applyBorder="1"/>
    <xf numFmtId="166" fontId="11" fillId="9" borderId="11" xfId="0" applyNumberFormat="1" applyFont="1" applyFill="1" applyBorder="1" applyAlignment="1">
      <alignment horizontal="center" vertical="center"/>
    </xf>
    <xf numFmtId="166" fontId="11" fillId="9" borderId="12" xfId="0" applyNumberFormat="1" applyFont="1" applyFill="1" applyBorder="1" applyAlignment="1">
      <alignment horizontal="center" vertical="center"/>
    </xf>
    <xf numFmtId="0" fontId="15" fillId="9" borderId="9" xfId="0" applyFont="1" applyFill="1" applyBorder="1" applyAlignment="1">
      <alignment horizontal="center" vertical="center"/>
    </xf>
    <xf numFmtId="166" fontId="11" fillId="9" borderId="28" xfId="0" applyNumberFormat="1" applyFont="1" applyFill="1" applyBorder="1" applyAlignment="1">
      <alignment horizontal="center" vertical="center"/>
    </xf>
    <xf numFmtId="0" fontId="11" fillId="9" borderId="10" xfId="0" applyFont="1" applyFill="1" applyBorder="1"/>
    <xf numFmtId="166" fontId="12" fillId="10" borderId="11" xfId="0" applyNumberFormat="1" applyFont="1" applyFill="1" applyBorder="1" applyAlignment="1">
      <alignment horizontal="center" vertical="center"/>
    </xf>
    <xf numFmtId="166" fontId="12" fillId="10" borderId="12" xfId="0" applyNumberFormat="1" applyFont="1" applyFill="1" applyBorder="1" applyAlignment="1">
      <alignment horizontal="center" vertical="center"/>
    </xf>
    <xf numFmtId="166" fontId="12" fillId="10" borderId="27" xfId="0" applyNumberFormat="1" applyFont="1" applyFill="1" applyBorder="1" applyAlignment="1">
      <alignment horizontal="center" vertical="center"/>
    </xf>
    <xf numFmtId="166" fontId="16" fillId="11" borderId="27" xfId="0" applyNumberFormat="1" applyFont="1" applyFill="1" applyBorder="1" applyAlignment="1">
      <alignment horizontal="center" vertical="center" wrapText="1"/>
    </xf>
    <xf numFmtId="166" fontId="16" fillId="11" borderId="27" xfId="0" applyNumberFormat="1" applyFont="1" applyFill="1" applyBorder="1" applyAlignment="1">
      <alignment horizontal="center" vertical="center"/>
    </xf>
    <xf numFmtId="166" fontId="16" fillId="12" borderId="27" xfId="0" applyNumberFormat="1" applyFont="1" applyFill="1" applyBorder="1" applyAlignment="1">
      <alignment horizontal="center" vertical="center" wrapText="1"/>
    </xf>
    <xf numFmtId="166" fontId="16" fillId="12" borderId="27" xfId="0" applyNumberFormat="1" applyFont="1" applyFill="1" applyBorder="1" applyAlignment="1">
      <alignment horizontal="center" vertical="center"/>
    </xf>
    <xf numFmtId="165" fontId="2" fillId="13" borderId="1" xfId="1" applyNumberFormat="1" applyFont="1" applyFill="1" applyBorder="1" applyAlignment="1" applyProtection="1">
      <alignment horizontal="center" vertical="center" wrapText="1"/>
    </xf>
    <xf numFmtId="14" fontId="2" fillId="13" borderId="1" xfId="1" applyNumberFormat="1" applyFont="1" applyFill="1" applyBorder="1" applyAlignment="1" applyProtection="1">
      <alignment horizontal="center" vertical="center"/>
    </xf>
    <xf numFmtId="0" fontId="2" fillId="13" borderId="1" xfId="0" applyFont="1" applyFill="1" applyBorder="1" applyAlignment="1" applyProtection="1">
      <alignment horizontal="center" vertical="center"/>
    </xf>
    <xf numFmtId="0" fontId="0" fillId="7" borderId="0" xfId="0" applyFill="1" applyBorder="1"/>
    <xf numFmtId="0" fontId="0" fillId="9" borderId="31" xfId="0" applyFill="1" applyBorder="1"/>
    <xf numFmtId="0" fontId="0" fillId="9" borderId="19" xfId="0" applyFill="1" applyBorder="1"/>
    <xf numFmtId="0" fontId="0" fillId="9" borderId="20" xfId="0" applyFill="1" applyBorder="1"/>
    <xf numFmtId="0" fontId="3" fillId="9" borderId="30" xfId="0" applyFont="1" applyFill="1" applyBorder="1"/>
    <xf numFmtId="0" fontId="2" fillId="13" borderId="0" xfId="0" applyFont="1" applyFill="1" applyBorder="1" applyAlignment="1" applyProtection="1">
      <alignment horizontal="center" vertical="center"/>
    </xf>
    <xf numFmtId="165" fontId="2" fillId="13" borderId="32" xfId="1" applyNumberFormat="1" applyFont="1" applyFill="1" applyBorder="1" applyAlignment="1" applyProtection="1">
      <alignment horizontal="center" vertical="center" wrapText="1"/>
    </xf>
    <xf numFmtId="14" fontId="0" fillId="0" borderId="0" xfId="0" applyNumberFormat="1" applyFill="1" applyAlignment="1">
      <alignment horizontal="right"/>
    </xf>
    <xf numFmtId="0" fontId="3" fillId="8" borderId="0" xfId="0" applyFont="1" applyFill="1" applyAlignment="1">
      <alignment horizontal="center" vertical="center"/>
    </xf>
    <xf numFmtId="0" fontId="19" fillId="4" borderId="1" xfId="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4" borderId="1" xfId="0" applyFont="1" applyFill="1" applyBorder="1"/>
    <xf numFmtId="14" fontId="19" fillId="0" borderId="1" xfId="0" applyNumberFormat="1" applyFont="1" applyBorder="1" applyAlignment="1">
      <alignment horizontal="center" vertical="center"/>
    </xf>
    <xf numFmtId="166" fontId="19" fillId="0" borderId="1" xfId="0" applyNumberFormat="1" applyFont="1" applyBorder="1" applyAlignment="1">
      <alignment horizontal="center" vertical="center"/>
    </xf>
    <xf numFmtId="0" fontId="18" fillId="8" borderId="0" xfId="0" applyFont="1" applyFill="1"/>
    <xf numFmtId="0" fontId="14" fillId="8" borderId="0" xfId="0" applyFont="1" applyFill="1"/>
    <xf numFmtId="0" fontId="6" fillId="8" borderId="0" xfId="0" applyFont="1" applyFill="1"/>
    <xf numFmtId="165" fontId="0" fillId="13" borderId="29" xfId="1" applyNumberFormat="1" applyFont="1" applyFill="1" applyBorder="1" applyAlignment="1">
      <alignment horizontal="center" vertical="center" wrapText="1"/>
    </xf>
    <xf numFmtId="0" fontId="3" fillId="8" borderId="0" xfId="0" applyFont="1" applyFill="1"/>
    <xf numFmtId="0" fontId="0" fillId="7" borderId="24" xfId="0" applyFill="1" applyBorder="1" applyAlignment="1">
      <alignment horizontal="left" indent="1"/>
    </xf>
    <xf numFmtId="14" fontId="0" fillId="0" borderId="1" xfId="0" applyNumberFormat="1" applyBorder="1" applyAlignment="1">
      <alignment horizontal="left"/>
    </xf>
    <xf numFmtId="0" fontId="0" fillId="3" borderId="0" xfId="0" applyFill="1" applyAlignment="1">
      <alignment horizontal="center" vertical="center"/>
    </xf>
    <xf numFmtId="0" fontId="0" fillId="3" borderId="0" xfId="0" applyFill="1"/>
    <xf numFmtId="0" fontId="7" fillId="3" borderId="0" xfId="0" applyFont="1" applyFill="1"/>
    <xf numFmtId="0" fontId="8" fillId="3" borderId="0" xfId="0" applyFont="1" applyFill="1" applyAlignment="1">
      <alignment horizontal="center" vertical="center"/>
    </xf>
    <xf numFmtId="0" fontId="0" fillId="0" borderId="0" xfId="0" applyFill="1" applyAlignment="1">
      <alignment wrapText="1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wrapText="1" indent="1"/>
    </xf>
    <xf numFmtId="0" fontId="21" fillId="8" borderId="0" xfId="0" applyFont="1" applyFill="1"/>
    <xf numFmtId="14" fontId="0" fillId="0" borderId="0" xfId="0" applyNumberFormat="1" applyAlignment="1">
      <alignment horizontal="right"/>
    </xf>
    <xf numFmtId="0" fontId="20" fillId="14" borderId="13" xfId="0" applyFont="1" applyFill="1" applyBorder="1" applyAlignment="1">
      <alignment horizontal="center" vertical="center" wrapText="1"/>
    </xf>
    <xf numFmtId="0" fontId="20" fillId="14" borderId="14" xfId="0" applyFont="1" applyFill="1" applyBorder="1" applyAlignment="1">
      <alignment horizontal="center" vertical="center" wrapText="1"/>
    </xf>
    <xf numFmtId="0" fontId="20" fillId="14" borderId="15" xfId="0" applyFont="1" applyFill="1" applyBorder="1" applyAlignment="1">
      <alignment horizontal="center" vertical="center" wrapText="1"/>
    </xf>
    <xf numFmtId="0" fontId="20" fillId="14" borderId="16" xfId="0" applyFont="1" applyFill="1" applyBorder="1" applyAlignment="1">
      <alignment horizontal="center" vertical="center" wrapText="1"/>
    </xf>
    <xf numFmtId="0" fontId="20" fillId="14" borderId="17" xfId="0" applyFont="1" applyFill="1" applyBorder="1" applyAlignment="1">
      <alignment horizontal="center" vertical="center" wrapText="1"/>
    </xf>
    <xf numFmtId="0" fontId="20" fillId="14" borderId="18" xfId="0" applyFont="1" applyFill="1" applyBorder="1" applyAlignment="1">
      <alignment horizontal="center" vertical="center" wrapText="1"/>
    </xf>
  </cellXfs>
  <cellStyles count="3">
    <cellStyle name="Monétaire 2" xfId="1"/>
    <cellStyle name="Normal" xfId="0" builtinId="0"/>
    <cellStyle name="Normal 2" xfId="2"/>
  </cellStyles>
  <dxfs count="73"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protection locked="0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3" tint="0.39997558519241921"/>
        </patternFill>
      </fill>
    </dxf>
    <dxf>
      <font>
        <b/>
      </font>
    </dxf>
    <dxf>
      <font>
        <b/>
      </font>
    </dxf>
    <dxf>
      <fill>
        <patternFill>
          <bgColor theme="0" tint="-0.1499984740745262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3" tint="0.79998168889431442"/>
        </patternFill>
      </fill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6" formatCode="#,##0.00\ &quot;€&quot;"/>
    </dxf>
    <dxf>
      <font>
        <b/>
        <i val="0"/>
        <strike val="0"/>
        <color rgb="FFC00000"/>
      </font>
    </dxf>
    <dxf>
      <fill>
        <patternFill>
          <bgColor theme="0"/>
        </patternFill>
      </fill>
    </dxf>
    <dxf>
      <fill>
        <patternFill patternType="solid">
          <bgColor theme="3" tint="0.79998168889431442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numFmt numFmtId="167" formatCode="dd/mm/yyyy"/>
      <alignment horizontal="right" vertical="bottom" textRotation="0" wrapText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font>
        <b/>
      </font>
      <alignment horizontal="center" vertical="center" textRotation="0" indent="0" justifyLastLine="0" shrinkToFit="0" readingOrder="0"/>
    </dxf>
    <dxf>
      <numFmt numFmtId="167" formatCode="dd/mm/yyyy"/>
      <alignment horizontal="right" vertical="bottom" textRotation="0" wrapText="0" indent="0" justifyLastLine="0" shrinkToFit="0" readingOrder="0"/>
    </dxf>
    <dxf>
      <numFmt numFmtId="0" formatCode="General"/>
    </dxf>
    <dxf>
      <border outline="0">
        <top style="thin">
          <color theme="0"/>
        </top>
      </border>
    </dxf>
    <dxf>
      <border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numFmt numFmtId="165" formatCode="_-* #,##0.00\ &quot;€&quot;_-;[Red]\-* #,##0.00\ &quot;€&quot;_-;_-* &quot;-&quot;??\ &quot;€&quot;_-;_-@_-"/>
      <fill>
        <patternFill patternType="solid">
          <fgColor indexed="64"/>
          <bgColor theme="1" tint="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 patternType="none">
          <bgColor auto="1"/>
        </patternFill>
      </fill>
    </dxf>
    <dxf>
      <alignment wrapText="1" readingOrder="0"/>
    </dxf>
    <dxf>
      <alignment wrapText="1" readingOrder="0"/>
    </dxf>
    <dxf>
      <alignment wrapText="1" readingOrder="0"/>
    </dxf>
    <dxf>
      <font>
        <color auto="1"/>
      </font>
      <fill>
        <patternFill>
          <bgColor theme="1" tint="0.49998474074526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-0.24994659260841701"/>
      </font>
    </dxf>
    <dxf>
      <font>
        <color theme="1"/>
      </font>
      <fill>
        <patternFill>
          <bgColor theme="1" tint="0.499984740745262"/>
        </patternFill>
      </fill>
    </dxf>
    <dxf>
      <font>
        <b/>
        <i val="0"/>
        <color theme="1"/>
      </font>
    </dxf>
    <dxf>
      <font>
        <b/>
        <i val="0"/>
        <color theme="6" tint="-0.24994659260841701"/>
      </font>
    </dxf>
    <dxf>
      <font>
        <b/>
        <i val="0"/>
        <color auto="1"/>
      </font>
    </dxf>
    <dxf>
      <font>
        <b/>
        <i val="0"/>
        <color auto="1"/>
      </font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#,##0.00\ &quot;€&quot;"/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ck">
          <color indexed="64"/>
        </top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#,##0.00\ &quot;€&quot;"/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#,##0.00\ &quot;€&quot;"/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166" formatCode="#,##0.00\ &quot;€&quot;"/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/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border>
        <top style="thick">
          <color indexed="64"/>
        </top>
      </border>
    </dxf>
    <dxf>
      <border diagonalUp="0" diagonalDown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</dxf>
    <dxf>
      <border>
        <bottom style="thick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72"/>
      <tableStyleElement type="headerRow" dxfId="71"/>
    </tableStyle>
  </tableStyles>
  <colors>
    <mruColors>
      <color rgb="FF99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Compte chèque Floriane</a:t>
            </a:r>
          </a:p>
        </c:rich>
      </c:tx>
      <c:layout/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0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Récap!$B$5:$E$5</c:f>
              <c:strCache>
                <c:ptCount val="4"/>
                <c:pt idx="0">
                  <c:v>Solde initial</c:v>
                </c:pt>
                <c:pt idx="1">
                  <c:v>Recettes après saisie</c:v>
                </c:pt>
                <c:pt idx="2">
                  <c:v>Dépenses après saisie</c:v>
                </c:pt>
                <c:pt idx="3">
                  <c:v>Solde final</c:v>
                </c:pt>
              </c:strCache>
            </c:strRef>
          </c:cat>
          <c:val>
            <c:numRef>
              <c:f>Récap!$B$6:$E$6</c:f>
              <c:numCache>
                <c:formatCode>#,##0.00\ "€"</c:formatCode>
                <c:ptCount val="4"/>
                <c:pt idx="0">
                  <c:v>1000</c:v>
                </c:pt>
                <c:pt idx="1">
                  <c:v>1300</c:v>
                </c:pt>
                <c:pt idx="2">
                  <c:v>3255</c:v>
                </c:pt>
                <c:pt idx="3">
                  <c:v>-955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95"/>
        <c:overlap val="100"/>
        <c:axId val="303465192"/>
        <c:axId val="303465976"/>
      </c:barChart>
      <c:catAx>
        <c:axId val="30346519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03465976"/>
        <c:crosses val="autoZero"/>
        <c:auto val="1"/>
        <c:lblAlgn val="ctr"/>
        <c:lblOffset val="100"/>
        <c:noMultiLvlLbl val="0"/>
      </c:catAx>
      <c:valAx>
        <c:axId val="303465976"/>
        <c:scaling>
          <c:orientation val="minMax"/>
        </c:scaling>
        <c:delete val="1"/>
        <c:axPos val="l"/>
        <c:numFmt formatCode="#,##0.00\ &quot;€&quot;" sourceLinked="1"/>
        <c:majorTickMark val="none"/>
        <c:minorTickMark val="none"/>
        <c:tickLblPos val="nextTo"/>
        <c:crossAx val="303465192"/>
        <c:crosses val="autoZero"/>
        <c:crossBetween val="between"/>
      </c:valAx>
      <c:spPr>
        <a:solidFill>
          <a:schemeClr val="bg1">
            <a:lumMod val="85000"/>
          </a:schemeClr>
        </a:solidFill>
      </c:spPr>
    </c:plotArea>
    <c:plotVisOnly val="1"/>
    <c:dispBlanksAs val="gap"/>
    <c:showDLblsOverMax val="0"/>
  </c:chart>
  <c:spPr>
    <a:solidFill>
      <a:schemeClr val="bg1">
        <a:lumMod val="85000"/>
      </a:schemeClr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[Trésorerie.xlsm]Total!Tableau croisé dynamique1</c:name>
    <c:fmtId val="0"/>
  </c:pivotSource>
  <c:chart>
    <c:title>
      <c:tx>
        <c:rich>
          <a:bodyPr/>
          <a:lstStyle/>
          <a:p>
            <a:pPr>
              <a:defRPr/>
            </a:pPr>
            <a:r>
              <a:rPr lang="fr-FR"/>
              <a:t>Ecart prévisionnel - réel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Total!$B$3:$B$5</c:f>
              <c:strCache>
                <c:ptCount val="1"/>
                <c:pt idx="0">
                  <c:v>11 - fze</c:v>
                </c:pt>
              </c:strCache>
            </c:strRef>
          </c:tx>
          <c:invertIfNegative val="0"/>
          <c:cat>
            <c:multiLvlStrRef>
              <c:f>Total!$A$6:$A$13</c:f>
              <c:multiLvlStrCache>
                <c:ptCount val="4"/>
                <c:lvl>
                  <c:pt idx="0">
                    <c:v>S. Prévisionnel</c:v>
                  </c:pt>
                  <c:pt idx="1">
                    <c:v>S. Réel</c:v>
                  </c:pt>
                  <c:pt idx="2">
                    <c:v>S. Prévisionnel</c:v>
                  </c:pt>
                  <c:pt idx="3">
                    <c:v>S. Réel</c:v>
                  </c:pt>
                </c:lvl>
                <c:lvl>
                  <c:pt idx="0">
                    <c:v>cpte</c:v>
                  </c:pt>
                  <c:pt idx="2">
                    <c:v>(vide)</c:v>
                  </c:pt>
                </c:lvl>
              </c:multiLvlStrCache>
            </c:multiLvlStrRef>
          </c:cat>
          <c:val>
            <c:numRef>
              <c:f>Total!$B$6:$B$13</c:f>
              <c:numCache>
                <c:formatCode>General</c:formatCode>
                <c:ptCount val="4"/>
                <c:pt idx="2">
                  <c:v>350</c:v>
                </c:pt>
                <c:pt idx="3">
                  <c:v>500</c:v>
                </c:pt>
              </c:numCache>
            </c:numRef>
          </c:val>
        </c:ser>
        <c:ser>
          <c:idx val="1"/>
          <c:order val="1"/>
          <c:tx>
            <c:strRef>
              <c:f>Total!$C$3:$C$5</c:f>
              <c:strCache>
                <c:ptCount val="1"/>
                <c:pt idx="0">
                  <c:v>11 - fhf</c:v>
                </c:pt>
              </c:strCache>
            </c:strRef>
          </c:tx>
          <c:invertIfNegative val="0"/>
          <c:cat>
            <c:multiLvlStrRef>
              <c:f>Total!$A$6:$A$13</c:f>
              <c:multiLvlStrCache>
                <c:ptCount val="4"/>
                <c:lvl>
                  <c:pt idx="0">
                    <c:v>S. Prévisionnel</c:v>
                  </c:pt>
                  <c:pt idx="1">
                    <c:v>S. Réel</c:v>
                  </c:pt>
                  <c:pt idx="2">
                    <c:v>S. Prévisionnel</c:v>
                  </c:pt>
                  <c:pt idx="3">
                    <c:v>S. Réel</c:v>
                  </c:pt>
                </c:lvl>
                <c:lvl>
                  <c:pt idx="0">
                    <c:v>cpte</c:v>
                  </c:pt>
                  <c:pt idx="2">
                    <c:v>(vide)</c:v>
                  </c:pt>
                </c:lvl>
              </c:multiLvlStrCache>
            </c:multiLvlStrRef>
          </c:cat>
          <c:val>
            <c:numRef>
              <c:f>Total!$C$6:$C$13</c:f>
              <c:numCache>
                <c:formatCode>General</c:formatCode>
                <c:ptCount val="4"/>
                <c:pt idx="0">
                  <c:v>600</c:v>
                </c:pt>
                <c:pt idx="1">
                  <c:v>600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00"/>
        <c:overlap val="100"/>
        <c:serLines/>
        <c:axId val="306972752"/>
        <c:axId val="306973144"/>
      </c:barChart>
      <c:catAx>
        <c:axId val="3069727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306973144"/>
        <c:crosses val="autoZero"/>
        <c:auto val="1"/>
        <c:lblAlgn val="ctr"/>
        <c:lblOffset val="100"/>
        <c:noMultiLvlLbl val="0"/>
      </c:catAx>
      <c:valAx>
        <c:axId val="306973144"/>
        <c:scaling>
          <c:orientation val="minMax"/>
        </c:scaling>
        <c:delete val="0"/>
        <c:axPos val="l"/>
        <c:majorGridlines/>
        <c:title>
          <c:overlay val="0"/>
        </c:title>
        <c:numFmt formatCode="General" sourceLinked="1"/>
        <c:majorTickMark val="out"/>
        <c:minorTickMark val="none"/>
        <c:tickLblPos val="nextTo"/>
        <c:crossAx val="3069727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tx1">
        <a:lumMod val="85000"/>
        <a:lumOff val="15000"/>
      </a:schemeClr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bg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[Trésorerie.xlsm]TCD par regroupement    !Tableau croisé dynamique9</c:name>
    <c:fmtId val="3"/>
  </c:pivotSource>
  <c:chart>
    <c:autoTitleDeleted val="1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'TCD par regroupement    '!$C$4:$C$5</c:f>
              <c:strCache>
                <c:ptCount val="1"/>
                <c:pt idx="0">
                  <c:v>11</c:v>
                </c:pt>
              </c:strCache>
            </c:strRef>
          </c:tx>
          <c:invertIfNegative val="0"/>
          <c:cat>
            <c:multiLvlStrRef>
              <c:f>'TCD par regroupement    '!$B$6:$B$11</c:f>
              <c:multiLvlStrCache>
                <c:ptCount val="4"/>
                <c:lvl>
                  <c:pt idx="0">
                    <c:v>fze</c:v>
                  </c:pt>
                  <c:pt idx="1">
                    <c:v>fhf</c:v>
                  </c:pt>
                  <c:pt idx="2">
                    <c:v>fze</c:v>
                  </c:pt>
                  <c:pt idx="3">
                    <c:v>fhf</c:v>
                  </c:pt>
                </c:lvl>
                <c:lvl>
                  <c:pt idx="0">
                    <c:v>Somme de Dépenses</c:v>
                  </c:pt>
                  <c:pt idx="2">
                    <c:v>Somme de Recettes</c:v>
                  </c:pt>
                </c:lvl>
              </c:multiLvlStrCache>
            </c:multiLvlStrRef>
          </c:cat>
          <c:val>
            <c:numRef>
              <c:f>'TCD par regroupement    '!$C$6:$C$11</c:f>
              <c:numCache>
                <c:formatCode>General</c:formatCode>
                <c:ptCount val="4"/>
                <c:pt idx="0">
                  <c:v>500</c:v>
                </c:pt>
                <c:pt idx="3">
                  <c:v>600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3256256"/>
        <c:axId val="343256648"/>
        <c:axId val="0"/>
      </c:bar3DChart>
      <c:catAx>
        <c:axId val="3432562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3256648"/>
        <c:crosses val="autoZero"/>
        <c:auto val="1"/>
        <c:lblAlgn val="ctr"/>
        <c:lblOffset val="100"/>
        <c:noMultiLvlLbl val="0"/>
      </c:catAx>
      <c:valAx>
        <c:axId val="3432566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32562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bg1">
        <a:lumMod val="95000"/>
      </a:schemeClr>
    </a:solidFill>
    <a:ln w="25400" cap="flat" cmpd="sng" algn="ctr">
      <a:solidFill>
        <a:sysClr val="windowText" lastClr="000000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rubrique!Mon_TCD</c:name>
    <c:fmtId val="1"/>
  </c:pivotSource>
  <c:chart>
    <c:autoTitleDeleted val="0"/>
    <c:pivotFmts>
      <c:pivotFmt>
        <c:idx val="0"/>
      </c:pivotFmt>
      <c:pivotFmt>
        <c:idx val="1"/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rubrique'!$B$14:$B$15</c:f>
              <c:strCache>
                <c:ptCount val="1"/>
                <c:pt idx="0">
                  <c:v>Somme de Dépenses</c:v>
                </c:pt>
              </c:strCache>
            </c:strRef>
          </c:tx>
          <c:cat>
            <c:strRef>
              <c:f>'Graphes écritures par rubrique'!$A$16:$A$18</c:f>
              <c:strCache>
                <c:ptCount val="2"/>
                <c:pt idx="0">
                  <c:v>4/11/2016</c:v>
                </c:pt>
                <c:pt idx="1">
                  <c:v>13/04/2016</c:v>
                </c:pt>
              </c:strCache>
            </c:strRef>
          </c:cat>
          <c:val>
            <c:numRef>
              <c:f>'Graphes écritures par rubrique'!$B$16:$B$18</c:f>
              <c:numCache>
                <c:formatCode>#,##0.00\ "€"</c:formatCode>
                <c:ptCount val="2"/>
                <c:pt idx="0">
                  <c:v>1550</c:v>
                </c:pt>
                <c:pt idx="1">
                  <c:v>1000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rubrique'!$C$14:$C$15</c:f>
              <c:strCache>
                <c:ptCount val="1"/>
                <c:pt idx="0">
                  <c:v>Somme de Recettes</c:v>
                </c:pt>
              </c:strCache>
            </c:strRef>
          </c:tx>
          <c:cat>
            <c:strRef>
              <c:f>'Graphes écritures par rubrique'!$A$16:$A$18</c:f>
              <c:strCache>
                <c:ptCount val="2"/>
                <c:pt idx="0">
                  <c:v>4/11/2016</c:v>
                </c:pt>
                <c:pt idx="1">
                  <c:v>13/04/2016</c:v>
                </c:pt>
              </c:strCache>
            </c:strRef>
          </c:cat>
          <c:val>
            <c:numRef>
              <c:f>'Graphes écritures par rubrique'!$C$16:$C$18</c:f>
              <c:numCache>
                <c:formatCode>#,##0.00\ "€"</c:formatCode>
                <c:ptCount val="2"/>
                <c:pt idx="0">
                  <c:v>600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42604792"/>
        <c:axId val="342605184"/>
      </c:lineChart>
      <c:catAx>
        <c:axId val="342604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2605184"/>
        <c:crosses val="autoZero"/>
        <c:auto val="1"/>
        <c:lblAlgn val="ctr"/>
        <c:lblOffset val="100"/>
        <c:noMultiLvlLbl val="0"/>
      </c:catAx>
      <c:valAx>
        <c:axId val="342605184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3426047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rubrique!Tableau croisé dynamique2</c:name>
    <c:fmtId val="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'Graphes écritures par rubrique'!$H$14:$H$15</c:f>
              <c:strCache>
                <c:ptCount val="1"/>
                <c:pt idx="0">
                  <c:v>Somme de Dépenses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'Graphes écritures par rubrique'!$H$16</c:f>
              <c:numCache>
                <c:formatCode>#,##0.00\ "€"</c:formatCode>
                <c:ptCount val="1"/>
              </c:numCache>
            </c:numRef>
          </c:val>
          <c:smooth val="0"/>
        </c:ser>
        <c:ser>
          <c:idx val="1"/>
          <c:order val="1"/>
          <c:tx>
            <c:strRef>
              <c:f>'Graphes écritures par rubrique'!$I$14:$I$15</c:f>
              <c:strCache>
                <c:ptCount val="1"/>
                <c:pt idx="0">
                  <c:v>Somme de Recettes</c:v>
                </c:pt>
              </c:strCache>
            </c:strRef>
          </c:tx>
          <c:marker>
            <c:symbol val="none"/>
          </c:marker>
          <c:cat>
            <c:strRef>
              <c:f>'Graphes écritures par rubrique'!$G$16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'Graphes écritures par rubrique'!$I$16</c:f>
              <c:numCache>
                <c:formatCode>#,##0.00\ "€"</c:formatCode>
                <c:ptCount val="1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42606360"/>
        <c:axId val="342606752"/>
      </c:lineChart>
      <c:catAx>
        <c:axId val="3426063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2606752"/>
        <c:crosses val="autoZero"/>
        <c:auto val="1"/>
        <c:lblAlgn val="ctr"/>
        <c:lblOffset val="100"/>
        <c:noMultiLvlLbl val="0"/>
      </c:catAx>
      <c:valAx>
        <c:axId val="342606752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342606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[Trésorerie.xlsm]Graphes écritures par regroupem!Tableau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'Graphes écritures par regroupem'!$B$6</c:f>
              <c:strCache>
                <c:ptCount val="1"/>
                <c:pt idx="0">
                  <c:v>Somme de Dépenses</c:v>
                </c:pt>
              </c:strCache>
            </c:strRef>
          </c:tx>
          <c:invertIfNegative val="0"/>
          <c:cat>
            <c:strRef>
              <c:f>'Graphes écritures par regroupem'!$A$7:$A$8</c:f>
              <c:strCache>
                <c:ptCount val="1"/>
                <c:pt idx="0">
                  <c:v>Charge</c:v>
                </c:pt>
              </c:strCache>
            </c:strRef>
          </c:cat>
          <c:val>
            <c:numRef>
              <c:f>'Graphes écritures par regroupem'!$B$7:$B$8</c:f>
              <c:numCache>
                <c:formatCode>#,##0.00\ "€"</c:formatCode>
                <c:ptCount val="1"/>
                <c:pt idx="0">
                  <c:v>500</c:v>
                </c:pt>
              </c:numCache>
            </c:numRef>
          </c:val>
        </c:ser>
        <c:ser>
          <c:idx val="1"/>
          <c:order val="1"/>
          <c:tx>
            <c:strRef>
              <c:f>'Graphes écritures par regroupem'!$C$6</c:f>
              <c:strCache>
                <c:ptCount val="1"/>
                <c:pt idx="0">
                  <c:v>Somme de Recettes</c:v>
                </c:pt>
              </c:strCache>
            </c:strRef>
          </c:tx>
          <c:invertIfNegative val="0"/>
          <c:cat>
            <c:strRef>
              <c:f>'Graphes écritures par regroupem'!$A$7:$A$8</c:f>
              <c:strCache>
                <c:ptCount val="1"/>
                <c:pt idx="0">
                  <c:v>Charge</c:v>
                </c:pt>
              </c:strCache>
            </c:strRef>
          </c:cat>
          <c:val>
            <c:numRef>
              <c:f>'Graphes écritures par regroupem'!$C$7:$C$8</c:f>
              <c:numCache>
                <c:formatCode>#,##0.00\ "€"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42556936"/>
        <c:axId val="342557328"/>
      </c:barChart>
      <c:catAx>
        <c:axId val="3425569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342557328"/>
        <c:crosses val="autoZero"/>
        <c:auto val="1"/>
        <c:lblAlgn val="ctr"/>
        <c:lblOffset val="100"/>
        <c:noMultiLvlLbl val="0"/>
      </c:catAx>
      <c:valAx>
        <c:axId val="342557328"/>
        <c:scaling>
          <c:orientation val="minMax"/>
        </c:scaling>
        <c:delete val="0"/>
        <c:axPos val="l"/>
        <c:majorGridlines/>
        <c:numFmt formatCode="#,##0.00\ &quot;€&quot;" sourceLinked="1"/>
        <c:majorTickMark val="out"/>
        <c:minorTickMark val="none"/>
        <c:tickLblPos val="nextTo"/>
        <c:crossAx val="342556936"/>
        <c:crosses val="autoZero"/>
        <c:crossBetween val="between"/>
      </c:valAx>
      <c:spPr>
        <a:solidFill>
          <a:schemeClr val="bg1">
            <a:lumMod val="95000"/>
          </a:schemeClr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chemeClr val="bg1">
        <a:lumMod val="95000"/>
      </a:schemeClr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otal!A1"/><Relationship Id="rId7" Type="http://schemas.openxmlformats.org/officeDocument/2006/relationships/hyperlink" Target="#'TCD par regroupement    '!A1"/><Relationship Id="rId2" Type="http://schemas.openxmlformats.org/officeDocument/2006/relationships/hyperlink" Target="#R&#233;cap!A1"/><Relationship Id="rId1" Type="http://schemas.openxmlformats.org/officeDocument/2006/relationships/hyperlink" Target="#'Graphes &#233;critures par rubrique'!A1"/><Relationship Id="rId6" Type="http://schemas.openxmlformats.org/officeDocument/2006/relationships/hyperlink" Target="#Donn&#233;es!A1"/><Relationship Id="rId5" Type="http://schemas.openxmlformats.org/officeDocument/2006/relationships/hyperlink" Target="#'Graphes &#233;critures par regroupem'!A1"/><Relationship Id="rId4" Type="http://schemas.openxmlformats.org/officeDocument/2006/relationships/hyperlink" Target="#Ecritu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1916999</xdr:colOff>
      <xdr:row>13</xdr:row>
      <xdr:rowOff>158641</xdr:rowOff>
    </xdr:from>
    <xdr:to>
      <xdr:col>4</xdr:col>
      <xdr:colOff>664027</xdr:colOff>
      <xdr:row>15</xdr:row>
      <xdr:rowOff>182813</xdr:rowOff>
    </xdr:to>
    <xdr:sp macro="" textlink="">
      <xdr:nvSpPr>
        <xdr:cNvPr id="9" name="Cube 8">
          <a:hlinkClick xmlns:r="http://schemas.openxmlformats.org/officeDocument/2006/relationships" r:id="rId1"/>
        </xdr:cNvPr>
        <xdr:cNvSpPr/>
      </xdr:nvSpPr>
      <xdr:spPr>
        <a:xfrm>
          <a:off x="1916999" y="3870670"/>
          <a:ext cx="3210171" cy="612000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Graphes écritures - rubrique</a:t>
          </a:r>
        </a:p>
      </xdr:txBody>
    </xdr:sp>
    <xdr:clientData/>
  </xdr:twoCellAnchor>
  <xdr:twoCellAnchor>
    <xdr:from>
      <xdr:col>0</xdr:col>
      <xdr:colOff>1916999</xdr:colOff>
      <xdr:row>3</xdr:row>
      <xdr:rowOff>85601</xdr:rowOff>
    </xdr:from>
    <xdr:to>
      <xdr:col>4</xdr:col>
      <xdr:colOff>664027</xdr:colOff>
      <xdr:row>5</xdr:row>
      <xdr:rowOff>109773</xdr:rowOff>
    </xdr:to>
    <xdr:sp macro="" textlink="">
      <xdr:nvSpPr>
        <xdr:cNvPr id="2" name="Cube 1">
          <a:hlinkClick xmlns:r="http://schemas.openxmlformats.org/officeDocument/2006/relationships" r:id="rId2"/>
        </xdr:cNvPr>
        <xdr:cNvSpPr/>
      </xdr:nvSpPr>
      <xdr:spPr>
        <a:xfrm>
          <a:off x="1916999" y="858487"/>
          <a:ext cx="3210171" cy="612000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Récapitulatif</a:t>
          </a:r>
        </a:p>
      </xdr:txBody>
    </xdr:sp>
    <xdr:clientData/>
  </xdr:twoCellAnchor>
  <xdr:twoCellAnchor>
    <xdr:from>
      <xdr:col>0</xdr:col>
      <xdr:colOff>1916999</xdr:colOff>
      <xdr:row>5</xdr:row>
      <xdr:rowOff>224161</xdr:rowOff>
    </xdr:from>
    <xdr:to>
      <xdr:col>4</xdr:col>
      <xdr:colOff>664027</xdr:colOff>
      <xdr:row>7</xdr:row>
      <xdr:rowOff>239018</xdr:rowOff>
    </xdr:to>
    <xdr:sp macro="" textlink="">
      <xdr:nvSpPr>
        <xdr:cNvPr id="3" name="Cube 2">
          <a:hlinkClick xmlns:r="http://schemas.openxmlformats.org/officeDocument/2006/relationships" r:id="rId3"/>
        </xdr:cNvPr>
        <xdr:cNvSpPr/>
      </xdr:nvSpPr>
      <xdr:spPr>
        <a:xfrm>
          <a:off x="1916999" y="1584875"/>
          <a:ext cx="3210171" cy="602686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Total</a:t>
          </a:r>
        </a:p>
      </xdr:txBody>
    </xdr:sp>
    <xdr:clientData/>
  </xdr:twoCellAnchor>
  <xdr:twoCellAnchor>
    <xdr:from>
      <xdr:col>0</xdr:col>
      <xdr:colOff>1916999</xdr:colOff>
      <xdr:row>8</xdr:row>
      <xdr:rowOff>65540</xdr:rowOff>
    </xdr:from>
    <xdr:to>
      <xdr:col>4</xdr:col>
      <xdr:colOff>664027</xdr:colOff>
      <xdr:row>10</xdr:row>
      <xdr:rowOff>89711</xdr:rowOff>
    </xdr:to>
    <xdr:sp macro="" textlink="">
      <xdr:nvSpPr>
        <xdr:cNvPr id="4" name="Cube 3">
          <a:hlinkClick xmlns:r="http://schemas.openxmlformats.org/officeDocument/2006/relationships" r:id="rId4"/>
        </xdr:cNvPr>
        <xdr:cNvSpPr/>
      </xdr:nvSpPr>
      <xdr:spPr>
        <a:xfrm>
          <a:off x="1916999" y="2307997"/>
          <a:ext cx="3210171" cy="612000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Ecriture</a:t>
          </a:r>
        </a:p>
      </xdr:txBody>
    </xdr:sp>
    <xdr:clientData/>
  </xdr:twoCellAnchor>
  <xdr:twoCellAnchor>
    <xdr:from>
      <xdr:col>0</xdr:col>
      <xdr:colOff>1916999</xdr:colOff>
      <xdr:row>16</xdr:row>
      <xdr:rowOff>17</xdr:rowOff>
    </xdr:from>
    <xdr:to>
      <xdr:col>4</xdr:col>
      <xdr:colOff>664027</xdr:colOff>
      <xdr:row>18</xdr:row>
      <xdr:rowOff>13304</xdr:rowOff>
    </xdr:to>
    <xdr:sp macro="" textlink="">
      <xdr:nvSpPr>
        <xdr:cNvPr id="5" name="Cube 4">
          <a:hlinkClick xmlns:r="http://schemas.openxmlformats.org/officeDocument/2006/relationships" r:id="rId5"/>
        </xdr:cNvPr>
        <xdr:cNvSpPr/>
      </xdr:nvSpPr>
      <xdr:spPr>
        <a:xfrm>
          <a:off x="1916999" y="4593788"/>
          <a:ext cx="3210171" cy="601116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Graphes écritures - regroupement</a:t>
          </a:r>
        </a:p>
        <a:p>
          <a:pPr algn="ctr"/>
          <a:endParaRPr lang="fr-FR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1916999</xdr:colOff>
      <xdr:row>18</xdr:row>
      <xdr:rowOff>79346</xdr:rowOff>
    </xdr:from>
    <xdr:to>
      <xdr:col>4</xdr:col>
      <xdr:colOff>664027</xdr:colOff>
      <xdr:row>20</xdr:row>
      <xdr:rowOff>95052</xdr:rowOff>
    </xdr:to>
    <xdr:sp macro="" textlink="">
      <xdr:nvSpPr>
        <xdr:cNvPr id="7" name="Cube 6">
          <a:hlinkClick xmlns:r="http://schemas.openxmlformats.org/officeDocument/2006/relationships" r:id="rId6"/>
        </xdr:cNvPr>
        <xdr:cNvSpPr/>
      </xdr:nvSpPr>
      <xdr:spPr>
        <a:xfrm>
          <a:off x="1916999" y="5260946"/>
          <a:ext cx="3210171" cy="603535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Données</a:t>
          </a:r>
        </a:p>
      </xdr:txBody>
    </xdr:sp>
    <xdr:clientData/>
  </xdr:twoCellAnchor>
  <xdr:twoCellAnchor>
    <xdr:from>
      <xdr:col>0</xdr:col>
      <xdr:colOff>1574799</xdr:colOff>
      <xdr:row>0</xdr:row>
      <xdr:rowOff>55033</xdr:rowOff>
    </xdr:from>
    <xdr:to>
      <xdr:col>5</xdr:col>
      <xdr:colOff>236146</xdr:colOff>
      <xdr:row>2</xdr:row>
      <xdr:rowOff>259080</xdr:rowOff>
    </xdr:to>
    <xdr:sp macro="" textlink="">
      <xdr:nvSpPr>
        <xdr:cNvPr id="8" name="Cube 7"/>
        <xdr:cNvSpPr/>
      </xdr:nvSpPr>
      <xdr:spPr>
        <a:xfrm>
          <a:off x="1574799" y="55033"/>
          <a:ext cx="3919147" cy="683018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chemeClr val="bg1"/>
              </a:solidFill>
            </a:rPr>
            <a:t>SOMMAIRE</a:t>
          </a:r>
        </a:p>
        <a:p>
          <a:pPr algn="ctr"/>
          <a:r>
            <a:rPr lang="fr-FR" sz="1200" b="1" i="1" baseline="0">
              <a:solidFill>
                <a:schemeClr val="bg1"/>
              </a:solidFill>
            </a:rPr>
            <a:t>Cliquez sur la forme que vous souhaitez. </a:t>
          </a:r>
          <a:endParaRPr lang="fr-FR" sz="1200" b="1" i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1916999</xdr:colOff>
      <xdr:row>10</xdr:row>
      <xdr:rowOff>270933</xdr:rowOff>
    </xdr:from>
    <xdr:to>
      <xdr:col>4</xdr:col>
      <xdr:colOff>664027</xdr:colOff>
      <xdr:row>13</xdr:row>
      <xdr:rowOff>7238</xdr:rowOff>
    </xdr:to>
    <xdr:sp macro="" textlink="">
      <xdr:nvSpPr>
        <xdr:cNvPr id="10" name="Cube 9">
          <a:hlinkClick xmlns:r="http://schemas.openxmlformats.org/officeDocument/2006/relationships" r:id="rId7"/>
        </xdr:cNvPr>
        <xdr:cNvSpPr/>
      </xdr:nvSpPr>
      <xdr:spPr>
        <a:xfrm>
          <a:off x="1916999" y="3101219"/>
          <a:ext cx="3210171" cy="618048"/>
        </a:xfrm>
        <a:prstGeom prst="cube">
          <a:avLst/>
        </a:prstGeom>
        <a:solidFill>
          <a:schemeClr val="tx1">
            <a:lumMod val="75000"/>
            <a:lumOff val="25000"/>
          </a:schemeClr>
        </a:solidFill>
        <a:ln>
          <a:solidFill>
            <a:schemeClr val="tx1"/>
          </a:solidFill>
        </a:ln>
        <a:effectLst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TCD par regroupement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731520</xdr:colOff>
      <xdr:row>8</xdr:row>
      <xdr:rowOff>19050</xdr:rowOff>
    </xdr:from>
    <xdr:to>
      <xdr:col>3</xdr:col>
      <xdr:colOff>502920</xdr:colOff>
      <xdr:row>23</xdr:row>
      <xdr:rowOff>19050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200025</xdr:colOff>
          <xdr:row>9</xdr:row>
          <xdr:rowOff>9525</xdr:rowOff>
        </xdr:from>
        <xdr:to>
          <xdr:col>5</xdr:col>
          <xdr:colOff>1362075</xdr:colOff>
          <xdr:row>11</xdr:row>
          <xdr:rowOff>161925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2</xdr:row>
          <xdr:rowOff>9525</xdr:rowOff>
        </xdr:from>
        <xdr:to>
          <xdr:col>8</xdr:col>
          <xdr:colOff>209550</xdr:colOff>
          <xdr:row>5</xdr:row>
          <xdr:rowOff>104775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Page suivante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395182</xdr:colOff>
      <xdr:row>13</xdr:row>
      <xdr:rowOff>107949</xdr:rowOff>
    </xdr:from>
    <xdr:to>
      <xdr:col>7</xdr:col>
      <xdr:colOff>561975</xdr:colOff>
      <xdr:row>33</xdr:row>
      <xdr:rowOff>161924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1076325</xdr:colOff>
          <xdr:row>5</xdr:row>
          <xdr:rowOff>47625</xdr:rowOff>
        </xdr:from>
        <xdr:to>
          <xdr:col>2</xdr:col>
          <xdr:colOff>314325</xdr:colOff>
          <xdr:row>10</xdr:row>
          <xdr:rowOff>57150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Supprime la ligne sélectionnée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457200</xdr:colOff>
          <xdr:row>5</xdr:row>
          <xdr:rowOff>47625</xdr:rowOff>
        </xdr:from>
        <xdr:to>
          <xdr:col>5</xdr:col>
          <xdr:colOff>1019175</xdr:colOff>
          <xdr:row>10</xdr:row>
          <xdr:rowOff>57150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Quitter le classeur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733425</xdr:colOff>
          <xdr:row>5</xdr:row>
          <xdr:rowOff>47625</xdr:rowOff>
        </xdr:from>
        <xdr:to>
          <xdr:col>4</xdr:col>
          <xdr:colOff>0</xdr:colOff>
          <xdr:row>10</xdr:row>
          <xdr:rowOff>57150</xdr:rowOff>
        </xdr:to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Questionnaire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74840</xdr:colOff>
      <xdr:row>3</xdr:row>
      <xdr:rowOff>4242</xdr:rowOff>
    </xdr:from>
    <xdr:to>
      <xdr:col>0</xdr:col>
      <xdr:colOff>1903640</xdr:colOff>
      <xdr:row>16</xdr:row>
      <xdr:rowOff>138953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Libellé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bell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840" y="559413"/>
              <a:ext cx="1828800" cy="245336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  <xdr:twoCellAnchor>
    <xdr:from>
      <xdr:col>0</xdr:col>
      <xdr:colOff>341297</xdr:colOff>
      <xdr:row>22</xdr:row>
      <xdr:rowOff>111900</xdr:rowOff>
    </xdr:from>
    <xdr:to>
      <xdr:col>11</xdr:col>
      <xdr:colOff>555171</xdr:colOff>
      <xdr:row>47</xdr:row>
      <xdr:rowOff>54428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3</xdr:row>
          <xdr:rowOff>152400</xdr:rowOff>
        </xdr:from>
        <xdr:to>
          <xdr:col>9</xdr:col>
          <xdr:colOff>704850</xdr:colOff>
          <xdr:row>7</xdr:row>
          <xdr:rowOff>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Cliquez ici pour actualiser le segment 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612602</xdr:colOff>
      <xdr:row>28</xdr:row>
      <xdr:rowOff>141395</xdr:rowOff>
    </xdr:from>
    <xdr:to>
      <xdr:col>9</xdr:col>
      <xdr:colOff>1721827</xdr:colOff>
      <xdr:row>37</xdr:row>
      <xdr:rowOff>180223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294297</xdr:colOff>
      <xdr:row>28</xdr:row>
      <xdr:rowOff>141770</xdr:rowOff>
    </xdr:from>
    <xdr:to>
      <xdr:col>6</xdr:col>
      <xdr:colOff>481668</xdr:colOff>
      <xdr:row>37</xdr:row>
      <xdr:rowOff>180598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14</xdr:row>
          <xdr:rowOff>47625</xdr:rowOff>
        </xdr:from>
        <xdr:to>
          <xdr:col>10</xdr:col>
          <xdr:colOff>1495425</xdr:colOff>
          <xdr:row>16</xdr:row>
          <xdr:rowOff>295275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Zoom graphiques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580355</xdr:colOff>
      <xdr:row>21</xdr:row>
      <xdr:rowOff>181037</xdr:rowOff>
    </xdr:from>
    <xdr:ext cx="1654977" cy="1730086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18630" y="5295962"/>
              <a:ext cx="1654977" cy="173008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  <xdr:oneCellAnchor>
    <xdr:from>
      <xdr:col>0</xdr:col>
      <xdr:colOff>245053</xdr:colOff>
      <xdr:row>21</xdr:row>
      <xdr:rowOff>140133</xdr:rowOff>
    </xdr:from>
    <xdr:ext cx="1462161" cy="2011218"/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Année-Ec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-Ec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5053" y="5255058"/>
              <a:ext cx="1462161" cy="2011218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17</xdr:row>
          <xdr:rowOff>314325</xdr:rowOff>
        </xdr:from>
        <xdr:to>
          <xdr:col>10</xdr:col>
          <xdr:colOff>1495425</xdr:colOff>
          <xdr:row>20</xdr:row>
          <xdr:rowOff>247650</xdr:rowOff>
        </xdr:to>
        <xdr:sp macro="" textlink="">
          <xdr:nvSpPr>
            <xdr:cNvPr id="8196" name="Button 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Actualisation des TCD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216747</xdr:colOff>
      <xdr:row>13</xdr:row>
      <xdr:rowOff>52071</xdr:rowOff>
    </xdr:from>
    <xdr:to>
      <xdr:col>3</xdr:col>
      <xdr:colOff>963507</xdr:colOff>
      <xdr:row>28</xdr:row>
      <xdr:rowOff>52071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0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12289" name="Button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Calibri"/>
                </a:rPr>
                <a:t>Actualisation du TCD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alentin Mercadier" refreshedDate="42471.597118865742" createdVersion="4" refreshedVersion="4" minRefreshableVersion="3" recordCount="2">
  <cacheSource type="worksheet">
    <worksheetSource name="tblEcritures"/>
  </cacheSource>
  <cacheFields count="20">
    <cacheField name="Numéro" numFmtId="0">
      <sharedItems count="2">
        <s v="201611Ch14"/>
        <s v="201611Pr15"/>
      </sharedItems>
    </cacheField>
    <cacheField name="Compte" numFmtId="0">
      <sharedItems containsBlank="1" count="5">
        <m/>
        <s v="cpte"/>
        <s v="compte-chèque" u="1"/>
        <s v="compte-chèques" u="1"/>
        <s v="Compte chèques" u="1"/>
      </sharedItems>
    </cacheField>
    <cacheField name="Mois" numFmtId="0">
      <sharedItems containsSemiMixedTypes="0" containsString="0" containsNumber="1" containsInteger="1" minValue="1" maxValue="11" count="6">
        <n v="11"/>
        <n v="2" u="1"/>
        <n v="1" u="1"/>
        <n v="3" u="1"/>
        <n v="8" u="1"/>
        <n v="4" u="1"/>
      </sharedItems>
    </cacheField>
    <cacheField name="Année-Ecr" numFmtId="0">
      <sharedItems containsSemiMixedTypes="0" containsString="0" containsNumber="1" containsInteger="1" minValue="2016" maxValue="2016"/>
    </cacheField>
    <cacheField name="concatener" numFmtId="0">
      <sharedItems/>
    </cacheField>
    <cacheField name="Date" numFmtId="14">
      <sharedItems containsSemiMixedTypes="0" containsNonDate="0" containsDate="1" containsString="0" minDate="2016-11-04T00:00:00" maxDate="2016-11-05T00:00:00"/>
    </cacheField>
    <cacheField name="Libellé" numFmtId="0">
      <sharedItems containsBlank="1" count="34">
        <s v="fze"/>
        <s v="fhf"/>
        <m u="1"/>
        <s v="billet avion" u="1"/>
        <s v="Locations" u="1"/>
        <s v="Loyers et charges locatives" u="1"/>
        <s v="Pub journal" u="1"/>
        <s v="Location véhicule" u="1"/>
        <s v="achat ordinateur" u="1"/>
        <s v="ticket bus 2" u="1"/>
        <s v="Logiciel d'architecture" u="1"/>
        <s v="Salaires nets" u="1"/>
        <s v="Frais de déplacement" u="1"/>
        <s v="Achats perso" u="1"/>
        <s v="Charges de personnel" u="1"/>
        <s v="Eau" u="1"/>
        <s v="Impôts et taxes" u="1"/>
        <s v="Achats" u="1"/>
        <s v="ticket métro" u="1"/>
        <s v="ticket de train" u="1"/>
        <s v="EDF" u="1"/>
        <s v="Assurance" u="1"/>
        <s v="Frais de réception" u="1"/>
        <s v="Fournitures de bureau" u="1"/>
        <s v="tavion" u="1"/>
        <s v="Dotation aux amortissements" u="1"/>
        <s v="vente marchandise" u="1"/>
        <s v="Achat tickets de train" u="1"/>
        <s v="Charges sociales" u="1"/>
        <s v="Vélib" u="1"/>
        <s v="Recettes encaissées" u="1"/>
        <s v="Impôts" u="1"/>
        <s v="bateau" u="1"/>
        <s v="Pub radio" u="1"/>
      </sharedItems>
    </cacheField>
    <cacheField name="Famille" numFmtId="0">
      <sharedItems containsBlank="1" count="3">
        <s v="Charge"/>
        <s v="Produit"/>
        <m u="1"/>
      </sharedItems>
    </cacheField>
    <cacheField name="Prévisionnel" numFmtId="0">
      <sharedItems containsSemiMixedTypes="0" containsString="0" containsNumber="1" containsInteger="1" minValue="350" maxValue="600"/>
    </cacheField>
    <cacheField name="Réel" numFmtId="0">
      <sharedItems containsSemiMixedTypes="0" containsString="0" containsNumber="1" containsInteger="1" minValue="500" maxValue="600"/>
    </cacheField>
    <cacheField name="Mode" numFmtId="0">
      <sharedItems containsBlank="1" count="4">
        <s v="Espèces"/>
        <s v="Virement"/>
        <m u="1"/>
        <s v="Carte" u="1"/>
      </sharedItems>
    </cacheField>
    <cacheField name="Référence" numFmtId="0">
      <sharedItems/>
    </cacheField>
    <cacheField name="Recettes" numFmtId="0">
      <sharedItems containsString="0" containsBlank="1" containsNumber="1" containsInteger="1" minValue="600" maxValue="600"/>
    </cacheField>
    <cacheField name="Dépenses" numFmtId="0">
      <sharedItems containsString="0" containsBlank="1" containsNumber="1" containsInteger="1" minValue="500" maxValue="500"/>
    </cacheField>
    <cacheField name="Pointage recette" numFmtId="0">
      <sharedItems containsNonDate="0" containsString="0" containsBlank="1"/>
    </cacheField>
    <cacheField name="Pointage dépense" numFmtId="0">
      <sharedItems containsSemiMixedTypes="0" containsString="0" containsNumber="1" containsInteger="1" minValue="0" maxValue="0"/>
    </cacheField>
    <cacheField name="Pointage recette " numFmtId="0">
      <sharedItems/>
    </cacheField>
    <cacheField name="Date valeur banque " numFmtId="14">
      <sharedItems containsSemiMixedTypes="0" containsNonDate="0" containsDate="1" containsString="0" minDate="2016-11-04T00:00:00" maxDate="2016-12-05T00:00:00"/>
    </cacheField>
    <cacheField name="Observations" numFmtId="0">
      <sharedItems/>
    </cacheField>
    <cacheField name="Colonne1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Valentin Mercadier" refreshedDate="42471.604174652777" createdVersion="4" refreshedVersion="4" minRefreshableVersion="3" recordCount="5">
  <cacheSource type="worksheet">
    <worksheetSource ref="B13:S20" sheet="Ecriture"/>
  </cacheSource>
  <cacheFields count="18">
    <cacheField name="Compte" numFmtId="0">
      <sharedItems containsBlank="1"/>
    </cacheField>
    <cacheField name="Mois" numFmtId="0">
      <sharedItems containsSemiMixedTypes="0" containsString="0" containsNumber="1" containsInteger="1" minValue="1" maxValue="11" count="5">
        <n v="11"/>
        <n v="4"/>
        <n v="2" u="1"/>
        <n v="1" u="1"/>
        <n v="3" u="1"/>
      </sharedItems>
    </cacheField>
    <cacheField name="Année-Ecr" numFmtId="0">
      <sharedItems containsSemiMixedTypes="0" containsString="0" containsNumber="1" containsInteger="1" minValue="2015" maxValue="2016" count="2">
        <n v="2016"/>
        <n v="2015" u="1"/>
      </sharedItems>
    </cacheField>
    <cacheField name="concatener" numFmtId="0">
      <sharedItems/>
    </cacheField>
    <cacheField name="Date" numFmtId="14">
      <sharedItems containsDate="1" containsMixedTypes="1" minDate="2015-01-01T00:00:00" maxDate="2016-11-05T00:00:00" count="25">
        <d v="2016-11-04T00:00:00"/>
        <s v="13/04/2016"/>
        <d v="2016-01-23T00:00:00" u="1"/>
        <d v="2015-03-26T00:00:00" u="1"/>
        <d v="2016-03-19T00:00:00" u="1"/>
        <d v="2015-03-12T00:00:00" u="1"/>
        <d v="2015-03-05T00:00:00" u="1"/>
        <d v="2015-02-24T00:00:00" u="1"/>
        <d v="2015-03-03T00:00:00" u="1"/>
        <d v="2015-02-17T00:00:00" u="1"/>
        <d v="2015-01-31T00:00:00" u="1"/>
        <d v="2016-02-17T00:00:00" u="1"/>
        <d v="2015-02-10T00:00:00" u="1"/>
        <d v="2015-04-01T00:00:00" u="1"/>
        <d v="2015-02-03T00:00:00" u="1"/>
        <d v="2015-03-01T00:00:00" u="1"/>
        <d v="2016-03-20T00:00:00" u="1"/>
        <d v="2016-01-22T00:00:00" u="1"/>
        <d v="2016-02-20T00:00:00" u="1"/>
        <d v="2015-01-01T00:00:00" u="1"/>
        <d v="2015-02-25T00:00:00" u="1"/>
        <d v="2015-04-02T00:00:00" u="1"/>
        <d v="2015-01-25T00:00:00" u="1"/>
        <d v="2016-01-25T00:00:00" u="1"/>
        <d v="2016-01-18T00:00:00" u="1"/>
      </sharedItems>
    </cacheField>
    <cacheField name="Libellé" numFmtId="0">
      <sharedItems/>
    </cacheField>
    <cacheField name="Famille" numFmtId="0">
      <sharedItems/>
    </cacheField>
    <cacheField name="Prévisionnel" numFmtId="0">
      <sharedItems containsSemiMixedTypes="0" containsString="0" containsNumber="1" containsInteger="1" minValue="350" maxValue="1000"/>
    </cacheField>
    <cacheField name="Réel" numFmtId="0">
      <sharedItems containsSemiMixedTypes="0" containsString="0" containsNumber="1" containsInteger="1" minValue="500" maxValue="1000"/>
    </cacheField>
    <cacheField name="Mode" numFmtId="0">
      <sharedItems/>
    </cacheField>
    <cacheField name="Référence" numFmtId="0">
      <sharedItems/>
    </cacheField>
    <cacheField name="Recettes" numFmtId="0">
      <sharedItems containsString="0" containsBlank="1" containsNumber="1" containsInteger="1" minValue="600" maxValue="600"/>
    </cacheField>
    <cacheField name="Dépenses" numFmtId="0">
      <sharedItems containsString="0" containsBlank="1" containsNumber="1" containsInteger="1" minValue="500" maxValue="1000"/>
    </cacheField>
    <cacheField name="Pointage recette" numFmtId="0">
      <sharedItems containsNonDate="0" containsString="0" containsBlank="1"/>
    </cacheField>
    <cacheField name="Pointage dépense" numFmtId="0">
      <sharedItems containsSemiMixedTypes="0" containsString="0" containsNumber="1" containsInteger="1" minValue="0" maxValue="0"/>
    </cacheField>
    <cacheField name="Pointage recette " numFmtId="0">
      <sharedItems/>
    </cacheField>
    <cacheField name="Date valeur banque " numFmtId="14">
      <sharedItems containsDate="1" containsMixedTypes="1" minDate="2016-11-04T00:00:00" maxDate="2016-12-05T00:00:00"/>
    </cacheField>
    <cacheField name="Observations" numFmtId="0">
      <sharedItems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  <n v="2016"/>
    <s v="201611"/>
    <d v="2016-11-04T00:00:00"/>
    <x v="0"/>
    <x v="0"/>
    <n v="350"/>
    <n v="500"/>
    <x v="0"/>
    <s v="fzefaz"/>
    <m/>
    <n v="500"/>
    <m/>
    <n v="0"/>
    <s v=""/>
    <d v="2016-12-04T00:00:00"/>
    <s v="ahah"/>
    <m/>
  </r>
  <r>
    <x v="1"/>
    <x v="1"/>
    <x v="0"/>
    <n v="2016"/>
    <s v="201611"/>
    <d v="2016-11-04T00:00:00"/>
    <x v="1"/>
    <x v="1"/>
    <n v="600"/>
    <n v="600"/>
    <x v="1"/>
    <s v="daz"/>
    <n v="600"/>
    <m/>
    <m/>
    <n v="0"/>
    <s v=""/>
    <d v="2016-11-04T00:00:00"/>
    <s v="lkfelkef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">
  <r>
    <m/>
    <x v="0"/>
    <x v="0"/>
    <s v="201611"/>
    <x v="0"/>
    <s v="fze"/>
    <s v="Charge"/>
    <n v="350"/>
    <n v="500"/>
    <s v="Espèces"/>
    <s v="fzefaz"/>
    <m/>
    <n v="500"/>
    <m/>
    <n v="0"/>
    <s v=""/>
    <d v="2016-12-04T00:00:00"/>
    <s v="ahah"/>
  </r>
  <r>
    <s v="cpte"/>
    <x v="0"/>
    <x v="0"/>
    <s v="201611"/>
    <x v="0"/>
    <s v="fhf"/>
    <s v="Produit"/>
    <n v="600"/>
    <n v="600"/>
    <s v="Virement"/>
    <s v="daz"/>
    <n v="600"/>
    <m/>
    <m/>
    <n v="0"/>
    <s v=""/>
    <d v="2016-11-04T00:00:00"/>
    <s v="lkfelkef"/>
  </r>
  <r>
    <s v="cpte"/>
    <x v="0"/>
    <x v="0"/>
    <s v="201611"/>
    <x v="0"/>
    <s v="azert"/>
    <s v="Charge"/>
    <n v="550"/>
    <n v="550"/>
    <s v="Carte"/>
    <s v="azer"/>
    <m/>
    <n v="550"/>
    <m/>
    <n v="0"/>
    <s v=""/>
    <d v="2016-11-04T00:00:00"/>
    <s v="azertyu"/>
  </r>
  <r>
    <s v="cpte"/>
    <x v="0"/>
    <x v="0"/>
    <s v="201611"/>
    <x v="0"/>
    <s v="jfj"/>
    <s v="Charge"/>
    <n v="500"/>
    <n v="500"/>
    <s v="Espèces"/>
    <s v="fezf"/>
    <m/>
    <n v="500"/>
    <m/>
    <n v="0"/>
    <s v=""/>
    <s v="13/04/2016"/>
    <s v="fzefz"/>
  </r>
  <r>
    <s v="cpte"/>
    <x v="1"/>
    <x v="0"/>
    <s v="20164"/>
    <x v="1"/>
    <s v="zejfkzjk"/>
    <s v="Charge"/>
    <n v="1000"/>
    <n v="1000"/>
    <s v="Espèces"/>
    <s v="kek"/>
    <m/>
    <n v="1000"/>
    <m/>
    <n v="0"/>
    <s v=""/>
    <d v="2016-11-04T00:00:00"/>
    <s v="kz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dataOnRows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3:E13" firstHeaderRow="1" firstDataRow="3" firstDataCol="1"/>
  <pivotFields count="20">
    <pivotField showAll="0" defaultSubtotal="0"/>
    <pivotField axis="axisRow" showAll="0">
      <items count="6">
        <item m="1" x="4"/>
        <item m="1" x="2"/>
        <item x="1"/>
        <item m="1" x="3"/>
        <item x="0"/>
        <item t="default"/>
      </items>
    </pivotField>
    <pivotField axis="axisCol" showAll="0">
      <items count="7">
        <item m="1" x="2"/>
        <item m="1" x="1"/>
        <item sd="0" m="1" x="3"/>
        <item m="1" x="5"/>
        <item m="1" x="4"/>
        <item x="0"/>
        <item t="default"/>
      </items>
    </pivotField>
    <pivotField showAll="0"/>
    <pivotField showAll="0"/>
    <pivotField showAll="0"/>
    <pivotField axis="axisCol" showAll="0">
      <items count="35">
        <item m="1" x="8"/>
        <item m="1" x="17"/>
        <item m="1" x="13"/>
        <item m="1" x="21"/>
        <item m="1" x="3"/>
        <item m="1" x="14"/>
        <item m="1" x="28"/>
        <item m="1" x="25"/>
        <item m="1" x="15"/>
        <item m="1" x="20"/>
        <item m="1" x="23"/>
        <item m="1" x="12"/>
        <item m="1" x="22"/>
        <item m="1" x="31"/>
        <item m="1" x="16"/>
        <item m="1" x="7"/>
        <item m="1" x="4"/>
        <item m="1" x="10"/>
        <item m="1" x="5"/>
        <item m="1" x="6"/>
        <item m="1" x="33"/>
        <item m="1" x="30"/>
        <item m="1" x="11"/>
        <item m="1" x="24"/>
        <item m="1" x="19"/>
        <item m="1" x="29"/>
        <item m="1" x="26"/>
        <item m="1" x="2"/>
        <item m="1" x="18"/>
        <item m="1" x="32"/>
        <item m="1" x="9"/>
        <item m="1" x="27"/>
        <item x="0"/>
        <item x="1"/>
        <item t="default"/>
      </items>
    </pivotField>
    <pivotField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 defaultSubtotal="0"/>
    <pivotField numFmtId="14" showAll="0"/>
    <pivotField showAll="0"/>
    <pivotField showAll="0" defaultSubtotal="0"/>
  </pivotFields>
  <rowFields count="2">
    <field x="1"/>
    <field x="-2"/>
  </rowFields>
  <rowItems count="8">
    <i>
      <x v="2"/>
    </i>
    <i r="1">
      <x/>
    </i>
    <i r="1" i="1">
      <x v="1"/>
    </i>
    <i>
      <x v="4"/>
    </i>
    <i r="1">
      <x/>
    </i>
    <i r="1" i="1">
      <x v="1"/>
    </i>
    <i t="grand">
      <x/>
    </i>
    <i t="grand" i="1">
      <x/>
    </i>
  </rowItems>
  <colFields count="2">
    <field x="2"/>
    <field x="6"/>
  </colFields>
  <colItems count="4">
    <i>
      <x v="5"/>
      <x v="32"/>
    </i>
    <i r="1">
      <x v="33"/>
    </i>
    <i t="default">
      <x v="5"/>
    </i>
    <i t="grand">
      <x/>
    </i>
  </colItems>
  <dataFields count="2">
    <dataField name="S. Prévisionnel" fld="8" baseField="0" baseItem="0"/>
    <dataField name="S. Réel" fld="9" baseField="0" baseItem="0"/>
  </dataFields>
  <formats count="4">
    <format dxfId="51">
      <pivotArea dataOnly="0" labelOnly="1" outline="0" fieldPosition="0">
        <references count="2">
          <reference field="4294967294" count="2">
            <x v="0"/>
            <x v="1"/>
          </reference>
          <reference field="2" count="0" selected="0"/>
        </references>
      </pivotArea>
    </format>
    <format dxfId="50">
      <pivotArea field="2" dataOnly="0" labelOnly="1" grandCol="1" outline="0" axis="axisCol" fieldPosition="0">
        <references count="1">
          <reference field="4294967294" count="1" selected="0">
            <x v="0"/>
          </reference>
        </references>
      </pivotArea>
    </format>
    <format dxfId="49">
      <pivotArea field="2" dataOnly="0" labelOnly="1" grandCol="1" outline="0" axis="axisCol" fieldPosition="0">
        <references count="1">
          <reference field="4294967294" count="1" selected="0">
            <x v="1"/>
          </reference>
        </references>
      </pivotArea>
    </format>
    <format dxfId="48">
      <pivotArea type="all" dataOnly="0" outline="0" fieldPosition="0"/>
    </format>
  </formats>
  <chartFormats count="14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0" format="4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0" format="5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6" count="1" selected="0">
            <x v="9"/>
          </reference>
        </references>
      </pivotArea>
    </chartFormat>
    <chartFormat chart="0" format="6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6" count="1" selected="0">
            <x v="13"/>
          </reference>
        </references>
      </pivotArea>
    </chartFormat>
    <chartFormat chart="0" format="7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6" count="1" selected="0">
            <x v="16"/>
          </reference>
        </references>
      </pivotArea>
    </chartFormat>
    <chartFormat chart="0" format="8" series="1">
      <pivotArea type="data" outline="0" fieldPosition="0">
        <references count="3">
          <reference field="4294967294" count="1" selected="0">
            <x v="0"/>
          </reference>
          <reference field="2" count="1" selected="0">
            <x v="1"/>
          </reference>
          <reference field="6" count="1" selected="0">
            <x v="22"/>
          </reference>
        </references>
      </pivotArea>
    </chartFormat>
    <chartFormat chart="0" format="9">
      <pivotArea type="data" outline="0" fieldPosition="0">
        <references count="4">
          <reference field="4294967294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6" count="1" selected="0">
            <x v="9"/>
          </reference>
        </references>
      </pivotArea>
    </chartFormat>
    <chartFormat chart="0" format="10">
      <pivotArea type="data" outline="0" fieldPosition="0">
        <references count="4">
          <reference field="4294967294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6" count="1" selected="0">
            <x v="13"/>
          </reference>
        </references>
      </pivotArea>
    </chartFormat>
    <chartFormat chart="0" format="11">
      <pivotArea type="data" outline="0" fieldPosition="0">
        <references count="4">
          <reference field="4294967294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6" count="1" selected="0">
            <x v="16"/>
          </reference>
        </references>
      </pivotArea>
    </chartFormat>
    <chartFormat chart="0" format="12">
      <pivotArea type="data" outline="0" fieldPosition="0">
        <references count="4">
          <reference field="4294967294" count="1" selected="0">
            <x v="1"/>
          </reference>
          <reference field="1" count="1" selected="0">
            <x v="0"/>
          </reference>
          <reference field="2" count="1" selected="0">
            <x v="1"/>
          </reference>
          <reference field="6" count="1" selected="0">
            <x v="22"/>
          </reference>
        </references>
      </pivotArea>
    </chartFormat>
    <chartFormat chart="0" format="1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9" cacheId="0" dataOnRows="1" dataPosition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B4:D11" firstHeaderRow="1" firstDataRow="2" firstDataCol="1"/>
  <pivotFields count="20">
    <pivotField showAll="0" defaultSubtotal="0"/>
    <pivotField showAll="0"/>
    <pivotField axis="axisCol" showAll="0">
      <items count="7">
        <item m="1" x="2"/>
        <item m="1" x="1"/>
        <item m="1" x="3"/>
        <item m="1" x="5"/>
        <item m="1" x="4"/>
        <item x="0"/>
        <item t="default"/>
      </items>
    </pivotField>
    <pivotField showAll="0"/>
    <pivotField showAll="0"/>
    <pivotField showAll="0"/>
    <pivotField axis="axisRow" showAll="0">
      <items count="35">
        <item m="1" x="8"/>
        <item m="1" x="17"/>
        <item m="1" x="13"/>
        <item m="1" x="21"/>
        <item m="1" x="14"/>
        <item m="1" x="28"/>
        <item m="1" x="25"/>
        <item m="1" x="15"/>
        <item m="1" x="20"/>
        <item m="1" x="23"/>
        <item m="1" x="12"/>
        <item m="1" x="22"/>
        <item m="1" x="31"/>
        <item m="1" x="16"/>
        <item m="1" x="7"/>
        <item m="1" x="4"/>
        <item m="1" x="10"/>
        <item m="1" x="5"/>
        <item m="1" x="6"/>
        <item m="1" x="33"/>
        <item m="1" x="30"/>
        <item m="1" x="11"/>
        <item m="1" x="19"/>
        <item m="1" x="26"/>
        <item m="1" x="2"/>
        <item m="1" x="29"/>
        <item m="1" x="24"/>
        <item m="1" x="3"/>
        <item m="1" x="18"/>
        <item m="1" x="32"/>
        <item m="1" x="9"/>
        <item m="1" x="27"/>
        <item x="0"/>
        <item x="1"/>
        <item t="default"/>
      </items>
    </pivotField>
    <pivotField showAll="0"/>
    <pivotField showAll="0" defaultSubtotal="0"/>
    <pivotField showAll="0" defaultSubtotal="0"/>
    <pivotField showAll="0"/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</pivotFields>
  <rowFields count="2">
    <field x="-2"/>
    <field x="6"/>
  </rowFields>
  <rowItems count="8">
    <i>
      <x/>
    </i>
    <i r="1">
      <x v="32"/>
    </i>
    <i r="1">
      <x v="33"/>
    </i>
    <i i="1">
      <x v="1"/>
    </i>
    <i r="1" i="1">
      <x v="32"/>
    </i>
    <i r="1" i="1">
      <x v="33"/>
    </i>
    <i t="grand">
      <x/>
    </i>
    <i t="grand" i="1">
      <x/>
    </i>
  </rowItems>
  <colFields count="1">
    <field x="2"/>
  </colFields>
  <colItems count="2">
    <i>
      <x v="5"/>
    </i>
    <i t="grand">
      <x/>
    </i>
  </colItems>
  <dataFields count="2">
    <dataField name="Somme de Dépenses" fld="13" baseField="5" baseItem="0"/>
    <dataField name="Somme de Recettes" fld="12" baseField="5" baseItem="0"/>
  </dataFields>
  <formats count="15">
    <format dxfId="37">
      <pivotArea type="all" dataOnly="0" outline="0" fieldPosition="0"/>
    </format>
    <format dxfId="36">
      <pivotArea type="origin" dataOnly="0" labelOnly="1" outline="0" fieldPosition="0"/>
    </format>
    <format dxfId="35">
      <pivotArea field="-2" type="button" dataOnly="0" labelOnly="1" outline="0" axis="axisRow" fieldPosition="0"/>
    </format>
    <format dxfId="34">
      <pivotArea field="2" type="button" dataOnly="0" labelOnly="1" outline="0" axis="axisCol" fieldPosition="0"/>
    </format>
    <format dxfId="33">
      <pivotArea type="topRight" dataOnly="0" labelOnly="1" outline="0" fieldPosition="0"/>
    </format>
    <format dxfId="32">
      <pivotArea dataOnly="0" labelOnly="1" fieldPosition="0">
        <references count="1">
          <reference field="2" count="1">
            <x v="2"/>
          </reference>
        </references>
      </pivotArea>
    </format>
    <format dxfId="31">
      <pivotArea dataOnly="0" labelOnly="1" grandCol="1" outline="0" fieldPosition="0"/>
    </format>
    <format dxfId="30">
      <pivotArea type="origin" dataOnly="0" labelOnly="1" outline="0" fieldPosition="0"/>
    </format>
    <format dxfId="29">
      <pivotArea field="-2" type="button" dataOnly="0" labelOnly="1" outline="0" axis="axisRow" fieldPosition="0"/>
    </format>
    <format dxfId="28">
      <pivotArea field="2" type="button" dataOnly="0" labelOnly="1" outline="0" axis="axisCol" fieldPosition="0"/>
    </format>
    <format dxfId="27">
      <pivotArea type="topRight" dataOnly="0" labelOnly="1" outline="0" fieldPosition="0"/>
    </format>
    <format dxfId="26">
      <pivotArea dataOnly="0" labelOnly="1" fieldPosition="0">
        <references count="1">
          <reference field="2" count="1">
            <x v="2"/>
          </reference>
        </references>
      </pivotArea>
    </format>
    <format dxfId="25">
      <pivotArea dataOnly="0" labelOnly="1" grandCol="1" outline="0" fieldPosition="0"/>
    </format>
    <format dxfId="24">
      <pivotArea type="all" dataOnly="0" outline="0" fieldPosition="0"/>
    </format>
    <format dxfId="23">
      <pivotArea type="all" dataOnly="0" outline="0" fieldPosition="0"/>
    </format>
  </formats>
  <chartFormats count="10">
    <chartFormat chart="3" format="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0"/>
          </reference>
        </references>
      </pivotArea>
    </chartFormat>
    <chartFormat chart="3" format="1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1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grandCol="1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grandCol="1" outline="0" fieldPosition="0">
        <references count="1">
          <reference field="4294967294" count="1" selected="0">
            <x v="0"/>
          </reference>
        </references>
      </pivotArea>
    </chartFormat>
    <chartFormat chart="3" format="6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0"/>
          </reference>
        </references>
      </pivotArea>
    </chartFormat>
    <chartFormat chart="3" format="7" series="1">
      <pivotArea type="data" outline="0" fieldPosition="0">
        <references count="2">
          <reference field="4294967294" count="1" selected="0">
            <x v="1"/>
          </reference>
          <reference field="2" count="1" selected="0">
            <x v="2"/>
          </reference>
        </references>
      </pivotArea>
    </chartFormat>
    <chartFormat chart="3" format="8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2"/>
          </reference>
        </references>
      </pivotArea>
    </chartFormat>
    <chartFormat chart="3" format="9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3"/>
          </reference>
        </references>
      </pivotArea>
    </chartFormat>
    <chartFormat chart="3" format="10" series="1">
      <pivotArea type="data" outline="0" fieldPosition="0">
        <references count="2">
          <reference field="4294967294" count="1" selected="0">
            <x v="0"/>
          </reference>
          <reference field="2" count="1" selected="0">
            <x v="4"/>
          </reference>
        </references>
      </pivotArea>
    </chartFormat>
  </chartFormats>
  <pivotTableStyleInfo name="PivotStyleLight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2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6">
  <location ref="G14:I16" firstHeaderRow="1" firstDataRow="2" firstDataCol="1"/>
  <pivotFields count="18">
    <pivotField showAll="0"/>
    <pivotField axis="axisRow" showAll="0">
      <items count="6">
        <item m="1" x="3"/>
        <item m="1" x="2"/>
        <item h="1" m="1" x="4"/>
        <item h="1" x="1"/>
        <item h="1" x="0"/>
        <item t="default"/>
      </items>
    </pivotField>
    <pivotField showAll="0"/>
    <pivotField showAll="0"/>
    <pivotField showAll="0"/>
    <pivotField showAll="0"/>
    <pivotField showAll="0"/>
    <pivotField showAll="0" defaultSubtotal="0"/>
    <pivotField showAll="0" defaultSubtota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/>
  </pivotFields>
  <rowFields count="1">
    <field x="1"/>
  </rowFields>
  <rowItems count="1">
    <i t="grand">
      <x/>
    </i>
  </rowItems>
  <colFields count="1">
    <field x="-2"/>
  </colFields>
  <colItems count="2">
    <i>
      <x/>
    </i>
    <i i="1">
      <x v="1"/>
    </i>
  </colItems>
  <dataFields count="2">
    <dataField name="Somme de Dépenses" fld="12" baseField="0" baseItem="0"/>
    <dataField name="Somme de Recettes" fld="11" baseField="0" baseItem="1"/>
  </dataFields>
  <formats count="2">
    <format dxfId="19">
      <pivotArea outline="0" collapsedLevelsAreSubtotals="1" fieldPosition="0"/>
    </format>
    <format dxfId="18">
      <pivotArea type="all" dataOnly="0" outline="0" fieldPosition="0"/>
    </format>
  </formats>
  <chartFormats count="6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Mon_TCD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4">
  <location ref="A14:C18" firstHeaderRow="1" firstDataRow="2" firstDataCol="1" rowPageCount="1" colPageCount="1"/>
  <pivotFields count="18">
    <pivotField showAll="0"/>
    <pivotField axis="axisPage" showAll="0">
      <items count="6">
        <item m="1" x="3"/>
        <item m="1" x="2"/>
        <item m="1" x="4"/>
        <item x="1"/>
        <item x="0"/>
        <item t="default"/>
      </items>
    </pivotField>
    <pivotField showAll="0">
      <items count="3">
        <item m="1" x="1"/>
        <item x="0"/>
        <item t="default"/>
      </items>
    </pivotField>
    <pivotField showAll="0"/>
    <pivotField axis="axisRow" showAll="0">
      <items count="26">
        <item m="1" x="19"/>
        <item m="1" x="22"/>
        <item m="1" x="10"/>
        <item m="1" x="14"/>
        <item m="1" x="12"/>
        <item m="1" x="9"/>
        <item m="1" x="7"/>
        <item m="1" x="20"/>
        <item m="1" x="15"/>
        <item m="1" x="8"/>
        <item m="1" x="6"/>
        <item m="1" x="5"/>
        <item m="1" x="3"/>
        <item m="1" x="13"/>
        <item m="1" x="21"/>
        <item m="1" x="24"/>
        <item m="1" x="17"/>
        <item m="1" x="2"/>
        <item m="1" x="23"/>
        <item m="1" x="11"/>
        <item m="1" x="18"/>
        <item m="1" x="4"/>
        <item m="1" x="16"/>
        <item x="0"/>
        <item x="1"/>
        <item t="default"/>
      </items>
    </pivotField>
    <pivotField showAll="0"/>
    <pivotField showAll="0"/>
    <pivotField showAll="0" defaultSubtotal="0"/>
    <pivotField showAll="0" defaultSubtotal="0"/>
    <pivotField showAll="0"/>
    <pivotField showAll="0"/>
    <pivotField dataField="1" showAll="0"/>
    <pivotField dataField="1" numFmtId="166" showAll="0"/>
    <pivotField showAll="0"/>
    <pivotField showAll="0"/>
    <pivotField showAll="0" defaultSubtotal="0"/>
    <pivotField showAll="0" defaultSubtotal="0"/>
    <pivotField showAll="0"/>
  </pivotFields>
  <rowFields count="1">
    <field x="4"/>
  </rowFields>
  <rowItems count="3">
    <i>
      <x v="23"/>
    </i>
    <i>
      <x v="24"/>
    </i>
    <i t="grand">
      <x/>
    </i>
  </rowItems>
  <colFields count="1">
    <field x="-2"/>
  </colFields>
  <colItems count="2">
    <i>
      <x/>
    </i>
    <i i="1">
      <x v="1"/>
    </i>
  </colItems>
  <pageFields count="1">
    <pageField fld="1" hier="-1"/>
  </pageFields>
  <dataFields count="2">
    <dataField name="Somme de Dépenses" fld="12" baseField="4" baseItem="23"/>
    <dataField name="Somme de Recettes" fld="11" baseField="0" baseItem="1"/>
  </dataFields>
  <formats count="2">
    <format dxfId="21">
      <pivotArea outline="0" collapsedLevelsAreSubtotals="1" fieldPosition="0"/>
    </format>
    <format dxfId="20">
      <pivotArea type="all" dataOnly="0" outline="0" fieldPosition="0"/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6:C8" firstHeaderRow="0" firstDataRow="1" firstDataCol="1" rowPageCount="1" colPageCount="1"/>
  <pivotFields count="20">
    <pivotField showAll="0" defaultSubtota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x="1"/>
        <item m="1" x="2"/>
        <item t="default"/>
      </items>
    </pivotField>
    <pivotField showAll="0" defaultSubtotal="0"/>
    <pivotField showAll="0" defaultSubtotal="0"/>
    <pivotField axis="axisPage" showAll="0">
      <items count="5">
        <item x="0"/>
        <item x="1"/>
        <item m="1" x="2"/>
        <item m="1" x="3"/>
        <item t="default"/>
      </items>
    </pivotField>
    <pivotField showAll="0"/>
    <pivotField dataField="1" showAll="0"/>
    <pivotField dataField="1" showAll="0"/>
    <pivotField showAll="0"/>
    <pivotField showAll="0"/>
    <pivotField showAll="0" defaultSubtotal="0"/>
    <pivotField showAll="0"/>
    <pivotField showAll="0"/>
    <pivotField showAll="0" defaultSubtotal="0"/>
  </pivotFields>
  <rowFields count="1">
    <field x="7"/>
  </rowFields>
  <rowItems count="2">
    <i>
      <x/>
    </i>
    <i t="grand">
      <x/>
    </i>
  </rowItems>
  <colFields count="1">
    <field x="-2"/>
  </colFields>
  <colItems count="2">
    <i>
      <x/>
    </i>
    <i i="1">
      <x v="1"/>
    </i>
  </colItems>
  <pageFields count="1">
    <pageField fld="10" item="0" hier="-1"/>
  </pageFields>
  <dataFields count="2">
    <dataField name="Somme de Dépenses" fld="13" baseField="6" baseItem="0"/>
    <dataField name="Somme de Recettes" fld="12" baseField="6" baseItem="0"/>
  </dataFields>
  <formats count="6">
    <format dxfId="17">
      <pivotArea outline="0" collapsedLevelsAreSubtotals="1" fieldPosition="0"/>
    </format>
    <format dxfId="16">
      <pivotArea type="all" dataOnly="0" outline="0" fieldPosition="0"/>
    </format>
    <format dxfId="15">
      <pivotArea type="all" dataOnly="0" outline="0" fieldPosition="0"/>
    </format>
    <format dxfId="14">
      <pivotArea type="all" dataOnly="0" outline="0" fieldPosition="0"/>
    </format>
    <format dxfId="13">
      <pivotArea field="10" type="button" dataOnly="0" labelOnly="1" outline="0" axis="axisPage" fieldPosition="0"/>
    </format>
    <format dxfId="12">
      <pivotArea dataOnly="0" labelOnly="1" outline="0" fieldPosition="0">
        <references count="1">
          <reference field="10" count="1">
            <x v="1"/>
          </reference>
        </references>
      </pivotArea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10" name="Mon_TCD"/>
  </pivotTables>
  <data>
    <tabular pivotCacheId="1">
      <items count="5">
        <i x="1" s="1"/>
        <i x="0" s="1"/>
        <i x="3" s="1" nd="1"/>
        <i x="2" s="1" nd="1"/>
        <i x="4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nnée_Ecr" sourceName="Année-Ecr">
  <pivotTables>
    <pivotTable tabId="10" name="Mon_TCD"/>
  </pivotTables>
  <data>
    <tabular pivotCacheId="1">
      <items count="2">
        <i x="0" s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Libellé" sourceName="Libellé">
  <pivotTables>
    <pivotTable tabId="14" name="Tableau croisé dynamique9"/>
  </pivotTables>
  <data>
    <tabular pivotCacheId="2" customListSort="0">
      <items count="34">
        <i x="1" s="1"/>
        <i x="0" s="1"/>
        <i x="8" s="1" nd="1"/>
        <i x="27" s="1" nd="1"/>
        <i x="17" s="1" nd="1"/>
        <i x="13" s="1" nd="1"/>
        <i x="21" s="1" nd="1"/>
        <i x="32" s="1" nd="1"/>
        <i x="3" s="1" nd="1"/>
        <i x="14" s="1" nd="1"/>
        <i x="28" s="1" nd="1"/>
        <i x="25" s="1" nd="1"/>
        <i x="15" s="1" nd="1"/>
        <i x="20" s="1" nd="1"/>
        <i x="23" s="1" nd="1"/>
        <i x="12" s="1" nd="1"/>
        <i x="22" s="1" nd="1"/>
        <i x="31" s="1" nd="1"/>
        <i x="16" s="1" nd="1"/>
        <i x="7" s="1" nd="1"/>
        <i x="4" s="1" nd="1"/>
        <i x="10" s="1" nd="1"/>
        <i x="5" s="1" nd="1"/>
        <i x="6" s="1" nd="1"/>
        <i x="33" s="1" nd="1"/>
        <i x="30" s="1" nd="1"/>
        <i x="11" s="1" nd="1"/>
        <i x="24" s="1" nd="1"/>
        <i x="9" s="1" nd="1"/>
        <i x="19" s="1" nd="1"/>
        <i x="18" s="1" nd="1"/>
        <i x="29" s="1" nd="1"/>
        <i x="26" s="1" nd="1"/>
        <i x="2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Libellé" cache="Segment_Libellé" caption="Libellé" startItem="23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Mois" cache="Segment_Mois" caption="Mois" rowHeight="241300"/>
  <slicer name="Année-Ecr" cache="Segment_Année_Ecr" caption="Année-Ecr" rowHeight="241300"/>
</slicers>
</file>

<file path=xl/tables/table1.xml><?xml version="1.0" encoding="utf-8"?>
<table xmlns="http://schemas.openxmlformats.org/spreadsheetml/2006/main" id="1" name="Tableau1" displayName="Tableau1" ref="A5:E6" totalsRowShown="0" headerRowDxfId="70" dataDxfId="68" headerRowBorderDxfId="69" tableBorderDxfId="67" totalsRowBorderDxfId="66">
  <autoFilter ref="A5:E6"/>
  <tableColumns count="5">
    <tableColumn id="1" name="Comptes" dataDxfId="65"/>
    <tableColumn id="2" name="Solde initial" dataDxfId="64"/>
    <tableColumn id="3" name="Recettes après saisie" dataDxfId="63">
      <calculatedColumnFormula>SUM(Recettes)</calculatedColumnFormula>
    </tableColumn>
    <tableColumn id="4" name="Dépenses après saisie" dataDxfId="62">
      <calculatedColumnFormula>SUM(Dépenses)</calculatedColumnFormula>
    </tableColumn>
    <tableColumn id="5" name="Solde final" dataDxfId="61">
      <calculatedColumnFormula>Tableau1[Solde initial]+Tableau1[Recettes après saisie]-Tableau1[Dépenses après saisie]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blEcritures" displayName="tblEcritures" ref="A13:T20" totalsRowShown="0" headerRowDxfId="47" headerRowBorderDxfId="46" tableBorderDxfId="45" totalsRowBorderDxfId="44" headerRowCellStyle="Monétaire 2" dataCellStyle="Normal">
  <autoFilter ref="A13:T20"/>
  <sortState ref="B5:P33">
    <sortCondition ref="F5"/>
  </sortState>
  <tableColumns count="20">
    <tableColumn id="19" name="Numéro" dataDxfId="43" dataCellStyle="Normal">
      <calculatedColumnFormula>CONCATENATE(tblEcritures[[#This Row],[Année-Ecr]],C14,LEFT(tblEcritures[[#This Row],[Famille]],2),ROW(tblEcritures[[#This Row],[Année-Ecr]]))</calculatedColumnFormula>
    </tableColumn>
    <tableColumn id="1" name="Compte" dataCellStyle="Normal"/>
    <tableColumn id="13" name="Mois" dataCellStyle="Normal">
      <calculatedColumnFormula>MONTH(tblEcritures[[#This Row],[Date]])</calculatedColumnFormula>
    </tableColumn>
    <tableColumn id="14" name="Année-Ecr" dataCellStyle="Normal">
      <calculatedColumnFormula>YEAR(tblEcritures[[#This Row],[Date]])</calculatedColumnFormula>
    </tableColumn>
    <tableColumn id="15" name="concatener" dataCellStyle="Normal">
      <calculatedColumnFormula>CONCATENATE(tblEcritures[[#This Row],[Année-Ecr]],tblEcritures[[#This Row],[Mois]])</calculatedColumnFormula>
    </tableColumn>
    <tableColumn id="2" name="Date" dataDxfId="42" dataCellStyle="Normal"/>
    <tableColumn id="3" name="Libellé" dataCellStyle="Normal"/>
    <tableColumn id="5" name="Famille" dataCellStyle="Normal"/>
    <tableColumn id="20" name="Prévisionnel"/>
    <tableColumn id="17" name="Réel"/>
    <tableColumn id="7" name="Mode" dataCellStyle="Normal"/>
    <tableColumn id="8" name="Référence" dataCellStyle="Normal"/>
    <tableColumn id="18" name="Recettes" dataCellStyle="Normal"/>
    <tableColumn id="9" name="Dépenses" dataCellStyle="Normal"/>
    <tableColumn id="6" name="Pointage recette" dataDxfId="41" dataCellStyle="Normal"/>
    <tableColumn id="16" name="Pointage dépense" dataDxfId="40" dataCellStyle="Normal">
      <calculatedColumnFormula>IF(tblEcritures[[#This Row],[Dépenses]]="x",tblEcritures[[#This Row],[Dépenses]],0)</calculatedColumnFormula>
    </tableColumn>
    <tableColumn id="10" name="Pointage recette " dataCellStyle="Normal">
      <calculatedColumnFormula>IF(tblEcritures[[#This Row],[Pointage recette]]="x",tblEcritures[[#This Row],[Recettes]],"")</calculatedColumnFormula>
    </tableColumn>
    <tableColumn id="11" name="Date valeur banque " dataDxfId="39" dataCellStyle="Normal"/>
    <tableColumn id="12" name="Observations" dataDxfId="38" dataCellStyle="Normal"/>
    <tableColumn id="4" name="Colonne1" dataCellStyle="Normal"/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id="2" name="TDB_Famille" displayName="TDB_Famille" ref="F1:F3" totalsRowShown="0" headerRowDxfId="11" dataDxfId="9" headerRowBorderDxfId="10" tableBorderDxfId="8" totalsRowBorderDxfId="7">
  <autoFilter ref="F1:F3"/>
  <tableColumns count="1">
    <tableColumn id="1" name="Famille" dataDxfId="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DB_Paiement" displayName="TDB_Paiement" ref="D1:D7" totalsRowShown="0" headerRowDxfId="5" dataDxfId="3" headerRowBorderDxfId="4" tableBorderDxfId="2" totalsRowBorderDxfId="1">
  <autoFilter ref="D1:D7"/>
  <tableColumns count="1">
    <tableColumn id="1" name="Modes_paie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2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ivotTable" Target="../pivotTables/pivotTable2.xml"/><Relationship Id="rId5" Type="http://schemas.microsoft.com/office/2007/relationships/slicer" Target="../slicers/slicer1.xml"/><Relationship Id="rId4" Type="http://schemas.openxmlformats.org/officeDocument/2006/relationships/ctrlProp" Target="../ctrlProps/ctrlProp6.xml"/></Relationships>
</file>

<file path=xl/worksheets/_rels/sheet6.xml.rels><?xml version="1.0" encoding="UTF-8" standalone="yes"?>
<Relationships xmlns="http://schemas.openxmlformats.org/package/2006/relationships"><Relationship Id="rId8" Type="http://schemas.microsoft.com/office/2007/relationships/slicer" Target="../slicers/slicer2.xml"/><Relationship Id="rId3" Type="http://schemas.openxmlformats.org/officeDocument/2006/relationships/printerSettings" Target="../printerSettings/printerSettings5.bin"/><Relationship Id="rId7" Type="http://schemas.openxmlformats.org/officeDocument/2006/relationships/ctrlProp" Target="../ctrlProps/ctrlProp8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ctrlProp" Target="../ctrlProps/ctrlProp7.xml"/><Relationship Id="rId5" Type="http://schemas.openxmlformats.org/officeDocument/2006/relationships/vmlDrawing" Target="../drawings/vmlDrawing5.vm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ivotTable" Target="../pivotTables/pivotTable5.xml"/><Relationship Id="rId4" Type="http://schemas.openxmlformats.org/officeDocument/2006/relationships/ctrlProp" Target="../ctrlProps/ctrlProp9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C27"/>
  <sheetViews>
    <sheetView showGridLines="0" zoomScale="80" zoomScaleNormal="80" workbookViewId="0">
      <selection activeCell="G17" sqref="G17"/>
    </sheetView>
  </sheetViews>
  <sheetFormatPr baseColWidth="10" defaultColWidth="11.5703125" defaultRowHeight="15" x14ac:dyDescent="0.25"/>
  <cols>
    <col min="1" max="1" width="30.28515625" style="93" customWidth="1"/>
    <col min="2" max="16384" width="11.5703125" style="93"/>
  </cols>
  <sheetData>
    <row r="1" spans="1:3" x14ac:dyDescent="0.25">
      <c r="A1" s="92"/>
    </row>
    <row r="2" spans="1:3" ht="23.25" x14ac:dyDescent="0.35">
      <c r="A2" s="92"/>
      <c r="B2" s="94"/>
      <c r="C2" s="94"/>
    </row>
    <row r="3" spans="1:3" ht="23.25" x14ac:dyDescent="0.35">
      <c r="A3" s="92"/>
      <c r="B3" s="94"/>
      <c r="C3" s="94"/>
    </row>
    <row r="4" spans="1:3" ht="23.25" x14ac:dyDescent="0.35">
      <c r="A4" s="95"/>
      <c r="B4" s="94"/>
      <c r="C4" s="94"/>
    </row>
    <row r="5" spans="1:3" ht="23.25" x14ac:dyDescent="0.35">
      <c r="A5" s="92"/>
      <c r="B5" s="94"/>
      <c r="C5" s="94"/>
    </row>
    <row r="6" spans="1:3" ht="23.25" x14ac:dyDescent="0.35">
      <c r="A6" s="92"/>
      <c r="B6" s="94"/>
      <c r="C6" s="94"/>
    </row>
    <row r="7" spans="1:3" ht="23.25" x14ac:dyDescent="0.35">
      <c r="A7" s="92"/>
      <c r="B7" s="94"/>
      <c r="C7" s="94"/>
    </row>
    <row r="8" spans="1:3" ht="23.25" x14ac:dyDescent="0.35">
      <c r="A8" s="92"/>
      <c r="B8" s="94"/>
      <c r="C8" s="94"/>
    </row>
    <row r="9" spans="1:3" ht="23.25" x14ac:dyDescent="0.35">
      <c r="A9" s="92"/>
      <c r="B9" s="94"/>
      <c r="C9" s="94"/>
    </row>
    <row r="10" spans="1:3" ht="23.25" x14ac:dyDescent="0.35">
      <c r="A10" s="92"/>
      <c r="B10" s="94"/>
      <c r="C10" s="94"/>
    </row>
    <row r="11" spans="1:3" ht="23.25" x14ac:dyDescent="0.35">
      <c r="A11" s="92"/>
      <c r="B11" s="94"/>
      <c r="C11" s="94"/>
    </row>
    <row r="12" spans="1:3" ht="23.25" x14ac:dyDescent="0.35">
      <c r="A12" s="92"/>
      <c r="B12" s="94"/>
      <c r="C12" s="94"/>
    </row>
    <row r="13" spans="1:3" ht="23.25" x14ac:dyDescent="0.35">
      <c r="A13" s="92"/>
      <c r="B13" s="94"/>
      <c r="C13" s="94"/>
    </row>
    <row r="14" spans="1:3" ht="23.25" x14ac:dyDescent="0.35">
      <c r="A14" s="92"/>
      <c r="B14" s="94"/>
      <c r="C14" s="94"/>
    </row>
    <row r="15" spans="1:3" ht="23.25" x14ac:dyDescent="0.35">
      <c r="A15" s="92"/>
      <c r="B15" s="94"/>
      <c r="C15" s="94"/>
    </row>
    <row r="16" spans="1:3" ht="23.25" x14ac:dyDescent="0.35">
      <c r="A16" s="92"/>
      <c r="B16" s="94"/>
      <c r="C16" s="94"/>
    </row>
    <row r="17" spans="1:3" ht="23.25" x14ac:dyDescent="0.35">
      <c r="A17" s="92"/>
      <c r="B17" s="94"/>
      <c r="C17" s="94"/>
    </row>
    <row r="18" spans="1:3" ht="23.25" x14ac:dyDescent="0.35">
      <c r="A18" s="92"/>
      <c r="B18" s="94"/>
      <c r="C18" s="94"/>
    </row>
    <row r="19" spans="1:3" ht="23.25" x14ac:dyDescent="0.35">
      <c r="A19" s="92"/>
      <c r="B19" s="94"/>
      <c r="C19" s="94"/>
    </row>
    <row r="20" spans="1:3" ht="23.25" x14ac:dyDescent="0.35">
      <c r="A20" s="92"/>
      <c r="B20" s="94"/>
      <c r="C20" s="94"/>
    </row>
    <row r="21" spans="1:3" ht="23.25" x14ac:dyDescent="0.35">
      <c r="A21" s="92"/>
      <c r="B21" s="94"/>
      <c r="C21" s="94"/>
    </row>
    <row r="22" spans="1:3" x14ac:dyDescent="0.25">
      <c r="A22" s="92"/>
    </row>
    <row r="23" spans="1:3" x14ac:dyDescent="0.25">
      <c r="A23" s="92"/>
    </row>
    <row r="24" spans="1:3" x14ac:dyDescent="0.25">
      <c r="A24" s="92"/>
    </row>
    <row r="25" spans="1:3" x14ac:dyDescent="0.25">
      <c r="A25" s="92"/>
    </row>
    <row r="26" spans="1:3" x14ac:dyDescent="0.25">
      <c r="A26" s="92"/>
    </row>
    <row r="27" spans="1:3" x14ac:dyDescent="0.25">
      <c r="A27" s="92"/>
    </row>
  </sheetData>
  <pageMargins left="0.7" right="0.7" top="0.75" bottom="0.75" header="0.3" footer="0.3"/>
  <pageSetup paperSize="9" scale="9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T72"/>
  <sheetViews>
    <sheetView showGridLines="0" tabSelected="1" workbookViewId="0">
      <selection sqref="A1:B3"/>
    </sheetView>
  </sheetViews>
  <sheetFormatPr baseColWidth="10" defaultRowHeight="15" x14ac:dyDescent="0.25"/>
  <cols>
    <col min="1" max="1" width="25.7109375" customWidth="1"/>
    <col min="2" max="2" width="24.7109375" customWidth="1"/>
    <col min="3" max="3" width="24.85546875" customWidth="1"/>
    <col min="4" max="4" width="25.140625" customWidth="1"/>
    <col min="5" max="6" width="23.28515625" customWidth="1"/>
  </cols>
  <sheetData>
    <row r="1" spans="1:20" ht="15.6" customHeight="1" thickTop="1" x14ac:dyDescent="0.25">
      <c r="A1" s="101" t="s">
        <v>74</v>
      </c>
      <c r="B1" s="102"/>
      <c r="C1" s="27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</row>
    <row r="2" spans="1:20" ht="14.45" customHeight="1" x14ac:dyDescent="0.25">
      <c r="A2" s="103"/>
      <c r="B2" s="104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</row>
    <row r="3" spans="1:20" ht="14.45" customHeight="1" thickBot="1" x14ac:dyDescent="0.3">
      <c r="A3" s="105"/>
      <c r="B3" s="10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</row>
    <row r="4" spans="1:20" ht="16.5" thickTop="1" thickBot="1" x14ac:dyDescent="0.3">
      <c r="A4" s="27"/>
      <c r="B4" s="27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</row>
    <row r="5" spans="1:20" ht="17.25" thickTop="1" thickBot="1" x14ac:dyDescent="0.3">
      <c r="A5" s="56" t="s">
        <v>5</v>
      </c>
      <c r="B5" s="56" t="s">
        <v>1</v>
      </c>
      <c r="C5" s="56" t="s">
        <v>75</v>
      </c>
      <c r="D5" s="57" t="s">
        <v>76</v>
      </c>
      <c r="E5" s="58" t="s">
        <v>77</v>
      </c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</row>
    <row r="6" spans="1:20" ht="16.5" thickTop="1" x14ac:dyDescent="0.25">
      <c r="A6" s="60" t="s">
        <v>79</v>
      </c>
      <c r="B6" s="61">
        <v>1000</v>
      </c>
      <c r="C6" s="61">
        <f>SUM(Recettes)</f>
        <v>1300</v>
      </c>
      <c r="D6" s="61">
        <f>SUM(Dépenses)</f>
        <v>3255</v>
      </c>
      <c r="E6" s="62">
        <f>Tableau1[Solde initial]+Tableau1[Recettes après saisie]-Tableau1[Dépenses après saisie]</f>
        <v>-955</v>
      </c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</row>
    <row r="7" spans="1:20" x14ac:dyDescent="0.25">
      <c r="A7" s="27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</row>
    <row r="8" spans="1:20" x14ac:dyDescent="0.25">
      <c r="A8" s="26"/>
      <c r="B8" s="27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</row>
    <row r="9" spans="1:20" x14ac:dyDescent="0.25">
      <c r="A9" s="26"/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</row>
    <row r="10" spans="1:20" x14ac:dyDescent="0.25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</row>
    <row r="11" spans="1:20" x14ac:dyDescent="0.25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</row>
    <row r="12" spans="1:20" x14ac:dyDescent="0.25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</row>
    <row r="13" spans="1:20" x14ac:dyDescent="0.25">
      <c r="A13" s="26"/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</row>
    <row r="14" spans="1:20" x14ac:dyDescent="0.25">
      <c r="A14" s="26"/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</row>
    <row r="15" spans="1:20" x14ac:dyDescent="0.2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</row>
    <row r="16" spans="1:20" x14ac:dyDescent="0.25">
      <c r="A16" s="26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</row>
    <row r="17" spans="1:20" x14ac:dyDescent="0.25">
      <c r="A17" s="26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</row>
    <row r="18" spans="1:20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</row>
    <row r="19" spans="1:20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</row>
    <row r="20" spans="1:20" x14ac:dyDescent="0.2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</row>
    <row r="21" spans="1:20" x14ac:dyDescent="0.2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</row>
    <row r="22" spans="1:20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</row>
    <row r="23" spans="1:20" x14ac:dyDescent="0.25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</row>
    <row r="24" spans="1:20" x14ac:dyDescent="0.25">
      <c r="A24" s="26"/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</row>
    <row r="25" spans="1:20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</row>
    <row r="26" spans="1:20" x14ac:dyDescent="0.25">
      <c r="A26" s="26"/>
      <c r="B26" s="26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</row>
    <row r="27" spans="1:20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</row>
    <row r="28" spans="1:20" x14ac:dyDescent="0.2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</row>
    <row r="29" spans="1:20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1:20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1:20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1:20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1:20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1:20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1:20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1:20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1:20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1:20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  <row r="39" spans="1:20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</row>
    <row r="40" spans="1:20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</row>
    <row r="41" spans="1:20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</row>
    <row r="42" spans="1:20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</row>
    <row r="43" spans="1:20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</row>
    <row r="44" spans="1:20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</row>
    <row r="45" spans="1:20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</row>
    <row r="46" spans="1:20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  <row r="48" spans="1:20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</row>
    <row r="49" spans="1:20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</row>
    <row r="50" spans="1:20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</row>
    <row r="51" spans="1:20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</row>
    <row r="52" spans="1:20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</row>
    <row r="53" spans="1:20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</row>
    <row r="54" spans="1:20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</row>
    <row r="55" spans="1:20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</row>
    <row r="56" spans="1:20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</row>
    <row r="57" spans="1:20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</row>
    <row r="58" spans="1:20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</row>
    <row r="59" spans="1:20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</row>
    <row r="60" spans="1:20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</row>
    <row r="61" spans="1:20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</row>
    <row r="62" spans="1:20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</row>
    <row r="63" spans="1:20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</row>
    <row r="64" spans="1:20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</row>
    <row r="65" spans="1:20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</row>
    <row r="66" spans="1:20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</row>
    <row r="67" spans="1:20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</row>
    <row r="68" spans="1:20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</row>
    <row r="69" spans="1:20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</row>
    <row r="70" spans="1:20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</row>
    <row r="71" spans="1:20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</row>
    <row r="72" spans="1:20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</row>
  </sheetData>
  <mergeCells count="1">
    <mergeCell ref="A1:B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sse_feuill_suiv1">
                <anchor moveWithCells="1" sizeWithCells="1">
                  <from>
                    <xdr:col>5</xdr:col>
                    <xdr:colOff>200025</xdr:colOff>
                    <xdr:row>9</xdr:row>
                    <xdr:rowOff>9525</xdr:rowOff>
                  </from>
                  <to>
                    <xdr:col>5</xdr:col>
                    <xdr:colOff>1362075</xdr:colOff>
                    <xdr:row>11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E13"/>
  <sheetViews>
    <sheetView zoomScale="80" zoomScaleNormal="80" workbookViewId="0">
      <selection sqref="A1:XFD1048576"/>
    </sheetView>
  </sheetViews>
  <sheetFormatPr baseColWidth="10" defaultColWidth="11.5703125" defaultRowHeight="15" x14ac:dyDescent="0.25"/>
  <cols>
    <col min="1" max="1" width="21" style="17" customWidth="1"/>
    <col min="2" max="2" width="23.7109375" style="17" customWidth="1"/>
    <col min="3" max="3" width="4" style="17" customWidth="1"/>
    <col min="4" max="4" width="7.7109375" style="17" customWidth="1"/>
    <col min="5" max="5" width="12.28515625" style="17" customWidth="1"/>
    <col min="6" max="6" width="6.7109375" style="17" customWidth="1"/>
    <col min="7" max="7" width="12.28515625" style="17" customWidth="1"/>
    <col min="8" max="8" width="17.85546875" style="17" customWidth="1"/>
    <col min="9" max="9" width="7" style="17" customWidth="1"/>
    <col min="10" max="10" width="7.7109375" style="17" customWidth="1"/>
    <col min="11" max="11" width="12.42578125" style="17" customWidth="1"/>
    <col min="12" max="12" width="20.7109375" style="17" customWidth="1"/>
    <col min="13" max="13" width="14" style="17" customWidth="1"/>
    <col min="14" max="14" width="17.7109375" style="17" customWidth="1"/>
    <col min="15" max="15" width="18.5703125" style="17" customWidth="1"/>
    <col min="16" max="16" width="20.7109375" style="17" customWidth="1"/>
    <col min="17" max="17" width="14" style="17" customWidth="1"/>
    <col min="18" max="18" width="17.7109375" style="17" customWidth="1"/>
    <col min="19" max="19" width="18.5703125" style="17" customWidth="1"/>
    <col min="20" max="20" width="20.7109375" style="17" customWidth="1"/>
    <col min="21" max="21" width="14" style="17" customWidth="1"/>
    <col min="22" max="22" width="22.42578125" style="17" customWidth="1"/>
    <col min="23" max="23" width="23.28515625" style="17" customWidth="1"/>
    <col min="24" max="24" width="25.5703125" style="17" customWidth="1"/>
    <col min="25" max="25" width="18.7109375" style="17" customWidth="1"/>
    <col min="26" max="16384" width="11.5703125" style="17"/>
  </cols>
  <sheetData>
    <row r="1" spans="1:5" ht="17.45" customHeight="1" x14ac:dyDescent="0.25"/>
    <row r="2" spans="1:5" ht="17.45" customHeight="1" x14ac:dyDescent="0.25"/>
    <row r="3" spans="1:5" ht="17.45" customHeight="1" x14ac:dyDescent="0.25">
      <c r="B3" s="17" t="s">
        <v>80</v>
      </c>
    </row>
    <row r="4" spans="1:5" ht="30" x14ac:dyDescent="0.25">
      <c r="B4" s="17">
        <v>11</v>
      </c>
      <c r="D4" s="17" t="s">
        <v>102</v>
      </c>
      <c r="E4" s="96" t="s">
        <v>60</v>
      </c>
    </row>
    <row r="5" spans="1:5" x14ac:dyDescent="0.25">
      <c r="A5" s="17" t="s">
        <v>59</v>
      </c>
      <c r="B5" s="17" t="s">
        <v>96</v>
      </c>
      <c r="C5" s="17" t="s">
        <v>99</v>
      </c>
      <c r="E5" s="96"/>
    </row>
    <row r="6" spans="1:5" x14ac:dyDescent="0.25">
      <c r="A6" s="97" t="s">
        <v>91</v>
      </c>
      <c r="B6" s="24"/>
      <c r="C6" s="24"/>
      <c r="D6" s="24"/>
      <c r="E6" s="24"/>
    </row>
    <row r="7" spans="1:5" x14ac:dyDescent="0.25">
      <c r="A7" s="98" t="s">
        <v>81</v>
      </c>
      <c r="B7" s="24"/>
      <c r="C7" s="24">
        <v>600</v>
      </c>
      <c r="D7" s="24">
        <v>600</v>
      </c>
      <c r="E7" s="24">
        <v>600</v>
      </c>
    </row>
    <row r="8" spans="1:5" x14ac:dyDescent="0.25">
      <c r="A8" s="98" t="s">
        <v>83</v>
      </c>
      <c r="B8" s="24"/>
      <c r="C8" s="24">
        <v>600</v>
      </c>
      <c r="D8" s="24">
        <v>600</v>
      </c>
      <c r="E8" s="24">
        <v>600</v>
      </c>
    </row>
    <row r="9" spans="1:5" x14ac:dyDescent="0.25">
      <c r="A9" s="97" t="s">
        <v>94</v>
      </c>
      <c r="B9" s="24"/>
      <c r="C9" s="24"/>
      <c r="D9" s="24"/>
      <c r="E9" s="24"/>
    </row>
    <row r="10" spans="1:5" x14ac:dyDescent="0.25">
      <c r="A10" s="98" t="s">
        <v>81</v>
      </c>
      <c r="B10" s="24">
        <v>350</v>
      </c>
      <c r="C10" s="24"/>
      <c r="D10" s="24">
        <v>350</v>
      </c>
      <c r="E10" s="24">
        <v>350</v>
      </c>
    </row>
    <row r="11" spans="1:5" x14ac:dyDescent="0.25">
      <c r="A11" s="98" t="s">
        <v>83</v>
      </c>
      <c r="B11" s="24">
        <v>500</v>
      </c>
      <c r="C11" s="24"/>
      <c r="D11" s="24">
        <v>500</v>
      </c>
      <c r="E11" s="24">
        <v>500</v>
      </c>
    </row>
    <row r="12" spans="1:5" x14ac:dyDescent="0.25">
      <c r="A12" s="97" t="s">
        <v>82</v>
      </c>
      <c r="B12" s="24">
        <v>350</v>
      </c>
      <c r="C12" s="24">
        <v>600</v>
      </c>
      <c r="D12" s="24">
        <v>950</v>
      </c>
      <c r="E12" s="24">
        <v>950</v>
      </c>
    </row>
    <row r="13" spans="1:5" x14ac:dyDescent="0.25">
      <c r="A13" s="97" t="s">
        <v>84</v>
      </c>
      <c r="B13" s="24">
        <v>500</v>
      </c>
      <c r="C13" s="24">
        <v>600</v>
      </c>
      <c r="D13" s="24">
        <v>1100</v>
      </c>
      <c r="E13" s="24">
        <v>1100</v>
      </c>
    </row>
  </sheetData>
  <conditionalFormatting sqref="A6">
    <cfRule type="containsText" dxfId="60" priority="7" operator="containsText" text="Réel">
      <formula>NOT(ISERROR(SEARCH("Réel",A6)))</formula>
    </cfRule>
    <cfRule type="containsText" dxfId="59" priority="8" operator="containsText" text="Réel">
      <formula>NOT(ISERROR(SEARCH("Réel",A6)))</formula>
    </cfRule>
    <cfRule type="containsText" dxfId="58" priority="9" operator="containsText" text="Prévisionnel">
      <formula>NOT(ISERROR(SEARCH("Prévisionnel",A6)))</formula>
    </cfRule>
  </conditionalFormatting>
  <conditionalFormatting sqref="A4:C4 A5:A9">
    <cfRule type="containsText" dxfId="57" priority="6" operator="containsText" text="Réel">
      <formula>NOT(ISERROR(SEARCH("Réel",A4)))</formula>
    </cfRule>
  </conditionalFormatting>
  <conditionalFormatting sqref="A8">
    <cfRule type="containsText" dxfId="56" priority="2" operator="containsText" text="S. Réel">
      <formula>NOT(ISERROR(SEARCH("S. Réel",A8)))</formula>
    </cfRule>
    <cfRule type="containsText" dxfId="55" priority="5" operator="containsText" text="Prévisionnel">
      <formula>NOT(ISERROR(SEARCH("Prévisionnel",A8)))</formula>
    </cfRule>
  </conditionalFormatting>
  <conditionalFormatting sqref="A7">
    <cfRule type="containsText" dxfId="54" priority="4" operator="containsText" text="S. Prévisionnel">
      <formula>NOT(ISERROR(SEARCH("S. Prévisionnel",A7)))</formula>
    </cfRule>
  </conditionalFormatting>
  <conditionalFormatting sqref="A9">
    <cfRule type="containsText" dxfId="53" priority="3" operator="containsText" text="Total S. Prévisionnel">
      <formula>NOT(ISERROR(SEARCH("Total S. Prévisionnel",A9)))</formula>
    </cfRule>
  </conditionalFormatting>
  <conditionalFormatting sqref="A10">
    <cfRule type="containsText" dxfId="52" priority="1" operator="containsText" text="Total S. Réel">
      <formula>NOT(ISERROR(SEARCH("Total S. Réel",A10)))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Page_suiv_2">
                <anchor moveWithCells="1" sizeWithCells="1">
                  <from>
                    <xdr:col>7</xdr:col>
                    <xdr:colOff>228600</xdr:colOff>
                    <xdr:row>2</xdr:row>
                    <xdr:rowOff>9525</xdr:rowOff>
                  </from>
                  <to>
                    <xdr:col>8</xdr:col>
                    <xdr:colOff>209550</xdr:colOff>
                    <xdr:row>5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rmEcriture"/>
  <dimension ref="A1:AAA477"/>
  <sheetViews>
    <sheetView zoomScale="60" zoomScaleNormal="60" workbookViewId="0">
      <selection activeCell="H8" sqref="H8"/>
    </sheetView>
  </sheetViews>
  <sheetFormatPr baseColWidth="10" defaultRowHeight="15" x14ac:dyDescent="0.25"/>
  <cols>
    <col min="1" max="5" width="18.7109375" customWidth="1"/>
    <col min="6" max="6" width="18.7109375" style="1" customWidth="1"/>
    <col min="7" max="9" width="18.7109375" customWidth="1"/>
    <col min="10" max="10" width="18.7109375" style="1" customWidth="1"/>
    <col min="11" max="12" width="18.7109375" customWidth="1"/>
    <col min="13" max="14" width="18.7109375" style="18" customWidth="1"/>
    <col min="15" max="19" width="18.7109375" customWidth="1"/>
  </cols>
  <sheetData>
    <row r="1" spans="1:703" ht="43.5" thickTop="1" thickBot="1" x14ac:dyDescent="0.3">
      <c r="A1" s="88" t="str">
        <f>SUBTOTAL(3,B14:B20)&amp;" écritures"</f>
        <v>4 écritures</v>
      </c>
      <c r="B1" s="25"/>
      <c r="C1" s="25"/>
      <c r="D1" s="64" t="s">
        <v>87</v>
      </c>
      <c r="E1" s="65">
        <f>SUBTOTAL(9,tblEcritures[Recettes])</f>
        <v>1300</v>
      </c>
      <c r="F1" s="66" t="s">
        <v>86</v>
      </c>
      <c r="G1" s="67">
        <f>SUBTOTAL(9,tblEcritures[Dépenses])</f>
        <v>3255</v>
      </c>
      <c r="H1" s="25"/>
      <c r="I1" s="25"/>
      <c r="J1" s="25"/>
      <c r="K1" s="25"/>
      <c r="L1" s="25"/>
      <c r="M1" s="79"/>
      <c r="N1" s="79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99">
        <v>0</v>
      </c>
      <c r="AB1" s="25"/>
      <c r="AC1" s="25"/>
      <c r="AD1" s="25"/>
      <c r="AE1" s="25"/>
      <c r="AF1" s="25"/>
      <c r="AG1" s="25"/>
      <c r="AH1" s="25"/>
      <c r="AI1" s="25"/>
      <c r="AAA1">
        <v>0</v>
      </c>
    </row>
    <row r="2" spans="1:703" s="1" customFormat="1" ht="15.75" thickTop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79"/>
      <c r="N2" s="79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</row>
    <row r="3" spans="1:703" s="1" customFormat="1" x14ac:dyDescent="0.25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79"/>
      <c r="N3" s="79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</row>
    <row r="4" spans="1:703" s="1" customForma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79"/>
      <c r="N4" s="79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</row>
    <row r="5" spans="1:703" s="1" customFormat="1" x14ac:dyDescent="0.25">
      <c r="A5" s="25"/>
      <c r="B5" s="25"/>
      <c r="C5" s="25"/>
      <c r="D5" s="25"/>
      <c r="E5" s="25"/>
      <c r="F5" s="25"/>
      <c r="G5" s="25"/>
      <c r="H5" s="25"/>
      <c r="I5" s="25"/>
      <c r="J5" s="25"/>
      <c r="K5" s="89" t="s">
        <v>93</v>
      </c>
      <c r="L5" s="25"/>
      <c r="M5" s="79"/>
      <c r="N5" s="79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</row>
    <row r="6" spans="1:703" s="1" customFormat="1" x14ac:dyDescent="0.25">
      <c r="A6" s="25"/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79"/>
      <c r="N6" s="79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703" s="1" customFormat="1" x14ac:dyDescent="0.25">
      <c r="A7" s="25"/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79"/>
      <c r="N7" s="79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</row>
    <row r="8" spans="1:703" s="1" customFormat="1" x14ac:dyDescent="0.25">
      <c r="A8" s="25"/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79"/>
      <c r="N8" s="79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</row>
    <row r="9" spans="1:703" s="1" customFormat="1" x14ac:dyDescent="0.25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79"/>
      <c r="N9" s="79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</row>
    <row r="10" spans="1:703" s="1" customForma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79"/>
      <c r="N10" s="79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</row>
    <row r="11" spans="1:703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</row>
    <row r="12" spans="1:703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79"/>
      <c r="N12" s="79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</row>
    <row r="13" spans="1:703" ht="30" x14ac:dyDescent="0.25">
      <c r="A13" s="68" t="s">
        <v>85</v>
      </c>
      <c r="B13" s="69" t="s">
        <v>0</v>
      </c>
      <c r="C13" s="69" t="s">
        <v>50</v>
      </c>
      <c r="D13" s="69" t="s">
        <v>51</v>
      </c>
      <c r="E13" s="69" t="s">
        <v>52</v>
      </c>
      <c r="F13" s="68" t="s">
        <v>6</v>
      </c>
      <c r="G13" s="70" t="s">
        <v>7</v>
      </c>
      <c r="H13" s="70" t="s">
        <v>49</v>
      </c>
      <c r="I13" s="70" t="s">
        <v>64</v>
      </c>
      <c r="J13" s="70" t="s">
        <v>65</v>
      </c>
      <c r="K13" s="68" t="s">
        <v>8</v>
      </c>
      <c r="L13" s="68" t="s">
        <v>9</v>
      </c>
      <c r="M13" s="68" t="s">
        <v>2</v>
      </c>
      <c r="N13" s="68" t="s">
        <v>3</v>
      </c>
      <c r="O13" s="68" t="s">
        <v>57</v>
      </c>
      <c r="P13" s="68" t="s">
        <v>58</v>
      </c>
      <c r="Q13" s="68" t="s">
        <v>88</v>
      </c>
      <c r="R13" s="68" t="s">
        <v>68</v>
      </c>
      <c r="S13" s="68" t="s">
        <v>4</v>
      </c>
      <c r="T13" s="77" t="s">
        <v>89</v>
      </c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</row>
    <row r="14" spans="1:703" x14ac:dyDescent="0.25">
      <c r="A14" s="24" t="str">
        <f>CONCATENATE(tblEcritures[[#This Row],[Année-Ecr]],C14,LEFT(tblEcritures[[#This Row],[Famille]],2),ROW(tblEcritures[[#This Row],[Année-Ecr]]))</f>
        <v>201610Ch14</v>
      </c>
      <c r="B14" s="17"/>
      <c r="C14" s="17">
        <f>MONTH(tblEcritures[[#This Row],[Date]])</f>
        <v>10</v>
      </c>
      <c r="D14" s="17">
        <f>YEAR(tblEcritures[[#This Row],[Date]])</f>
        <v>2016</v>
      </c>
      <c r="E14" s="17" t="str">
        <f>CONCATENATE(tblEcritures[[#This Row],[Année-Ecr]],tblEcritures[[#This Row],[Mois]])</f>
        <v>201610</v>
      </c>
      <c r="F14" s="78" t="s">
        <v>111</v>
      </c>
      <c r="G14" s="17" t="s">
        <v>96</v>
      </c>
      <c r="H14" s="17" t="s">
        <v>67</v>
      </c>
      <c r="I14" s="76">
        <v>350</v>
      </c>
      <c r="J14" s="76">
        <v>500</v>
      </c>
      <c r="K14" s="17" t="s">
        <v>47</v>
      </c>
      <c r="L14" s="17" t="s">
        <v>97</v>
      </c>
      <c r="M14" s="17">
        <v>0</v>
      </c>
      <c r="N14" s="17">
        <v>500</v>
      </c>
      <c r="O14" s="19"/>
      <c r="P14" s="19">
        <f>IF(tblEcritures[[#This Row],[Dépenses]]="x",tblEcritures[[#This Row],[Dépenses]],0)</f>
        <v>0</v>
      </c>
      <c r="Q14" s="17" t="str">
        <f>IF(tblEcritures[[#This Row],[Pointage recette]]="x",tblEcritures[[#This Row],[Recettes]],"")</f>
        <v/>
      </c>
      <c r="R14" s="78" t="s">
        <v>112</v>
      </c>
      <c r="S14" s="17" t="s">
        <v>98</v>
      </c>
      <c r="T14" s="17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</row>
    <row r="15" spans="1:703" x14ac:dyDescent="0.25">
      <c r="A15" s="24" t="str">
        <f>CONCATENATE(tblEcritures[[#This Row],[Année-Ecr]],C15,LEFT(tblEcritures[[#This Row],[Famille]],2),ROW(tblEcritures[[#This Row],[Année-Ecr]]))</f>
        <v>20164Pr15</v>
      </c>
      <c r="B15" s="17" t="s">
        <v>91</v>
      </c>
      <c r="C15" s="17">
        <f>MONTH(tblEcritures[[#This Row],[Date]])</f>
        <v>4</v>
      </c>
      <c r="D15" s="17">
        <f>YEAR(tblEcritures[[#This Row],[Date]])</f>
        <v>2016</v>
      </c>
      <c r="E15" s="17" t="str">
        <f>CONCATENATE(tblEcritures[[#This Row],[Année-Ecr]],tblEcritures[[#This Row],[Mois]])</f>
        <v>20164</v>
      </c>
      <c r="F15" s="78">
        <v>42471</v>
      </c>
      <c r="G15" s="17" t="s">
        <v>99</v>
      </c>
      <c r="H15" s="17" t="s">
        <v>66</v>
      </c>
      <c r="I15" s="76">
        <v>600</v>
      </c>
      <c r="J15" s="76">
        <v>650</v>
      </c>
      <c r="K15" s="17" t="s">
        <v>15</v>
      </c>
      <c r="L15" s="17" t="s">
        <v>100</v>
      </c>
      <c r="M15" s="17">
        <v>650</v>
      </c>
      <c r="N15" s="17">
        <v>700</v>
      </c>
      <c r="O15" s="19"/>
      <c r="P15" s="19">
        <f>IF(tblEcritures[[#This Row],[Dépenses]]="x",tblEcritures[[#This Row],[Dépenses]],0)</f>
        <v>0</v>
      </c>
      <c r="Q15" s="17" t="str">
        <f>IF(tblEcritures[[#This Row],[Pointage recette]]="x",tblEcritures[[#This Row],[Recettes]],"")</f>
        <v/>
      </c>
      <c r="R15" s="78">
        <v>42471</v>
      </c>
      <c r="S15" s="17" t="s">
        <v>101</v>
      </c>
      <c r="T15" s="17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</row>
    <row r="16" spans="1:703" x14ac:dyDescent="0.25">
      <c r="A16" s="24" t="str">
        <f>CONCATENATE(tblEcritures[[#This Row],[Année-Ecr]],C16,LEFT(tblEcritures[[#This Row],[Famille]],2),ROW(tblEcritures[[#This Row],[Année-Ecr]]))</f>
        <v>20164Pr16</v>
      </c>
      <c r="B16" s="17" t="s">
        <v>91</v>
      </c>
      <c r="C16" s="17">
        <f>MONTH(tblEcritures[[#This Row],[Date]])</f>
        <v>4</v>
      </c>
      <c r="D16" s="17">
        <f>YEAR(tblEcritures[[#This Row],[Date]])</f>
        <v>2016</v>
      </c>
      <c r="E16" s="17" t="str">
        <f>CONCATENATE(tblEcritures[[#This Row],[Année-Ecr]],tblEcritures[[#This Row],[Mois]])</f>
        <v>20164</v>
      </c>
      <c r="F16" s="78">
        <v>42471</v>
      </c>
      <c r="G16" s="17" t="s">
        <v>103</v>
      </c>
      <c r="H16" s="17" t="s">
        <v>66</v>
      </c>
      <c r="I16" s="76">
        <v>585</v>
      </c>
      <c r="J16" s="76">
        <v>650</v>
      </c>
      <c r="K16" s="17" t="s">
        <v>15</v>
      </c>
      <c r="L16" s="17" t="s">
        <v>92</v>
      </c>
      <c r="M16" s="17">
        <v>650</v>
      </c>
      <c r="N16" s="17">
        <v>555</v>
      </c>
      <c r="O16" s="19"/>
      <c r="P16" s="19">
        <f>IF(tblEcritures[[#This Row],[Dépenses]]="x",tblEcritures[[#This Row],[Dépenses]],0)</f>
        <v>0</v>
      </c>
      <c r="Q16" s="17" t="str">
        <f>IF(tblEcritures[[#This Row],[Pointage recette]]="x",tblEcritures[[#This Row],[Recettes]],"")</f>
        <v/>
      </c>
      <c r="R16" s="78">
        <v>42471</v>
      </c>
      <c r="S16" s="17" t="s">
        <v>104</v>
      </c>
      <c r="T16" s="17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spans="1:35" x14ac:dyDescent="0.25">
      <c r="A17" s="24" t="str">
        <f>CONCATENATE(tblEcritures[[#This Row],[Année-Ecr]],C17,LEFT(tblEcritures[[#This Row],[Famille]],2),ROW(tblEcritures[[#This Row],[Année-Ecr]]))</f>
        <v>201611Ch17</v>
      </c>
      <c r="B17" s="17" t="s">
        <v>91</v>
      </c>
      <c r="C17" s="17">
        <f>MONTH(tblEcritures[[#This Row],[Date]])</f>
        <v>11</v>
      </c>
      <c r="D17" s="17">
        <f>YEAR(tblEcritures[[#This Row],[Date]])</f>
        <v>2016</v>
      </c>
      <c r="E17" s="17" t="str">
        <f>CONCATENATE(tblEcritures[[#This Row],[Année-Ecr]],tblEcritures[[#This Row],[Mois]])</f>
        <v>201611</v>
      </c>
      <c r="F17" s="78">
        <v>42678</v>
      </c>
      <c r="G17" s="17" t="s">
        <v>105</v>
      </c>
      <c r="H17" s="17" t="s">
        <v>67</v>
      </c>
      <c r="I17" s="76">
        <v>500</v>
      </c>
      <c r="J17" s="76">
        <v>500</v>
      </c>
      <c r="K17" s="17" t="s">
        <v>47</v>
      </c>
      <c r="L17" s="17" t="s">
        <v>106</v>
      </c>
      <c r="M17" s="17"/>
      <c r="N17" s="17">
        <v>500</v>
      </c>
      <c r="O17" s="19"/>
      <c r="P17" s="19">
        <f>IF(tblEcritures[[#This Row],[Dépenses]]="x",tblEcritures[[#This Row],[Dépenses]],0)</f>
        <v>0</v>
      </c>
      <c r="Q17" s="17" t="str">
        <f>IF(tblEcritures[[#This Row],[Pointage recette]]="x",tblEcritures[[#This Row],[Recettes]],"")</f>
        <v/>
      </c>
      <c r="R17" s="78" t="s">
        <v>90</v>
      </c>
      <c r="S17" s="17" t="s">
        <v>107</v>
      </c>
      <c r="T17" s="17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spans="1:35" x14ac:dyDescent="0.25">
      <c r="A18" s="24" t="str">
        <f>CONCATENATE(tblEcritures[[#This Row],[Année-Ecr]],C18,LEFT(tblEcritures[[#This Row],[Famille]],2),ROW(tblEcritures[[#This Row],[Année-Ecr]]))</f>
        <v>20164Ch18</v>
      </c>
      <c r="B18" s="17" t="s">
        <v>91</v>
      </c>
      <c r="C18" s="17">
        <f>MONTH(tblEcritures[[#This Row],[Date]])</f>
        <v>4</v>
      </c>
      <c r="D18" s="17">
        <f>YEAR(tblEcritures[[#This Row],[Date]])</f>
        <v>2016</v>
      </c>
      <c r="E18" s="17" t="str">
        <f>CONCATENATE(tblEcritures[[#This Row],[Année-Ecr]],tblEcritures[[#This Row],[Mois]])</f>
        <v>20164</v>
      </c>
      <c r="F18" s="78" t="s">
        <v>90</v>
      </c>
      <c r="G18" s="17" t="s">
        <v>108</v>
      </c>
      <c r="H18" s="17" t="s">
        <v>67</v>
      </c>
      <c r="I18" s="76">
        <v>1000</v>
      </c>
      <c r="J18" s="76">
        <v>1000</v>
      </c>
      <c r="K18" s="17" t="s">
        <v>47</v>
      </c>
      <c r="L18" s="17" t="s">
        <v>109</v>
      </c>
      <c r="M18" s="17"/>
      <c r="N18" s="17">
        <v>1000</v>
      </c>
      <c r="O18" s="19"/>
      <c r="P18" s="19">
        <f>IF(tblEcritures[[#This Row],[Dépenses]]="x",tblEcritures[[#This Row],[Dépenses]],0)</f>
        <v>0</v>
      </c>
      <c r="Q18" s="17" t="str">
        <f>IF(tblEcritures[[#This Row],[Pointage recette]]="x",tblEcritures[[#This Row],[Recettes]],"")</f>
        <v/>
      </c>
      <c r="R18" s="78">
        <v>42678</v>
      </c>
      <c r="S18" s="17" t="s">
        <v>110</v>
      </c>
      <c r="T18" s="17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spans="1:35" x14ac:dyDescent="0.25">
      <c r="A19" s="24" t="str">
        <f>CONCATENATE(tblEcritures[[#This Row],[Année-Ecr]],C19,LEFT(tblEcritures[[#This Row],[Famille]],2),ROW(tblEcritures[[#This Row],[Année-Ecr]]))</f>
        <v>201611Ch19</v>
      </c>
      <c r="B19" s="17"/>
      <c r="C19" s="17">
        <f>MONTH(tblEcritures[[#This Row],[Date]])</f>
        <v>11</v>
      </c>
      <c r="D19" s="17">
        <f>YEAR(tblEcritures[[#This Row],[Date]])</f>
        <v>2016</v>
      </c>
      <c r="E19" s="17" t="str">
        <f>CONCATENATE(tblEcritures[[#This Row],[Année-Ecr]],tblEcritures[[#This Row],[Mois]])</f>
        <v>201611</v>
      </c>
      <c r="F19" s="78">
        <v>42678</v>
      </c>
      <c r="G19" s="17"/>
      <c r="H19" s="17" t="s">
        <v>67</v>
      </c>
      <c r="I19" s="76"/>
      <c r="J19" s="76"/>
      <c r="K19" s="17"/>
      <c r="L19" s="17"/>
      <c r="M19" s="17"/>
      <c r="N19" s="17"/>
      <c r="O19" s="19"/>
      <c r="P19" s="19">
        <f>IF(tblEcritures[[#This Row],[Dépenses]]="x",tblEcritures[[#This Row],[Dépenses]],0)</f>
        <v>0</v>
      </c>
      <c r="Q19" s="17" t="str">
        <f>IF(tblEcritures[[#This Row],[Pointage recette]]="x",tblEcritures[[#This Row],[Recettes]],"")</f>
        <v/>
      </c>
      <c r="R19" s="78">
        <v>42678</v>
      </c>
      <c r="S19" s="17"/>
      <c r="T19" s="17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spans="1:35" x14ac:dyDescent="0.25">
      <c r="A20" s="24" t="str">
        <f>CONCATENATE(tblEcritures[[#This Row],[Année-Ecr]],C20,LEFT(tblEcritures[[#This Row],[Famille]],2),ROW(tblEcritures[[#This Row],[Année-Ecr]]))</f>
        <v>201611Ch20</v>
      </c>
      <c r="B20" s="17"/>
      <c r="C20" s="17">
        <f>MONTH(tblEcritures[[#This Row],[Date]])</f>
        <v>11</v>
      </c>
      <c r="D20" s="17">
        <f>YEAR(tblEcritures[[#This Row],[Date]])</f>
        <v>2016</v>
      </c>
      <c r="E20" s="17" t="str">
        <f>CONCATENATE(tblEcritures[[#This Row],[Année-Ecr]],tblEcritures[[#This Row],[Mois]])</f>
        <v>201611</v>
      </c>
      <c r="F20" s="78">
        <v>42678</v>
      </c>
      <c r="G20" s="17"/>
      <c r="H20" s="17" t="s">
        <v>67</v>
      </c>
      <c r="I20" s="76"/>
      <c r="J20" s="76"/>
      <c r="K20" s="17"/>
      <c r="L20" s="17"/>
      <c r="M20" s="17"/>
      <c r="N20" s="17"/>
      <c r="O20" s="19"/>
      <c r="P20" s="19">
        <f>IF(tblEcritures[[#This Row],[Dépenses]]="x",tblEcritures[[#This Row],[Dépenses]],0)</f>
        <v>0</v>
      </c>
      <c r="Q20" s="17" t="str">
        <f>IF(tblEcritures[[#This Row],[Pointage recette]]="x",tblEcritures[[#This Row],[Recettes]],"")</f>
        <v/>
      </c>
      <c r="R20" s="78">
        <v>42678</v>
      </c>
      <c r="S20" s="17"/>
      <c r="T20" s="17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spans="1:35" x14ac:dyDescent="0.25">
      <c r="E21" s="20"/>
      <c r="F21"/>
      <c r="J21"/>
      <c r="M21"/>
      <c r="N21"/>
      <c r="R21" s="100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spans="1:35" x14ac:dyDescent="0.25">
      <c r="E22" s="20"/>
      <c r="F22"/>
      <c r="J22"/>
      <c r="M22"/>
      <c r="N22"/>
      <c r="R22" s="100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35" x14ac:dyDescent="0.25">
      <c r="E23" s="20"/>
      <c r="F23"/>
      <c r="J23"/>
      <c r="M23"/>
      <c r="N23"/>
      <c r="R23" s="100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spans="1:35" x14ac:dyDescent="0.25">
      <c r="E24" s="20"/>
      <c r="F24"/>
      <c r="J24"/>
      <c r="M24"/>
      <c r="N24"/>
      <c r="R24" s="100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spans="1:35" x14ac:dyDescent="0.25">
      <c r="E25" s="20"/>
      <c r="F25"/>
      <c r="J25"/>
      <c r="M25"/>
      <c r="N25"/>
      <c r="R25" s="100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spans="1:35" x14ac:dyDescent="0.25">
      <c r="E26" s="20"/>
      <c r="F26"/>
      <c r="J26"/>
      <c r="M26"/>
      <c r="N26"/>
      <c r="R26" s="100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spans="1:35" x14ac:dyDescent="0.25">
      <c r="E27" s="20"/>
      <c r="F27"/>
      <c r="J27"/>
      <c r="M27"/>
      <c r="N27"/>
      <c r="R27" s="100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:35" x14ac:dyDescent="0.25">
      <c r="F28"/>
      <c r="J28"/>
      <c r="M28"/>
      <c r="N28"/>
      <c r="R28" s="100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spans="1:35" x14ac:dyDescent="0.25">
      <c r="F29"/>
      <c r="J29"/>
      <c r="M29"/>
      <c r="N29"/>
      <c r="R29" s="100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spans="1:35" x14ac:dyDescent="0.25">
      <c r="F30"/>
      <c r="J30"/>
      <c r="M30"/>
      <c r="N30"/>
      <c r="R30" s="100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spans="1:35" x14ac:dyDescent="0.25">
      <c r="F31"/>
      <c r="J31"/>
      <c r="M31"/>
      <c r="N31"/>
      <c r="R31" s="100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spans="1:35" x14ac:dyDescent="0.25">
      <c r="F32"/>
      <c r="J32"/>
      <c r="M32"/>
      <c r="N32"/>
      <c r="R32" s="100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spans="6:35" x14ac:dyDescent="0.25">
      <c r="F33"/>
      <c r="J33"/>
      <c r="M33"/>
      <c r="N33"/>
      <c r="R33" s="100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spans="6:35" x14ac:dyDescent="0.25">
      <c r="F34"/>
      <c r="J34"/>
      <c r="M34"/>
      <c r="N34"/>
      <c r="R34" s="100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spans="6:35" x14ac:dyDescent="0.25">
      <c r="F35"/>
      <c r="J35"/>
      <c r="M35"/>
      <c r="N35"/>
      <c r="R35" s="100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spans="6:35" x14ac:dyDescent="0.25">
      <c r="F36"/>
      <c r="J36"/>
      <c r="M36"/>
      <c r="N36"/>
      <c r="R36" s="100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spans="6:35" x14ac:dyDescent="0.25">
      <c r="F37"/>
      <c r="J37"/>
      <c r="M37"/>
      <c r="N37"/>
      <c r="R37" s="100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spans="6:35" x14ac:dyDescent="0.25">
      <c r="F38"/>
      <c r="J38"/>
      <c r="M38"/>
      <c r="N38"/>
      <c r="R38" s="100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spans="6:35" x14ac:dyDescent="0.25">
      <c r="F39"/>
      <c r="J39"/>
      <c r="M39"/>
      <c r="N39"/>
      <c r="R39" s="100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spans="6:35" x14ac:dyDescent="0.25">
      <c r="F40"/>
      <c r="J40"/>
      <c r="M40"/>
      <c r="N40"/>
      <c r="R40" s="100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spans="6:35" x14ac:dyDescent="0.25">
      <c r="F41"/>
      <c r="J41"/>
      <c r="M41"/>
      <c r="N41"/>
      <c r="R41" s="100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spans="6:35" x14ac:dyDescent="0.25">
      <c r="F42"/>
      <c r="J42"/>
      <c r="M42"/>
      <c r="N42"/>
      <c r="R42" s="100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spans="6:35" x14ac:dyDescent="0.25">
      <c r="F43"/>
      <c r="J43"/>
      <c r="M43"/>
      <c r="N43"/>
      <c r="R43" s="100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spans="6:35" x14ac:dyDescent="0.25">
      <c r="F44"/>
      <c r="J44"/>
      <c r="M44"/>
      <c r="N44"/>
      <c r="R44" s="100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spans="6:35" x14ac:dyDescent="0.25">
      <c r="F45"/>
      <c r="J45"/>
      <c r="M45"/>
      <c r="N45"/>
      <c r="R45" s="100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spans="6:35" x14ac:dyDescent="0.25">
      <c r="F46"/>
      <c r="J46"/>
      <c r="M46"/>
      <c r="N46"/>
      <c r="R46" s="100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spans="6:35" x14ac:dyDescent="0.25">
      <c r="F47"/>
      <c r="J47"/>
      <c r="M47"/>
      <c r="N47"/>
      <c r="R47" s="100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spans="6:35" x14ac:dyDescent="0.25">
      <c r="F48"/>
      <c r="J48"/>
      <c r="M48"/>
      <c r="N48"/>
      <c r="R48" s="100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spans="6:35" x14ac:dyDescent="0.25">
      <c r="F49"/>
      <c r="J49"/>
      <c r="M49"/>
      <c r="N49"/>
      <c r="R49" s="100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spans="6:35" x14ac:dyDescent="0.25">
      <c r="F50"/>
      <c r="J50"/>
      <c r="M50"/>
      <c r="N50"/>
      <c r="R50" s="100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spans="6:35" x14ac:dyDescent="0.25">
      <c r="F51"/>
      <c r="J51"/>
      <c r="M51"/>
      <c r="N51"/>
      <c r="R51" s="100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spans="6:35" x14ac:dyDescent="0.25">
      <c r="R52" s="100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spans="6:35" x14ac:dyDescent="0.25">
      <c r="R53" s="100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spans="6:35" x14ac:dyDescent="0.25">
      <c r="R54" s="100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spans="6:35" x14ac:dyDescent="0.25">
      <c r="R55" s="100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spans="6:35" x14ac:dyDescent="0.25">
      <c r="R56" s="100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spans="6:35" x14ac:dyDescent="0.25">
      <c r="R57" s="100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spans="6:35" x14ac:dyDescent="0.25">
      <c r="R58" s="100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spans="6:35" x14ac:dyDescent="0.25">
      <c r="R59" s="100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spans="6:35" x14ac:dyDescent="0.25">
      <c r="R60" s="100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spans="6:35" x14ac:dyDescent="0.25">
      <c r="R61" s="100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spans="6:35" x14ac:dyDescent="0.25">
      <c r="R62" s="100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spans="6:35" x14ac:dyDescent="0.25">
      <c r="R63" s="100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spans="6:35" x14ac:dyDescent="0.25">
      <c r="R64" s="100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spans="18:35" x14ac:dyDescent="0.25">
      <c r="R65" s="100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spans="18:35" x14ac:dyDescent="0.25">
      <c r="R66" s="100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spans="18:35" x14ac:dyDescent="0.25">
      <c r="R67" s="100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spans="18:35" x14ac:dyDescent="0.25">
      <c r="R68" s="100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spans="18:35" x14ac:dyDescent="0.25">
      <c r="R69" s="100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spans="18:35" x14ac:dyDescent="0.25">
      <c r="R70" s="100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spans="18:35" x14ac:dyDescent="0.25">
      <c r="R71" s="100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spans="18:35" x14ac:dyDescent="0.25">
      <c r="R72" s="100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spans="18:35" x14ac:dyDescent="0.25">
      <c r="R73" s="100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</row>
    <row r="74" spans="18:35" x14ac:dyDescent="0.25">
      <c r="R74" s="100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</row>
    <row r="75" spans="18:35" x14ac:dyDescent="0.25">
      <c r="R75" s="100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</row>
    <row r="76" spans="18:35" x14ac:dyDescent="0.25">
      <c r="R76" s="100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</row>
    <row r="77" spans="18:35" x14ac:dyDescent="0.25">
      <c r="R77" s="100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</row>
    <row r="78" spans="18:35" x14ac:dyDescent="0.25">
      <c r="R78" s="100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</row>
    <row r="79" spans="18:35" x14ac:dyDescent="0.25">
      <c r="R79" s="100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</row>
    <row r="80" spans="18:35" x14ac:dyDescent="0.25">
      <c r="R80" s="100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</row>
    <row r="81" spans="18:35" x14ac:dyDescent="0.25">
      <c r="R81" s="100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</row>
    <row r="82" spans="18:35" x14ac:dyDescent="0.25">
      <c r="R82" s="100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</row>
    <row r="83" spans="18:35" x14ac:dyDescent="0.25">
      <c r="R83" s="100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</row>
    <row r="84" spans="18:35" x14ac:dyDescent="0.25">
      <c r="R84" s="100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</row>
    <row r="85" spans="18:35" x14ac:dyDescent="0.25">
      <c r="R85" s="100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</row>
    <row r="86" spans="18:35" x14ac:dyDescent="0.25">
      <c r="R86" s="100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</row>
    <row r="87" spans="18:35" x14ac:dyDescent="0.25">
      <c r="R87" s="100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</row>
    <row r="88" spans="18:35" x14ac:dyDescent="0.25">
      <c r="R88" s="100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</row>
    <row r="89" spans="18:35" x14ac:dyDescent="0.25">
      <c r="R89" s="100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</row>
    <row r="90" spans="18:35" x14ac:dyDescent="0.25">
      <c r="R90" s="100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</row>
    <row r="91" spans="18:35" x14ac:dyDescent="0.25">
      <c r="R91" s="100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</row>
    <row r="92" spans="18:35" x14ac:dyDescent="0.25">
      <c r="R92" s="100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</row>
    <row r="93" spans="18:35" x14ac:dyDescent="0.25">
      <c r="R93" s="100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</row>
    <row r="94" spans="18:35" x14ac:dyDescent="0.25">
      <c r="R94" s="100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</row>
    <row r="95" spans="18:35" x14ac:dyDescent="0.25">
      <c r="R95" s="100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</row>
    <row r="96" spans="18:35" x14ac:dyDescent="0.25">
      <c r="R96" s="100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</row>
    <row r="97" spans="18:35" x14ac:dyDescent="0.25">
      <c r="R97" s="100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</row>
    <row r="98" spans="18:35" x14ac:dyDescent="0.25">
      <c r="R98" s="100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</row>
    <row r="99" spans="18:35" x14ac:dyDescent="0.25">
      <c r="R99" s="100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</row>
    <row r="100" spans="18:35" x14ac:dyDescent="0.25">
      <c r="R100" s="100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  <row r="101" spans="18:35" x14ac:dyDescent="0.25">
      <c r="R101" s="100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</row>
    <row r="102" spans="18:35" x14ac:dyDescent="0.25">
      <c r="R102" s="100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</row>
    <row r="103" spans="18:35" x14ac:dyDescent="0.25">
      <c r="R103" s="100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</row>
    <row r="104" spans="18:35" x14ac:dyDescent="0.25">
      <c r="R104" s="100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</row>
    <row r="105" spans="18:35" x14ac:dyDescent="0.25">
      <c r="R105" s="100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</row>
    <row r="106" spans="18:35" x14ac:dyDescent="0.25">
      <c r="R106" s="100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</row>
    <row r="107" spans="18:35" x14ac:dyDescent="0.25">
      <c r="R107" s="100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</row>
    <row r="108" spans="18:35" x14ac:dyDescent="0.25">
      <c r="R108" s="100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</row>
    <row r="109" spans="18:35" x14ac:dyDescent="0.25">
      <c r="R109" s="100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</row>
    <row r="110" spans="18:35" x14ac:dyDescent="0.25">
      <c r="R110" s="100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</row>
    <row r="111" spans="18:35" x14ac:dyDescent="0.25">
      <c r="R111" s="100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</row>
    <row r="112" spans="18:35" x14ac:dyDescent="0.25">
      <c r="R112" s="100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</row>
    <row r="113" spans="18:35" x14ac:dyDescent="0.25">
      <c r="R113" s="100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</row>
    <row r="114" spans="18:35" x14ac:dyDescent="0.25">
      <c r="R114" s="100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</row>
    <row r="115" spans="18:35" x14ac:dyDescent="0.25">
      <c r="R115" s="100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</row>
    <row r="116" spans="18:35" x14ac:dyDescent="0.25">
      <c r="R116" s="100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</row>
    <row r="117" spans="18:35" x14ac:dyDescent="0.25">
      <c r="R117" s="100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</row>
    <row r="118" spans="18:35" x14ac:dyDescent="0.25">
      <c r="R118" s="100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</row>
    <row r="119" spans="18:35" x14ac:dyDescent="0.25">
      <c r="R119" s="100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</row>
    <row r="120" spans="18:35" x14ac:dyDescent="0.25">
      <c r="R120" s="100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</row>
    <row r="121" spans="18:35" x14ac:dyDescent="0.25">
      <c r="R121" s="100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</row>
    <row r="122" spans="18:35" x14ac:dyDescent="0.25">
      <c r="R122" s="100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</row>
    <row r="123" spans="18:35" x14ac:dyDescent="0.25">
      <c r="R123" s="100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</row>
    <row r="124" spans="18:35" x14ac:dyDescent="0.25">
      <c r="R124" s="100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</row>
    <row r="125" spans="18:35" x14ac:dyDescent="0.25">
      <c r="R125" s="100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</row>
    <row r="126" spans="18:35" x14ac:dyDescent="0.25">
      <c r="R126" s="100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</row>
    <row r="127" spans="18:35" x14ac:dyDescent="0.25">
      <c r="R127" s="100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</row>
    <row r="128" spans="18:35" x14ac:dyDescent="0.25">
      <c r="R128" s="100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</row>
    <row r="129" spans="18:35" x14ac:dyDescent="0.25">
      <c r="R129" s="100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</row>
    <row r="130" spans="18:35" x14ac:dyDescent="0.25">
      <c r="R130" s="100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</row>
    <row r="131" spans="18:35" x14ac:dyDescent="0.25">
      <c r="R131" s="100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</row>
    <row r="132" spans="18:35" x14ac:dyDescent="0.25">
      <c r="R132" s="100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</row>
    <row r="133" spans="18:35" x14ac:dyDescent="0.25">
      <c r="R133" s="100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</row>
    <row r="134" spans="18:35" x14ac:dyDescent="0.25">
      <c r="R134" s="100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</row>
    <row r="135" spans="18:35" x14ac:dyDescent="0.25">
      <c r="R135" s="100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spans="18:35" x14ac:dyDescent="0.25">
      <c r="R136" s="100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8:35" x14ac:dyDescent="0.25">
      <c r="R137" s="100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8:35" x14ac:dyDescent="0.25">
      <c r="R138" s="100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spans="18:35" x14ac:dyDescent="0.25">
      <c r="R139" s="100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spans="18:35" x14ac:dyDescent="0.25">
      <c r="R140" s="100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spans="18:35" x14ac:dyDescent="0.25">
      <c r="R141" s="100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spans="18:35" x14ac:dyDescent="0.25">
      <c r="R142" s="100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</row>
    <row r="143" spans="18:35" x14ac:dyDescent="0.25">
      <c r="R143" s="100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</row>
    <row r="144" spans="18:35" x14ac:dyDescent="0.25">
      <c r="R144" s="100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</row>
    <row r="145" spans="18:35" x14ac:dyDescent="0.25">
      <c r="R145" s="100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</row>
    <row r="146" spans="18:35" x14ac:dyDescent="0.25">
      <c r="R146" s="100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</row>
    <row r="147" spans="18:35" x14ac:dyDescent="0.25">
      <c r="R147" s="100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</row>
    <row r="148" spans="18:35" x14ac:dyDescent="0.25">
      <c r="R148" s="100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</row>
    <row r="149" spans="18:35" x14ac:dyDescent="0.25">
      <c r="R149" s="100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</row>
    <row r="150" spans="18:35" x14ac:dyDescent="0.25">
      <c r="R150" s="100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</row>
    <row r="151" spans="18:35" x14ac:dyDescent="0.25">
      <c r="R151" s="100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</row>
    <row r="152" spans="18:35" x14ac:dyDescent="0.25">
      <c r="R152" s="100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</row>
    <row r="153" spans="18:35" x14ac:dyDescent="0.25">
      <c r="R153" s="100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</row>
    <row r="154" spans="18:35" x14ac:dyDescent="0.25">
      <c r="R154" s="100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</row>
    <row r="155" spans="18:35" x14ac:dyDescent="0.25">
      <c r="R155" s="100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</row>
    <row r="156" spans="18:35" x14ac:dyDescent="0.25">
      <c r="R156" s="100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</row>
    <row r="157" spans="18:35" x14ac:dyDescent="0.25">
      <c r="R157" s="100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18:35" x14ac:dyDescent="0.25">
      <c r="R158" s="100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</row>
    <row r="159" spans="18:35" x14ac:dyDescent="0.25">
      <c r="R159" s="100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</row>
    <row r="160" spans="18:35" x14ac:dyDescent="0.25">
      <c r="R160" s="100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</row>
    <row r="161" spans="18:35" x14ac:dyDescent="0.25">
      <c r="R161" s="100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</row>
    <row r="162" spans="18:35" x14ac:dyDescent="0.25">
      <c r="R162" s="100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</row>
    <row r="163" spans="18:35" x14ac:dyDescent="0.25">
      <c r="R163" s="100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</row>
    <row r="164" spans="18:35" x14ac:dyDescent="0.25">
      <c r="R164" s="100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</row>
    <row r="165" spans="18:35" x14ac:dyDescent="0.25">
      <c r="R165" s="100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</row>
    <row r="166" spans="18:35" x14ac:dyDescent="0.25">
      <c r="R166" s="100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</row>
    <row r="167" spans="18:35" x14ac:dyDescent="0.25">
      <c r="R167" s="100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</row>
    <row r="168" spans="18:35" x14ac:dyDescent="0.25">
      <c r="R168" s="100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</row>
    <row r="169" spans="18:35" x14ac:dyDescent="0.25">
      <c r="R169" s="100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</row>
    <row r="170" spans="18:35" x14ac:dyDescent="0.25">
      <c r="R170" s="100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</row>
    <row r="171" spans="18:35" x14ac:dyDescent="0.25">
      <c r="R171" s="100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</row>
    <row r="172" spans="18:35" x14ac:dyDescent="0.25">
      <c r="R172" s="100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</row>
    <row r="173" spans="18:35" x14ac:dyDescent="0.25">
      <c r="R173" s="100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</row>
    <row r="174" spans="18:35" x14ac:dyDescent="0.25">
      <c r="R174" s="100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</row>
    <row r="175" spans="18:35" x14ac:dyDescent="0.25">
      <c r="R175" s="100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</row>
    <row r="176" spans="18:35" x14ac:dyDescent="0.25">
      <c r="R176" s="100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</row>
    <row r="177" spans="18:35" x14ac:dyDescent="0.25">
      <c r="R177" s="100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</row>
    <row r="178" spans="18:35" x14ac:dyDescent="0.25">
      <c r="R178" s="100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</row>
    <row r="179" spans="18:35" x14ac:dyDescent="0.25">
      <c r="R179" s="100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</row>
    <row r="180" spans="18:35" x14ac:dyDescent="0.25">
      <c r="R180" s="100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</row>
    <row r="181" spans="18:35" x14ac:dyDescent="0.25">
      <c r="R181" s="100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</row>
    <row r="182" spans="18:35" x14ac:dyDescent="0.25">
      <c r="R182" s="100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</row>
    <row r="183" spans="18:35" x14ac:dyDescent="0.25">
      <c r="R183" s="100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</row>
    <row r="184" spans="18:35" x14ac:dyDescent="0.25">
      <c r="R184" s="100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</row>
    <row r="185" spans="18:35" x14ac:dyDescent="0.25">
      <c r="R185" s="100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</row>
    <row r="186" spans="18:35" x14ac:dyDescent="0.25">
      <c r="R186" s="100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</row>
    <row r="187" spans="18:35" x14ac:dyDescent="0.25">
      <c r="R187" s="100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</row>
    <row r="188" spans="18:35" x14ac:dyDescent="0.25">
      <c r="R188" s="100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</row>
    <row r="189" spans="18:35" x14ac:dyDescent="0.25">
      <c r="R189" s="100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</row>
    <row r="190" spans="18:35" x14ac:dyDescent="0.25">
      <c r="R190" s="100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</row>
    <row r="191" spans="18:35" x14ac:dyDescent="0.25">
      <c r="R191" s="100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</row>
    <row r="192" spans="18:35" x14ac:dyDescent="0.25">
      <c r="R192" s="100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</row>
    <row r="193" spans="18:35" x14ac:dyDescent="0.25">
      <c r="R193" s="100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</row>
    <row r="194" spans="18:35" x14ac:dyDescent="0.25">
      <c r="R194" s="100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</row>
    <row r="195" spans="18:35" x14ac:dyDescent="0.25">
      <c r="R195" s="100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</row>
    <row r="196" spans="18:35" x14ac:dyDescent="0.25">
      <c r="R196" s="100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</row>
    <row r="197" spans="18:35" x14ac:dyDescent="0.25">
      <c r="R197" s="100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</row>
    <row r="198" spans="18:35" x14ac:dyDescent="0.25">
      <c r="R198" s="100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</row>
    <row r="199" spans="18:35" x14ac:dyDescent="0.25">
      <c r="R199" s="100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</row>
    <row r="200" spans="18:35" x14ac:dyDescent="0.25">
      <c r="R200" s="100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</row>
    <row r="201" spans="18:35" x14ac:dyDescent="0.25">
      <c r="R201" s="100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</row>
    <row r="202" spans="18:35" x14ac:dyDescent="0.25">
      <c r="R202" s="100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</row>
    <row r="203" spans="18:35" x14ac:dyDescent="0.25">
      <c r="R203" s="100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</row>
    <row r="204" spans="18:35" x14ac:dyDescent="0.25">
      <c r="R204" s="100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</row>
    <row r="205" spans="18:35" x14ac:dyDescent="0.25">
      <c r="R205" s="100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</row>
    <row r="206" spans="18:35" x14ac:dyDescent="0.25">
      <c r="R206" s="100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</row>
    <row r="207" spans="18:35" x14ac:dyDescent="0.25">
      <c r="R207" s="100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</row>
    <row r="208" spans="18:35" x14ac:dyDescent="0.25">
      <c r="R208" s="100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</row>
    <row r="209" spans="18:35" x14ac:dyDescent="0.25">
      <c r="R209" s="100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</row>
    <row r="210" spans="18:35" x14ac:dyDescent="0.25">
      <c r="R210" s="100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</row>
    <row r="211" spans="18:35" x14ac:dyDescent="0.25">
      <c r="R211" s="100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</row>
    <row r="212" spans="18:35" x14ac:dyDescent="0.25">
      <c r="R212" s="100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</row>
    <row r="213" spans="18:35" x14ac:dyDescent="0.25">
      <c r="R213" s="100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</row>
    <row r="214" spans="18:35" x14ac:dyDescent="0.25">
      <c r="R214" s="100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</row>
    <row r="215" spans="18:35" x14ac:dyDescent="0.25">
      <c r="R215" s="100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</row>
    <row r="216" spans="18:35" x14ac:dyDescent="0.25">
      <c r="R216" s="100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</row>
    <row r="217" spans="18:35" x14ac:dyDescent="0.25">
      <c r="R217" s="100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</row>
    <row r="218" spans="18:35" x14ac:dyDescent="0.25">
      <c r="R218" s="100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</row>
    <row r="219" spans="18:35" x14ac:dyDescent="0.25">
      <c r="R219" s="100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</row>
    <row r="220" spans="18:35" x14ac:dyDescent="0.25">
      <c r="R220" s="100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</row>
    <row r="221" spans="18:35" x14ac:dyDescent="0.25">
      <c r="R221" s="100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</row>
    <row r="222" spans="18:35" x14ac:dyDescent="0.25">
      <c r="R222" s="100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</row>
    <row r="223" spans="18:35" x14ac:dyDescent="0.25">
      <c r="R223" s="100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</row>
    <row r="224" spans="18:35" x14ac:dyDescent="0.25">
      <c r="R224" s="100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</row>
    <row r="225" spans="18:35" x14ac:dyDescent="0.25">
      <c r="R225" s="100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</row>
    <row r="226" spans="18:35" x14ac:dyDescent="0.25">
      <c r="R226" s="100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</row>
    <row r="227" spans="18:35" x14ac:dyDescent="0.25">
      <c r="R227" s="100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</row>
    <row r="228" spans="18:35" x14ac:dyDescent="0.25">
      <c r="R228" s="100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</row>
    <row r="229" spans="18:35" x14ac:dyDescent="0.25">
      <c r="R229" s="100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</row>
    <row r="230" spans="18:35" x14ac:dyDescent="0.25">
      <c r="R230" s="100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</row>
    <row r="231" spans="18:35" x14ac:dyDescent="0.25">
      <c r="R231" s="100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</row>
    <row r="232" spans="18:35" x14ac:dyDescent="0.25">
      <c r="R232" s="100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</row>
    <row r="233" spans="18:35" x14ac:dyDescent="0.25">
      <c r="R233" s="100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</row>
    <row r="234" spans="18:35" x14ac:dyDescent="0.25">
      <c r="R234" s="100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</row>
    <row r="235" spans="18:35" x14ac:dyDescent="0.25">
      <c r="R235" s="100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</row>
    <row r="236" spans="18:35" x14ac:dyDescent="0.25">
      <c r="R236" s="100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</row>
    <row r="237" spans="18:35" x14ac:dyDescent="0.25">
      <c r="R237" s="100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</row>
    <row r="238" spans="18:35" x14ac:dyDescent="0.25">
      <c r="R238" s="100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</row>
    <row r="239" spans="18:35" x14ac:dyDescent="0.25">
      <c r="R239" s="100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</row>
    <row r="240" spans="18:35" x14ac:dyDescent="0.25">
      <c r="R240" s="100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</row>
    <row r="241" spans="18:35" x14ac:dyDescent="0.25">
      <c r="R241" s="100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</row>
    <row r="242" spans="18:35" x14ac:dyDescent="0.25">
      <c r="R242" s="100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</row>
    <row r="243" spans="18:35" x14ac:dyDescent="0.25">
      <c r="R243" s="100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</row>
    <row r="244" spans="18:35" x14ac:dyDescent="0.25">
      <c r="R244" s="100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</row>
    <row r="245" spans="18:35" x14ac:dyDescent="0.25">
      <c r="R245" s="100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</row>
    <row r="246" spans="18:35" x14ac:dyDescent="0.25">
      <c r="R246" s="100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</row>
    <row r="247" spans="18:35" x14ac:dyDescent="0.25">
      <c r="R247" s="100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</row>
    <row r="248" spans="18:35" x14ac:dyDescent="0.25">
      <c r="R248" s="100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</row>
    <row r="249" spans="18:35" x14ac:dyDescent="0.25">
      <c r="R249" s="100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</row>
    <row r="250" spans="18:35" x14ac:dyDescent="0.25">
      <c r="R250" s="100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</row>
    <row r="251" spans="18:35" x14ac:dyDescent="0.25">
      <c r="R251" s="100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</row>
    <row r="252" spans="18:35" x14ac:dyDescent="0.25">
      <c r="R252" s="100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</row>
    <row r="253" spans="18:35" x14ac:dyDescent="0.25">
      <c r="R253" s="100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</row>
    <row r="254" spans="18:35" x14ac:dyDescent="0.25">
      <c r="R254" s="100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</row>
    <row r="255" spans="18:35" x14ac:dyDescent="0.25">
      <c r="R255" s="100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</row>
    <row r="256" spans="18:35" x14ac:dyDescent="0.25">
      <c r="R256" s="100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</row>
    <row r="257" spans="18:35" x14ac:dyDescent="0.25">
      <c r="R257" s="100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</row>
    <row r="258" spans="18:35" x14ac:dyDescent="0.25">
      <c r="R258" s="100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</row>
    <row r="259" spans="18:35" x14ac:dyDescent="0.25">
      <c r="R259" s="100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</row>
    <row r="260" spans="18:35" x14ac:dyDescent="0.25">
      <c r="R260" s="100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</row>
    <row r="261" spans="18:35" x14ac:dyDescent="0.25">
      <c r="R261" s="100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</row>
    <row r="262" spans="18:35" x14ac:dyDescent="0.25">
      <c r="R262" s="100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</row>
    <row r="263" spans="18:35" x14ac:dyDescent="0.25">
      <c r="R263" s="100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</row>
    <row r="264" spans="18:35" x14ac:dyDescent="0.25">
      <c r="R264" s="100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</row>
    <row r="265" spans="18:35" x14ac:dyDescent="0.25">
      <c r="R265" s="100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</row>
    <row r="266" spans="18:35" x14ac:dyDescent="0.25">
      <c r="R266" s="100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</row>
    <row r="267" spans="18:35" x14ac:dyDescent="0.25">
      <c r="R267" s="100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</row>
    <row r="268" spans="18:35" x14ac:dyDescent="0.25">
      <c r="R268" s="100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</row>
    <row r="269" spans="18:35" x14ac:dyDescent="0.25">
      <c r="R269" s="100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</row>
    <row r="270" spans="18:35" x14ac:dyDescent="0.25">
      <c r="R270" s="100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</row>
    <row r="271" spans="18:35" x14ac:dyDescent="0.25"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</row>
    <row r="272" spans="18:35" x14ac:dyDescent="0.25"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</row>
    <row r="273" spans="21:35" x14ac:dyDescent="0.25"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</row>
    <row r="274" spans="21:35" x14ac:dyDescent="0.25"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</row>
    <row r="275" spans="21:35" x14ac:dyDescent="0.25"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</row>
    <row r="276" spans="21:35" x14ac:dyDescent="0.25"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</row>
    <row r="277" spans="21:35" x14ac:dyDescent="0.25"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</row>
    <row r="278" spans="21:35" x14ac:dyDescent="0.25"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</row>
    <row r="279" spans="21:35" x14ac:dyDescent="0.25"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</row>
    <row r="280" spans="21:35" x14ac:dyDescent="0.25"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</row>
    <row r="281" spans="21:35" x14ac:dyDescent="0.25"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</row>
    <row r="282" spans="21:35" x14ac:dyDescent="0.25"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</row>
    <row r="283" spans="21:35" x14ac:dyDescent="0.25"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</row>
    <row r="284" spans="21:35" x14ac:dyDescent="0.25"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</row>
    <row r="285" spans="21:35" x14ac:dyDescent="0.25"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</row>
    <row r="286" spans="21:35" x14ac:dyDescent="0.25"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</row>
    <row r="287" spans="21:35" x14ac:dyDescent="0.25"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</row>
    <row r="288" spans="21:35" x14ac:dyDescent="0.25"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</row>
    <row r="289" spans="21:35" x14ac:dyDescent="0.25"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</row>
    <row r="290" spans="21:35" x14ac:dyDescent="0.25"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</row>
    <row r="291" spans="21:35" x14ac:dyDescent="0.25"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</row>
    <row r="292" spans="21:35" x14ac:dyDescent="0.25"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</row>
    <row r="293" spans="21:35" x14ac:dyDescent="0.25"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</row>
    <row r="294" spans="21:35" x14ac:dyDescent="0.25"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</row>
    <row r="295" spans="21:35" x14ac:dyDescent="0.25"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</row>
    <row r="296" spans="21:35" x14ac:dyDescent="0.25"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</row>
    <row r="297" spans="21:35" x14ac:dyDescent="0.25"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</row>
    <row r="298" spans="21:35" x14ac:dyDescent="0.25"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</row>
    <row r="299" spans="21:35" x14ac:dyDescent="0.25"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</row>
    <row r="300" spans="21:35" x14ac:dyDescent="0.25"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</row>
    <row r="301" spans="21:35" x14ac:dyDescent="0.25"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</row>
    <row r="302" spans="21:35" x14ac:dyDescent="0.25"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</row>
    <row r="303" spans="21:35" x14ac:dyDescent="0.25"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</row>
    <row r="304" spans="21:35" x14ac:dyDescent="0.25"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</row>
    <row r="305" spans="21:35" x14ac:dyDescent="0.25"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</row>
    <row r="306" spans="21:35" x14ac:dyDescent="0.25"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</row>
    <row r="307" spans="21:35" x14ac:dyDescent="0.25"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</row>
    <row r="308" spans="21:35" x14ac:dyDescent="0.25"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</row>
    <row r="309" spans="21:35" x14ac:dyDescent="0.25"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</row>
    <row r="310" spans="21:35" x14ac:dyDescent="0.25"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</row>
    <row r="311" spans="21:35" x14ac:dyDescent="0.25"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</row>
    <row r="312" spans="21:35" x14ac:dyDescent="0.25"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</row>
    <row r="313" spans="21:35" x14ac:dyDescent="0.25"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</row>
    <row r="314" spans="21:35" x14ac:dyDescent="0.25"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</row>
    <row r="315" spans="21:35" x14ac:dyDescent="0.25"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</row>
    <row r="316" spans="21:35" x14ac:dyDescent="0.25"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</row>
    <row r="317" spans="21:35" x14ac:dyDescent="0.25"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</row>
    <row r="318" spans="21:35" x14ac:dyDescent="0.25"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</row>
    <row r="319" spans="21:35" x14ac:dyDescent="0.25"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</row>
    <row r="320" spans="21:35" x14ac:dyDescent="0.25"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</row>
    <row r="321" spans="21:35" x14ac:dyDescent="0.25"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</row>
    <row r="322" spans="21:35" x14ac:dyDescent="0.25"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</row>
    <row r="323" spans="21:35" x14ac:dyDescent="0.25"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</row>
    <row r="324" spans="21:35" x14ac:dyDescent="0.25"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</row>
    <row r="325" spans="21:35" x14ac:dyDescent="0.25"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</row>
    <row r="326" spans="21:35" x14ac:dyDescent="0.25"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</row>
    <row r="327" spans="21:35" x14ac:dyDescent="0.25"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</row>
    <row r="328" spans="21:35" x14ac:dyDescent="0.25"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</row>
    <row r="329" spans="21:35" x14ac:dyDescent="0.25"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</row>
    <row r="330" spans="21:35" x14ac:dyDescent="0.25"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</row>
    <row r="331" spans="21:35" x14ac:dyDescent="0.25"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</row>
    <row r="332" spans="21:35" x14ac:dyDescent="0.25"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</row>
    <row r="333" spans="21:35" x14ac:dyDescent="0.25"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</row>
    <row r="334" spans="21:35" x14ac:dyDescent="0.25"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</row>
    <row r="335" spans="21:35" x14ac:dyDescent="0.25"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</row>
    <row r="336" spans="21:35" x14ac:dyDescent="0.25"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</row>
    <row r="337" spans="21:35" x14ac:dyDescent="0.25"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</row>
    <row r="338" spans="21:35" x14ac:dyDescent="0.25"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</row>
    <row r="339" spans="21:35" x14ac:dyDescent="0.25"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</row>
    <row r="340" spans="21:35" x14ac:dyDescent="0.25"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</row>
    <row r="341" spans="21:35" x14ac:dyDescent="0.25"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</row>
    <row r="342" spans="21:35" x14ac:dyDescent="0.25"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</row>
    <row r="343" spans="21:35" x14ac:dyDescent="0.25"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</row>
    <row r="344" spans="21:35" x14ac:dyDescent="0.25"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</row>
    <row r="345" spans="21:35" x14ac:dyDescent="0.25"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</row>
    <row r="346" spans="21:35" x14ac:dyDescent="0.25"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</row>
    <row r="347" spans="21:35" x14ac:dyDescent="0.25"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</row>
    <row r="348" spans="21:35" x14ac:dyDescent="0.25"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</row>
    <row r="349" spans="21:35" x14ac:dyDescent="0.25"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</row>
    <row r="350" spans="21:35" x14ac:dyDescent="0.25"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</row>
    <row r="351" spans="21:35" x14ac:dyDescent="0.25"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</row>
    <row r="352" spans="21:35" x14ac:dyDescent="0.25"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</row>
    <row r="353" spans="21:35" x14ac:dyDescent="0.25"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</row>
    <row r="354" spans="21:35" x14ac:dyDescent="0.25"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</row>
    <row r="355" spans="21:35" x14ac:dyDescent="0.25"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</row>
    <row r="356" spans="21:35" x14ac:dyDescent="0.25"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</row>
    <row r="357" spans="21:35" x14ac:dyDescent="0.25"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</row>
    <row r="358" spans="21:35" x14ac:dyDescent="0.25"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</row>
    <row r="359" spans="21:35" x14ac:dyDescent="0.25"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</row>
    <row r="360" spans="21:35" x14ac:dyDescent="0.25"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</row>
    <row r="361" spans="21:35" x14ac:dyDescent="0.25"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</row>
    <row r="362" spans="21:35" x14ac:dyDescent="0.25">
      <c r="U362" s="25"/>
      <c r="V362" s="25"/>
      <c r="W362" s="25"/>
      <c r="X362" s="25"/>
      <c r="Y362" s="25"/>
      <c r="Z362" s="25"/>
      <c r="AA362" s="25"/>
      <c r="AB362" s="25"/>
      <c r="AC362" s="25"/>
      <c r="AD362" s="25"/>
      <c r="AE362" s="25"/>
      <c r="AF362" s="25"/>
      <c r="AG362" s="25"/>
      <c r="AH362" s="25"/>
      <c r="AI362" s="25"/>
    </row>
    <row r="363" spans="21:35" x14ac:dyDescent="0.25">
      <c r="U363" s="25"/>
      <c r="V363" s="25"/>
      <c r="W363" s="25"/>
      <c r="X363" s="25"/>
      <c r="Y363" s="25"/>
      <c r="Z363" s="25"/>
      <c r="AA363" s="25"/>
      <c r="AB363" s="25"/>
      <c r="AC363" s="25"/>
      <c r="AD363" s="25"/>
      <c r="AE363" s="25"/>
      <c r="AF363" s="25"/>
      <c r="AG363" s="25"/>
      <c r="AH363" s="25"/>
      <c r="AI363" s="25"/>
    </row>
    <row r="364" spans="21:35" x14ac:dyDescent="0.25">
      <c r="U364" s="25"/>
      <c r="V364" s="25"/>
      <c r="W364" s="25"/>
      <c r="X364" s="25"/>
      <c r="Y364" s="25"/>
      <c r="Z364" s="25"/>
      <c r="AA364" s="25"/>
      <c r="AB364" s="25"/>
      <c r="AC364" s="25"/>
      <c r="AD364" s="25"/>
      <c r="AE364" s="25"/>
      <c r="AF364" s="25"/>
      <c r="AG364" s="25"/>
      <c r="AH364" s="25"/>
      <c r="AI364" s="25"/>
    </row>
    <row r="365" spans="21:35" x14ac:dyDescent="0.25">
      <c r="U365" s="25"/>
      <c r="V365" s="25"/>
      <c r="W365" s="25"/>
      <c r="X365" s="25"/>
      <c r="Y365" s="25"/>
      <c r="Z365" s="25"/>
      <c r="AA365" s="25"/>
      <c r="AB365" s="25"/>
      <c r="AC365" s="25"/>
      <c r="AD365" s="25"/>
      <c r="AE365" s="25"/>
      <c r="AF365" s="25"/>
      <c r="AG365" s="25"/>
      <c r="AH365" s="25"/>
      <c r="AI365" s="25"/>
    </row>
    <row r="366" spans="21:35" x14ac:dyDescent="0.25">
      <c r="U366" s="25"/>
      <c r="V366" s="25"/>
      <c r="W366" s="25"/>
      <c r="X366" s="25"/>
      <c r="Y366" s="25"/>
      <c r="Z366" s="25"/>
      <c r="AA366" s="25"/>
      <c r="AB366" s="25"/>
      <c r="AC366" s="25"/>
      <c r="AD366" s="25"/>
      <c r="AE366" s="25"/>
      <c r="AF366" s="25"/>
      <c r="AG366" s="25"/>
      <c r="AH366" s="25"/>
      <c r="AI366" s="25"/>
    </row>
    <row r="367" spans="21:35" x14ac:dyDescent="0.25">
      <c r="U367" s="25"/>
      <c r="V367" s="25"/>
      <c r="W367" s="25"/>
      <c r="X367" s="25"/>
      <c r="Y367" s="25"/>
      <c r="Z367" s="25"/>
      <c r="AA367" s="25"/>
      <c r="AB367" s="25"/>
      <c r="AC367" s="25"/>
      <c r="AD367" s="25"/>
      <c r="AE367" s="25"/>
      <c r="AF367" s="25"/>
      <c r="AG367" s="25"/>
      <c r="AH367" s="25"/>
      <c r="AI367" s="25"/>
    </row>
    <row r="368" spans="21:35" x14ac:dyDescent="0.25">
      <c r="U368" s="25"/>
      <c r="V368" s="25"/>
      <c r="W368" s="25"/>
      <c r="X368" s="25"/>
      <c r="Y368" s="25"/>
      <c r="Z368" s="25"/>
      <c r="AA368" s="25"/>
      <c r="AB368" s="25"/>
      <c r="AC368" s="25"/>
      <c r="AD368" s="25"/>
      <c r="AE368" s="25"/>
      <c r="AF368" s="25"/>
      <c r="AG368" s="25"/>
      <c r="AH368" s="25"/>
      <c r="AI368" s="25"/>
    </row>
    <row r="369" spans="21:35" x14ac:dyDescent="0.25">
      <c r="U369" s="25"/>
      <c r="V369" s="25"/>
      <c r="W369" s="25"/>
      <c r="X369" s="25"/>
      <c r="Y369" s="25"/>
      <c r="Z369" s="25"/>
      <c r="AA369" s="25"/>
      <c r="AB369" s="25"/>
      <c r="AC369" s="25"/>
      <c r="AD369" s="25"/>
      <c r="AE369" s="25"/>
      <c r="AF369" s="25"/>
      <c r="AG369" s="25"/>
      <c r="AH369" s="25"/>
      <c r="AI369" s="25"/>
    </row>
    <row r="370" spans="21:35" x14ac:dyDescent="0.25">
      <c r="U370" s="25"/>
      <c r="V370" s="25"/>
      <c r="W370" s="25"/>
      <c r="X370" s="25"/>
      <c r="Y370" s="25"/>
      <c r="Z370" s="25"/>
      <c r="AA370" s="25"/>
      <c r="AB370" s="25"/>
      <c r="AC370" s="25"/>
      <c r="AD370" s="25"/>
      <c r="AE370" s="25"/>
      <c r="AF370" s="25"/>
      <c r="AG370" s="25"/>
      <c r="AH370" s="25"/>
      <c r="AI370" s="25"/>
    </row>
    <row r="371" spans="21:35" x14ac:dyDescent="0.25">
      <c r="U371" s="25"/>
      <c r="V371" s="25"/>
      <c r="W371" s="25"/>
      <c r="X371" s="25"/>
      <c r="Y371" s="25"/>
      <c r="Z371" s="25"/>
      <c r="AA371" s="25"/>
      <c r="AB371" s="25"/>
      <c r="AC371" s="25"/>
      <c r="AD371" s="25"/>
      <c r="AE371" s="25"/>
      <c r="AF371" s="25"/>
      <c r="AG371" s="25"/>
      <c r="AH371" s="25"/>
      <c r="AI371" s="25"/>
    </row>
    <row r="372" spans="21:35" x14ac:dyDescent="0.25">
      <c r="U372" s="25"/>
      <c r="V372" s="25"/>
      <c r="W372" s="25"/>
      <c r="X372" s="25"/>
      <c r="Y372" s="25"/>
      <c r="Z372" s="25"/>
      <c r="AA372" s="25"/>
      <c r="AB372" s="25"/>
      <c r="AC372" s="25"/>
      <c r="AD372" s="25"/>
      <c r="AE372" s="25"/>
      <c r="AF372" s="25"/>
      <c r="AG372" s="25"/>
      <c r="AH372" s="25"/>
      <c r="AI372" s="25"/>
    </row>
    <row r="373" spans="21:35" x14ac:dyDescent="0.25">
      <c r="U373" s="25"/>
      <c r="V373" s="25"/>
      <c r="W373" s="25"/>
      <c r="X373" s="25"/>
      <c r="Y373" s="25"/>
      <c r="Z373" s="25"/>
      <c r="AA373" s="25"/>
      <c r="AB373" s="25"/>
      <c r="AC373" s="25"/>
      <c r="AD373" s="25"/>
      <c r="AE373" s="25"/>
      <c r="AF373" s="25"/>
      <c r="AG373" s="25"/>
      <c r="AH373" s="25"/>
      <c r="AI373" s="25"/>
    </row>
    <row r="374" spans="21:35" x14ac:dyDescent="0.25">
      <c r="U374" s="25"/>
      <c r="V374" s="25"/>
      <c r="W374" s="25"/>
      <c r="X374" s="25"/>
      <c r="Y374" s="25"/>
      <c r="Z374" s="25"/>
      <c r="AA374" s="25"/>
      <c r="AB374" s="25"/>
      <c r="AC374" s="25"/>
      <c r="AD374" s="25"/>
      <c r="AE374" s="25"/>
      <c r="AF374" s="25"/>
      <c r="AG374" s="25"/>
      <c r="AH374" s="25"/>
      <c r="AI374" s="25"/>
    </row>
    <row r="375" spans="21:35" x14ac:dyDescent="0.25">
      <c r="U375" s="25"/>
      <c r="V375" s="25"/>
      <c r="W375" s="25"/>
      <c r="X375" s="25"/>
      <c r="Y375" s="25"/>
      <c r="Z375" s="25"/>
      <c r="AA375" s="25"/>
      <c r="AB375" s="25"/>
      <c r="AC375" s="25"/>
      <c r="AD375" s="25"/>
      <c r="AE375" s="25"/>
      <c r="AF375" s="25"/>
      <c r="AG375" s="25"/>
      <c r="AH375" s="25"/>
      <c r="AI375" s="25"/>
    </row>
    <row r="376" spans="21:35" x14ac:dyDescent="0.25">
      <c r="U376" s="25"/>
      <c r="V376" s="25"/>
      <c r="W376" s="25"/>
      <c r="X376" s="25"/>
      <c r="Y376" s="25"/>
      <c r="Z376" s="25"/>
      <c r="AA376" s="25"/>
      <c r="AB376" s="25"/>
      <c r="AC376" s="25"/>
      <c r="AD376" s="25"/>
      <c r="AE376" s="25"/>
      <c r="AF376" s="25"/>
      <c r="AG376" s="25"/>
      <c r="AH376" s="25"/>
      <c r="AI376" s="25"/>
    </row>
    <row r="377" spans="21:35" x14ac:dyDescent="0.25">
      <c r="U377" s="25"/>
      <c r="V377" s="25"/>
      <c r="W377" s="25"/>
      <c r="X377" s="25"/>
      <c r="Y377" s="25"/>
      <c r="Z377" s="25"/>
      <c r="AA377" s="25"/>
      <c r="AB377" s="25"/>
      <c r="AC377" s="25"/>
      <c r="AD377" s="25"/>
      <c r="AE377" s="25"/>
      <c r="AF377" s="25"/>
      <c r="AG377" s="25"/>
      <c r="AH377" s="25"/>
      <c r="AI377" s="25"/>
    </row>
    <row r="378" spans="21:35" x14ac:dyDescent="0.25">
      <c r="U378" s="25"/>
      <c r="V378" s="25"/>
      <c r="W378" s="25"/>
      <c r="X378" s="25"/>
      <c r="Y378" s="25"/>
      <c r="Z378" s="25"/>
      <c r="AA378" s="25"/>
      <c r="AB378" s="25"/>
      <c r="AC378" s="25"/>
      <c r="AD378" s="25"/>
      <c r="AE378" s="25"/>
      <c r="AF378" s="25"/>
      <c r="AG378" s="25"/>
      <c r="AH378" s="25"/>
      <c r="AI378" s="25"/>
    </row>
    <row r="379" spans="21:35" x14ac:dyDescent="0.25">
      <c r="U379" s="25"/>
      <c r="V379" s="25"/>
      <c r="W379" s="25"/>
      <c r="X379" s="25"/>
      <c r="Y379" s="25"/>
      <c r="Z379" s="25"/>
      <c r="AA379" s="25"/>
      <c r="AB379" s="25"/>
      <c r="AC379" s="25"/>
      <c r="AD379" s="25"/>
      <c r="AE379" s="25"/>
      <c r="AF379" s="25"/>
      <c r="AG379" s="25"/>
      <c r="AH379" s="25"/>
      <c r="AI379" s="25"/>
    </row>
    <row r="380" spans="21:35" x14ac:dyDescent="0.25">
      <c r="U380" s="25"/>
      <c r="V380" s="25"/>
      <c r="W380" s="25"/>
      <c r="X380" s="25"/>
      <c r="Y380" s="25"/>
      <c r="Z380" s="25"/>
      <c r="AA380" s="25"/>
      <c r="AB380" s="25"/>
      <c r="AC380" s="25"/>
      <c r="AD380" s="25"/>
      <c r="AE380" s="25"/>
      <c r="AF380" s="25"/>
      <c r="AG380" s="25"/>
      <c r="AH380" s="25"/>
      <c r="AI380" s="25"/>
    </row>
    <row r="381" spans="21:35" x14ac:dyDescent="0.25">
      <c r="U381" s="25"/>
      <c r="V381" s="25"/>
      <c r="W381" s="25"/>
      <c r="X381" s="25"/>
      <c r="Y381" s="25"/>
      <c r="Z381" s="25"/>
      <c r="AA381" s="25"/>
      <c r="AB381" s="25"/>
      <c r="AC381" s="25"/>
      <c r="AD381" s="25"/>
      <c r="AE381" s="25"/>
      <c r="AF381" s="25"/>
      <c r="AG381" s="25"/>
      <c r="AH381" s="25"/>
      <c r="AI381" s="25"/>
    </row>
    <row r="382" spans="21:35" x14ac:dyDescent="0.25">
      <c r="U382" s="25"/>
      <c r="V382" s="25"/>
      <c r="W382" s="25"/>
      <c r="X382" s="25"/>
      <c r="Y382" s="25"/>
      <c r="Z382" s="25"/>
      <c r="AA382" s="25"/>
      <c r="AB382" s="25"/>
      <c r="AC382" s="25"/>
      <c r="AD382" s="25"/>
      <c r="AE382" s="25"/>
      <c r="AF382" s="25"/>
      <c r="AG382" s="25"/>
      <c r="AH382" s="25"/>
      <c r="AI382" s="25"/>
    </row>
    <row r="383" spans="21:35" x14ac:dyDescent="0.25">
      <c r="U383" s="25"/>
      <c r="V383" s="25"/>
      <c r="W383" s="25"/>
      <c r="X383" s="25"/>
      <c r="Y383" s="25"/>
      <c r="Z383" s="25"/>
      <c r="AA383" s="25"/>
      <c r="AB383" s="25"/>
      <c r="AC383" s="25"/>
      <c r="AD383" s="25"/>
      <c r="AE383" s="25"/>
      <c r="AF383" s="25"/>
      <c r="AG383" s="25"/>
      <c r="AH383" s="25"/>
      <c r="AI383" s="25"/>
    </row>
    <row r="384" spans="21:35" x14ac:dyDescent="0.25">
      <c r="U384" s="25"/>
      <c r="V384" s="25"/>
      <c r="W384" s="25"/>
      <c r="X384" s="25"/>
      <c r="Y384" s="25"/>
      <c r="Z384" s="25"/>
      <c r="AA384" s="25"/>
      <c r="AB384" s="25"/>
      <c r="AC384" s="25"/>
      <c r="AD384" s="25"/>
      <c r="AE384" s="25"/>
      <c r="AF384" s="25"/>
      <c r="AG384" s="25"/>
      <c r="AH384" s="25"/>
      <c r="AI384" s="25"/>
    </row>
    <row r="385" spans="21:35" x14ac:dyDescent="0.25">
      <c r="U385" s="25"/>
      <c r="V385" s="25"/>
      <c r="W385" s="25"/>
      <c r="X385" s="25"/>
      <c r="Y385" s="25"/>
      <c r="Z385" s="25"/>
      <c r="AA385" s="25"/>
      <c r="AB385" s="25"/>
      <c r="AC385" s="25"/>
      <c r="AD385" s="25"/>
      <c r="AE385" s="25"/>
      <c r="AF385" s="25"/>
      <c r="AG385" s="25"/>
      <c r="AH385" s="25"/>
      <c r="AI385" s="25"/>
    </row>
    <row r="386" spans="21:35" x14ac:dyDescent="0.25">
      <c r="U386" s="25"/>
      <c r="V386" s="25"/>
      <c r="W386" s="25"/>
      <c r="X386" s="25"/>
      <c r="Y386" s="25"/>
      <c r="Z386" s="25"/>
      <c r="AA386" s="25"/>
      <c r="AB386" s="25"/>
      <c r="AC386" s="25"/>
      <c r="AD386" s="25"/>
      <c r="AE386" s="25"/>
      <c r="AF386" s="25"/>
      <c r="AG386" s="25"/>
      <c r="AH386" s="25"/>
      <c r="AI386" s="25"/>
    </row>
    <row r="387" spans="21:35" x14ac:dyDescent="0.25">
      <c r="U387" s="25"/>
      <c r="V387" s="25"/>
      <c r="W387" s="25"/>
      <c r="X387" s="25"/>
      <c r="Y387" s="25"/>
      <c r="Z387" s="25"/>
      <c r="AA387" s="25"/>
      <c r="AB387" s="25"/>
      <c r="AC387" s="25"/>
      <c r="AD387" s="25"/>
      <c r="AE387" s="25"/>
      <c r="AF387" s="25"/>
      <c r="AG387" s="25"/>
      <c r="AH387" s="25"/>
      <c r="AI387" s="25"/>
    </row>
    <row r="388" spans="21:35" x14ac:dyDescent="0.25">
      <c r="U388" s="25"/>
      <c r="V388" s="25"/>
      <c r="W388" s="25"/>
      <c r="X388" s="25"/>
      <c r="Y388" s="25"/>
      <c r="Z388" s="25"/>
      <c r="AA388" s="25"/>
      <c r="AB388" s="25"/>
      <c r="AC388" s="25"/>
      <c r="AD388" s="25"/>
      <c r="AE388" s="25"/>
      <c r="AF388" s="25"/>
      <c r="AG388" s="25"/>
      <c r="AH388" s="25"/>
      <c r="AI388" s="25"/>
    </row>
    <row r="389" spans="21:35" x14ac:dyDescent="0.25">
      <c r="U389" s="25"/>
      <c r="V389" s="25"/>
      <c r="W389" s="25"/>
      <c r="X389" s="25"/>
      <c r="Y389" s="25"/>
      <c r="Z389" s="25"/>
      <c r="AA389" s="25"/>
      <c r="AB389" s="25"/>
      <c r="AC389" s="25"/>
      <c r="AD389" s="25"/>
      <c r="AE389" s="25"/>
      <c r="AF389" s="25"/>
      <c r="AG389" s="25"/>
      <c r="AH389" s="25"/>
      <c r="AI389" s="25"/>
    </row>
    <row r="390" spans="21:35" x14ac:dyDescent="0.25">
      <c r="U390" s="25"/>
      <c r="V390" s="25"/>
      <c r="W390" s="25"/>
      <c r="X390" s="25"/>
      <c r="Y390" s="25"/>
      <c r="Z390" s="25"/>
      <c r="AA390" s="25"/>
      <c r="AB390" s="25"/>
      <c r="AC390" s="25"/>
      <c r="AD390" s="25"/>
      <c r="AE390" s="25"/>
      <c r="AF390" s="25"/>
      <c r="AG390" s="25"/>
      <c r="AH390" s="25"/>
      <c r="AI390" s="25"/>
    </row>
    <row r="391" spans="21:35" x14ac:dyDescent="0.25">
      <c r="U391" s="25"/>
      <c r="V391" s="25"/>
      <c r="W391" s="25"/>
      <c r="X391" s="25"/>
      <c r="Y391" s="25"/>
      <c r="Z391" s="25"/>
      <c r="AA391" s="25"/>
      <c r="AB391" s="25"/>
      <c r="AC391" s="25"/>
      <c r="AD391" s="25"/>
      <c r="AE391" s="25"/>
      <c r="AF391" s="25"/>
      <c r="AG391" s="25"/>
      <c r="AH391" s="25"/>
      <c r="AI391" s="25"/>
    </row>
    <row r="392" spans="21:35" x14ac:dyDescent="0.25">
      <c r="U392" s="25"/>
      <c r="V392" s="25"/>
      <c r="W392" s="25"/>
      <c r="X392" s="25"/>
      <c r="Y392" s="25"/>
      <c r="Z392" s="25"/>
      <c r="AA392" s="25"/>
      <c r="AB392" s="25"/>
      <c r="AC392" s="25"/>
      <c r="AD392" s="25"/>
      <c r="AE392" s="25"/>
      <c r="AF392" s="25"/>
      <c r="AG392" s="25"/>
      <c r="AH392" s="25"/>
      <c r="AI392" s="25"/>
    </row>
    <row r="393" spans="21:35" x14ac:dyDescent="0.25">
      <c r="U393" s="25"/>
      <c r="V393" s="25"/>
      <c r="W393" s="25"/>
      <c r="X393" s="25"/>
      <c r="Y393" s="25"/>
      <c r="Z393" s="25"/>
      <c r="AA393" s="25"/>
      <c r="AB393" s="25"/>
      <c r="AC393" s="25"/>
      <c r="AD393" s="25"/>
      <c r="AE393" s="25"/>
      <c r="AF393" s="25"/>
      <c r="AG393" s="25"/>
      <c r="AH393" s="25"/>
      <c r="AI393" s="25"/>
    </row>
    <row r="394" spans="21:35" x14ac:dyDescent="0.25">
      <c r="U394" s="25"/>
      <c r="V394" s="25"/>
      <c r="W394" s="25"/>
      <c r="X394" s="25"/>
      <c r="Y394" s="25"/>
      <c r="Z394" s="25"/>
      <c r="AA394" s="25"/>
      <c r="AB394" s="25"/>
      <c r="AC394" s="25"/>
      <c r="AD394" s="25"/>
      <c r="AE394" s="25"/>
      <c r="AF394" s="25"/>
      <c r="AG394" s="25"/>
      <c r="AH394" s="25"/>
      <c r="AI394" s="25"/>
    </row>
    <row r="395" spans="21:35" x14ac:dyDescent="0.25">
      <c r="U395" s="25"/>
      <c r="V395" s="25"/>
      <c r="W395" s="25"/>
      <c r="X395" s="25"/>
      <c r="Y395" s="25"/>
      <c r="Z395" s="25"/>
      <c r="AA395" s="25"/>
      <c r="AB395" s="25"/>
      <c r="AC395" s="25"/>
      <c r="AD395" s="25"/>
      <c r="AE395" s="25"/>
      <c r="AF395" s="25"/>
      <c r="AG395" s="25"/>
      <c r="AH395" s="25"/>
      <c r="AI395" s="25"/>
    </row>
    <row r="396" spans="21:35" x14ac:dyDescent="0.25">
      <c r="U396" s="25"/>
      <c r="V396" s="25"/>
      <c r="W396" s="25"/>
      <c r="X396" s="25"/>
      <c r="Y396" s="25"/>
      <c r="Z396" s="25"/>
      <c r="AA396" s="25"/>
      <c r="AB396" s="25"/>
      <c r="AC396" s="25"/>
      <c r="AD396" s="25"/>
      <c r="AE396" s="25"/>
      <c r="AF396" s="25"/>
      <c r="AG396" s="25"/>
      <c r="AH396" s="25"/>
      <c r="AI396" s="25"/>
    </row>
    <row r="397" spans="21:35" x14ac:dyDescent="0.25">
      <c r="U397" s="25"/>
      <c r="V397" s="25"/>
      <c r="W397" s="25"/>
      <c r="X397" s="25"/>
      <c r="Y397" s="25"/>
      <c r="Z397" s="25"/>
      <c r="AA397" s="25"/>
      <c r="AB397" s="25"/>
      <c r="AC397" s="25"/>
      <c r="AD397" s="25"/>
      <c r="AE397" s="25"/>
      <c r="AF397" s="25"/>
      <c r="AG397" s="25"/>
      <c r="AH397" s="25"/>
      <c r="AI397" s="25"/>
    </row>
    <row r="398" spans="21:35" x14ac:dyDescent="0.25">
      <c r="U398" s="25"/>
      <c r="V398" s="25"/>
      <c r="W398" s="25"/>
      <c r="X398" s="25"/>
      <c r="Y398" s="25"/>
      <c r="Z398" s="25"/>
      <c r="AA398" s="25"/>
      <c r="AB398" s="25"/>
      <c r="AC398" s="25"/>
      <c r="AD398" s="25"/>
      <c r="AE398" s="25"/>
      <c r="AF398" s="25"/>
      <c r="AG398" s="25"/>
      <c r="AH398" s="25"/>
      <c r="AI398" s="25"/>
    </row>
    <row r="399" spans="21:35" x14ac:dyDescent="0.25">
      <c r="U399" s="25"/>
      <c r="V399" s="25"/>
      <c r="W399" s="25"/>
      <c r="X399" s="25"/>
      <c r="Y399" s="25"/>
      <c r="Z399" s="25"/>
      <c r="AA399" s="25"/>
      <c r="AB399" s="25"/>
      <c r="AC399" s="25"/>
      <c r="AD399" s="25"/>
      <c r="AE399" s="25"/>
      <c r="AF399" s="25"/>
      <c r="AG399" s="25"/>
      <c r="AH399" s="25"/>
      <c r="AI399" s="25"/>
    </row>
    <row r="400" spans="21:35" x14ac:dyDescent="0.25">
      <c r="U400" s="25"/>
      <c r="V400" s="25"/>
      <c r="W400" s="25"/>
      <c r="X400" s="25"/>
      <c r="Y400" s="25"/>
      <c r="Z400" s="25"/>
      <c r="AA400" s="25"/>
      <c r="AB400" s="25"/>
      <c r="AC400" s="25"/>
      <c r="AD400" s="25"/>
      <c r="AE400" s="25"/>
      <c r="AF400" s="25"/>
      <c r="AG400" s="25"/>
      <c r="AH400" s="25"/>
      <c r="AI400" s="25"/>
    </row>
    <row r="401" spans="21:35" x14ac:dyDescent="0.25">
      <c r="U401" s="25"/>
      <c r="V401" s="25"/>
      <c r="W401" s="25"/>
      <c r="X401" s="25"/>
      <c r="Y401" s="25"/>
      <c r="Z401" s="25"/>
      <c r="AA401" s="25"/>
      <c r="AB401" s="25"/>
      <c r="AC401" s="25"/>
      <c r="AD401" s="25"/>
      <c r="AE401" s="25"/>
      <c r="AF401" s="25"/>
      <c r="AG401" s="25"/>
      <c r="AH401" s="25"/>
      <c r="AI401" s="25"/>
    </row>
    <row r="402" spans="21:35" x14ac:dyDescent="0.25">
      <c r="U402" s="25"/>
      <c r="V402" s="25"/>
      <c r="W402" s="25"/>
      <c r="X402" s="25"/>
      <c r="Y402" s="25"/>
      <c r="Z402" s="25"/>
      <c r="AA402" s="25"/>
      <c r="AB402" s="25"/>
      <c r="AC402" s="25"/>
      <c r="AD402" s="25"/>
      <c r="AE402" s="25"/>
      <c r="AF402" s="25"/>
      <c r="AG402" s="25"/>
      <c r="AH402" s="25"/>
      <c r="AI402" s="25"/>
    </row>
    <row r="403" spans="21:35" x14ac:dyDescent="0.25">
      <c r="U403" s="25"/>
      <c r="V403" s="25"/>
      <c r="W403" s="25"/>
      <c r="X403" s="25"/>
      <c r="Y403" s="25"/>
      <c r="Z403" s="25"/>
      <c r="AA403" s="25"/>
      <c r="AB403" s="25"/>
      <c r="AC403" s="25"/>
      <c r="AD403" s="25"/>
      <c r="AE403" s="25"/>
      <c r="AF403" s="25"/>
      <c r="AG403" s="25"/>
      <c r="AH403" s="25"/>
      <c r="AI403" s="25"/>
    </row>
    <row r="404" spans="21:35" x14ac:dyDescent="0.25">
      <c r="U404" s="25"/>
      <c r="V404" s="25"/>
      <c r="W404" s="25"/>
      <c r="X404" s="25"/>
      <c r="Y404" s="25"/>
      <c r="Z404" s="25"/>
      <c r="AA404" s="25"/>
      <c r="AB404" s="25"/>
      <c r="AC404" s="25"/>
      <c r="AD404" s="25"/>
      <c r="AE404" s="25"/>
      <c r="AF404" s="25"/>
      <c r="AG404" s="25"/>
      <c r="AH404" s="25"/>
      <c r="AI404" s="25"/>
    </row>
    <row r="405" spans="21:35" x14ac:dyDescent="0.25">
      <c r="U405" s="25"/>
      <c r="V405" s="25"/>
      <c r="W405" s="25"/>
      <c r="X405" s="25"/>
      <c r="Y405" s="25"/>
      <c r="Z405" s="25"/>
      <c r="AA405" s="25"/>
      <c r="AB405" s="25"/>
      <c r="AC405" s="25"/>
      <c r="AD405" s="25"/>
      <c r="AE405" s="25"/>
      <c r="AF405" s="25"/>
      <c r="AG405" s="25"/>
      <c r="AH405" s="25"/>
      <c r="AI405" s="25"/>
    </row>
    <row r="406" spans="21:35" x14ac:dyDescent="0.25">
      <c r="U406" s="25"/>
      <c r="V406" s="25"/>
      <c r="W406" s="25"/>
      <c r="X406" s="25"/>
      <c r="Y406" s="25"/>
      <c r="Z406" s="25"/>
      <c r="AA406" s="25"/>
      <c r="AB406" s="25"/>
      <c r="AC406" s="25"/>
      <c r="AD406" s="25"/>
      <c r="AE406" s="25"/>
      <c r="AF406" s="25"/>
      <c r="AG406" s="25"/>
      <c r="AH406" s="25"/>
      <c r="AI406" s="25"/>
    </row>
    <row r="407" spans="21:35" x14ac:dyDescent="0.25">
      <c r="U407" s="25"/>
      <c r="V407" s="25"/>
      <c r="W407" s="25"/>
      <c r="X407" s="25"/>
      <c r="Y407" s="25"/>
      <c r="Z407" s="25"/>
      <c r="AA407" s="25"/>
      <c r="AB407" s="25"/>
      <c r="AC407" s="25"/>
      <c r="AD407" s="25"/>
      <c r="AE407" s="25"/>
      <c r="AF407" s="25"/>
      <c r="AG407" s="25"/>
      <c r="AH407" s="25"/>
      <c r="AI407" s="25"/>
    </row>
    <row r="408" spans="21:35" x14ac:dyDescent="0.25">
      <c r="U408" s="25"/>
      <c r="V408" s="25"/>
      <c r="W408" s="25"/>
      <c r="X408" s="25"/>
      <c r="Y408" s="25"/>
      <c r="Z408" s="25"/>
      <c r="AA408" s="25"/>
      <c r="AB408" s="25"/>
      <c r="AC408" s="25"/>
      <c r="AD408" s="25"/>
      <c r="AE408" s="25"/>
      <c r="AF408" s="25"/>
      <c r="AG408" s="25"/>
      <c r="AH408" s="25"/>
      <c r="AI408" s="25"/>
    </row>
    <row r="409" spans="21:35" x14ac:dyDescent="0.25">
      <c r="U409" s="25"/>
      <c r="V409" s="25"/>
      <c r="W409" s="25"/>
      <c r="X409" s="25"/>
      <c r="Y409" s="25"/>
      <c r="Z409" s="25"/>
      <c r="AA409" s="25"/>
      <c r="AB409" s="25"/>
      <c r="AC409" s="25"/>
      <c r="AD409" s="25"/>
      <c r="AE409" s="25"/>
      <c r="AF409" s="25"/>
      <c r="AG409" s="25"/>
      <c r="AH409" s="25"/>
      <c r="AI409" s="25"/>
    </row>
    <row r="410" spans="21:35" x14ac:dyDescent="0.25">
      <c r="U410" s="25"/>
      <c r="V410" s="25"/>
      <c r="W410" s="25"/>
      <c r="X410" s="25"/>
      <c r="Y410" s="25"/>
      <c r="Z410" s="25"/>
      <c r="AA410" s="25"/>
      <c r="AB410" s="25"/>
      <c r="AC410" s="25"/>
      <c r="AD410" s="25"/>
      <c r="AE410" s="25"/>
      <c r="AF410" s="25"/>
      <c r="AG410" s="25"/>
      <c r="AH410" s="25"/>
      <c r="AI410" s="25"/>
    </row>
    <row r="411" spans="21:35" x14ac:dyDescent="0.25">
      <c r="U411" s="25"/>
      <c r="V411" s="25"/>
      <c r="W411" s="25"/>
      <c r="X411" s="25"/>
      <c r="Y411" s="25"/>
      <c r="Z411" s="25"/>
      <c r="AA411" s="25"/>
      <c r="AB411" s="25"/>
      <c r="AC411" s="25"/>
      <c r="AD411" s="25"/>
      <c r="AE411" s="25"/>
      <c r="AF411" s="25"/>
      <c r="AG411" s="25"/>
      <c r="AH411" s="25"/>
      <c r="AI411" s="25"/>
    </row>
    <row r="412" spans="21:35" x14ac:dyDescent="0.25">
      <c r="U412" s="25"/>
      <c r="V412" s="25"/>
      <c r="W412" s="25"/>
      <c r="X412" s="25"/>
      <c r="Y412" s="25"/>
      <c r="Z412" s="25"/>
      <c r="AA412" s="25"/>
      <c r="AB412" s="25"/>
      <c r="AC412" s="25"/>
      <c r="AD412" s="25"/>
      <c r="AE412" s="25"/>
      <c r="AF412" s="25"/>
      <c r="AG412" s="25"/>
      <c r="AH412" s="25"/>
      <c r="AI412" s="25"/>
    </row>
    <row r="413" spans="21:35" x14ac:dyDescent="0.25">
      <c r="U413" s="25"/>
      <c r="V413" s="25"/>
      <c r="W413" s="25"/>
      <c r="X413" s="25"/>
      <c r="Y413" s="25"/>
      <c r="Z413" s="25"/>
      <c r="AA413" s="25"/>
      <c r="AB413" s="25"/>
      <c r="AC413" s="25"/>
      <c r="AD413" s="25"/>
      <c r="AE413" s="25"/>
      <c r="AF413" s="25"/>
      <c r="AG413" s="25"/>
      <c r="AH413" s="25"/>
      <c r="AI413" s="25"/>
    </row>
    <row r="414" spans="21:35" x14ac:dyDescent="0.25">
      <c r="U414" s="25"/>
      <c r="V414" s="25"/>
      <c r="W414" s="25"/>
      <c r="X414" s="25"/>
      <c r="Y414" s="25"/>
      <c r="Z414" s="25"/>
      <c r="AA414" s="25"/>
      <c r="AB414" s="25"/>
      <c r="AC414" s="25"/>
      <c r="AD414" s="25"/>
      <c r="AE414" s="25"/>
      <c r="AF414" s="25"/>
      <c r="AG414" s="25"/>
      <c r="AH414" s="25"/>
      <c r="AI414" s="25"/>
    </row>
    <row r="415" spans="21:35" x14ac:dyDescent="0.25">
      <c r="U415" s="25"/>
      <c r="V415" s="25"/>
      <c r="W415" s="25"/>
      <c r="X415" s="25"/>
      <c r="Y415" s="25"/>
      <c r="Z415" s="25"/>
      <c r="AA415" s="25"/>
      <c r="AB415" s="25"/>
      <c r="AC415" s="25"/>
      <c r="AD415" s="25"/>
      <c r="AE415" s="25"/>
      <c r="AF415" s="25"/>
      <c r="AG415" s="25"/>
      <c r="AH415" s="25"/>
      <c r="AI415" s="25"/>
    </row>
    <row r="416" spans="21:35" x14ac:dyDescent="0.25">
      <c r="U416" s="25"/>
      <c r="V416" s="25"/>
      <c r="W416" s="25"/>
      <c r="X416" s="25"/>
      <c r="Y416" s="25"/>
      <c r="Z416" s="25"/>
      <c r="AA416" s="25"/>
      <c r="AB416" s="25"/>
      <c r="AC416" s="25"/>
      <c r="AD416" s="25"/>
      <c r="AE416" s="25"/>
      <c r="AF416" s="25"/>
      <c r="AG416" s="25"/>
      <c r="AH416" s="25"/>
      <c r="AI416" s="25"/>
    </row>
    <row r="417" spans="21:35" x14ac:dyDescent="0.25">
      <c r="U417" s="25"/>
      <c r="V417" s="25"/>
      <c r="W417" s="25"/>
      <c r="X417" s="25"/>
      <c r="Y417" s="25"/>
      <c r="Z417" s="25"/>
      <c r="AA417" s="25"/>
      <c r="AB417" s="25"/>
      <c r="AC417" s="25"/>
      <c r="AD417" s="25"/>
      <c r="AE417" s="25"/>
      <c r="AF417" s="25"/>
      <c r="AG417" s="25"/>
      <c r="AH417" s="25"/>
      <c r="AI417" s="25"/>
    </row>
    <row r="418" spans="21:35" x14ac:dyDescent="0.25">
      <c r="U418" s="25"/>
      <c r="V418" s="25"/>
      <c r="W418" s="25"/>
      <c r="X418" s="25"/>
      <c r="Y418" s="25"/>
      <c r="Z418" s="25"/>
      <c r="AA418" s="25"/>
      <c r="AB418" s="25"/>
      <c r="AC418" s="25"/>
      <c r="AD418" s="25"/>
      <c r="AE418" s="25"/>
      <c r="AF418" s="25"/>
      <c r="AG418" s="25"/>
      <c r="AH418" s="25"/>
      <c r="AI418" s="25"/>
    </row>
    <row r="419" spans="21:35" x14ac:dyDescent="0.25">
      <c r="U419" s="25"/>
      <c r="V419" s="25"/>
      <c r="W419" s="25"/>
      <c r="X419" s="25"/>
      <c r="Y419" s="25"/>
      <c r="Z419" s="25"/>
      <c r="AA419" s="25"/>
      <c r="AB419" s="25"/>
      <c r="AC419" s="25"/>
      <c r="AD419" s="25"/>
      <c r="AE419" s="25"/>
      <c r="AF419" s="25"/>
      <c r="AG419" s="25"/>
      <c r="AH419" s="25"/>
      <c r="AI419" s="25"/>
    </row>
    <row r="420" spans="21:35" x14ac:dyDescent="0.25">
      <c r="U420" s="25"/>
      <c r="V420" s="25"/>
      <c r="W420" s="25"/>
      <c r="X420" s="25"/>
      <c r="Y420" s="25"/>
      <c r="Z420" s="25"/>
      <c r="AA420" s="25"/>
      <c r="AB420" s="25"/>
      <c r="AC420" s="25"/>
      <c r="AD420" s="25"/>
      <c r="AE420" s="25"/>
      <c r="AF420" s="25"/>
      <c r="AG420" s="25"/>
      <c r="AH420" s="25"/>
      <c r="AI420" s="25"/>
    </row>
    <row r="421" spans="21:35" x14ac:dyDescent="0.25">
      <c r="U421" s="25"/>
      <c r="V421" s="25"/>
      <c r="W421" s="25"/>
      <c r="X421" s="25"/>
      <c r="Y421" s="25"/>
      <c r="Z421" s="25"/>
      <c r="AA421" s="25"/>
      <c r="AB421" s="25"/>
      <c r="AC421" s="25"/>
      <c r="AD421" s="25"/>
      <c r="AE421" s="25"/>
      <c r="AF421" s="25"/>
      <c r="AG421" s="25"/>
      <c r="AH421" s="25"/>
      <c r="AI421" s="25"/>
    </row>
    <row r="422" spans="21:35" x14ac:dyDescent="0.25">
      <c r="U422" s="25"/>
      <c r="V422" s="25"/>
      <c r="W422" s="25"/>
      <c r="X422" s="25"/>
      <c r="Y422" s="25"/>
      <c r="Z422" s="25"/>
      <c r="AA422" s="25"/>
      <c r="AB422" s="25"/>
      <c r="AC422" s="25"/>
      <c r="AD422" s="25"/>
      <c r="AE422" s="25"/>
      <c r="AF422" s="25"/>
      <c r="AG422" s="25"/>
      <c r="AH422" s="25"/>
      <c r="AI422" s="25"/>
    </row>
    <row r="423" spans="21:35" x14ac:dyDescent="0.25">
      <c r="U423" s="25"/>
      <c r="V423" s="25"/>
      <c r="W423" s="25"/>
      <c r="X423" s="25"/>
      <c r="Y423" s="25"/>
      <c r="Z423" s="25"/>
      <c r="AA423" s="25"/>
      <c r="AB423" s="25"/>
      <c r="AC423" s="25"/>
      <c r="AD423" s="25"/>
      <c r="AE423" s="25"/>
      <c r="AF423" s="25"/>
      <c r="AG423" s="25"/>
      <c r="AH423" s="25"/>
      <c r="AI423" s="25"/>
    </row>
    <row r="424" spans="21:35" x14ac:dyDescent="0.25">
      <c r="U424" s="25"/>
      <c r="V424" s="25"/>
      <c r="W424" s="25"/>
      <c r="X424" s="25"/>
      <c r="Y424" s="25"/>
      <c r="Z424" s="25"/>
      <c r="AA424" s="25"/>
      <c r="AB424" s="25"/>
      <c r="AC424" s="25"/>
      <c r="AD424" s="25"/>
      <c r="AE424" s="25"/>
      <c r="AF424" s="25"/>
      <c r="AG424" s="25"/>
      <c r="AH424" s="25"/>
      <c r="AI424" s="25"/>
    </row>
    <row r="425" spans="21:35" x14ac:dyDescent="0.25">
      <c r="U425" s="25"/>
      <c r="V425" s="25"/>
      <c r="W425" s="25"/>
      <c r="X425" s="25"/>
      <c r="Y425" s="25"/>
      <c r="Z425" s="25"/>
      <c r="AA425" s="25"/>
      <c r="AB425" s="25"/>
      <c r="AC425" s="25"/>
      <c r="AD425" s="25"/>
      <c r="AE425" s="25"/>
      <c r="AF425" s="25"/>
      <c r="AG425" s="25"/>
      <c r="AH425" s="25"/>
      <c r="AI425" s="25"/>
    </row>
    <row r="426" spans="21:35" x14ac:dyDescent="0.25">
      <c r="U426" s="25"/>
      <c r="V426" s="25"/>
      <c r="W426" s="25"/>
      <c r="X426" s="25"/>
      <c r="Y426" s="25"/>
      <c r="Z426" s="25"/>
      <c r="AA426" s="25"/>
      <c r="AB426" s="25"/>
      <c r="AC426" s="25"/>
      <c r="AD426" s="25"/>
      <c r="AE426" s="25"/>
      <c r="AF426" s="25"/>
      <c r="AG426" s="25"/>
      <c r="AH426" s="25"/>
      <c r="AI426" s="25"/>
    </row>
    <row r="427" spans="21:35" x14ac:dyDescent="0.25">
      <c r="U427" s="25"/>
      <c r="V427" s="25"/>
      <c r="W427" s="25"/>
      <c r="X427" s="25"/>
      <c r="Y427" s="25"/>
      <c r="Z427" s="25"/>
      <c r="AA427" s="25"/>
      <c r="AB427" s="25"/>
      <c r="AC427" s="25"/>
      <c r="AD427" s="25"/>
      <c r="AE427" s="25"/>
      <c r="AF427" s="25"/>
      <c r="AG427" s="25"/>
      <c r="AH427" s="25"/>
      <c r="AI427" s="25"/>
    </row>
    <row r="428" spans="21:35" x14ac:dyDescent="0.25">
      <c r="U428" s="25"/>
      <c r="V428" s="25"/>
      <c r="W428" s="25"/>
      <c r="X428" s="25"/>
      <c r="Y428" s="25"/>
      <c r="Z428" s="25"/>
      <c r="AA428" s="25"/>
      <c r="AB428" s="25"/>
      <c r="AC428" s="25"/>
      <c r="AD428" s="25"/>
      <c r="AE428" s="25"/>
      <c r="AF428" s="25"/>
      <c r="AG428" s="25"/>
      <c r="AH428" s="25"/>
      <c r="AI428" s="25"/>
    </row>
    <row r="429" spans="21:35" x14ac:dyDescent="0.25">
      <c r="U429" s="25"/>
      <c r="V429" s="25"/>
      <c r="W429" s="25"/>
      <c r="X429" s="25"/>
      <c r="Y429" s="25"/>
      <c r="Z429" s="25"/>
      <c r="AA429" s="25"/>
      <c r="AB429" s="25"/>
      <c r="AC429" s="25"/>
      <c r="AD429" s="25"/>
      <c r="AE429" s="25"/>
      <c r="AF429" s="25"/>
      <c r="AG429" s="25"/>
      <c r="AH429" s="25"/>
      <c r="AI429" s="25"/>
    </row>
    <row r="430" spans="21:35" x14ac:dyDescent="0.25">
      <c r="U430" s="25"/>
      <c r="V430" s="25"/>
      <c r="W430" s="25"/>
      <c r="X430" s="25"/>
      <c r="Y430" s="25"/>
      <c r="Z430" s="25"/>
      <c r="AA430" s="25"/>
      <c r="AB430" s="25"/>
      <c r="AC430" s="25"/>
      <c r="AD430" s="25"/>
      <c r="AE430" s="25"/>
      <c r="AF430" s="25"/>
      <c r="AG430" s="25"/>
      <c r="AH430" s="25"/>
      <c r="AI430" s="25"/>
    </row>
    <row r="431" spans="21:35" x14ac:dyDescent="0.25">
      <c r="U431" s="25"/>
      <c r="V431" s="25"/>
      <c r="W431" s="25"/>
      <c r="X431" s="25"/>
      <c r="Y431" s="25"/>
      <c r="Z431" s="25"/>
      <c r="AA431" s="25"/>
      <c r="AB431" s="25"/>
      <c r="AC431" s="25"/>
      <c r="AD431" s="25"/>
      <c r="AE431" s="25"/>
      <c r="AF431" s="25"/>
      <c r="AG431" s="25"/>
      <c r="AH431" s="25"/>
      <c r="AI431" s="25"/>
    </row>
    <row r="432" spans="21:35" x14ac:dyDescent="0.25">
      <c r="U432" s="25"/>
      <c r="V432" s="25"/>
      <c r="W432" s="25"/>
      <c r="X432" s="25"/>
      <c r="Y432" s="25"/>
      <c r="Z432" s="25"/>
      <c r="AA432" s="25"/>
      <c r="AB432" s="25"/>
      <c r="AC432" s="25"/>
      <c r="AD432" s="25"/>
      <c r="AE432" s="25"/>
      <c r="AF432" s="25"/>
      <c r="AG432" s="25"/>
      <c r="AH432" s="25"/>
      <c r="AI432" s="25"/>
    </row>
    <row r="433" spans="21:35" x14ac:dyDescent="0.25">
      <c r="U433" s="25"/>
      <c r="V433" s="25"/>
      <c r="W433" s="25"/>
      <c r="X433" s="25"/>
      <c r="Y433" s="25"/>
      <c r="Z433" s="25"/>
      <c r="AA433" s="25"/>
      <c r="AB433" s="25"/>
      <c r="AC433" s="25"/>
      <c r="AD433" s="25"/>
      <c r="AE433" s="25"/>
      <c r="AF433" s="25"/>
      <c r="AG433" s="25"/>
      <c r="AH433" s="25"/>
      <c r="AI433" s="25"/>
    </row>
    <row r="434" spans="21:35" x14ac:dyDescent="0.25">
      <c r="U434" s="25"/>
      <c r="V434" s="25"/>
      <c r="W434" s="25"/>
      <c r="X434" s="25"/>
      <c r="Y434" s="25"/>
      <c r="Z434" s="25"/>
      <c r="AA434" s="25"/>
      <c r="AB434" s="25"/>
      <c r="AC434" s="25"/>
      <c r="AD434" s="25"/>
      <c r="AE434" s="25"/>
      <c r="AF434" s="25"/>
      <c r="AG434" s="25"/>
      <c r="AH434" s="25"/>
      <c r="AI434" s="25"/>
    </row>
    <row r="435" spans="21:35" x14ac:dyDescent="0.25">
      <c r="U435" s="25"/>
      <c r="V435" s="25"/>
      <c r="W435" s="25"/>
      <c r="X435" s="25"/>
      <c r="Y435" s="25"/>
      <c r="Z435" s="25"/>
      <c r="AA435" s="25"/>
      <c r="AB435" s="25"/>
      <c r="AC435" s="25"/>
      <c r="AD435" s="25"/>
      <c r="AE435" s="25"/>
      <c r="AF435" s="25"/>
      <c r="AG435" s="25"/>
      <c r="AH435" s="25"/>
      <c r="AI435" s="25"/>
    </row>
    <row r="436" spans="21:35" x14ac:dyDescent="0.25">
      <c r="U436" s="25"/>
      <c r="V436" s="25"/>
      <c r="W436" s="25"/>
      <c r="X436" s="25"/>
      <c r="Y436" s="25"/>
      <c r="Z436" s="25"/>
      <c r="AA436" s="25"/>
      <c r="AB436" s="25"/>
      <c r="AC436" s="25"/>
      <c r="AD436" s="25"/>
      <c r="AE436" s="25"/>
      <c r="AF436" s="25"/>
      <c r="AG436" s="25"/>
      <c r="AH436" s="25"/>
      <c r="AI436" s="25"/>
    </row>
    <row r="437" spans="21:35" x14ac:dyDescent="0.25">
      <c r="U437" s="25"/>
      <c r="V437" s="25"/>
      <c r="W437" s="25"/>
      <c r="X437" s="25"/>
      <c r="Y437" s="25"/>
      <c r="Z437" s="25"/>
      <c r="AA437" s="25"/>
      <c r="AB437" s="25"/>
      <c r="AC437" s="25"/>
      <c r="AD437" s="25"/>
      <c r="AE437" s="25"/>
      <c r="AF437" s="25"/>
      <c r="AG437" s="25"/>
      <c r="AH437" s="25"/>
      <c r="AI437" s="25"/>
    </row>
    <row r="438" spans="21:35" x14ac:dyDescent="0.25">
      <c r="U438" s="25"/>
      <c r="V438" s="25"/>
      <c r="W438" s="25"/>
      <c r="X438" s="25"/>
      <c r="Y438" s="25"/>
      <c r="Z438" s="25"/>
      <c r="AA438" s="25"/>
      <c r="AB438" s="25"/>
      <c r="AC438" s="25"/>
      <c r="AD438" s="25"/>
      <c r="AE438" s="25"/>
      <c r="AF438" s="25"/>
      <c r="AG438" s="25"/>
      <c r="AH438" s="25"/>
      <c r="AI438" s="25"/>
    </row>
    <row r="439" spans="21:35" x14ac:dyDescent="0.25">
      <c r="U439" s="25"/>
      <c r="V439" s="25"/>
      <c r="W439" s="25"/>
      <c r="X439" s="25"/>
      <c r="Y439" s="25"/>
      <c r="Z439" s="25"/>
      <c r="AA439" s="25"/>
      <c r="AB439" s="25"/>
      <c r="AC439" s="25"/>
      <c r="AD439" s="25"/>
      <c r="AE439" s="25"/>
      <c r="AF439" s="25"/>
      <c r="AG439" s="25"/>
      <c r="AH439" s="25"/>
      <c r="AI439" s="25"/>
    </row>
    <row r="440" spans="21:35" x14ac:dyDescent="0.25">
      <c r="U440" s="25"/>
      <c r="V440" s="25"/>
      <c r="W440" s="25"/>
      <c r="X440" s="25"/>
      <c r="Y440" s="25"/>
      <c r="Z440" s="25"/>
      <c r="AA440" s="25"/>
      <c r="AB440" s="25"/>
      <c r="AC440" s="25"/>
      <c r="AD440" s="25"/>
      <c r="AE440" s="25"/>
      <c r="AF440" s="25"/>
      <c r="AG440" s="25"/>
      <c r="AH440" s="25"/>
      <c r="AI440" s="25"/>
    </row>
    <row r="441" spans="21:35" x14ac:dyDescent="0.25">
      <c r="U441" s="25"/>
      <c r="V441" s="25"/>
      <c r="W441" s="25"/>
      <c r="X441" s="25"/>
      <c r="Y441" s="25"/>
      <c r="Z441" s="25"/>
      <c r="AA441" s="25"/>
      <c r="AB441" s="25"/>
      <c r="AC441" s="25"/>
      <c r="AD441" s="25"/>
      <c r="AE441" s="25"/>
      <c r="AF441" s="25"/>
      <c r="AG441" s="25"/>
      <c r="AH441" s="25"/>
      <c r="AI441" s="25"/>
    </row>
    <row r="442" spans="21:35" x14ac:dyDescent="0.25">
      <c r="U442" s="25"/>
      <c r="V442" s="25"/>
      <c r="W442" s="25"/>
      <c r="X442" s="25"/>
      <c r="Y442" s="25"/>
      <c r="Z442" s="25"/>
      <c r="AA442" s="25"/>
      <c r="AB442" s="25"/>
      <c r="AC442" s="25"/>
      <c r="AD442" s="25"/>
      <c r="AE442" s="25"/>
      <c r="AF442" s="25"/>
      <c r="AG442" s="25"/>
      <c r="AH442" s="25"/>
      <c r="AI442" s="25"/>
    </row>
    <row r="443" spans="21:35" x14ac:dyDescent="0.25">
      <c r="U443" s="25"/>
      <c r="V443" s="25"/>
      <c r="W443" s="25"/>
      <c r="X443" s="25"/>
      <c r="Y443" s="25"/>
      <c r="Z443" s="25"/>
      <c r="AA443" s="25"/>
      <c r="AB443" s="25"/>
      <c r="AC443" s="25"/>
      <c r="AD443" s="25"/>
      <c r="AE443" s="25"/>
      <c r="AF443" s="25"/>
      <c r="AG443" s="25"/>
      <c r="AH443" s="25"/>
      <c r="AI443" s="25"/>
    </row>
    <row r="444" spans="21:35" x14ac:dyDescent="0.25">
      <c r="U444" s="25"/>
      <c r="V444" s="25"/>
      <c r="W444" s="25"/>
      <c r="X444" s="25"/>
      <c r="Y444" s="25"/>
      <c r="Z444" s="25"/>
      <c r="AA444" s="25"/>
      <c r="AB444" s="25"/>
      <c r="AC444" s="25"/>
      <c r="AD444" s="25"/>
      <c r="AE444" s="25"/>
      <c r="AF444" s="25"/>
      <c r="AG444" s="25"/>
      <c r="AH444" s="25"/>
      <c r="AI444" s="25"/>
    </row>
    <row r="445" spans="21:35" x14ac:dyDescent="0.25">
      <c r="U445" s="25"/>
      <c r="V445" s="25"/>
      <c r="W445" s="25"/>
      <c r="X445" s="25"/>
      <c r="Y445" s="25"/>
      <c r="Z445" s="25"/>
      <c r="AA445" s="25"/>
      <c r="AB445" s="25"/>
      <c r="AC445" s="25"/>
      <c r="AD445" s="25"/>
      <c r="AE445" s="25"/>
      <c r="AF445" s="25"/>
      <c r="AG445" s="25"/>
      <c r="AH445" s="25"/>
      <c r="AI445" s="25"/>
    </row>
    <row r="446" spans="21:35" x14ac:dyDescent="0.25">
      <c r="U446" s="25"/>
      <c r="V446" s="25"/>
      <c r="W446" s="25"/>
      <c r="X446" s="25"/>
      <c r="Y446" s="25"/>
      <c r="Z446" s="25"/>
      <c r="AA446" s="25"/>
      <c r="AB446" s="25"/>
      <c r="AC446" s="25"/>
      <c r="AD446" s="25"/>
      <c r="AE446" s="25"/>
      <c r="AF446" s="25"/>
      <c r="AG446" s="25"/>
      <c r="AH446" s="25"/>
      <c r="AI446" s="25"/>
    </row>
    <row r="447" spans="21:35" x14ac:dyDescent="0.25">
      <c r="U447" s="25"/>
      <c r="V447" s="25"/>
      <c r="W447" s="25"/>
      <c r="X447" s="25"/>
      <c r="Y447" s="25"/>
      <c r="Z447" s="25"/>
      <c r="AA447" s="25"/>
      <c r="AB447" s="25"/>
      <c r="AC447" s="25"/>
      <c r="AD447" s="25"/>
      <c r="AE447" s="25"/>
      <c r="AF447" s="25"/>
      <c r="AG447" s="25"/>
      <c r="AH447" s="25"/>
      <c r="AI447" s="25"/>
    </row>
    <row r="448" spans="21:35" x14ac:dyDescent="0.25">
      <c r="U448" s="25"/>
      <c r="V448" s="25"/>
      <c r="W448" s="25"/>
      <c r="X448" s="25"/>
      <c r="Y448" s="25"/>
      <c r="Z448" s="25"/>
      <c r="AA448" s="25"/>
      <c r="AB448" s="25"/>
      <c r="AC448" s="25"/>
      <c r="AD448" s="25"/>
      <c r="AE448" s="25"/>
      <c r="AF448" s="25"/>
      <c r="AG448" s="25"/>
      <c r="AH448" s="25"/>
      <c r="AI448" s="25"/>
    </row>
    <row r="449" spans="21:35" x14ac:dyDescent="0.25">
      <c r="U449" s="25"/>
      <c r="V449" s="25"/>
      <c r="W449" s="25"/>
      <c r="X449" s="25"/>
      <c r="Y449" s="25"/>
      <c r="Z449" s="25"/>
      <c r="AA449" s="25"/>
      <c r="AB449" s="25"/>
      <c r="AC449" s="25"/>
      <c r="AD449" s="25"/>
      <c r="AE449" s="25"/>
      <c r="AF449" s="25"/>
      <c r="AG449" s="25"/>
      <c r="AH449" s="25"/>
      <c r="AI449" s="25"/>
    </row>
    <row r="450" spans="21:35" x14ac:dyDescent="0.25">
      <c r="U450" s="25"/>
      <c r="V450" s="25"/>
      <c r="W450" s="25"/>
      <c r="X450" s="25"/>
      <c r="Y450" s="25"/>
      <c r="Z450" s="25"/>
      <c r="AA450" s="25"/>
      <c r="AB450" s="25"/>
      <c r="AC450" s="25"/>
      <c r="AD450" s="25"/>
      <c r="AE450" s="25"/>
      <c r="AF450" s="25"/>
      <c r="AG450" s="25"/>
      <c r="AH450" s="25"/>
      <c r="AI450" s="25"/>
    </row>
    <row r="451" spans="21:35" x14ac:dyDescent="0.25">
      <c r="U451" s="25"/>
      <c r="V451" s="25"/>
      <c r="W451" s="25"/>
      <c r="X451" s="25"/>
      <c r="Y451" s="25"/>
      <c r="Z451" s="25"/>
      <c r="AA451" s="25"/>
      <c r="AB451" s="25"/>
      <c r="AC451" s="25"/>
      <c r="AD451" s="25"/>
      <c r="AE451" s="25"/>
      <c r="AF451" s="25"/>
      <c r="AG451" s="25"/>
      <c r="AH451" s="25"/>
      <c r="AI451" s="25"/>
    </row>
    <row r="452" spans="21:35" x14ac:dyDescent="0.25">
      <c r="U452" s="25"/>
      <c r="V452" s="25"/>
      <c r="W452" s="25"/>
      <c r="X452" s="25"/>
      <c r="Y452" s="25"/>
      <c r="Z452" s="25"/>
      <c r="AA452" s="25"/>
      <c r="AB452" s="25"/>
      <c r="AC452" s="25"/>
      <c r="AD452" s="25"/>
      <c r="AE452" s="25"/>
      <c r="AF452" s="25"/>
      <c r="AG452" s="25"/>
      <c r="AH452" s="25"/>
      <c r="AI452" s="25"/>
    </row>
    <row r="453" spans="21:35" x14ac:dyDescent="0.25">
      <c r="U453" s="25"/>
      <c r="V453" s="25"/>
      <c r="W453" s="25"/>
      <c r="X453" s="25"/>
      <c r="Y453" s="25"/>
      <c r="Z453" s="25"/>
      <c r="AA453" s="25"/>
      <c r="AB453" s="25"/>
      <c r="AC453" s="25"/>
      <c r="AD453" s="25"/>
      <c r="AE453" s="25"/>
      <c r="AF453" s="25"/>
      <c r="AG453" s="25"/>
      <c r="AH453" s="25"/>
      <c r="AI453" s="25"/>
    </row>
    <row r="454" spans="21:35" x14ac:dyDescent="0.25">
      <c r="U454" s="25"/>
      <c r="V454" s="25"/>
      <c r="W454" s="25"/>
      <c r="X454" s="25"/>
      <c r="Y454" s="25"/>
      <c r="Z454" s="25"/>
      <c r="AA454" s="25"/>
      <c r="AB454" s="25"/>
      <c r="AC454" s="25"/>
      <c r="AD454" s="25"/>
      <c r="AE454" s="25"/>
      <c r="AF454" s="25"/>
      <c r="AG454" s="25"/>
      <c r="AH454" s="25"/>
      <c r="AI454" s="25"/>
    </row>
    <row r="455" spans="21:35" x14ac:dyDescent="0.25">
      <c r="U455" s="25"/>
      <c r="V455" s="25"/>
      <c r="W455" s="25"/>
      <c r="X455" s="25"/>
      <c r="Y455" s="25"/>
      <c r="Z455" s="25"/>
      <c r="AA455" s="25"/>
      <c r="AB455" s="25"/>
      <c r="AC455" s="25"/>
      <c r="AD455" s="25"/>
      <c r="AE455" s="25"/>
      <c r="AF455" s="25"/>
      <c r="AG455" s="25"/>
      <c r="AH455" s="25"/>
      <c r="AI455" s="25"/>
    </row>
    <row r="456" spans="21:35" x14ac:dyDescent="0.25">
      <c r="U456" s="25"/>
      <c r="V456" s="25"/>
      <c r="W456" s="25"/>
      <c r="X456" s="25"/>
      <c r="Y456" s="25"/>
      <c r="Z456" s="25"/>
      <c r="AA456" s="25"/>
      <c r="AB456" s="25"/>
      <c r="AC456" s="25"/>
      <c r="AD456" s="25"/>
      <c r="AE456" s="25"/>
      <c r="AF456" s="25"/>
      <c r="AG456" s="25"/>
      <c r="AH456" s="25"/>
      <c r="AI456" s="25"/>
    </row>
    <row r="457" spans="21:35" x14ac:dyDescent="0.25">
      <c r="U457" s="25"/>
      <c r="V457" s="25"/>
      <c r="W457" s="25"/>
      <c r="X457" s="25"/>
      <c r="Y457" s="25"/>
      <c r="Z457" s="25"/>
      <c r="AA457" s="25"/>
      <c r="AB457" s="25"/>
      <c r="AC457" s="25"/>
      <c r="AD457" s="25"/>
      <c r="AE457" s="25"/>
      <c r="AF457" s="25"/>
      <c r="AG457" s="25"/>
      <c r="AH457" s="25"/>
      <c r="AI457" s="25"/>
    </row>
    <row r="458" spans="21:35" x14ac:dyDescent="0.25">
      <c r="U458" s="25"/>
      <c r="V458" s="25"/>
      <c r="W458" s="25"/>
      <c r="X458" s="25"/>
      <c r="Y458" s="25"/>
      <c r="Z458" s="25"/>
      <c r="AA458" s="25"/>
      <c r="AB458" s="25"/>
      <c r="AC458" s="25"/>
      <c r="AD458" s="25"/>
      <c r="AE458" s="25"/>
      <c r="AF458" s="25"/>
      <c r="AG458" s="25"/>
      <c r="AH458" s="25"/>
      <c r="AI458" s="25"/>
    </row>
    <row r="459" spans="21:35" x14ac:dyDescent="0.25">
      <c r="U459" s="25"/>
      <c r="V459" s="25"/>
      <c r="W459" s="25"/>
      <c r="X459" s="25"/>
      <c r="Y459" s="25"/>
      <c r="Z459" s="25"/>
      <c r="AA459" s="25"/>
      <c r="AB459" s="25"/>
      <c r="AC459" s="25"/>
      <c r="AD459" s="25"/>
      <c r="AE459" s="25"/>
      <c r="AF459" s="25"/>
      <c r="AG459" s="25"/>
      <c r="AH459" s="25"/>
      <c r="AI459" s="25"/>
    </row>
    <row r="460" spans="21:35" x14ac:dyDescent="0.25">
      <c r="U460" s="25"/>
      <c r="V460" s="25"/>
      <c r="W460" s="25"/>
      <c r="X460" s="25"/>
      <c r="Y460" s="25"/>
      <c r="Z460" s="25"/>
      <c r="AA460" s="25"/>
      <c r="AB460" s="25"/>
      <c r="AC460" s="25"/>
      <c r="AD460" s="25"/>
      <c r="AE460" s="25"/>
      <c r="AF460" s="25"/>
      <c r="AG460" s="25"/>
      <c r="AH460" s="25"/>
      <c r="AI460" s="25"/>
    </row>
    <row r="461" spans="21:35" x14ac:dyDescent="0.25">
      <c r="U461" s="25"/>
      <c r="V461" s="25"/>
      <c r="W461" s="25"/>
      <c r="X461" s="25"/>
      <c r="Y461" s="25"/>
      <c r="Z461" s="25"/>
      <c r="AA461" s="25"/>
      <c r="AB461" s="25"/>
      <c r="AC461" s="25"/>
      <c r="AD461" s="25"/>
      <c r="AE461" s="25"/>
      <c r="AF461" s="25"/>
      <c r="AG461" s="25"/>
      <c r="AH461" s="25"/>
      <c r="AI461" s="25"/>
    </row>
    <row r="462" spans="21:35" x14ac:dyDescent="0.25">
      <c r="U462" s="25"/>
      <c r="V462" s="25"/>
      <c r="W462" s="25"/>
      <c r="X462" s="25"/>
      <c r="Y462" s="25"/>
      <c r="Z462" s="25"/>
      <c r="AA462" s="25"/>
      <c r="AB462" s="25"/>
      <c r="AC462" s="25"/>
      <c r="AD462" s="25"/>
      <c r="AE462" s="25"/>
      <c r="AF462" s="25"/>
      <c r="AG462" s="25"/>
      <c r="AH462" s="25"/>
      <c r="AI462" s="25"/>
    </row>
    <row r="463" spans="21:35" x14ac:dyDescent="0.25">
      <c r="U463" s="25"/>
      <c r="V463" s="25"/>
      <c r="W463" s="25"/>
      <c r="X463" s="25"/>
      <c r="Y463" s="25"/>
      <c r="Z463" s="25"/>
      <c r="AA463" s="25"/>
      <c r="AB463" s="25"/>
      <c r="AC463" s="25"/>
      <c r="AD463" s="25"/>
      <c r="AE463" s="25"/>
      <c r="AF463" s="25"/>
      <c r="AG463" s="25"/>
      <c r="AH463" s="25"/>
      <c r="AI463" s="25"/>
    </row>
    <row r="464" spans="21:35" x14ac:dyDescent="0.25">
      <c r="U464" s="25"/>
      <c r="V464" s="25"/>
      <c r="W464" s="25"/>
      <c r="X464" s="25"/>
      <c r="Y464" s="25"/>
      <c r="Z464" s="25"/>
      <c r="AA464" s="25"/>
      <c r="AB464" s="25"/>
      <c r="AC464" s="25"/>
      <c r="AD464" s="25"/>
      <c r="AE464" s="25"/>
      <c r="AF464" s="25"/>
      <c r="AG464" s="25"/>
      <c r="AH464" s="25"/>
      <c r="AI464" s="25"/>
    </row>
    <row r="465" spans="21:35" x14ac:dyDescent="0.25">
      <c r="U465" s="25"/>
      <c r="V465" s="25"/>
      <c r="W465" s="25"/>
      <c r="X465" s="25"/>
      <c r="Y465" s="25"/>
      <c r="Z465" s="25"/>
      <c r="AA465" s="25"/>
      <c r="AB465" s="25"/>
      <c r="AC465" s="25"/>
      <c r="AD465" s="25"/>
      <c r="AE465" s="25"/>
      <c r="AF465" s="25"/>
      <c r="AG465" s="25"/>
      <c r="AH465" s="25"/>
      <c r="AI465" s="25"/>
    </row>
    <row r="466" spans="21:35" x14ac:dyDescent="0.25">
      <c r="U466" s="25"/>
      <c r="V466" s="25"/>
      <c r="W466" s="25"/>
      <c r="X466" s="25"/>
      <c r="Y466" s="25"/>
      <c r="Z466" s="25"/>
      <c r="AA466" s="25"/>
      <c r="AB466" s="25"/>
      <c r="AC466" s="25"/>
      <c r="AD466" s="25"/>
      <c r="AE466" s="25"/>
      <c r="AF466" s="25"/>
      <c r="AG466" s="25"/>
      <c r="AH466" s="25"/>
      <c r="AI466" s="25"/>
    </row>
    <row r="467" spans="21:35" x14ac:dyDescent="0.25">
      <c r="U467" s="25"/>
      <c r="V467" s="25"/>
      <c r="W467" s="25"/>
      <c r="X467" s="25"/>
      <c r="Y467" s="25"/>
      <c r="Z467" s="25"/>
      <c r="AA467" s="25"/>
      <c r="AB467" s="25"/>
      <c r="AC467" s="25"/>
      <c r="AD467" s="25"/>
      <c r="AE467" s="25"/>
      <c r="AF467" s="25"/>
      <c r="AG467" s="25"/>
      <c r="AH467" s="25"/>
      <c r="AI467" s="25"/>
    </row>
    <row r="468" spans="21:35" x14ac:dyDescent="0.25">
      <c r="U468" s="25"/>
      <c r="V468" s="25"/>
      <c r="W468" s="25"/>
      <c r="X468" s="25"/>
      <c r="Y468" s="25"/>
      <c r="Z468" s="25"/>
      <c r="AA468" s="25"/>
      <c r="AB468" s="25"/>
      <c r="AC468" s="25"/>
      <c r="AD468" s="25"/>
      <c r="AE468" s="25"/>
      <c r="AF468" s="25"/>
      <c r="AG468" s="25"/>
      <c r="AH468" s="25"/>
      <c r="AI468" s="25"/>
    </row>
    <row r="469" spans="21:35" x14ac:dyDescent="0.25">
      <c r="U469" s="25"/>
      <c r="V469" s="25"/>
      <c r="W469" s="25"/>
      <c r="X469" s="25"/>
      <c r="Y469" s="25"/>
      <c r="Z469" s="25"/>
      <c r="AA469" s="25"/>
      <c r="AB469" s="25"/>
      <c r="AC469" s="25"/>
      <c r="AD469" s="25"/>
      <c r="AE469" s="25"/>
      <c r="AF469" s="25"/>
      <c r="AG469" s="25"/>
      <c r="AH469" s="25"/>
      <c r="AI469" s="25"/>
    </row>
    <row r="470" spans="21:35" x14ac:dyDescent="0.25">
      <c r="U470" s="25"/>
      <c r="V470" s="25"/>
      <c r="W470" s="25"/>
      <c r="X470" s="25"/>
      <c r="Y470" s="25"/>
      <c r="Z470" s="25"/>
      <c r="AA470" s="25"/>
      <c r="AB470" s="25"/>
      <c r="AC470" s="25"/>
      <c r="AD470" s="25"/>
      <c r="AE470" s="25"/>
      <c r="AF470" s="25"/>
      <c r="AG470" s="25"/>
      <c r="AH470" s="25"/>
      <c r="AI470" s="25"/>
    </row>
    <row r="471" spans="21:35" x14ac:dyDescent="0.25">
      <c r="U471" s="25"/>
      <c r="V471" s="25"/>
      <c r="W471" s="25"/>
      <c r="X471" s="25"/>
      <c r="Y471" s="25"/>
      <c r="Z471" s="25"/>
      <c r="AA471" s="25"/>
      <c r="AB471" s="25"/>
      <c r="AC471" s="25"/>
      <c r="AD471" s="25"/>
      <c r="AE471" s="25"/>
      <c r="AF471" s="25"/>
      <c r="AG471" s="25"/>
      <c r="AH471" s="25"/>
      <c r="AI471" s="25"/>
    </row>
    <row r="472" spans="21:35" x14ac:dyDescent="0.25">
      <c r="U472" s="25"/>
      <c r="V472" s="25"/>
      <c r="W472" s="25"/>
      <c r="X472" s="25"/>
      <c r="Y472" s="25"/>
      <c r="Z472" s="25"/>
      <c r="AA472" s="25"/>
      <c r="AB472" s="25"/>
      <c r="AC472" s="25"/>
      <c r="AD472" s="25"/>
      <c r="AE472" s="25"/>
      <c r="AF472" s="25"/>
      <c r="AG472" s="25"/>
      <c r="AH472" s="25"/>
      <c r="AI472" s="25"/>
    </row>
    <row r="473" spans="21:35" x14ac:dyDescent="0.25">
      <c r="U473" s="25"/>
      <c r="V473" s="25"/>
      <c r="W473" s="25"/>
      <c r="X473" s="25"/>
      <c r="Y473" s="25"/>
      <c r="Z473" s="25"/>
      <c r="AA473" s="25"/>
      <c r="AB473" s="25"/>
      <c r="AC473" s="25"/>
      <c r="AD473" s="25"/>
      <c r="AE473" s="25"/>
      <c r="AF473" s="25"/>
      <c r="AG473" s="25"/>
      <c r="AH473" s="25"/>
      <c r="AI473" s="25"/>
    </row>
    <row r="474" spans="21:35" x14ac:dyDescent="0.25">
      <c r="U474" s="25"/>
      <c r="V474" s="25"/>
      <c r="W474" s="25"/>
      <c r="X474" s="25"/>
      <c r="Y474" s="25"/>
      <c r="Z474" s="25"/>
      <c r="AA474" s="25"/>
      <c r="AB474" s="25"/>
      <c r="AC474" s="25"/>
      <c r="AD474" s="25"/>
      <c r="AE474" s="25"/>
      <c r="AF474" s="25"/>
      <c r="AG474" s="25"/>
      <c r="AH474" s="25"/>
      <c r="AI474" s="25"/>
    </row>
    <row r="475" spans="21:35" x14ac:dyDescent="0.25">
      <c r="U475" s="25"/>
      <c r="V475" s="25"/>
      <c r="W475" s="25"/>
      <c r="X475" s="25"/>
      <c r="Y475" s="25"/>
      <c r="Z475" s="25"/>
      <c r="AA475" s="25"/>
      <c r="AB475" s="25"/>
      <c r="AC475" s="25"/>
      <c r="AD475" s="25"/>
      <c r="AE475" s="25"/>
      <c r="AF475" s="25"/>
      <c r="AG475" s="25"/>
      <c r="AH475" s="25"/>
      <c r="AI475" s="25"/>
    </row>
    <row r="476" spans="21:35" x14ac:dyDescent="0.25">
      <c r="U476" s="25"/>
      <c r="V476" s="25"/>
      <c r="W476" s="25"/>
      <c r="X476" s="25"/>
      <c r="Y476" s="25"/>
      <c r="Z476" s="25"/>
      <c r="AA476" s="25"/>
      <c r="AB476" s="25"/>
      <c r="AC476" s="25"/>
      <c r="AD476" s="25"/>
      <c r="AE476" s="25"/>
      <c r="AF476" s="25"/>
      <c r="AG476" s="25"/>
      <c r="AH476" s="25"/>
      <c r="AI476" s="25"/>
    </row>
    <row r="477" spans="21:35" x14ac:dyDescent="0.25">
      <c r="U477" s="25"/>
      <c r="V477" s="25"/>
      <c r="W477" s="25"/>
      <c r="X477" s="25"/>
      <c r="Y477" s="25"/>
      <c r="Z477" s="25"/>
      <c r="AA477" s="25"/>
      <c r="AB477" s="25"/>
      <c r="AC477" s="25"/>
      <c r="AD477" s="25"/>
      <c r="AE477" s="25"/>
      <c r="AF477" s="25"/>
      <c r="AG477" s="25"/>
      <c r="AH477" s="25"/>
      <c r="AI477" s="25"/>
    </row>
  </sheetData>
  <dataValidations count="1">
    <dataValidation type="list" allowBlank="1" showInputMessage="1" showErrorMessage="1" sqref="K14:K20">
      <formula1>Modes_paiement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Suppr_lig">
                <anchor>
                  <from>
                    <xdr:col>0</xdr:col>
                    <xdr:colOff>1076325</xdr:colOff>
                    <xdr:row>5</xdr:row>
                    <xdr:rowOff>47625</xdr:rowOff>
                  </from>
                  <to>
                    <xdr:col>2</xdr:col>
                    <xdr:colOff>314325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Button 4">
              <controlPr defaultSize="0" print="0" autoFill="0" autoPict="0" macro="[0]!quitter">
                <anchor>
                  <from>
                    <xdr:col>4</xdr:col>
                    <xdr:colOff>457200</xdr:colOff>
                    <xdr:row>5</xdr:row>
                    <xdr:rowOff>47625</xdr:rowOff>
                  </from>
                  <to>
                    <xdr:col>5</xdr:col>
                    <xdr:colOff>1019175</xdr:colOff>
                    <xdr:row>10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6" name="Button 13">
              <controlPr defaultSize="0" print="0" autoFill="0" autoPict="0" macro="[0]!Questionnaire">
                <anchor>
                  <from>
                    <xdr:col>2</xdr:col>
                    <xdr:colOff>733425</xdr:colOff>
                    <xdr:row>5</xdr:row>
                    <xdr:rowOff>47625</xdr:rowOff>
                  </from>
                  <to>
                    <xdr:col>4</xdr:col>
                    <xdr:colOff>0</xdr:colOff>
                    <xdr:row>10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Données!$F$2:$F$3</xm:f>
          </x14:formula1>
          <xm:sqref>H14:H20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G80"/>
  <sheetViews>
    <sheetView showGridLines="0" zoomScale="70" zoomScaleNormal="70" workbookViewId="0">
      <selection activeCell="K12" sqref="K12"/>
    </sheetView>
  </sheetViews>
  <sheetFormatPr baseColWidth="10" defaultRowHeight="15" x14ac:dyDescent="0.25"/>
  <cols>
    <col min="1" max="1" width="34.42578125" customWidth="1"/>
    <col min="2" max="2" width="27.28515625" customWidth="1"/>
    <col min="3" max="3" width="30" bestFit="1" customWidth="1"/>
    <col min="4" max="4" width="14.140625" bestFit="1" customWidth="1"/>
    <col min="5" max="5" width="4.7109375" bestFit="1" customWidth="1"/>
    <col min="6" max="6" width="2.42578125" bestFit="1" customWidth="1"/>
    <col min="7" max="7" width="3.5703125" bestFit="1" customWidth="1"/>
    <col min="8" max="8" width="14.140625" bestFit="1" customWidth="1"/>
    <col min="9" max="9" width="11.85546875" bestFit="1" customWidth="1"/>
    <col min="10" max="22" width="10.7109375" bestFit="1" customWidth="1"/>
    <col min="23" max="23" width="5.85546875" bestFit="1" customWidth="1"/>
    <col min="24" max="24" width="11.85546875" bestFit="1" customWidth="1"/>
  </cols>
  <sheetData>
    <row r="1" spans="1:33" x14ac:dyDescent="0.25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</row>
    <row r="2" spans="1:33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</row>
    <row r="3" spans="1:33" ht="15.75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</row>
    <row r="4" spans="1:33" x14ac:dyDescent="0.25">
      <c r="A4" s="25"/>
      <c r="B4" s="28"/>
      <c r="C4" s="29" t="s">
        <v>80</v>
      </c>
      <c r="D4" s="30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</row>
    <row r="5" spans="1:33" x14ac:dyDescent="0.25">
      <c r="A5" s="25"/>
      <c r="B5" s="31" t="s">
        <v>59</v>
      </c>
      <c r="C5" s="71">
        <v>11</v>
      </c>
      <c r="D5" s="32" t="s">
        <v>60</v>
      </c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</row>
    <row r="6" spans="1:33" x14ac:dyDescent="0.25">
      <c r="A6" s="25"/>
      <c r="B6" s="33" t="s">
        <v>61</v>
      </c>
      <c r="C6" s="34"/>
      <c r="D6" s="3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</row>
    <row r="7" spans="1:33" x14ac:dyDescent="0.25">
      <c r="A7" s="25"/>
      <c r="B7" s="36" t="s">
        <v>96</v>
      </c>
      <c r="C7" s="34">
        <v>500</v>
      </c>
      <c r="D7" s="35">
        <v>500</v>
      </c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</row>
    <row r="8" spans="1:33" x14ac:dyDescent="0.25">
      <c r="A8" s="25"/>
      <c r="B8" s="36" t="s">
        <v>99</v>
      </c>
      <c r="C8" s="34"/>
      <c r="D8" s="3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</row>
    <row r="9" spans="1:33" x14ac:dyDescent="0.25">
      <c r="A9" s="25"/>
      <c r="B9" s="33" t="s">
        <v>62</v>
      </c>
      <c r="C9" s="34"/>
      <c r="D9" s="3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</row>
    <row r="10" spans="1:33" x14ac:dyDescent="0.25">
      <c r="A10" s="25"/>
      <c r="B10" s="36" t="s">
        <v>96</v>
      </c>
      <c r="C10" s="34"/>
      <c r="D10" s="3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</row>
    <row r="11" spans="1:33" ht="15.75" thickBot="1" x14ac:dyDescent="0.3">
      <c r="A11" s="25"/>
      <c r="B11" s="90" t="s">
        <v>99</v>
      </c>
      <c r="C11" s="37">
        <v>600</v>
      </c>
      <c r="D11" s="38">
        <v>600</v>
      </c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</row>
    <row r="12" spans="1:33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</row>
    <row r="13" spans="1:33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</row>
    <row r="14" spans="1:33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</row>
    <row r="15" spans="1:33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</row>
    <row r="16" spans="1:33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</row>
    <row r="17" spans="1:33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</row>
    <row r="18" spans="1:33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</row>
    <row r="19" spans="1:33" ht="15.75" thickBot="1" x14ac:dyDescent="0.3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</row>
    <row r="20" spans="1:33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</row>
    <row r="21" spans="1:33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</row>
    <row r="22" spans="1:33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</row>
    <row r="23" spans="1:33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</row>
    <row r="24" spans="1:33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</row>
    <row r="25" spans="1:33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</row>
    <row r="26" spans="1:33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</row>
    <row r="27" spans="1:33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</row>
    <row r="28" spans="1:33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</row>
    <row r="29" spans="1:33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</row>
    <row r="30" spans="1:33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</row>
    <row r="31" spans="1:33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</row>
    <row r="32" spans="1:33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</row>
    <row r="33" spans="1:33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</row>
    <row r="34" spans="1:33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</row>
    <row r="35" spans="1:33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</row>
    <row r="36" spans="1:33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</row>
    <row r="37" spans="1:33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</row>
    <row r="38" spans="1:33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</row>
    <row r="39" spans="1:33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</row>
    <row r="40" spans="1:33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</row>
    <row r="41" spans="1:33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</row>
    <row r="42" spans="1:33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</row>
    <row r="43" spans="1:33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</row>
    <row r="44" spans="1:33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</row>
    <row r="45" spans="1:33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</row>
    <row r="46" spans="1:33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</row>
    <row r="47" spans="1:33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</row>
    <row r="48" spans="1:33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</row>
    <row r="49" spans="1:33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</row>
    <row r="50" spans="1:33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</row>
    <row r="51" spans="1:33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</row>
    <row r="52" spans="1:33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</row>
    <row r="53" spans="1:33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</row>
    <row r="54" spans="1:33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</row>
    <row r="55" spans="1:33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</row>
    <row r="56" spans="1:33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</row>
    <row r="57" spans="1:33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</row>
    <row r="58" spans="1:33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</row>
    <row r="59" spans="1:33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</row>
    <row r="60" spans="1:33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</row>
    <row r="61" spans="1:33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</row>
    <row r="62" spans="1:33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</row>
    <row r="63" spans="1:33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</row>
    <row r="64" spans="1:33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</row>
    <row r="65" spans="1:33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</row>
    <row r="66" spans="1:33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</row>
    <row r="67" spans="1:33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</row>
    <row r="68" spans="1:33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</row>
    <row r="69" spans="1:33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</row>
    <row r="70" spans="1:33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</row>
    <row r="71" spans="1:33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</row>
    <row r="72" spans="1:33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</row>
    <row r="73" spans="1:33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</row>
    <row r="74" spans="1:33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</row>
    <row r="75" spans="1:33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</row>
    <row r="76" spans="1:33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</row>
    <row r="77" spans="1:33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</row>
    <row r="78" spans="1:33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</row>
    <row r="79" spans="1:33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</row>
    <row r="80" spans="1:33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Actualiser_Libellé_TCD_par_regroup">
                <anchor moveWithCells="1" sizeWithCells="1">
                  <from>
                    <xdr:col>7</xdr:col>
                    <xdr:colOff>9525</xdr:colOff>
                    <xdr:row>3</xdr:row>
                    <xdr:rowOff>152400</xdr:rowOff>
                  </from>
                  <to>
                    <xdr:col>9</xdr:col>
                    <xdr:colOff>704850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P223"/>
  <sheetViews>
    <sheetView zoomScale="90" zoomScaleNormal="90" workbookViewId="0"/>
  </sheetViews>
  <sheetFormatPr baseColWidth="10" defaultRowHeight="15" x14ac:dyDescent="0.25"/>
  <cols>
    <col min="1" max="1" width="21" customWidth="1"/>
    <col min="2" max="2" width="19.7109375" customWidth="1"/>
    <col min="3" max="3" width="18.85546875" customWidth="1"/>
    <col min="4" max="4" width="3" customWidth="1"/>
    <col min="5" max="5" width="4" customWidth="1"/>
    <col min="6" max="6" width="5.85546875" customWidth="1"/>
    <col min="7" max="7" width="21" bestFit="1" customWidth="1"/>
    <col min="8" max="8" width="19.7109375" customWidth="1"/>
    <col min="9" max="9" width="18.85546875" customWidth="1"/>
    <col min="10" max="10" width="35.140625" customWidth="1"/>
    <col min="11" max="11" width="26" customWidth="1"/>
  </cols>
  <sheetData>
    <row r="1" spans="1:16" x14ac:dyDescent="0.25">
      <c r="A1" s="85"/>
      <c r="B1" s="85"/>
      <c r="C1" s="8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</row>
    <row r="2" spans="1:16" ht="18.75" x14ac:dyDescent="0.3">
      <c r="A2" s="80" t="s">
        <v>63</v>
      </c>
      <c r="B2" s="81">
        <f>MATCH("Total général",A:A,0)</f>
        <v>18</v>
      </c>
      <c r="C2" s="85"/>
      <c r="D2" s="25"/>
      <c r="E2" s="25"/>
      <c r="F2" s="25"/>
      <c r="G2" s="44" t="s">
        <v>69</v>
      </c>
      <c r="H2" s="86"/>
      <c r="I2" s="86"/>
      <c r="J2" s="86"/>
      <c r="K2" s="25"/>
      <c r="L2" s="25"/>
      <c r="M2" s="25"/>
      <c r="N2" s="25"/>
      <c r="O2" s="25"/>
      <c r="P2" s="25"/>
    </row>
    <row r="3" spans="1:16" ht="18.75" x14ac:dyDescent="0.3">
      <c r="A3" s="85"/>
      <c r="B3" s="85"/>
      <c r="C3" s="85"/>
      <c r="D3" s="25"/>
      <c r="E3" s="25"/>
      <c r="F3" s="25"/>
      <c r="G3" s="39"/>
      <c r="H3" s="44" t="s">
        <v>56</v>
      </c>
      <c r="I3" s="44" t="s">
        <v>53</v>
      </c>
      <c r="J3" s="44" t="s">
        <v>55</v>
      </c>
      <c r="K3" s="25"/>
      <c r="L3" s="25"/>
      <c r="M3" s="25"/>
      <c r="N3" s="25"/>
      <c r="O3" s="25"/>
      <c r="P3" s="25"/>
    </row>
    <row r="4" spans="1:16" ht="18.75" x14ac:dyDescent="0.25">
      <c r="A4" s="82" t="s">
        <v>72</v>
      </c>
      <c r="B4" s="83">
        <f>EOMONTH(A16,0)</f>
        <v>42704</v>
      </c>
      <c r="C4" s="85"/>
      <c r="D4" s="25"/>
      <c r="E4" s="25"/>
      <c r="F4" s="25"/>
      <c r="G4" s="44" t="s">
        <v>54</v>
      </c>
      <c r="H4" s="41">
        <f>INDEX(mon_tcd,B2-13,2)</f>
        <v>2550</v>
      </c>
      <c r="I4" s="41">
        <f>INDEX(mon_tcd,B2-13,3)</f>
        <v>600</v>
      </c>
      <c r="J4" s="41">
        <f>I4-H4</f>
        <v>-1950</v>
      </c>
      <c r="K4" s="25"/>
      <c r="L4" s="25"/>
      <c r="M4" s="25"/>
      <c r="N4" s="25"/>
      <c r="O4" s="25"/>
      <c r="P4" s="25"/>
    </row>
    <row r="5" spans="1:16" ht="18.75" x14ac:dyDescent="0.25">
      <c r="A5" s="85"/>
      <c r="B5" s="85"/>
      <c r="C5" s="85"/>
      <c r="D5" s="25"/>
      <c r="E5" s="25"/>
      <c r="F5" s="25"/>
      <c r="G5" s="44" t="s">
        <v>71</v>
      </c>
      <c r="H5" s="42">
        <f>SUMIFS(Ecriture!L:L,Ecriture!E:E,"&lt;="&amp;B4)</f>
        <v>0</v>
      </c>
      <c r="I5" s="42">
        <f>SUMIFS(Ecriture!K:K,Ecriture!E:E,"&lt;="&amp;B4)</f>
        <v>0</v>
      </c>
      <c r="J5" s="42">
        <f>I5-H5</f>
        <v>0</v>
      </c>
      <c r="K5" s="25"/>
      <c r="L5" s="25"/>
      <c r="M5" s="25"/>
      <c r="N5" s="25"/>
      <c r="O5" s="25"/>
      <c r="P5" s="25"/>
    </row>
    <row r="6" spans="1:16" ht="18.75" x14ac:dyDescent="0.25">
      <c r="A6" s="82" t="s">
        <v>73</v>
      </c>
      <c r="B6" s="84">
        <v>-100</v>
      </c>
      <c r="C6" s="85"/>
      <c r="D6" s="25"/>
      <c r="E6" s="25"/>
      <c r="F6" s="25"/>
      <c r="G6" s="44" t="s">
        <v>70</v>
      </c>
      <c r="H6" s="42">
        <f>H4+H5</f>
        <v>2550</v>
      </c>
      <c r="I6" s="42">
        <f>I4+I5</f>
        <v>600</v>
      </c>
      <c r="J6" s="42">
        <f>J4+J5</f>
        <v>-1950</v>
      </c>
      <c r="K6" s="25"/>
      <c r="L6" s="25"/>
      <c r="M6" s="25"/>
      <c r="N6" s="25"/>
      <c r="O6" s="25"/>
      <c r="P6" s="25"/>
    </row>
    <row r="7" spans="1:16" ht="18.75" x14ac:dyDescent="0.3">
      <c r="A7" s="25"/>
      <c r="B7" s="25"/>
      <c r="C7" s="25"/>
      <c r="D7" s="25"/>
      <c r="E7" s="25"/>
      <c r="F7" s="25"/>
      <c r="G7" s="86"/>
      <c r="H7" s="86"/>
      <c r="I7" s="40" t="s">
        <v>73</v>
      </c>
      <c r="J7" s="43" t="str">
        <f>IF(J6&lt;B6,"Attention solde débiteur","RAS")</f>
        <v>Attention solde débiteur</v>
      </c>
      <c r="K7" s="25"/>
      <c r="L7" s="25"/>
      <c r="M7" s="25"/>
      <c r="N7" s="25"/>
      <c r="O7" s="25"/>
      <c r="P7" s="25"/>
    </row>
    <row r="8" spans="1:16" x14ac:dyDescent="0.25">
      <c r="A8" s="25"/>
      <c r="B8" s="25"/>
      <c r="C8" s="25"/>
      <c r="D8" s="25"/>
      <c r="E8" s="25"/>
      <c r="F8" s="25"/>
      <c r="G8" s="85"/>
      <c r="H8" s="85"/>
      <c r="I8" s="85"/>
      <c r="J8" s="85"/>
      <c r="K8" s="25"/>
      <c r="L8" s="25"/>
      <c r="M8" s="25"/>
      <c r="N8" s="25"/>
      <c r="O8" s="25"/>
      <c r="P8" s="25"/>
    </row>
    <row r="9" spans="1:16" x14ac:dyDescent="0.25">
      <c r="A9" s="25"/>
      <c r="B9" s="25"/>
      <c r="C9" s="25"/>
      <c r="D9" s="25"/>
      <c r="E9" s="25"/>
      <c r="F9" s="25"/>
      <c r="G9" s="85"/>
      <c r="H9" s="85"/>
      <c r="I9" s="85"/>
      <c r="J9" s="85"/>
      <c r="K9" s="25"/>
      <c r="L9" s="25"/>
      <c r="M9" s="25"/>
      <c r="N9" s="25"/>
      <c r="O9" s="25"/>
      <c r="P9" s="25"/>
    </row>
    <row r="10" spans="1:16" x14ac:dyDescent="0.25">
      <c r="A10" s="25"/>
      <c r="B10" s="25"/>
      <c r="C10" s="25"/>
      <c r="D10" s="25"/>
      <c r="E10" s="25"/>
      <c r="F10" s="25"/>
      <c r="G10" s="85"/>
      <c r="H10" s="85"/>
      <c r="I10" s="85"/>
      <c r="J10" s="85"/>
      <c r="K10" s="25"/>
      <c r="L10" s="25"/>
      <c r="M10" s="25"/>
      <c r="N10" s="25"/>
      <c r="O10" s="25"/>
      <c r="P10" s="25"/>
    </row>
    <row r="11" spans="1:16" x14ac:dyDescent="0.25">
      <c r="A11" s="25"/>
      <c r="B11" s="25"/>
      <c r="C11" s="25"/>
      <c r="D11" s="25"/>
      <c r="E11" s="25"/>
      <c r="F11" s="25"/>
      <c r="G11" s="85"/>
      <c r="H11" s="85"/>
      <c r="I11" s="85"/>
      <c r="J11" s="85"/>
      <c r="K11" s="25"/>
      <c r="L11" s="25"/>
      <c r="M11" s="25"/>
      <c r="N11" s="25"/>
      <c r="O11" s="25"/>
      <c r="P11" s="25"/>
    </row>
    <row r="12" spans="1:16" x14ac:dyDescent="0.25">
      <c r="A12" s="14" t="s">
        <v>50</v>
      </c>
      <c r="B12" s="2" t="s">
        <v>95</v>
      </c>
      <c r="C12" s="25"/>
      <c r="D12" s="25"/>
      <c r="E12" s="25"/>
      <c r="F12" s="25"/>
      <c r="G12" s="85"/>
      <c r="H12" s="85"/>
      <c r="I12" s="85"/>
      <c r="J12" s="85"/>
      <c r="K12" s="25"/>
      <c r="L12" s="25"/>
      <c r="M12" s="25"/>
      <c r="N12" s="25"/>
      <c r="O12" s="25"/>
      <c r="P12" s="25"/>
    </row>
    <row r="13" spans="1:16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</row>
    <row r="14" spans="1:16" ht="25.15" customHeight="1" x14ac:dyDescent="0.25">
      <c r="A14" s="2"/>
      <c r="B14" s="14" t="s">
        <v>78</v>
      </c>
      <c r="C14" s="2"/>
      <c r="D14" s="25"/>
      <c r="E14" s="25"/>
      <c r="F14" s="25"/>
      <c r="G14" s="2"/>
      <c r="H14" s="14" t="s">
        <v>78</v>
      </c>
      <c r="I14" s="2"/>
      <c r="J14" s="25"/>
      <c r="K14" s="25"/>
      <c r="L14" s="25"/>
      <c r="M14" s="25"/>
      <c r="N14" s="25"/>
      <c r="O14" s="25"/>
      <c r="P14" s="25"/>
    </row>
    <row r="15" spans="1:16" ht="25.15" customHeight="1" x14ac:dyDescent="0.25">
      <c r="A15" s="14" t="s">
        <v>59</v>
      </c>
      <c r="B15" s="2" t="s">
        <v>61</v>
      </c>
      <c r="C15" s="2" t="s">
        <v>62</v>
      </c>
      <c r="D15" s="25"/>
      <c r="E15" s="25"/>
      <c r="F15" s="25"/>
      <c r="G15" s="14" t="s">
        <v>59</v>
      </c>
      <c r="H15" s="2" t="s">
        <v>61</v>
      </c>
      <c r="I15" s="2" t="s">
        <v>62</v>
      </c>
      <c r="J15" s="25"/>
      <c r="K15" s="25"/>
      <c r="L15" s="25"/>
      <c r="M15" s="25"/>
      <c r="N15" s="25"/>
      <c r="O15" s="25"/>
      <c r="P15" s="25"/>
    </row>
    <row r="16" spans="1:16" ht="25.15" customHeight="1" x14ac:dyDescent="0.3">
      <c r="A16" s="91">
        <v>42678</v>
      </c>
      <c r="B16" s="15">
        <v>1550</v>
      </c>
      <c r="C16" s="15">
        <v>600</v>
      </c>
      <c r="D16" s="25"/>
      <c r="E16" s="25"/>
      <c r="F16" s="25"/>
      <c r="G16" s="16" t="s">
        <v>60</v>
      </c>
      <c r="H16" s="15"/>
      <c r="I16" s="15"/>
      <c r="J16" s="25"/>
      <c r="K16" s="87"/>
      <c r="L16" s="25"/>
      <c r="M16" s="25"/>
      <c r="N16" s="25"/>
      <c r="O16" s="25"/>
      <c r="P16" s="25"/>
    </row>
    <row r="17" spans="1:16" ht="25.15" customHeight="1" x14ac:dyDescent="0.25">
      <c r="A17" s="16" t="s">
        <v>90</v>
      </c>
      <c r="B17" s="15">
        <v>1000</v>
      </c>
      <c r="C17" s="1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</row>
    <row r="18" spans="1:16" ht="25.15" customHeight="1" x14ac:dyDescent="0.25">
      <c r="A18" s="16" t="s">
        <v>60</v>
      </c>
      <c r="B18" s="15">
        <v>2550</v>
      </c>
      <c r="C18" s="15">
        <v>600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</row>
    <row r="19" spans="1:16" ht="25.15" customHeight="1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</row>
    <row r="20" spans="1:16" ht="25.15" customHeight="1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</row>
    <row r="21" spans="1:16" ht="25.15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1:16" ht="25.15" customHeight="1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6" ht="25.15" customHeight="1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</row>
    <row r="24" spans="1:16" ht="25.15" customHeight="1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</row>
    <row r="25" spans="1:16" ht="25.1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16" ht="25.1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</row>
    <row r="27" spans="1:16" ht="25.15" customHeight="1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</row>
    <row r="28" spans="1:16" ht="25.15" customHeight="1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</row>
    <row r="29" spans="1:16" ht="25.15" customHeight="1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</row>
    <row r="30" spans="1:16" ht="25.15" customHeight="1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</row>
    <row r="31" spans="1:16" ht="25.15" customHeight="1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</row>
    <row r="32" spans="1:16" ht="25.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</row>
    <row r="33" spans="1:16" ht="25.1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</row>
    <row r="34" spans="1:16" ht="25.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</row>
    <row r="35" spans="1:16" ht="25.15" customHeight="1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</row>
    <row r="36" spans="1:16" ht="25.15" customHeight="1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</row>
    <row r="37" spans="1:16" ht="25.15" customHeight="1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</row>
    <row r="38" spans="1:16" ht="25.15" customHeight="1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</row>
    <row r="39" spans="1:16" ht="25.15" customHeight="1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</row>
    <row r="40" spans="1:16" ht="25.15" customHeight="1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</row>
    <row r="41" spans="1:16" ht="25.15" customHeight="1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</row>
    <row r="42" spans="1:16" ht="25.15" customHeight="1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</row>
    <row r="43" spans="1:16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</row>
    <row r="44" spans="1:16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</row>
    <row r="45" spans="1:16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</row>
    <row r="46" spans="1:16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</row>
    <row r="47" spans="1:16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</row>
    <row r="48" spans="1:16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</row>
    <row r="49" spans="1:16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</row>
    <row r="50" spans="1:16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</row>
    <row r="51" spans="1:16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</row>
    <row r="52" spans="1:16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</row>
    <row r="53" spans="1:16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</row>
    <row r="54" spans="1:16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</row>
    <row r="55" spans="1:16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</row>
    <row r="56" spans="1:16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</row>
    <row r="57" spans="1:16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</row>
    <row r="58" spans="1:16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</row>
    <row r="59" spans="1:16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</row>
    <row r="60" spans="1:16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</row>
    <row r="61" spans="1:16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</row>
    <row r="62" spans="1:16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</row>
    <row r="63" spans="1:16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</row>
    <row r="64" spans="1:16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</row>
    <row r="65" spans="1:16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</row>
    <row r="66" spans="1:16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</row>
    <row r="67" spans="1:16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</row>
    <row r="68" spans="1:16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</row>
    <row r="69" spans="1:16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</row>
    <row r="70" spans="1:16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</row>
    <row r="71" spans="1:16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</row>
    <row r="72" spans="1:16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</row>
    <row r="73" spans="1:16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</row>
    <row r="74" spans="1:16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</row>
    <row r="75" spans="1:16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</row>
    <row r="76" spans="1:16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</row>
    <row r="77" spans="1:16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</row>
    <row r="78" spans="1:16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</row>
    <row r="79" spans="1:16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</row>
    <row r="80" spans="1:16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</row>
    <row r="81" spans="1:16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</row>
    <row r="82" spans="1:16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</row>
    <row r="83" spans="1:16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</row>
    <row r="84" spans="1:16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</row>
    <row r="85" spans="1:16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</row>
    <row r="86" spans="1:16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</row>
    <row r="87" spans="1:16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</row>
    <row r="88" spans="1:16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</row>
    <row r="89" spans="1:16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</row>
    <row r="90" spans="1:16" x14ac:dyDescent="0.2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</row>
    <row r="91" spans="1:16" x14ac:dyDescent="0.2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</row>
    <row r="92" spans="1:16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</row>
    <row r="93" spans="1:16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</row>
    <row r="94" spans="1:16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</row>
    <row r="95" spans="1:16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</row>
    <row r="96" spans="1:16" x14ac:dyDescent="0.2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</row>
    <row r="97" spans="1:16" x14ac:dyDescent="0.2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</row>
    <row r="98" spans="1:16" x14ac:dyDescent="0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</row>
    <row r="99" spans="1:16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</row>
    <row r="100" spans="1:16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</row>
    <row r="101" spans="1:16" x14ac:dyDescent="0.2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</row>
    <row r="102" spans="1:16" x14ac:dyDescent="0.2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</row>
    <row r="103" spans="1:16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</row>
    <row r="104" spans="1:16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</row>
    <row r="105" spans="1:16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</row>
    <row r="106" spans="1:16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</row>
    <row r="107" spans="1:16" x14ac:dyDescent="0.2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</row>
    <row r="108" spans="1:16" x14ac:dyDescent="0.2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</row>
    <row r="109" spans="1:16" x14ac:dyDescent="0.2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</row>
    <row r="110" spans="1:16" x14ac:dyDescent="0.2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</row>
    <row r="111" spans="1:16" x14ac:dyDescent="0.2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</row>
    <row r="112" spans="1:16" x14ac:dyDescent="0.2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</row>
    <row r="113" spans="1:16" x14ac:dyDescent="0.2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</row>
    <row r="114" spans="1:16" x14ac:dyDescent="0.2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</row>
    <row r="115" spans="1:16" x14ac:dyDescent="0.2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</row>
    <row r="116" spans="1:16" x14ac:dyDescent="0.25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</row>
    <row r="117" spans="1:16" x14ac:dyDescent="0.25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</row>
    <row r="118" spans="1:16" x14ac:dyDescent="0.25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</row>
    <row r="119" spans="1:16" x14ac:dyDescent="0.25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</row>
    <row r="120" spans="1:16" x14ac:dyDescent="0.2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</row>
    <row r="121" spans="1:16" x14ac:dyDescent="0.2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</row>
    <row r="122" spans="1:16" x14ac:dyDescent="0.2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</row>
    <row r="123" spans="1:16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</row>
    <row r="124" spans="1:16" x14ac:dyDescent="0.2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</row>
    <row r="125" spans="1:16" x14ac:dyDescent="0.2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</row>
    <row r="126" spans="1:16" x14ac:dyDescent="0.2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</row>
    <row r="127" spans="1:16" x14ac:dyDescent="0.2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</row>
    <row r="128" spans="1:16" x14ac:dyDescent="0.2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</row>
    <row r="129" spans="1:16" x14ac:dyDescent="0.25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</row>
    <row r="130" spans="1:16" x14ac:dyDescent="0.25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</row>
    <row r="131" spans="1:16" x14ac:dyDescent="0.25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</row>
    <row r="132" spans="1:16" x14ac:dyDescent="0.2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</row>
    <row r="133" spans="1:16" x14ac:dyDescent="0.2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</row>
    <row r="134" spans="1:16" x14ac:dyDescent="0.2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</row>
    <row r="135" spans="1:16" x14ac:dyDescent="0.2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</row>
    <row r="136" spans="1:16" x14ac:dyDescent="0.2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</row>
    <row r="137" spans="1:16" x14ac:dyDescent="0.2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</row>
    <row r="138" spans="1:16" x14ac:dyDescent="0.2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</row>
    <row r="139" spans="1:16" x14ac:dyDescent="0.2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</row>
    <row r="140" spans="1:16" x14ac:dyDescent="0.2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</row>
    <row r="141" spans="1:16" x14ac:dyDescent="0.2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</row>
    <row r="142" spans="1:16" x14ac:dyDescent="0.25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</row>
    <row r="143" spans="1:16" x14ac:dyDescent="0.25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</row>
    <row r="144" spans="1:16" x14ac:dyDescent="0.25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</row>
    <row r="145" spans="1:16" x14ac:dyDescent="0.2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</row>
    <row r="146" spans="1:16" x14ac:dyDescent="0.25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</row>
    <row r="147" spans="1:16" x14ac:dyDescent="0.25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</row>
    <row r="148" spans="1:16" x14ac:dyDescent="0.25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</row>
    <row r="149" spans="1:16" x14ac:dyDescent="0.25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</row>
    <row r="150" spans="1:16" x14ac:dyDescent="0.25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</row>
    <row r="151" spans="1:16" x14ac:dyDescent="0.25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</row>
    <row r="152" spans="1:16" x14ac:dyDescent="0.2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</row>
    <row r="153" spans="1:16" x14ac:dyDescent="0.25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</row>
    <row r="154" spans="1:16" x14ac:dyDescent="0.25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</row>
    <row r="155" spans="1:16" x14ac:dyDescent="0.25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</row>
    <row r="156" spans="1:16" x14ac:dyDescent="0.25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</row>
    <row r="157" spans="1:16" x14ac:dyDescent="0.25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</row>
    <row r="158" spans="1:16" x14ac:dyDescent="0.25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</row>
    <row r="159" spans="1:16" x14ac:dyDescent="0.2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</row>
    <row r="160" spans="1:16" x14ac:dyDescent="0.25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</row>
    <row r="161" spans="1:16" x14ac:dyDescent="0.2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</row>
    <row r="162" spans="1:16" x14ac:dyDescent="0.2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</row>
    <row r="163" spans="1:16" x14ac:dyDescent="0.2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</row>
    <row r="164" spans="1:16" x14ac:dyDescent="0.2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</row>
    <row r="165" spans="1:16" x14ac:dyDescent="0.2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</row>
    <row r="166" spans="1:16" x14ac:dyDescent="0.2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</row>
    <row r="167" spans="1:16" x14ac:dyDescent="0.2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</row>
    <row r="168" spans="1:16" x14ac:dyDescent="0.25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</row>
    <row r="169" spans="1:16" x14ac:dyDescent="0.25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</row>
    <row r="170" spans="1:16" x14ac:dyDescent="0.25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</row>
    <row r="171" spans="1:16" x14ac:dyDescent="0.25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</row>
    <row r="172" spans="1:16" x14ac:dyDescent="0.25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</row>
    <row r="173" spans="1:16" x14ac:dyDescent="0.25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</row>
    <row r="174" spans="1:16" x14ac:dyDescent="0.25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</row>
    <row r="175" spans="1:16" x14ac:dyDescent="0.25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</row>
    <row r="176" spans="1:16" x14ac:dyDescent="0.25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</row>
    <row r="177" spans="1:16" x14ac:dyDescent="0.25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</row>
    <row r="178" spans="1:16" x14ac:dyDescent="0.25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</row>
    <row r="179" spans="1:16" x14ac:dyDescent="0.25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</row>
    <row r="180" spans="1:16" x14ac:dyDescent="0.25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</row>
    <row r="181" spans="1:16" x14ac:dyDescent="0.25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</row>
    <row r="182" spans="1:16" x14ac:dyDescent="0.25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</row>
    <row r="183" spans="1:16" x14ac:dyDescent="0.25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</row>
    <row r="184" spans="1:16" x14ac:dyDescent="0.25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</row>
    <row r="185" spans="1:16" x14ac:dyDescent="0.25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</row>
    <row r="186" spans="1:16" x14ac:dyDescent="0.25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</row>
    <row r="187" spans="1:16" x14ac:dyDescent="0.25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</row>
    <row r="188" spans="1:16" x14ac:dyDescent="0.25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</row>
    <row r="189" spans="1:16" x14ac:dyDescent="0.25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</row>
    <row r="190" spans="1:16" x14ac:dyDescent="0.25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</row>
    <row r="191" spans="1:16" x14ac:dyDescent="0.25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</row>
    <row r="192" spans="1:16" x14ac:dyDescent="0.25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</row>
    <row r="193" spans="1:16" x14ac:dyDescent="0.25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</row>
    <row r="194" spans="1:16" x14ac:dyDescent="0.25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</row>
    <row r="195" spans="1:16" x14ac:dyDescent="0.25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</row>
    <row r="196" spans="1:16" x14ac:dyDescent="0.25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</row>
    <row r="197" spans="1:16" x14ac:dyDescent="0.25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</row>
    <row r="198" spans="1:16" x14ac:dyDescent="0.25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</row>
    <row r="199" spans="1:16" x14ac:dyDescent="0.25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</row>
    <row r="200" spans="1:16" x14ac:dyDescent="0.25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</row>
    <row r="201" spans="1:16" x14ac:dyDescent="0.25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</row>
    <row r="202" spans="1:16" x14ac:dyDescent="0.25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</row>
    <row r="203" spans="1:16" x14ac:dyDescent="0.25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</row>
    <row r="204" spans="1:16" x14ac:dyDescent="0.25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</row>
    <row r="205" spans="1:16" x14ac:dyDescent="0.25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</row>
    <row r="206" spans="1:16" x14ac:dyDescent="0.25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</row>
    <row r="207" spans="1:16" x14ac:dyDescent="0.25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</row>
    <row r="208" spans="1:16" x14ac:dyDescent="0.25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</row>
    <row r="209" spans="1:16" x14ac:dyDescent="0.25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</row>
    <row r="210" spans="1:16" x14ac:dyDescent="0.25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</row>
    <row r="211" spans="1:16" x14ac:dyDescent="0.25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</row>
    <row r="212" spans="1:16" x14ac:dyDescent="0.25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</row>
    <row r="213" spans="1:16" x14ac:dyDescent="0.25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</row>
    <row r="214" spans="1:16" x14ac:dyDescent="0.25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</row>
    <row r="215" spans="1:16" x14ac:dyDescent="0.25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</row>
    <row r="216" spans="1:16" x14ac:dyDescent="0.25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</row>
    <row r="217" spans="1:16" x14ac:dyDescent="0.25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</row>
    <row r="218" spans="1:16" x14ac:dyDescent="0.25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</row>
    <row r="219" spans="1:16" x14ac:dyDescent="0.25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</row>
    <row r="220" spans="1:16" x14ac:dyDescent="0.25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</row>
    <row r="221" spans="1:16" x14ac:dyDescent="0.25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</row>
    <row r="222" spans="1:16" x14ac:dyDescent="0.25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</row>
    <row r="223" spans="1:16" x14ac:dyDescent="0.25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</row>
  </sheetData>
  <dataConsolidate/>
  <dataValidations count="2">
    <dataValidation errorStyle="warning" allowBlank="1" showInputMessage="1" showErrorMessage="1" errorTitle="Solde débiteur" error="Le solde est à découvert " sqref="F3"/>
    <dataValidation type="custom" allowBlank="1" showInputMessage="1" showErrorMessage="1" errorTitle="Compte à découvert" error="Attention autorisation de découvert dépassée !" sqref="E7">
      <formula1>IF(J6&lt;B6,"Attention solde débiteur","RAS")</formula1>
    </dataValidation>
  </dataValidations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Zoom_graph">
                <anchor moveWithCells="1" sizeWithCells="1">
                  <from>
                    <xdr:col>10</xdr:col>
                    <xdr:colOff>57150</xdr:colOff>
                    <xdr:row>14</xdr:row>
                    <xdr:rowOff>47625</xdr:rowOff>
                  </from>
                  <to>
                    <xdr:col>10</xdr:col>
                    <xdr:colOff>1495425</xdr:colOff>
                    <xdr:row>16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6" r:id="rId7" name="Button 4">
              <controlPr defaultSize="0" print="0" autoFill="0" autoPict="0" macro="[0]!Actualiser_TCD">
                <anchor moveWithCells="1" sizeWithCells="1">
                  <from>
                    <xdr:col>10</xdr:col>
                    <xdr:colOff>57150</xdr:colOff>
                    <xdr:row>17</xdr:row>
                    <xdr:rowOff>314325</xdr:rowOff>
                  </from>
                  <to>
                    <xdr:col>10</xdr:col>
                    <xdr:colOff>1495425</xdr:colOff>
                    <xdr:row>20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2DC2046B-6367-4DEB-8E26-0B99C49DE2A1}">
            <xm:f>NOT(ISERROR(SEARCH($J$7,J7)))</xm:f>
            <xm:f>$J$7</xm:f>
            <x14:dxf>
              <font>
                <b/>
                <i val="0"/>
                <strike val="0"/>
                <color rgb="FFC00000"/>
              </font>
            </x14:dxf>
          </x14:cfRule>
          <xm:sqref>J7</xm:sqref>
        </x14:conditionalFormatting>
      </x14:conditionalFormattings>
    </ex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C167"/>
  <sheetViews>
    <sheetView showGridLines="0" zoomScale="90" zoomScaleNormal="90" workbookViewId="0">
      <selection activeCell="E12" sqref="E12"/>
    </sheetView>
  </sheetViews>
  <sheetFormatPr baseColWidth="10" defaultRowHeight="15" x14ac:dyDescent="0.25"/>
  <cols>
    <col min="1" max="1" width="21" customWidth="1"/>
    <col min="2" max="2" width="19.7109375" customWidth="1"/>
    <col min="3" max="3" width="18.85546875" customWidth="1"/>
    <col min="4" max="4" width="14.140625" customWidth="1"/>
    <col min="5" max="5" width="4" customWidth="1"/>
    <col min="6" max="6" width="5.85546875" customWidth="1"/>
    <col min="7" max="7" width="11.85546875" bestFit="1" customWidth="1"/>
  </cols>
  <sheetData>
    <row r="1" spans="1:29" ht="17.25" thickTop="1" thickBot="1" x14ac:dyDescent="0.3">
      <c r="A1" s="25"/>
      <c r="B1" s="59" t="s">
        <v>44</v>
      </c>
      <c r="C1" s="59" t="s">
        <v>45</v>
      </c>
      <c r="D1" s="59" t="s">
        <v>46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</row>
    <row r="2" spans="1:29" ht="17.25" thickTop="1" thickBot="1" x14ac:dyDescent="0.3">
      <c r="A2" s="25"/>
      <c r="B2" s="63">
        <f>GETPIVOTDATA("Somme de Recettes",$A$6)</f>
        <v>0</v>
      </c>
      <c r="C2" s="63">
        <f>GETPIVOTDATA("Somme de Dépenses",$A$6)</f>
        <v>500</v>
      </c>
      <c r="D2" s="63">
        <f>B2-C2</f>
        <v>-500</v>
      </c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</row>
    <row r="3" spans="1:29" ht="16.5" thickTop="1" thickBot="1" x14ac:dyDescent="0.3">
      <c r="A3" s="25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</row>
    <row r="4" spans="1:29" ht="15.75" thickBot="1" x14ac:dyDescent="0.3">
      <c r="A4" s="75" t="s">
        <v>8</v>
      </c>
      <c r="B4" s="72" t="s">
        <v>47</v>
      </c>
      <c r="C4" s="46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ht="15.75" thickBot="1" x14ac:dyDescent="0.3">
      <c r="A5" s="47"/>
      <c r="B5" s="48"/>
      <c r="C5" s="49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</row>
    <row r="6" spans="1:29" x14ac:dyDescent="0.25">
      <c r="A6" s="73" t="s">
        <v>59</v>
      </c>
      <c r="B6" s="74" t="s">
        <v>61</v>
      </c>
      <c r="C6" s="46" t="s">
        <v>62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</row>
    <row r="7" spans="1:29" x14ac:dyDescent="0.25">
      <c r="A7" s="50" t="s">
        <v>67</v>
      </c>
      <c r="B7" s="51">
        <v>500</v>
      </c>
      <c r="C7" s="52"/>
      <c r="D7" s="25"/>
      <c r="E7" s="4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</row>
    <row r="8" spans="1:29" ht="15.75" thickBot="1" x14ac:dyDescent="0.3">
      <c r="A8" s="53" t="s">
        <v>60</v>
      </c>
      <c r="B8" s="54">
        <v>500</v>
      </c>
      <c r="C8" s="55"/>
      <c r="D8" s="25"/>
      <c r="E8" s="4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</row>
    <row r="9" spans="1:29" x14ac:dyDescent="0.25">
      <c r="A9" s="25"/>
      <c r="B9" s="25"/>
      <c r="C9" s="25"/>
      <c r="D9" s="25"/>
      <c r="E9" s="4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</row>
    <row r="10" spans="1:29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</row>
    <row r="11" spans="1:29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</row>
    <row r="12" spans="1:29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</row>
    <row r="13" spans="1:29" x14ac:dyDescent="0.25">
      <c r="A13" s="25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</row>
    <row r="14" spans="1:29" x14ac:dyDescent="0.25">
      <c r="A14" s="25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</row>
    <row r="15" spans="1:29" x14ac:dyDescent="0.25">
      <c r="A15" s="25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</row>
    <row r="16" spans="1:29" x14ac:dyDescent="0.2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</row>
    <row r="17" spans="1:29" x14ac:dyDescent="0.25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</row>
    <row r="18" spans="1:29" x14ac:dyDescent="0.25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</row>
    <row r="19" spans="1:29" x14ac:dyDescent="0.25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</row>
    <row r="20" spans="1:29" x14ac:dyDescent="0.25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</row>
    <row r="21" spans="1:29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</row>
    <row r="22" spans="1:29" x14ac:dyDescent="0.25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</row>
    <row r="23" spans="1:29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</row>
    <row r="24" spans="1:29" x14ac:dyDescent="0.2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</row>
    <row r="25" spans="1:29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</row>
    <row r="26" spans="1:29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</row>
    <row r="27" spans="1:29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</row>
    <row r="28" spans="1:29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</row>
    <row r="29" spans="1:29" x14ac:dyDescent="0.25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</row>
    <row r="30" spans="1:29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</row>
    <row r="31" spans="1:29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</row>
    <row r="32" spans="1:29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</row>
    <row r="33" spans="1:29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</row>
    <row r="34" spans="1:29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</row>
    <row r="35" spans="1:29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</row>
    <row r="36" spans="1:29" x14ac:dyDescent="0.25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</row>
    <row r="37" spans="1:29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</row>
    <row r="38" spans="1:29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</row>
    <row r="39" spans="1:29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</row>
    <row r="40" spans="1:29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</row>
    <row r="41" spans="1:29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</row>
    <row r="42" spans="1:29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</row>
    <row r="43" spans="1:29" x14ac:dyDescent="0.25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</row>
    <row r="44" spans="1:29" x14ac:dyDescent="0.25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</row>
    <row r="45" spans="1:29" x14ac:dyDescent="0.25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</row>
    <row r="46" spans="1:29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</row>
    <row r="47" spans="1:29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</row>
    <row r="48" spans="1:29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</row>
    <row r="49" spans="1:29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</row>
    <row r="50" spans="1:29" x14ac:dyDescent="0.25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</row>
    <row r="51" spans="1:29" x14ac:dyDescent="0.25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</row>
    <row r="52" spans="1:29" x14ac:dyDescent="0.25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</row>
    <row r="53" spans="1:29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</row>
    <row r="54" spans="1:29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</row>
    <row r="55" spans="1:29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</row>
    <row r="56" spans="1:29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</row>
    <row r="57" spans="1:29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</row>
    <row r="58" spans="1:29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</row>
    <row r="59" spans="1:29" x14ac:dyDescent="0.25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</row>
    <row r="60" spans="1:29" x14ac:dyDescent="0.25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</row>
    <row r="61" spans="1:29" x14ac:dyDescent="0.25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</row>
    <row r="62" spans="1:29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</row>
    <row r="63" spans="1:29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</row>
    <row r="64" spans="1:29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</row>
    <row r="65" spans="1:29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</row>
    <row r="66" spans="1:29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</row>
    <row r="67" spans="1:29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</row>
    <row r="68" spans="1:29" x14ac:dyDescent="0.25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</row>
    <row r="69" spans="1:29" x14ac:dyDescent="0.25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</row>
    <row r="70" spans="1:29" x14ac:dyDescent="0.25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</row>
    <row r="71" spans="1:29" x14ac:dyDescent="0.25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</row>
    <row r="72" spans="1:29" x14ac:dyDescent="0.25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</row>
    <row r="73" spans="1:29" x14ac:dyDescent="0.25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</row>
    <row r="74" spans="1:29" x14ac:dyDescent="0.25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</row>
    <row r="75" spans="1:29" x14ac:dyDescent="0.25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</row>
    <row r="76" spans="1:29" x14ac:dyDescent="0.25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</row>
    <row r="77" spans="1:29" x14ac:dyDescent="0.25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</row>
    <row r="78" spans="1:29" x14ac:dyDescent="0.25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</row>
    <row r="79" spans="1:29" x14ac:dyDescent="0.25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</row>
    <row r="80" spans="1:29" x14ac:dyDescent="0.25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</row>
    <row r="81" spans="1:29" x14ac:dyDescent="0.25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</row>
    <row r="82" spans="1:29" x14ac:dyDescent="0.25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</row>
    <row r="83" spans="1:29" x14ac:dyDescent="0.25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</row>
    <row r="84" spans="1:29" x14ac:dyDescent="0.25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</row>
    <row r="85" spans="1:29" x14ac:dyDescent="0.25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</row>
    <row r="86" spans="1:29" x14ac:dyDescent="0.25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</row>
    <row r="87" spans="1:29" x14ac:dyDescent="0.25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</row>
    <row r="88" spans="1:29" x14ac:dyDescent="0.25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</row>
    <row r="89" spans="1:29" x14ac:dyDescent="0.25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</row>
    <row r="90" spans="1:29" x14ac:dyDescent="0.25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</row>
    <row r="91" spans="1:29" x14ac:dyDescent="0.25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</row>
    <row r="92" spans="1:29" x14ac:dyDescent="0.25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</row>
    <row r="93" spans="1:29" x14ac:dyDescent="0.25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</row>
    <row r="94" spans="1:29" x14ac:dyDescent="0.25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</row>
    <row r="95" spans="1:29" x14ac:dyDescent="0.25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</row>
    <row r="96" spans="1:29" x14ac:dyDescent="0.25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</row>
    <row r="97" spans="1:29" x14ac:dyDescent="0.25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</row>
    <row r="98" spans="1:29" x14ac:dyDescent="0.25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</row>
    <row r="99" spans="1:29" x14ac:dyDescent="0.25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</row>
    <row r="100" spans="1:29" x14ac:dyDescent="0.25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</row>
    <row r="101" spans="1:29" x14ac:dyDescent="0.25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</row>
    <row r="102" spans="1:29" x14ac:dyDescent="0.25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</row>
    <row r="103" spans="1:29" x14ac:dyDescent="0.25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</row>
    <row r="104" spans="1:29" x14ac:dyDescent="0.25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</row>
    <row r="105" spans="1:29" x14ac:dyDescent="0.25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</row>
    <row r="106" spans="1:29" x14ac:dyDescent="0.25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</row>
    <row r="107" spans="1:29" x14ac:dyDescent="0.25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</row>
    <row r="108" spans="1:29" x14ac:dyDescent="0.25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</row>
    <row r="109" spans="1:29" x14ac:dyDescent="0.25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</row>
    <row r="110" spans="1:29" x14ac:dyDescent="0.25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</row>
    <row r="111" spans="1:29" x14ac:dyDescent="0.25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</row>
    <row r="112" spans="1:29" x14ac:dyDescent="0.25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</row>
    <row r="113" spans="1:29" x14ac:dyDescent="0.25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</row>
    <row r="114" spans="1:29" x14ac:dyDescent="0.25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</row>
    <row r="115" spans="1:29" x14ac:dyDescent="0.25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</row>
    <row r="116" spans="1:29" x14ac:dyDescent="0.25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</row>
    <row r="117" spans="1:29" x14ac:dyDescent="0.25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</row>
    <row r="118" spans="1:29" x14ac:dyDescent="0.25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</row>
    <row r="119" spans="1:29" x14ac:dyDescent="0.25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</row>
    <row r="120" spans="1:29" x14ac:dyDescent="0.25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</row>
    <row r="121" spans="1:29" x14ac:dyDescent="0.2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</row>
    <row r="122" spans="1:29" x14ac:dyDescent="0.2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</row>
    <row r="123" spans="1:29" x14ac:dyDescent="0.2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</row>
    <row r="124" spans="1:29" x14ac:dyDescent="0.2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</row>
    <row r="125" spans="1:29" x14ac:dyDescent="0.2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</row>
    <row r="126" spans="1:29" x14ac:dyDescent="0.2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</row>
    <row r="127" spans="1:29" x14ac:dyDescent="0.2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</row>
    <row r="128" spans="1:29" x14ac:dyDescent="0.2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</row>
    <row r="129" spans="1:29" x14ac:dyDescent="0.25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</row>
    <row r="130" spans="1:29" x14ac:dyDescent="0.25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</row>
    <row r="131" spans="1:29" x14ac:dyDescent="0.25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</row>
    <row r="132" spans="1:29" x14ac:dyDescent="0.25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</row>
    <row r="133" spans="1:29" x14ac:dyDescent="0.25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</row>
    <row r="134" spans="1:29" x14ac:dyDescent="0.25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</row>
    <row r="135" spans="1:29" x14ac:dyDescent="0.25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</row>
    <row r="136" spans="1:29" x14ac:dyDescent="0.25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</row>
    <row r="137" spans="1:29" x14ac:dyDescent="0.25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</row>
    <row r="138" spans="1:29" x14ac:dyDescent="0.25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</row>
    <row r="139" spans="1:29" x14ac:dyDescent="0.25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</row>
    <row r="140" spans="1:29" x14ac:dyDescent="0.25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</row>
    <row r="141" spans="1:29" x14ac:dyDescent="0.25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</row>
    <row r="142" spans="1:29" x14ac:dyDescent="0.25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</row>
    <row r="143" spans="1:29" x14ac:dyDescent="0.25">
      <c r="A143" s="25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</row>
    <row r="144" spans="1:29" x14ac:dyDescent="0.25">
      <c r="A144" s="25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</row>
    <row r="145" spans="1:29" x14ac:dyDescent="0.25">
      <c r="A145" s="25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</row>
    <row r="146" spans="1:29" x14ac:dyDescent="0.25">
      <c r="A146" s="25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</row>
    <row r="147" spans="1:29" x14ac:dyDescent="0.25">
      <c r="A147" s="25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</row>
    <row r="148" spans="1:29" x14ac:dyDescent="0.25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</row>
    <row r="149" spans="1:29" x14ac:dyDescent="0.25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</row>
    <row r="150" spans="1:29" x14ac:dyDescent="0.25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</row>
    <row r="151" spans="1:29" x14ac:dyDescent="0.25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</row>
    <row r="152" spans="1:29" x14ac:dyDescent="0.25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</row>
    <row r="153" spans="1:29" x14ac:dyDescent="0.25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</row>
    <row r="154" spans="1:29" x14ac:dyDescent="0.25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</row>
    <row r="155" spans="1:29" x14ac:dyDescent="0.25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</row>
    <row r="156" spans="1:29" x14ac:dyDescent="0.25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</row>
    <row r="157" spans="1:29" x14ac:dyDescent="0.25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</row>
    <row r="158" spans="1:29" x14ac:dyDescent="0.25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</row>
    <row r="159" spans="1:29" x14ac:dyDescent="0.25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</row>
    <row r="160" spans="1:29" x14ac:dyDescent="0.25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</row>
    <row r="161" spans="1:29" x14ac:dyDescent="0.2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</row>
    <row r="162" spans="1:29" x14ac:dyDescent="0.2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</row>
    <row r="163" spans="1:29" x14ac:dyDescent="0.2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</row>
    <row r="164" spans="1:29" x14ac:dyDescent="0.2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</row>
    <row r="165" spans="1:29" x14ac:dyDescent="0.2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</row>
    <row r="166" spans="1:29" x14ac:dyDescent="0.2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</row>
    <row r="167" spans="1:29" x14ac:dyDescent="0.2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</row>
  </sheetData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Button 1">
              <controlPr defaultSize="0" print="0" autoFill="0" autoPict="0" macro="[0]!Actualiser_TCD_2">
                <anchor moveWithCells="1" siz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30"/>
  <sheetViews>
    <sheetView workbookViewId="0">
      <selection activeCell="F6" sqref="F6"/>
    </sheetView>
  </sheetViews>
  <sheetFormatPr baseColWidth="10" defaultRowHeight="15" x14ac:dyDescent="0.25"/>
  <cols>
    <col min="1" max="2" width="33" customWidth="1"/>
    <col min="4" max="4" width="18.28515625" customWidth="1"/>
  </cols>
  <sheetData>
    <row r="1" spans="1:6" x14ac:dyDescent="0.25">
      <c r="A1" s="5" t="s">
        <v>7</v>
      </c>
      <c r="B1" s="5" t="s">
        <v>49</v>
      </c>
      <c r="D1" s="22" t="s">
        <v>48</v>
      </c>
      <c r="F1" s="22" t="s">
        <v>49</v>
      </c>
    </row>
    <row r="2" spans="1:6" x14ac:dyDescent="0.25">
      <c r="A2" s="6" t="s">
        <v>10</v>
      </c>
      <c r="B2" s="7" t="s">
        <v>66</v>
      </c>
      <c r="D2" s="21" t="s">
        <v>35</v>
      </c>
      <c r="F2" s="21" t="s">
        <v>66</v>
      </c>
    </row>
    <row r="3" spans="1:6" x14ac:dyDescent="0.25">
      <c r="A3" s="8" t="s">
        <v>14</v>
      </c>
      <c r="B3" s="9" t="s">
        <v>67</v>
      </c>
      <c r="D3" s="21" t="s">
        <v>15</v>
      </c>
      <c r="F3" s="23" t="s">
        <v>67</v>
      </c>
    </row>
    <row r="4" spans="1:6" x14ac:dyDescent="0.25">
      <c r="A4" s="10" t="s">
        <v>16</v>
      </c>
      <c r="B4" s="11" t="s">
        <v>66</v>
      </c>
      <c r="C4" s="3"/>
      <c r="D4" s="21" t="s">
        <v>18</v>
      </c>
    </row>
    <row r="5" spans="1:6" x14ac:dyDescent="0.25">
      <c r="A5" s="12" t="s">
        <v>17</v>
      </c>
      <c r="B5" s="9" t="s">
        <v>67</v>
      </c>
      <c r="D5" s="21" t="s">
        <v>47</v>
      </c>
    </row>
    <row r="6" spans="1:6" x14ac:dyDescent="0.25">
      <c r="A6" s="13" t="s">
        <v>19</v>
      </c>
      <c r="B6" s="11" t="s">
        <v>66</v>
      </c>
      <c r="D6" s="21" t="s">
        <v>13</v>
      </c>
    </row>
    <row r="7" spans="1:6" x14ac:dyDescent="0.25">
      <c r="A7" s="12" t="s">
        <v>20</v>
      </c>
      <c r="B7" s="9" t="s">
        <v>67</v>
      </c>
      <c r="D7" s="23" t="s">
        <v>11</v>
      </c>
    </row>
    <row r="8" spans="1:6" x14ac:dyDescent="0.25">
      <c r="A8" s="13" t="s">
        <v>21</v>
      </c>
      <c r="B8" s="11" t="s">
        <v>67</v>
      </c>
      <c r="D8" s="4"/>
    </row>
    <row r="9" spans="1:6" x14ac:dyDescent="0.25">
      <c r="A9" s="12" t="s">
        <v>22</v>
      </c>
      <c r="B9" s="9" t="s">
        <v>66</v>
      </c>
    </row>
    <row r="10" spans="1:6" x14ac:dyDescent="0.25">
      <c r="A10" s="13" t="s">
        <v>39</v>
      </c>
      <c r="B10" s="11" t="s">
        <v>66</v>
      </c>
    </row>
    <row r="11" spans="1:6" x14ac:dyDescent="0.25">
      <c r="A11" s="12" t="s">
        <v>23</v>
      </c>
      <c r="B11" s="9" t="s">
        <v>67</v>
      </c>
    </row>
    <row r="12" spans="1:6" x14ac:dyDescent="0.25">
      <c r="A12" s="13" t="s">
        <v>40</v>
      </c>
      <c r="B12" s="11" t="s">
        <v>66</v>
      </c>
    </row>
    <row r="13" spans="1:6" x14ac:dyDescent="0.25">
      <c r="A13" s="12" t="s">
        <v>24</v>
      </c>
      <c r="B13" s="9" t="s">
        <v>67</v>
      </c>
    </row>
    <row r="14" spans="1:6" x14ac:dyDescent="0.25">
      <c r="A14" s="13" t="s">
        <v>41</v>
      </c>
      <c r="B14" s="11" t="s">
        <v>67</v>
      </c>
    </row>
    <row r="15" spans="1:6" x14ac:dyDescent="0.25">
      <c r="A15" s="12" t="s">
        <v>25</v>
      </c>
      <c r="B15" s="9" t="s">
        <v>67</v>
      </c>
    </row>
    <row r="16" spans="1:6" x14ac:dyDescent="0.25">
      <c r="A16" s="13" t="s">
        <v>42</v>
      </c>
      <c r="B16" s="11" t="s">
        <v>66</v>
      </c>
    </row>
    <row r="17" spans="1:2" x14ac:dyDescent="0.25">
      <c r="A17" s="12" t="s">
        <v>26</v>
      </c>
      <c r="B17" s="9" t="s">
        <v>67</v>
      </c>
    </row>
    <row r="18" spans="1:2" x14ac:dyDescent="0.25">
      <c r="A18" s="13" t="s">
        <v>43</v>
      </c>
      <c r="B18" s="11" t="s">
        <v>66</v>
      </c>
    </row>
    <row r="19" spans="1:2" x14ac:dyDescent="0.25">
      <c r="A19" s="12" t="s">
        <v>27</v>
      </c>
      <c r="B19" s="9" t="s">
        <v>67</v>
      </c>
    </row>
    <row r="20" spans="1:2" x14ac:dyDescent="0.25">
      <c r="A20" s="13" t="s">
        <v>28</v>
      </c>
      <c r="B20" s="11" t="s">
        <v>67</v>
      </c>
    </row>
    <row r="21" spans="1:2" x14ac:dyDescent="0.25">
      <c r="A21" s="12" t="s">
        <v>29</v>
      </c>
      <c r="B21" s="9" t="s">
        <v>67</v>
      </c>
    </row>
    <row r="22" spans="1:2" x14ac:dyDescent="0.25">
      <c r="A22" s="13" t="s">
        <v>30</v>
      </c>
      <c r="B22" s="11" t="s">
        <v>67</v>
      </c>
    </row>
    <row r="23" spans="1:2" x14ac:dyDescent="0.25">
      <c r="A23" s="12" t="s">
        <v>31</v>
      </c>
      <c r="B23" s="9" t="s">
        <v>67</v>
      </c>
    </row>
    <row r="24" spans="1:2" x14ac:dyDescent="0.25">
      <c r="A24" s="13" t="s">
        <v>32</v>
      </c>
      <c r="B24" s="11" t="s">
        <v>67</v>
      </c>
    </row>
    <row r="25" spans="1:2" x14ac:dyDescent="0.25">
      <c r="A25" s="12" t="s">
        <v>33</v>
      </c>
      <c r="B25" s="9" t="s">
        <v>67</v>
      </c>
    </row>
    <row r="26" spans="1:2" x14ac:dyDescent="0.25">
      <c r="A26" s="13" t="s">
        <v>34</v>
      </c>
      <c r="B26" s="11" t="s">
        <v>67</v>
      </c>
    </row>
    <row r="27" spans="1:2" x14ac:dyDescent="0.25">
      <c r="A27" s="12" t="s">
        <v>36</v>
      </c>
      <c r="B27" s="9" t="s">
        <v>67</v>
      </c>
    </row>
    <row r="28" spans="1:2" x14ac:dyDescent="0.25">
      <c r="A28" s="13" t="s">
        <v>37</v>
      </c>
      <c r="B28" s="11" t="s">
        <v>66</v>
      </c>
    </row>
    <row r="29" spans="1:2" x14ac:dyDescent="0.25">
      <c r="A29" s="12" t="s">
        <v>38</v>
      </c>
      <c r="B29" s="9" t="s">
        <v>67</v>
      </c>
    </row>
    <row r="30" spans="1:2" x14ac:dyDescent="0.25">
      <c r="A30" s="10" t="s">
        <v>12</v>
      </c>
      <c r="B30" s="11" t="s">
        <v>66</v>
      </c>
    </row>
  </sheetData>
  <dataValidations count="2">
    <dataValidation type="list" allowBlank="1" showInputMessage="1" showErrorMessage="1" sqref="D2:D7">
      <formula1>Modes_paiement</formula1>
    </dataValidation>
    <dataValidation type="list" allowBlank="1" showInputMessage="1" showErrorMessage="1" sqref="F1:F3">
      <formula1>$F$2:$F$3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19</vt:i4>
      </vt:variant>
    </vt:vector>
  </HeadingPairs>
  <TitlesOfParts>
    <vt:vector size="27" baseType="lpstr">
      <vt:lpstr>Sommaire</vt:lpstr>
      <vt:lpstr>Récap</vt:lpstr>
      <vt:lpstr>Total</vt:lpstr>
      <vt:lpstr>Ecriture</vt:lpstr>
      <vt:lpstr>TCD par regroupement    </vt:lpstr>
      <vt:lpstr>Graphes écritures par rubrique</vt:lpstr>
      <vt:lpstr>Graphes écritures par regroupem</vt:lpstr>
      <vt:lpstr>Données</vt:lpstr>
      <vt:lpstr>Année_Ecr</vt:lpstr>
      <vt:lpstr>Compte</vt:lpstr>
      <vt:lpstr>concatener</vt:lpstr>
      <vt:lpstr>Date</vt:lpstr>
      <vt:lpstr>Dépenses</vt:lpstr>
      <vt:lpstr>Famile</vt:lpstr>
      <vt:lpstr>Famille</vt:lpstr>
      <vt:lpstr>Libellé</vt:lpstr>
      <vt:lpstr>Modes_paiement</vt:lpstr>
      <vt:lpstr>Mois</vt:lpstr>
      <vt:lpstr>mon_tcd</vt:lpstr>
      <vt:lpstr>Nom_compte</vt:lpstr>
      <vt:lpstr>Ecriture!Prévisionnel</vt:lpstr>
      <vt:lpstr>Prévisionnel</vt:lpstr>
      <vt:lpstr>Recettes</vt:lpstr>
      <vt:lpstr>RechecheV</vt:lpstr>
      <vt:lpstr>Ecriture!Réel</vt:lpstr>
      <vt:lpstr>Réel</vt:lpstr>
      <vt:lpstr>Sens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Mercadier</dc:creator>
  <cp:lastModifiedBy>HP</cp:lastModifiedBy>
  <dcterms:created xsi:type="dcterms:W3CDTF">2016-03-07T07:31:40Z</dcterms:created>
  <dcterms:modified xsi:type="dcterms:W3CDTF">2016-04-12T13:40:12Z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c46b9f9a-6de0-49ba-96c2-32ea8ba8f009</vt:lpwstr>
  </property>
</Properties>
</file>