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D3D2618-D8DA-427A-921E-A4E91F2E405A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BDD" sheetId="10" r:id="rId1"/>
    <sheet name="MATRICE" sheetId="1" r:id="rId2"/>
  </sheets>
  <definedNames>
    <definedName name="_xlnm._FilterDatabase" localSheetId="1" hidden="1">MATRICE!$I$25:$I$61</definedName>
    <definedName name="Articles">BDD!$1:$1048576</definedName>
    <definedName name="f_article" localSheetId="0">OFFSET(BDD!p_article,0,0,COUNTA(BDD!l_article),1)</definedName>
    <definedName name="f_article">OFFSET(p_article,0,0,COUNTA(l_article),1)</definedName>
    <definedName name="l_article" localSheetId="0">BDD!$A:$A</definedName>
    <definedName name="l_article">#REF!</definedName>
    <definedName name="MATIERES">BDD!$A$1:$F$234</definedName>
    <definedName name="MATOS">BDD!$Z$1</definedName>
    <definedName name="p_article" localSheetId="0">BDD!$A$3</definedName>
    <definedName name="p_article">#REF!</definedName>
    <definedName name="Prix_H.T">BDD!$D:$D</definedName>
    <definedName name="_xlnm.Print_Area" localSheetId="1">MATRICE!$B$1:$J$62</definedName>
  </definedNames>
  <calcPr calcId="191029"/>
  <customWorkbookViews>
    <customWorkbookView name="Statut" guid="{CD8B12F5-2EEE-41B8-BFD5-CA80B830EA9B}" maximized="1" windowWidth="1276" windowHeight="575" activeSheetId="1" showComments="commIndAndComment"/>
  </customWorkbookViews>
</workbook>
</file>

<file path=xl/calcChain.xml><?xml version="1.0" encoding="utf-8"?>
<calcChain xmlns="http://schemas.openxmlformats.org/spreadsheetml/2006/main">
  <c r="I27" i="1" l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26" i="1"/>
  <c r="J26" i="1"/>
  <c r="Z1" i="10"/>
  <c r="F27" i="1"/>
  <c r="H27" i="1" s="1"/>
  <c r="F28" i="1"/>
  <c r="H28" i="1" s="1"/>
  <c r="F29" i="1"/>
  <c r="F30" i="1"/>
  <c r="F31" i="1"/>
  <c r="F32" i="1"/>
  <c r="F33" i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F50" i="1"/>
  <c r="H50" i="1" s="1"/>
  <c r="F51" i="1"/>
  <c r="H51" i="1" s="1"/>
  <c r="F52" i="1"/>
  <c r="H52" i="1" s="1"/>
  <c r="F53" i="1"/>
  <c r="H53" i="1" s="1"/>
  <c r="F54" i="1"/>
  <c r="F26" i="1"/>
  <c r="H26" i="1" s="1"/>
  <c r="J27" i="1"/>
  <c r="I56" i="1"/>
  <c r="I57" i="1"/>
  <c r="I58" i="1"/>
  <c r="I59" i="1"/>
  <c r="I60" i="1"/>
  <c r="I61" i="1"/>
  <c r="E117" i="10"/>
  <c r="E53" i="10"/>
  <c r="E10" i="10"/>
  <c r="E85" i="10"/>
  <c r="D162" i="10"/>
  <c r="E162" i="10" s="1"/>
  <c r="D203" i="10"/>
  <c r="D213" i="10"/>
  <c r="E213" i="10" s="1"/>
  <c r="E101" i="10"/>
  <c r="D142" i="10"/>
  <c r="E139" i="10"/>
  <c r="E77" i="10"/>
  <c r="D98" i="10"/>
  <c r="E202" i="10"/>
  <c r="E233" i="10"/>
  <c r="E232" i="10"/>
  <c r="E204" i="10"/>
  <c r="E197" i="10"/>
  <c r="E198" i="10"/>
  <c r="E113" i="10"/>
  <c r="E112" i="10"/>
  <c r="E55" i="10"/>
  <c r="E25" i="10"/>
  <c r="E24" i="10"/>
  <c r="E23" i="10"/>
  <c r="E133" i="10"/>
  <c r="E33" i="10"/>
  <c r="E164" i="10"/>
  <c r="E150" i="10"/>
  <c r="E4" i="10"/>
  <c r="J32" i="1" l="1"/>
  <c r="J30" i="1"/>
  <c r="J33" i="1"/>
  <c r="J54" i="1"/>
  <c r="H32" i="1"/>
  <c r="J49" i="1"/>
  <c r="J41" i="1"/>
  <c r="J39" i="1"/>
  <c r="J35" i="1"/>
  <c r="H33" i="1"/>
  <c r="H54" i="1"/>
  <c r="J29" i="1"/>
  <c r="H30" i="1"/>
  <c r="H49" i="1"/>
  <c r="H41" i="1"/>
  <c r="J38" i="1"/>
  <c r="J53" i="1"/>
  <c r="J45" i="1"/>
  <c r="J42" i="1"/>
  <c r="J50" i="1"/>
  <c r="J37" i="1"/>
  <c r="J52" i="1"/>
  <c r="J48" i="1"/>
  <c r="J44" i="1"/>
  <c r="J46" i="1"/>
  <c r="J31" i="1"/>
  <c r="J40" i="1"/>
  <c r="J51" i="1"/>
  <c r="J47" i="1"/>
  <c r="J43" i="1"/>
  <c r="J34" i="1"/>
  <c r="H31" i="1"/>
  <c r="H29" i="1"/>
  <c r="J28" i="1"/>
  <c r="J36" i="1"/>
  <c r="E183" i="10"/>
  <c r="E189" i="10"/>
  <c r="E185" i="10"/>
  <c r="E190" i="10"/>
  <c r="E186" i="10"/>
  <c r="H55" i="1" l="1"/>
  <c r="E26" i="10"/>
  <c r="E51" i="10"/>
  <c r="E90" i="10" l="1"/>
  <c r="E151" i="10" l="1"/>
  <c r="E152" i="10"/>
  <c r="E172" i="10"/>
  <c r="E111" i="10"/>
  <c r="E187" i="10" l="1"/>
  <c r="E97" i="10"/>
  <c r="E95" i="10"/>
  <c r="E41" i="10"/>
  <c r="E44" i="10"/>
  <c r="E154" i="10"/>
  <c r="E5" i="10"/>
  <c r="E81" i="10"/>
  <c r="E16" i="10"/>
  <c r="E52" i="10"/>
  <c r="E65" i="10"/>
  <c r="E66" i="10"/>
  <c r="E29" i="10"/>
  <c r="E70" i="10"/>
  <c r="E87" i="10"/>
  <c r="E19" i="10"/>
  <c r="E17" i="10"/>
  <c r="E219" i="10" l="1"/>
  <c r="E50" i="10"/>
  <c r="E62" i="10"/>
  <c r="E76" i="10"/>
  <c r="D167" i="10"/>
  <c r="E167" i="10" s="1"/>
  <c r="D143" i="10"/>
  <c r="E143" i="10" s="1"/>
  <c r="E21" i="10"/>
  <c r="E98" i="10"/>
  <c r="E209" i="10"/>
  <c r="D177" i="10" l="1"/>
  <c r="E177" i="10" s="1"/>
  <c r="D60" i="10"/>
  <c r="D156" i="10"/>
  <c r="E156" i="10" s="1"/>
  <c r="D104" i="10" l="1"/>
  <c r="E104" i="10" s="1"/>
  <c r="E116" i="10"/>
  <c r="F56" i="1" l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E69" i="10"/>
  <c r="J61" i="1" l="1"/>
  <c r="J60" i="1"/>
  <c r="J59" i="1"/>
  <c r="J58" i="1"/>
  <c r="J57" i="1"/>
  <c r="H62" i="1"/>
  <c r="J56" i="1"/>
  <c r="J62" i="1" s="1"/>
  <c r="E136" i="10"/>
  <c r="E141" i="10"/>
  <c r="E59" i="10"/>
  <c r="E125" i="10"/>
  <c r="E120" i="10"/>
  <c r="E82" i="10"/>
  <c r="E123" i="10"/>
  <c r="E83" i="10"/>
  <c r="E60" i="10" l="1"/>
  <c r="E203" i="10"/>
  <c r="E126" i="10"/>
  <c r="E149" i="10"/>
  <c r="E178" i="10"/>
  <c r="E73" i="10" l="1"/>
  <c r="E174" i="10"/>
  <c r="E49" i="10" l="1"/>
  <c r="E38" i="10"/>
  <c r="E180" i="10"/>
  <c r="E181" i="10"/>
  <c r="E166" i="10"/>
  <c r="E227" i="10"/>
  <c r="E228" i="10"/>
  <c r="E195" i="10"/>
  <c r="E194" i="10"/>
  <c r="D92" i="10" l="1"/>
  <c r="D128" i="10"/>
  <c r="E56" i="10"/>
  <c r="E148" i="10"/>
  <c r="E140" i="10"/>
  <c r="E147" i="10"/>
  <c r="E93" i="10"/>
  <c r="E121" i="10"/>
  <c r="E138" i="10"/>
  <c r="E124" i="10"/>
  <c r="D100" i="10"/>
  <c r="E100" i="10" s="1"/>
  <c r="D31" i="10"/>
  <c r="E31" i="10" s="1"/>
  <c r="D30" i="10"/>
  <c r="E30" i="10" s="1"/>
  <c r="D58" i="10"/>
  <c r="E58" i="10" s="1"/>
  <c r="D61" i="10"/>
  <c r="D7" i="10"/>
  <c r="E217" i="10"/>
  <c r="E14" i="10"/>
  <c r="E128" i="10" l="1"/>
  <c r="E92" i="10"/>
  <c r="E163" i="10"/>
  <c r="E110" i="10"/>
  <c r="E134" i="10"/>
  <c r="E91" i="10"/>
  <c r="E161" i="10"/>
  <c r="E160" i="10"/>
  <c r="E132" i="10"/>
  <c r="E137" i="10"/>
  <c r="E34" i="10"/>
  <c r="E96" i="10"/>
  <c r="E28" i="10"/>
  <c r="E171" i="10"/>
  <c r="E157" i="10"/>
  <c r="E27" i="10"/>
  <c r="E206" i="10" l="1"/>
  <c r="E205" i="10"/>
  <c r="E215" i="10"/>
  <c r="E216" i="10"/>
  <c r="E211" i="10"/>
  <c r="E212" i="10"/>
  <c r="E214" i="10"/>
  <c r="E210" i="10"/>
  <c r="E207" i="10"/>
  <c r="E208" i="10"/>
  <c r="E200" i="10"/>
  <c r="E199" i="10"/>
  <c r="E196" i="10"/>
  <c r="E193" i="10"/>
  <c r="E192" i="10"/>
  <c r="E191" i="10"/>
  <c r="E188" i="10"/>
  <c r="E184" i="10"/>
  <c r="E182" i="10"/>
  <c r="E179" i="10"/>
  <c r="E176" i="10"/>
  <c r="E175" i="10"/>
  <c r="E173" i="10"/>
  <c r="E169" i="10"/>
  <c r="E170" i="10"/>
  <c r="E168" i="10"/>
  <c r="E165" i="10"/>
  <c r="E158" i="10"/>
  <c r="E155" i="10"/>
  <c r="E153" i="10"/>
  <c r="E146" i="10"/>
  <c r="E144" i="10"/>
  <c r="E142" i="10"/>
  <c r="E135" i="10"/>
  <c r="E131" i="10"/>
  <c r="E130" i="10"/>
  <c r="E129" i="10"/>
  <c r="E127" i="10"/>
  <c r="E122" i="10"/>
  <c r="E119" i="10"/>
  <c r="E118" i="10"/>
  <c r="E115" i="10"/>
  <c r="E114" i="10"/>
  <c r="E109" i="10"/>
  <c r="E108" i="10"/>
  <c r="E107" i="10"/>
  <c r="E106" i="10"/>
  <c r="E105" i="10"/>
  <c r="E103" i="10"/>
  <c r="E102" i="10"/>
  <c r="E99" i="10"/>
  <c r="E94" i="10"/>
  <c r="E89" i="10"/>
  <c r="E88" i="10"/>
  <c r="E84" i="10"/>
  <c r="E80" i="10"/>
  <c r="E79" i="10"/>
  <c r="E78" i="10"/>
  <c r="E75" i="10"/>
  <c r="E74" i="10"/>
  <c r="E72" i="10"/>
  <c r="E71" i="10"/>
  <c r="E68" i="10"/>
  <c r="E63" i="10"/>
  <c r="E61" i="10"/>
  <c r="E57" i="10"/>
  <c r="E54" i="10"/>
  <c r="E48" i="10"/>
  <c r="E47" i="10"/>
  <c r="E46" i="10"/>
  <c r="E45" i="10"/>
  <c r="E43" i="10"/>
  <c r="E42" i="10"/>
  <c r="E40" i="10"/>
  <c r="E39" i="10"/>
  <c r="E37" i="10"/>
  <c r="E36" i="10"/>
  <c r="E35" i="10"/>
  <c r="E32" i="10"/>
  <c r="E22" i="10"/>
  <c r="E20" i="10"/>
  <c r="E18" i="10"/>
  <c r="E15" i="10"/>
  <c r="E12" i="10"/>
  <c r="E11" i="10"/>
  <c r="E9" i="10"/>
  <c r="E7" i="10"/>
  <c r="E8" i="10"/>
  <c r="E6" i="10"/>
  <c r="E3" i="10"/>
  <c r="C109" i="10"/>
  <c r="C108" i="10"/>
  <c r="C107" i="10"/>
  <c r="C106" i="10"/>
  <c r="J55" i="1" l="1"/>
  <c r="H64" i="1" l="1"/>
  <c r="J64" i="1"/>
</calcChain>
</file>

<file path=xl/sharedStrings.xml><?xml version="1.0" encoding="utf-8"?>
<sst xmlns="http://schemas.openxmlformats.org/spreadsheetml/2006/main" count="723" uniqueCount="442">
  <si>
    <t>Ingrédients</t>
  </si>
  <si>
    <t>Articles</t>
  </si>
  <si>
    <t>Fournisseurs</t>
  </si>
  <si>
    <t>Quantité à préparer</t>
  </si>
  <si>
    <t>4 épices</t>
  </si>
  <si>
    <t>Agar agar</t>
  </si>
  <si>
    <t>Amandes effilées</t>
  </si>
  <si>
    <t>Amandes hachées</t>
  </si>
  <si>
    <t>Arôme naturel vanille Madagascar avec grains</t>
  </si>
  <si>
    <t>Arôme vanille</t>
  </si>
  <si>
    <t xml:space="preserve">Beurre de cacao </t>
  </si>
  <si>
    <t>Blanc d'œuf</t>
  </si>
  <si>
    <t>Cannelle moulue</t>
  </si>
  <si>
    <t xml:space="preserve">Chocolat au lait Alunga 41% </t>
  </si>
  <si>
    <t>Chocolat au lait Azélia 35% notes noisettes</t>
  </si>
  <si>
    <t xml:space="preserve">Chocolat au lait Jivara 40% </t>
  </si>
  <si>
    <t xml:space="preserve">Chocolat blanc Ivoire 35% </t>
  </si>
  <si>
    <t xml:space="preserve">Chocolat blanc yuzu </t>
  </si>
  <si>
    <t xml:space="preserve">Chocolat blond Dulcey 35% </t>
  </si>
  <si>
    <t xml:space="preserve">Chocolat noir Equatoriale 55% </t>
  </si>
  <si>
    <t>Chocolat noir Guanaja 70%</t>
  </si>
  <si>
    <t xml:space="preserve">Chocolat noir Inaya 65% </t>
  </si>
  <si>
    <t xml:space="preserve">Chocolat noir Manjari 64% </t>
  </si>
  <si>
    <t>Colorant lot de 10 couleurs</t>
  </si>
  <si>
    <t xml:space="preserve">Crème de marrons </t>
  </si>
  <si>
    <t>Crêpe dentelle</t>
  </si>
  <si>
    <t>Eau de fleur d'oranger</t>
  </si>
  <si>
    <t>Farine de blé T45</t>
  </si>
  <si>
    <t xml:space="preserve">Farine de blé T55 </t>
  </si>
  <si>
    <t>Farine de blé T55 BIO</t>
  </si>
  <si>
    <t>Farine de châtaigne BIO</t>
  </si>
  <si>
    <t>Farine de coco BIO</t>
  </si>
  <si>
    <t>Fécule de maïs</t>
  </si>
  <si>
    <t>Fèves Tonka</t>
  </si>
  <si>
    <t>Fleur de sel</t>
  </si>
  <si>
    <t>Galettes bretonnes BIO</t>
  </si>
  <si>
    <t xml:space="preserve">Gélatine Porcine en Poudre 200 Bloom </t>
  </si>
  <si>
    <t>Gousse de vanille de Tahiti île de Tahaa</t>
  </si>
  <si>
    <t>Gousses de Vanille Bourbon Gold M - Madagascar</t>
  </si>
  <si>
    <t>Gousses de Vanille Bourbon Rouge M - "Médaille d'Or"</t>
  </si>
  <si>
    <t>Gousses de Vanille Gourmet "Black Gold" Ouganda M</t>
  </si>
  <si>
    <t xml:space="preserve">Gousses de Vanille Gourmet Papouasie L </t>
  </si>
  <si>
    <t>Huile de noisette BIO</t>
  </si>
  <si>
    <t xml:space="preserve">Huile de pépins de raisins </t>
  </si>
  <si>
    <t>Jaune d'œuf</t>
  </si>
  <si>
    <t xml:space="preserve">Jus de citron jaune Sicile BIO </t>
  </si>
  <si>
    <t>Jus de yuzu</t>
  </si>
  <si>
    <t>Lait d'amandes ssa BIO</t>
  </si>
  <si>
    <t>Lait de coco BIO</t>
  </si>
  <si>
    <t>Lait entier BIO</t>
  </si>
  <si>
    <t>Levure chimique BIO</t>
  </si>
  <si>
    <t>Miel</t>
  </si>
  <si>
    <t>Myrtilles fraîches</t>
  </si>
  <si>
    <t xml:space="preserve">Noix de coco râpée </t>
  </si>
  <si>
    <t>Œuf entier</t>
  </si>
  <si>
    <t xml:space="preserve">Pistaches extra vertes décortiquées </t>
  </si>
  <si>
    <t>Poire au sirop</t>
  </si>
  <si>
    <t xml:space="preserve">Poudre d'amandes complètes </t>
  </si>
  <si>
    <t>Poudre de noisettes</t>
  </si>
  <si>
    <t>Poudre de vanille Bourbon Madagascar</t>
  </si>
  <si>
    <t>Praliné pistaches</t>
  </si>
  <si>
    <t xml:space="preserve">Purée de cassis </t>
  </si>
  <si>
    <t>Purée de fruits de la passion</t>
  </si>
  <si>
    <t xml:space="preserve">Purée de noisettes </t>
  </si>
  <si>
    <t>Rhum agricole ambré élevé sous bois</t>
  </si>
  <si>
    <t>Sel fin</t>
  </si>
  <si>
    <t xml:space="preserve">Sirop de Glucose </t>
  </si>
  <si>
    <t>Sucre blanc semoule</t>
  </si>
  <si>
    <t>Sucre de coco BIO vrac</t>
  </si>
  <si>
    <t>Sucre complet muscovado BIO</t>
  </si>
  <si>
    <t>Sucre complet muscovado</t>
  </si>
  <si>
    <t>Sucre glace saupoudreuse</t>
  </si>
  <si>
    <t>Sucre glace</t>
  </si>
  <si>
    <t xml:space="preserve">Spray Velours Blanc (Neutre) Colorant Alimentaire </t>
  </si>
  <si>
    <t xml:space="preserve">Spray Velours Brun (Chocolat) Colorant Alimentaire </t>
  </si>
  <si>
    <t>80g</t>
  </si>
  <si>
    <t>Bedros</t>
  </si>
  <si>
    <t>50g</t>
  </si>
  <si>
    <t>1 kg</t>
  </si>
  <si>
    <t>David vanille</t>
  </si>
  <si>
    <t>125g</t>
  </si>
  <si>
    <t>B&amp;S</t>
  </si>
  <si>
    <t>20 ml</t>
  </si>
  <si>
    <t>Vahiné</t>
  </si>
  <si>
    <t>200 ml</t>
  </si>
  <si>
    <t>Cacao barry</t>
  </si>
  <si>
    <t>250g</t>
  </si>
  <si>
    <t>AOP Poitou Charentes</t>
  </si>
  <si>
    <t>500g</t>
  </si>
  <si>
    <t>30g</t>
  </si>
  <si>
    <t>David</t>
  </si>
  <si>
    <t>40g</t>
  </si>
  <si>
    <t>Ducros</t>
  </si>
  <si>
    <t>Valrhona</t>
  </si>
  <si>
    <t>Clément Faugier</t>
  </si>
  <si>
    <t>38 cl</t>
  </si>
  <si>
    <t>Yoplait</t>
  </si>
  <si>
    <t>Gavotte</t>
  </si>
  <si>
    <t>Ladrôme</t>
  </si>
  <si>
    <t>Celnat</t>
  </si>
  <si>
    <t>Markal</t>
  </si>
  <si>
    <t>1kg</t>
  </si>
  <si>
    <t>Elibio</t>
  </si>
  <si>
    <t>400g</t>
  </si>
  <si>
    <t>Maizena</t>
  </si>
  <si>
    <t>60g</t>
  </si>
  <si>
    <t>Patisdécor</t>
  </si>
  <si>
    <t>Le saunier de Camargue</t>
  </si>
  <si>
    <t>Grand frais</t>
  </si>
  <si>
    <t>Clos des vaches</t>
  </si>
  <si>
    <t>130g</t>
  </si>
  <si>
    <t>Saint Michel</t>
  </si>
  <si>
    <t>Louis François</t>
  </si>
  <si>
    <t>6,7g / 7,2g 15 cm</t>
  </si>
  <si>
    <t>Norohy</t>
  </si>
  <si>
    <t>250ml</t>
  </si>
  <si>
    <t>Huilerie Monsallier</t>
  </si>
  <si>
    <t>750ml</t>
  </si>
  <si>
    <t>Gocia Doro</t>
  </si>
  <si>
    <t>20g</t>
  </si>
  <si>
    <t xml:space="preserve">1L </t>
  </si>
  <si>
    <t>Jardin bio</t>
  </si>
  <si>
    <t>100ml</t>
  </si>
  <si>
    <t>1L</t>
  </si>
  <si>
    <t>Bjorg</t>
  </si>
  <si>
    <t>Pâturages</t>
  </si>
  <si>
    <t>Cimelait</t>
  </si>
  <si>
    <t>8x10g</t>
  </si>
  <si>
    <t>Culinat</t>
  </si>
  <si>
    <t>Dosnon doumiel</t>
  </si>
  <si>
    <t>Vrac</t>
  </si>
  <si>
    <t>Koro</t>
  </si>
  <si>
    <t xml:space="preserve">500g </t>
  </si>
  <si>
    <t>53-63g</t>
  </si>
  <si>
    <t>150g</t>
  </si>
  <si>
    <t>PNE 455 g</t>
  </si>
  <si>
    <t>Saint Mâmet</t>
  </si>
  <si>
    <t>Paquito</t>
  </si>
  <si>
    <t>100g</t>
  </si>
  <si>
    <t>4g</t>
  </si>
  <si>
    <t>Sainte Lucie</t>
  </si>
  <si>
    <t>285g</t>
  </si>
  <si>
    <t>Fait maison</t>
  </si>
  <si>
    <t>420g</t>
  </si>
  <si>
    <t>Ravifruit</t>
  </si>
  <si>
    <t>Prozis</t>
  </si>
  <si>
    <t>70 cl</t>
  </si>
  <si>
    <t>Trois Rivières</t>
  </si>
  <si>
    <t>La baleine</t>
  </si>
  <si>
    <t xml:space="preserve">Dawn Caullet </t>
  </si>
  <si>
    <t>750g</t>
  </si>
  <si>
    <t>Mi perla</t>
  </si>
  <si>
    <t>Daddy</t>
  </si>
  <si>
    <t>La vie claire</t>
  </si>
  <si>
    <t>Réso bio</t>
  </si>
  <si>
    <t>Saint Louis</t>
  </si>
  <si>
    <t>250 ml</t>
  </si>
  <si>
    <t xml:space="preserve">Velly Spray Pro </t>
  </si>
  <si>
    <t>Conditionnement</t>
  </si>
  <si>
    <t>Fournisseur</t>
  </si>
  <si>
    <t xml:space="preserve">Quantité recette de base </t>
  </si>
  <si>
    <t>Cacahuètes grillées</t>
  </si>
  <si>
    <t>Noix de pécan</t>
  </si>
  <si>
    <t>Poudre d'amandes blanchies</t>
  </si>
  <si>
    <t>Cacahuètes blanchies et crues</t>
  </si>
  <si>
    <t>Framboise lyophilisée</t>
  </si>
  <si>
    <t>Cerneaux de noix en morceaux</t>
  </si>
  <si>
    <t xml:space="preserve">Pâte d'amande 20% ivoire </t>
  </si>
  <si>
    <t>Pâte d'amande 20% rose</t>
  </si>
  <si>
    <t>Fondant pâtissier extra blanc</t>
  </si>
  <si>
    <t>Cuisine addict</t>
  </si>
  <si>
    <t>Levure chimique baking powder</t>
  </si>
  <si>
    <t>125g / 1 kg</t>
  </si>
  <si>
    <t>B&amp;S / Cuisine addict</t>
  </si>
  <si>
    <t>Grains de café en chocolat</t>
  </si>
  <si>
    <t>Pâte d'amande 33% blanche</t>
  </si>
  <si>
    <t>Noisettes extra grosses Italie</t>
  </si>
  <si>
    <t xml:space="preserve">Boîte à gâteau carré avec support </t>
  </si>
  <si>
    <t>25 x 25 cm, H 15 cm</t>
  </si>
  <si>
    <t>x500 / 1,6 kg</t>
  </si>
  <si>
    <t>Bâton chocolat noir 44% 8 cm / 1=3,2g</t>
  </si>
  <si>
    <t>Sucre grains chouquette</t>
  </si>
  <si>
    <t>Le comptoir colonial</t>
  </si>
  <si>
    <t>Leclerc</t>
  </si>
  <si>
    <t>Crème fraîche épaisse 30%</t>
  </si>
  <si>
    <t>200g</t>
  </si>
  <si>
    <t>Café grains Colombie BIO</t>
  </si>
  <si>
    <t>Café grains Honduras BIO</t>
  </si>
  <si>
    <t>Fruits confits assortis</t>
  </si>
  <si>
    <t>Francine/Auchan/Chabrior</t>
  </si>
  <si>
    <t>Pouce Auchan/Top budget Inter</t>
  </si>
  <si>
    <t>Pâturages/Grand lait/Viva/Auchan</t>
  </si>
  <si>
    <t>Lait entier frais</t>
  </si>
  <si>
    <t>Lait 1/2 écrémé UHT</t>
  </si>
  <si>
    <t>Lait entier UHT</t>
  </si>
  <si>
    <t>Pâturages/Auchan/Lactel</t>
  </si>
  <si>
    <t>Mi perla/Chabrior/Daddy</t>
  </si>
  <si>
    <t>Sucre blanc semoule sch plastique bec verseur bouchon</t>
  </si>
  <si>
    <t>Top budget Intermarché/Pouce Auchan</t>
  </si>
  <si>
    <t>15,92/15,5</t>
  </si>
  <si>
    <t>0,75/0,74</t>
  </si>
  <si>
    <t>1/1,14/1,19/1,12</t>
  </si>
  <si>
    <t>2,65/2/2,02</t>
  </si>
  <si>
    <t>1,4/1,42</t>
  </si>
  <si>
    <t>Maïzena</t>
  </si>
  <si>
    <t xml:space="preserve">Eau </t>
  </si>
  <si>
    <t xml:space="preserve">Jus de citron vert BIO </t>
  </si>
  <si>
    <t>Fraises</t>
  </si>
  <si>
    <t>Bosch</t>
  </si>
  <si>
    <t>Nappage neutre maison</t>
  </si>
  <si>
    <t>Mangue cal 10</t>
  </si>
  <si>
    <t>Intermarché</t>
  </si>
  <si>
    <t>Nectar de mangue</t>
  </si>
  <si>
    <t>Crème de coco</t>
  </si>
  <si>
    <t>Lait de coco</t>
  </si>
  <si>
    <t>Kara</t>
  </si>
  <si>
    <t>L 45 mm x 100 m</t>
  </si>
  <si>
    <t>Meilleur du chef</t>
  </si>
  <si>
    <t>L 60 mm x 100 m</t>
  </si>
  <si>
    <t>Le chef en box</t>
  </si>
  <si>
    <t>Poche à douille jetable L45 cm</t>
  </si>
  <si>
    <t>Poche à douille jetable comfort L46 cm</t>
  </si>
  <si>
    <t>Praliné noisettes d'Italie</t>
  </si>
  <si>
    <t>710g</t>
  </si>
  <si>
    <t>Praliné cacahuètes</t>
  </si>
  <si>
    <t xml:space="preserve">Chocolat noir Caraïbe 66% </t>
  </si>
  <si>
    <t>Chocolat blanc framboises</t>
  </si>
  <si>
    <t>Chocolat noir Millot 74%</t>
  </si>
  <si>
    <t>poids moyen 400g, perte 30% = 280g chair</t>
  </si>
  <si>
    <t>26 x 26 cm, H 10 cm</t>
  </si>
  <si>
    <t>26 x 26 cm, H 5 cm</t>
  </si>
  <si>
    <t>26 x 26 cm</t>
  </si>
  <si>
    <t>Support rond imperméable, côté noir ou doré</t>
  </si>
  <si>
    <t>Support carré imperméable, côté noir ou doré</t>
  </si>
  <si>
    <t>Amazon</t>
  </si>
  <si>
    <t>Cerf Dellier</t>
  </si>
  <si>
    <t>Poudre de cacao non sucré</t>
  </si>
  <si>
    <t>250 g</t>
  </si>
  <si>
    <t>Matériel / Emballage</t>
  </si>
  <si>
    <t>Moulin de Nomexy</t>
  </si>
  <si>
    <t>Farine de blé T45 Gruau</t>
  </si>
  <si>
    <t>Nectar fruit de la passion</t>
  </si>
  <si>
    <t>Auchan</t>
  </si>
  <si>
    <t>50 cl</t>
  </si>
  <si>
    <t>Lait d'amandes grillées ssa BIO</t>
  </si>
  <si>
    <t>Danone</t>
  </si>
  <si>
    <t>Intermarché/Auchan</t>
  </si>
  <si>
    <t>1,645 / 1,99 l'unité
4,55/kg</t>
  </si>
  <si>
    <t>281g</t>
  </si>
  <si>
    <t>Rhodoïd 60 mm</t>
  </si>
  <si>
    <t>Rhodoïd 45 mm</t>
  </si>
  <si>
    <t>Boîte pâtissière blanche 26cm H 5cm</t>
  </si>
  <si>
    <t>Boîte pâtissière blanche 26cm H 10cm</t>
  </si>
  <si>
    <t>Fraises Bosch</t>
  </si>
  <si>
    <t>Pectine NH pour nappage 150g</t>
  </si>
  <si>
    <t>Pectine NH pour nappage 1kg</t>
  </si>
  <si>
    <t>Poire au sirop Saint Mâmet</t>
  </si>
  <si>
    <t>Purée de pistaches Koro</t>
  </si>
  <si>
    <t>Purée de pistaches Prozis</t>
  </si>
  <si>
    <t>TOTAL CHARGES VARIABLES</t>
  </si>
  <si>
    <t>Sirop d'orgeat</t>
  </si>
  <si>
    <t>Moulin de Valdonne</t>
  </si>
  <si>
    <t>Farine de sarrasin demi complète BIO</t>
  </si>
  <si>
    <t>Markal/Francine/Moulin des moines</t>
  </si>
  <si>
    <t>Régilait</t>
  </si>
  <si>
    <t>Lait 1/2 écrémé concentré non sucré</t>
  </si>
  <si>
    <t>382 ml / 410g</t>
  </si>
  <si>
    <t>Crème liquide 30% Pâturages</t>
  </si>
  <si>
    <t>Crème liquide 30% Yoplait</t>
  </si>
  <si>
    <t>Farine de riz complet</t>
  </si>
  <si>
    <t>Jus de citron jaune Sicile BIO 2</t>
  </si>
  <si>
    <t>Lait 1/2 écrémé UHT BIO</t>
  </si>
  <si>
    <t>Philia</t>
  </si>
  <si>
    <t>Priméal</t>
  </si>
  <si>
    <t>Crème liquide 30% Grand frais</t>
  </si>
  <si>
    <t>1 L</t>
  </si>
  <si>
    <t>Laiterie Le Gall</t>
  </si>
  <si>
    <t>Mascarpone Grand frais</t>
  </si>
  <si>
    <t xml:space="preserve"> Hirondelle</t>
  </si>
  <si>
    <t>Levure fraîche AB Mauri</t>
  </si>
  <si>
    <t>Levure fraîche Hirondelle</t>
  </si>
  <si>
    <t>2x25g</t>
  </si>
  <si>
    <t>AB Mauri</t>
  </si>
  <si>
    <t>Boîte pâtissière blanche 33cm H 8cm</t>
  </si>
  <si>
    <t>33 x 33 cm, H 8 cm</t>
  </si>
  <si>
    <t>Sunyer</t>
  </si>
  <si>
    <t>Achat à l'unité</t>
  </si>
  <si>
    <t>x 50</t>
  </si>
  <si>
    <t>Trablit</t>
  </si>
  <si>
    <t>Extrait de café avec sucre ajouté</t>
  </si>
  <si>
    <t>Progel Rainbow dust</t>
  </si>
  <si>
    <t>Huile de sésame</t>
  </si>
  <si>
    <t>500 ml</t>
  </si>
  <si>
    <t>Gingembre poudre</t>
  </si>
  <si>
    <t>1,48/1,3/1,77</t>
  </si>
  <si>
    <t>Noix de coco râpée Chabrior</t>
  </si>
  <si>
    <t xml:space="preserve">125g </t>
  </si>
  <si>
    <t>Praliné amandes noisettes</t>
  </si>
  <si>
    <t>Praliné amandes noix de coco</t>
  </si>
  <si>
    <t>Praliné amandes vanille</t>
  </si>
  <si>
    <t>682g</t>
  </si>
  <si>
    <t>1,23/0,9/0,87</t>
  </si>
  <si>
    <t>Sucre cassonade Mi perla</t>
  </si>
  <si>
    <t>Sucre cassonade Daddy</t>
  </si>
  <si>
    <t>2,6/2,06/2,28</t>
  </si>
  <si>
    <t>Fromage blanc 3% LE CLOS DES VACHES</t>
  </si>
  <si>
    <t>Fromage blanc 3% BIO VRAI</t>
  </si>
  <si>
    <t>Beurre doux 500g Président</t>
  </si>
  <si>
    <t>Beurre doux 500g AOP Poitou Charentes</t>
  </si>
  <si>
    <t>Mascarpone Leclerc</t>
  </si>
  <si>
    <t>Mascarpone Pâturages</t>
  </si>
  <si>
    <t>Pectine X58</t>
  </si>
  <si>
    <t>Farine de blé T65 Label Rouge</t>
  </si>
  <si>
    <t>Francine</t>
  </si>
  <si>
    <t>Crème liquide 35% UHT Montaigu</t>
  </si>
  <si>
    <t>Montaigu</t>
  </si>
  <si>
    <t xml:space="preserve">Chocolat Noir Ocoa 70% </t>
  </si>
  <si>
    <t>Vergeoise brune</t>
  </si>
  <si>
    <t>Président</t>
  </si>
  <si>
    <t>Surgères AOP</t>
  </si>
  <si>
    <t>Isigny AOP</t>
  </si>
  <si>
    <t>Feuilletine pailletée pur beurre</t>
  </si>
  <si>
    <t>2,5 kg</t>
  </si>
  <si>
    <t>Barry</t>
  </si>
  <si>
    <t>Farine d'amandes partiellement déshuilée</t>
  </si>
  <si>
    <t>Amandes entières décortiquées Premium</t>
  </si>
  <si>
    <t>Cacahuètes hachées</t>
  </si>
  <si>
    <t>200 g</t>
  </si>
  <si>
    <t>Drop double chocolat (lait, blanc)</t>
  </si>
  <si>
    <t>150 g</t>
  </si>
  <si>
    <t>Drop chocolat blanc</t>
  </si>
  <si>
    <t>Chunks 3 chocolats (blanc, lait, noir)</t>
  </si>
  <si>
    <t>100 g</t>
  </si>
  <si>
    <t>Beurre doux 250g Président</t>
  </si>
  <si>
    <t>Beurre doux 250g Surgères AOP</t>
  </si>
  <si>
    <t>Beurre doux 250g Isigny AOP</t>
  </si>
  <si>
    <t>42g</t>
  </si>
  <si>
    <t>Beurre doux 250g AOP Poitou Charentes</t>
  </si>
  <si>
    <t>Farine d'avoine semi complète BIO</t>
  </si>
  <si>
    <t>Farine de maïs BIO</t>
  </si>
  <si>
    <t>vrac</t>
  </si>
  <si>
    <t>Noix de cajou</t>
  </si>
  <si>
    <t>Abricot sec</t>
  </si>
  <si>
    <t>Chocolat noir Caraïbe 66% Poubeau</t>
  </si>
  <si>
    <t>Chocolat blanc Zéphyr 34%</t>
  </si>
  <si>
    <t>22 cm</t>
  </si>
  <si>
    <t>Framboise fraîche Inter</t>
  </si>
  <si>
    <t>Framboise fraîche Grand frais</t>
  </si>
  <si>
    <t>Framboise surgelée</t>
  </si>
  <si>
    <t>Intermarché (origine Espagne)</t>
  </si>
  <si>
    <t>450g</t>
  </si>
  <si>
    <t>Purée de framboises maison</t>
  </si>
  <si>
    <t>700g sg = 584g net</t>
  </si>
  <si>
    <t>2x3 kg</t>
  </si>
  <si>
    <t>Griottes Amarena</t>
  </si>
  <si>
    <t>PB 1kg / PNE 500g</t>
  </si>
  <si>
    <t>Poudre d'amandes blanchies extra fine</t>
  </si>
  <si>
    <t>4,9 / 4,6 / 5,9</t>
  </si>
  <si>
    <t>Noisettes décortiquée torréfiées</t>
  </si>
  <si>
    <t>Noisettes décortiquées du Piémont</t>
  </si>
  <si>
    <t>Flocons d'avoine petits</t>
  </si>
  <si>
    <t>2,89 / 2,92</t>
  </si>
  <si>
    <t>1 pot</t>
  </si>
  <si>
    <t>Atsina cress KOPPERT CRESS</t>
  </si>
  <si>
    <t>Tahoon cress KOPPERT CRESS</t>
  </si>
  <si>
    <t>Daikon cress KOPPERT CRESS</t>
  </si>
  <si>
    <t>Mix de fleurs comestibles bio ANETH CAPUCINE</t>
  </si>
  <si>
    <t>1 bqt</t>
  </si>
  <si>
    <t>Papier cuisson</t>
  </si>
  <si>
    <t>Feuille guitare</t>
  </si>
  <si>
    <t>60x40 cm Galia Grau</t>
  </si>
  <si>
    <t>100 microns, 60x40 cm, Galia Grau</t>
  </si>
  <si>
    <t>Meilleur du chef (Mazet de Provence)</t>
  </si>
  <si>
    <t>14,8 / 9,8</t>
  </si>
  <si>
    <t>Chocolat Noir Ocoa 70% Métro</t>
  </si>
  <si>
    <t>Bombe à graisse</t>
  </si>
  <si>
    <t>Ouragan</t>
  </si>
  <si>
    <t xml:space="preserve">Purée de framboises </t>
  </si>
  <si>
    <t>Ponthier</t>
  </si>
  <si>
    <t>Purée de mangue</t>
  </si>
  <si>
    <t>Purée de fraise</t>
  </si>
  <si>
    <t>Purée de kalamansi</t>
  </si>
  <si>
    <t>Purée d'ananas</t>
  </si>
  <si>
    <t>Abricot frais</t>
  </si>
  <si>
    <t>Nectarine fraîche</t>
  </si>
  <si>
    <t>Pâte sucrée</t>
  </si>
  <si>
    <t>562g</t>
  </si>
  <si>
    <t>Cerise fraîche</t>
  </si>
  <si>
    <t>Lavande séchée</t>
  </si>
  <si>
    <t>Epiciane</t>
  </si>
  <si>
    <t>Bleuet pétale Blanc</t>
  </si>
  <si>
    <t>Bleuet pétale Bleu</t>
  </si>
  <si>
    <t>Bleuet pétale Rouge</t>
  </si>
  <si>
    <t>Coquelicot pétales</t>
  </si>
  <si>
    <t>Herbes de Provence 100%</t>
  </si>
  <si>
    <t>Hibiscus fleurs</t>
  </si>
  <si>
    <t>Rose rouge pétales</t>
  </si>
  <si>
    <t>Rose rouge boutons</t>
  </si>
  <si>
    <t>Souci ou Calendula pétales</t>
  </si>
  <si>
    <t>Boîte pâtissière blanche 25cm H 8cm</t>
  </si>
  <si>
    <t>25 x 25 cm, H 8 cm</t>
  </si>
  <si>
    <t>23,9/50 unités</t>
  </si>
  <si>
    <t>32 x 32 cm</t>
  </si>
  <si>
    <t>20 cm</t>
  </si>
  <si>
    <t>24 cm</t>
  </si>
  <si>
    <t>Skyr nature 0% Pâturages</t>
  </si>
  <si>
    <t>Skyr nature 0% Danone</t>
  </si>
  <si>
    <t>Farine de blé T80 BIO Elibio</t>
  </si>
  <si>
    <t>Farine de blé T80 BIO Biocoop</t>
  </si>
  <si>
    <t>Biocoop</t>
  </si>
  <si>
    <t>Mangue avion</t>
  </si>
  <si>
    <t>9,80€/kg</t>
  </si>
  <si>
    <t>poids moyen 415g</t>
  </si>
  <si>
    <t>12,8 / 14,8 / 15,8</t>
  </si>
  <si>
    <t>Grand frais (Portugal)</t>
  </si>
  <si>
    <t>Fruits de la passion</t>
  </si>
  <si>
    <t>12,80€/kg</t>
  </si>
  <si>
    <t>8,85 pack de 6</t>
  </si>
  <si>
    <t>Sucre de canne Chabrior</t>
  </si>
  <si>
    <t>Chabrior</t>
  </si>
  <si>
    <t xml:space="preserve">Pâte d'amande 23% ivoire </t>
  </si>
  <si>
    <t>Fécule de pommes de terre</t>
  </si>
  <si>
    <t>Tipiak</t>
  </si>
  <si>
    <t>Anis vert en grains</t>
  </si>
  <si>
    <t>Greenweez</t>
  </si>
  <si>
    <t>Citron vert</t>
  </si>
  <si>
    <t>filet 500g
1 = 70,6g (zestes 0,9g, jus 31,7g)</t>
  </si>
  <si>
    <t>Huile d'olive</t>
  </si>
  <si>
    <t xml:space="preserve">Moyenne </t>
  </si>
  <si>
    <t>1 = 73,7g (pulpe 31,13g)</t>
  </si>
  <si>
    <t>MATERIEL</t>
  </si>
  <si>
    <t>INGREDIENTS</t>
  </si>
  <si>
    <t>Cond.</t>
  </si>
  <si>
    <t>TTC / kg</t>
  </si>
  <si>
    <t>TTC / g</t>
  </si>
  <si>
    <t>Base</t>
  </si>
  <si>
    <t>TTC</t>
  </si>
  <si>
    <t>Quantité</t>
  </si>
  <si>
    <t>PA TTC/kg</t>
  </si>
  <si>
    <t>PA TTC/g</t>
  </si>
  <si>
    <t>PA / cdt</t>
  </si>
  <si>
    <t>Matériel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</si>
</sst>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F_-;\-* #,##0.00\ _F_-;_-* &quot;-&quot;??\ _F_-;_-@_-"/>
    <numFmt numFmtId="165" formatCode="[$-40C]mmm\-yy;@"/>
    <numFmt numFmtId="166" formatCode="0.0000"/>
    <numFmt numFmtId="167" formatCode="0.0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8"/>
      <color indexed="56"/>
      <name val="Cambria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sz val="11"/>
      <color rgb="FFFF0000"/>
      <name val="Arial"/>
      <family val="2"/>
    </font>
    <font>
      <b/>
      <sz val="11"/>
      <color rgb="FF0000FF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3">
    <xf numFmtId="0" fontId="0" fillId="0" borderId="0" xfId="0"/>
    <xf numFmtId="166" fontId="6" fillId="0" borderId="3" xfId="0" applyNumberFormat="1" applyFont="1" applyBorder="1" applyAlignment="1">
      <alignment horizontal="center" vertical="center"/>
    </xf>
    <xf numFmtId="166" fontId="7" fillId="0" borderId="3" xfId="0" applyNumberFormat="1" applyFont="1" applyBorder="1" applyAlignment="1">
      <alignment horizontal="center" vertical="center"/>
    </xf>
    <xf numFmtId="166" fontId="6" fillId="0" borderId="3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8" fillId="4" borderId="8" xfId="0" applyFont="1" applyFill="1" applyBorder="1" applyAlignment="1">
      <alignment vertical="center"/>
    </xf>
    <xf numFmtId="0" fontId="8" fillId="4" borderId="6" xfId="0" applyFont="1" applyFill="1" applyBorder="1" applyAlignment="1">
      <alignment vertical="center"/>
    </xf>
    <xf numFmtId="0" fontId="5" fillId="2" borderId="17" xfId="2" applyFont="1" applyFill="1" applyBorder="1" applyAlignment="1">
      <alignment horizontal="center" vertical="center"/>
    </xf>
    <xf numFmtId="2" fontId="5" fillId="2" borderId="17" xfId="2" applyNumberFormat="1" applyFont="1" applyFill="1" applyBorder="1" applyAlignment="1">
      <alignment horizontal="center" vertical="center"/>
    </xf>
    <xf numFmtId="166" fontId="5" fillId="2" borderId="17" xfId="2" applyNumberFormat="1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6" borderId="0" xfId="2" applyFont="1" applyFill="1" applyAlignment="1">
      <alignment horizontal="center" vertical="center"/>
    </xf>
    <xf numFmtId="2" fontId="5" fillId="6" borderId="0" xfId="2" applyNumberFormat="1" applyFont="1" applyFill="1" applyAlignment="1">
      <alignment horizontal="center" vertical="center"/>
    </xf>
    <xf numFmtId="166" fontId="5" fillId="6" borderId="0" xfId="2" applyNumberFormat="1" applyFont="1" applyFill="1" applyAlignment="1">
      <alignment horizontal="center" vertical="center"/>
    </xf>
    <xf numFmtId="0" fontId="5" fillId="6" borderId="15" xfId="2" applyFont="1" applyFill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0" xfId="0" applyNumberFormat="1" applyFont="1" applyAlignment="1">
      <alignment horizontal="center" vertical="center"/>
    </xf>
    <xf numFmtId="2" fontId="8" fillId="5" borderId="1" xfId="0" applyNumberFormat="1" applyFont="1" applyFill="1" applyBorder="1" applyAlignment="1">
      <alignment horizontal="center" vertical="center" wrapText="1"/>
    </xf>
    <xf numFmtId="2" fontId="8" fillId="3" borderId="0" xfId="0" applyNumberFormat="1" applyFont="1" applyFill="1" applyAlignment="1">
      <alignment horizontal="center" vertical="center"/>
    </xf>
    <xf numFmtId="2" fontId="8" fillId="3" borderId="0" xfId="0" applyNumberFormat="1" applyFont="1" applyFill="1" applyAlignment="1">
      <alignment horizontal="center" vertical="center" wrapText="1"/>
    </xf>
    <xf numFmtId="2" fontId="8" fillId="4" borderId="6" xfId="0" applyNumberFormat="1" applyFont="1" applyFill="1" applyBorder="1" applyAlignment="1">
      <alignment horizontal="right" vertical="center"/>
    </xf>
    <xf numFmtId="166" fontId="8" fillId="4" borderId="6" xfId="0" applyNumberFormat="1" applyFont="1" applyFill="1" applyBorder="1" applyAlignment="1">
      <alignment horizontal="right" vertical="center"/>
    </xf>
    <xf numFmtId="2" fontId="8" fillId="0" borderId="0" xfId="0" applyNumberFormat="1" applyFont="1" applyAlignment="1">
      <alignment horizontal="right" vertical="center"/>
    </xf>
    <xf numFmtId="166" fontId="8" fillId="0" borderId="0" xfId="0" applyNumberFormat="1" applyFont="1" applyAlignment="1">
      <alignment horizontal="right" vertical="center"/>
    </xf>
    <xf numFmtId="2" fontId="8" fillId="4" borderId="7" xfId="0" applyNumberFormat="1" applyFont="1" applyFill="1" applyBorder="1" applyAlignment="1">
      <alignment horizontal="right" vertical="center"/>
    </xf>
    <xf numFmtId="2" fontId="8" fillId="0" borderId="5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7" fillId="3" borderId="0" xfId="0" applyFont="1" applyFill="1" applyAlignment="1">
      <alignment vertical="center"/>
    </xf>
    <xf numFmtId="2" fontId="8" fillId="3" borderId="0" xfId="0" applyNumberFormat="1" applyFont="1" applyFill="1" applyAlignment="1">
      <alignment horizontal="right" vertical="center"/>
    </xf>
    <xf numFmtId="166" fontId="8" fillId="3" borderId="0" xfId="0" applyNumberFormat="1" applyFont="1" applyFill="1" applyAlignment="1">
      <alignment horizontal="right" vertical="center"/>
    </xf>
    <xf numFmtId="2" fontId="8" fillId="3" borderId="5" xfId="0" applyNumberFormat="1" applyFont="1" applyFill="1" applyBorder="1" applyAlignment="1">
      <alignment horizontal="right" vertical="center"/>
    </xf>
    <xf numFmtId="0" fontId="8" fillId="3" borderId="4" xfId="0" applyFont="1" applyFill="1" applyBorder="1" applyAlignment="1">
      <alignment horizontal="left" vertical="center"/>
    </xf>
    <xf numFmtId="2" fontId="7" fillId="3" borderId="0" xfId="0" applyNumberFormat="1" applyFont="1" applyFill="1" applyAlignment="1">
      <alignment vertical="center"/>
    </xf>
    <xf numFmtId="2" fontId="7" fillId="3" borderId="5" xfId="0" applyNumberFormat="1" applyFont="1" applyFill="1" applyBorder="1" applyAlignment="1">
      <alignment horizontal="right" vertical="center"/>
    </xf>
    <xf numFmtId="165" fontId="9" fillId="3" borderId="0" xfId="0" applyNumberFormat="1" applyFont="1" applyFill="1" applyAlignment="1">
      <alignment horizontal="center" vertical="center"/>
    </xf>
    <xf numFmtId="2" fontId="7" fillId="3" borderId="0" xfId="0" applyNumberFormat="1" applyFont="1" applyFill="1" applyAlignment="1">
      <alignment horizontal="right" vertical="center"/>
    </xf>
    <xf numFmtId="166" fontId="7" fillId="3" borderId="0" xfId="0" applyNumberFormat="1" applyFont="1" applyFill="1" applyAlignment="1">
      <alignment horizontal="right" vertical="center"/>
    </xf>
    <xf numFmtId="0" fontId="7" fillId="3" borderId="0" xfId="0" applyFont="1" applyFill="1" applyAlignment="1">
      <alignment horizontal="left" vertical="center"/>
    </xf>
    <xf numFmtId="2" fontId="8" fillId="3" borderId="0" xfId="0" applyNumberFormat="1" applyFont="1" applyFill="1" applyAlignment="1">
      <alignment horizontal="left" vertical="center"/>
    </xf>
    <xf numFmtId="2" fontId="7" fillId="0" borderId="0" xfId="0" applyNumberFormat="1" applyFont="1" applyAlignment="1">
      <alignment horizontal="right" vertical="center"/>
    </xf>
    <xf numFmtId="166" fontId="7" fillId="0" borderId="0" xfId="0" applyNumberFormat="1" applyFont="1" applyAlignment="1">
      <alignment horizontal="right" vertical="center"/>
    </xf>
    <xf numFmtId="2" fontId="7" fillId="0" borderId="0" xfId="0" applyNumberFormat="1" applyFont="1" applyAlignment="1">
      <alignment vertical="center"/>
    </xf>
    <xf numFmtId="2" fontId="8" fillId="3" borderId="0" xfId="0" applyNumberFormat="1" applyFont="1" applyFill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" fontId="7" fillId="0" borderId="0" xfId="0" applyNumberFormat="1" applyFont="1" applyAlignment="1">
      <alignment vertical="center"/>
    </xf>
    <xf numFmtId="2" fontId="7" fillId="0" borderId="5" xfId="0" applyNumberFormat="1" applyFont="1" applyBorder="1" applyAlignment="1">
      <alignment horizontal="right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2" fontId="8" fillId="0" borderId="17" xfId="0" applyNumberFormat="1" applyFont="1" applyBorder="1" applyAlignment="1">
      <alignment horizontal="center" vertical="center" wrapText="1"/>
    </xf>
    <xf numFmtId="166" fontId="8" fillId="0" borderId="17" xfId="0" applyNumberFormat="1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2" fontId="7" fillId="0" borderId="15" xfId="0" applyNumberFormat="1" applyFont="1" applyBorder="1" applyAlignment="1">
      <alignment horizontal="right" vertical="center"/>
    </xf>
    <xf numFmtId="2" fontId="8" fillId="2" borderId="17" xfId="0" applyNumberFormat="1" applyFont="1" applyFill="1" applyBorder="1" applyAlignment="1">
      <alignment horizontal="center" vertical="center" wrapText="1"/>
    </xf>
    <xf numFmtId="2" fontId="8" fillId="5" borderId="17" xfId="0" applyNumberFormat="1" applyFont="1" applyFill="1" applyBorder="1" applyAlignment="1">
      <alignment horizontal="center" vertical="center" wrapText="1"/>
    </xf>
    <xf numFmtId="2" fontId="8" fillId="5" borderId="18" xfId="0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167" fontId="7" fillId="0" borderId="0" xfId="1" applyNumberFormat="1" applyFont="1" applyFill="1" applyBorder="1" applyAlignment="1" applyProtection="1">
      <alignment horizontal="center" vertical="center"/>
    </xf>
    <xf numFmtId="2" fontId="7" fillId="0" borderId="0" xfId="1" applyNumberFormat="1" applyFont="1" applyFill="1" applyBorder="1" applyAlignment="1" applyProtection="1">
      <alignment horizontal="center" vertical="center"/>
    </xf>
    <xf numFmtId="1" fontId="7" fillId="0" borderId="0" xfId="1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center" vertical="center"/>
    </xf>
    <xf numFmtId="1" fontId="7" fillId="0" borderId="2" xfId="1" applyNumberFormat="1" applyFont="1" applyFill="1" applyBorder="1" applyAlignment="1" applyProtection="1">
      <alignment horizontal="center" vertical="center"/>
    </xf>
    <xf numFmtId="166" fontId="7" fillId="0" borderId="2" xfId="0" applyNumberFormat="1" applyFont="1" applyBorder="1" applyAlignment="1">
      <alignment horizontal="right" vertical="center"/>
    </xf>
    <xf numFmtId="2" fontId="7" fillId="0" borderId="2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2" fontId="10" fillId="0" borderId="15" xfId="0" applyNumberFormat="1" applyFont="1" applyBorder="1" applyAlignment="1">
      <alignment horizontal="right" vertical="center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horizontal="left" vertical="center"/>
    </xf>
    <xf numFmtId="0" fontId="7" fillId="0" borderId="21" xfId="0" applyFont="1" applyBorder="1" applyAlignment="1">
      <alignment vertical="center"/>
    </xf>
    <xf numFmtId="2" fontId="7" fillId="0" borderId="21" xfId="0" applyNumberFormat="1" applyFont="1" applyBorder="1" applyAlignment="1">
      <alignment horizontal="right" vertical="center"/>
    </xf>
    <xf numFmtId="166" fontId="7" fillId="0" borderId="21" xfId="0" applyNumberFormat="1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2" fontId="11" fillId="0" borderId="21" xfId="0" applyNumberFormat="1" applyFont="1" applyBorder="1" applyAlignment="1">
      <alignment horizontal="right" vertical="center"/>
    </xf>
    <xf numFmtId="2" fontId="7" fillId="0" borderId="21" xfId="0" applyNumberFormat="1" applyFont="1" applyBorder="1" applyAlignment="1">
      <alignment vertical="center"/>
    </xf>
    <xf numFmtId="2" fontId="11" fillId="0" borderId="22" xfId="0" applyNumberFormat="1" applyFont="1" applyBorder="1" applyAlignment="1">
      <alignment horizontal="right" vertical="center"/>
    </xf>
    <xf numFmtId="0" fontId="7" fillId="0" borderId="19" xfId="0" applyFont="1" applyBorder="1" applyAlignment="1" applyProtection="1">
      <alignment horizontal="left" vertical="center" indent="1"/>
      <protection locked="0"/>
    </xf>
    <xf numFmtId="0" fontId="7" fillId="0" borderId="0" xfId="0" applyFont="1" applyAlignment="1">
      <alignment horizontal="left" vertical="center" indent="1"/>
    </xf>
    <xf numFmtId="0" fontId="7" fillId="0" borderId="2" xfId="0" applyFont="1" applyBorder="1" applyAlignment="1">
      <alignment horizontal="left" vertical="center" indent="1"/>
    </xf>
    <xf numFmtId="0" fontId="5" fillId="2" borderId="16" xfId="2" applyFont="1" applyFill="1" applyBorder="1" applyAlignment="1">
      <alignment horizontal="left" vertical="center" indent="1"/>
    </xf>
    <xf numFmtId="0" fontId="13" fillId="6" borderId="14" xfId="2" applyFont="1" applyFill="1" applyBorder="1" applyAlignment="1">
      <alignment horizontal="left" vertical="center" indent="1"/>
    </xf>
    <xf numFmtId="0" fontId="6" fillId="0" borderId="9" xfId="0" applyFont="1" applyBorder="1" applyAlignment="1">
      <alignment horizontal="left" vertical="center" indent="1"/>
    </xf>
    <xf numFmtId="0" fontId="7" fillId="0" borderId="9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left" vertical="center" indent="1"/>
    </xf>
    <xf numFmtId="0" fontId="6" fillId="0" borderId="9" xfId="0" applyFont="1" applyBorder="1" applyAlignment="1">
      <alignment horizontal="left" vertical="center" wrapText="1" indent="1"/>
    </xf>
    <xf numFmtId="0" fontId="5" fillId="2" borderId="17" xfId="2" applyFont="1" applyFill="1" applyBorder="1" applyAlignment="1">
      <alignment horizontal="left" vertical="center" indent="1"/>
    </xf>
    <xf numFmtId="0" fontId="5" fillId="6" borderId="0" xfId="2" applyFont="1" applyFill="1" applyAlignment="1">
      <alignment horizontal="left" vertical="center" indent="1"/>
    </xf>
    <xf numFmtId="0" fontId="7" fillId="0" borderId="3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left" vertical="center" indent="1"/>
    </xf>
    <xf numFmtId="0" fontId="6" fillId="0" borderId="3" xfId="0" applyFont="1" applyBorder="1" applyAlignment="1">
      <alignment horizontal="left" vertical="center" indent="1"/>
    </xf>
    <xf numFmtId="0" fontId="7" fillId="0" borderId="3" xfId="2" applyFont="1" applyBorder="1" applyAlignment="1">
      <alignment horizontal="left" vertical="center" indent="1"/>
    </xf>
    <xf numFmtId="0" fontId="8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0" fontId="7" fillId="0" borderId="24" xfId="0" applyFont="1" applyBorder="1" applyAlignment="1">
      <alignment vertical="center"/>
    </xf>
    <xf numFmtId="2" fontId="7" fillId="0" borderId="24" xfId="0" applyNumberFormat="1" applyFont="1" applyBorder="1" applyAlignment="1">
      <alignment horizontal="right" vertical="center"/>
    </xf>
    <xf numFmtId="166" fontId="7" fillId="0" borderId="24" xfId="0" applyNumberFormat="1" applyFont="1" applyBorder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2" fontId="7" fillId="0" borderId="24" xfId="0" applyNumberFormat="1" applyFont="1" applyBorder="1" applyAlignment="1">
      <alignment horizontal="center" vertical="center"/>
    </xf>
    <xf numFmtId="2" fontId="7" fillId="0" borderId="25" xfId="0" applyNumberFormat="1" applyFont="1" applyBorder="1" applyAlignment="1">
      <alignment horizontal="right" vertical="center"/>
    </xf>
    <xf numFmtId="2" fontId="7" fillId="0" borderId="2" xfId="0" applyNumberFormat="1" applyFont="1" applyBorder="1" applyAlignment="1">
      <alignment horizontal="right" vertical="center"/>
    </xf>
    <xf numFmtId="1" fontId="8" fillId="3" borderId="1" xfId="0" applyNumberFormat="1" applyFont="1" applyFill="1" applyBorder="1" applyAlignment="1" applyProtection="1">
      <alignment horizontal="center" vertical="center"/>
      <protection locked="0"/>
    </xf>
    <xf numFmtId="1" fontId="8" fillId="3" borderId="1" xfId="0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right" vertical="center"/>
    </xf>
    <xf numFmtId="166" fontId="7" fillId="0" borderId="0" xfId="0" applyNumberFormat="1" applyFont="1" applyBorder="1" applyAlignment="1">
      <alignment horizontal="right" vertical="center"/>
    </xf>
    <xf numFmtId="2" fontId="7" fillId="0" borderId="0" xfId="0" applyNumberFormat="1" applyFont="1" applyBorder="1" applyAlignment="1">
      <alignment horizontal="center" vertical="center"/>
    </xf>
    <xf numFmtId="0" fontId="7" fillId="0" borderId="26" xfId="0" applyFont="1" applyBorder="1" applyAlignment="1" applyProtection="1">
      <alignment horizontal="left" vertical="center" indent="1"/>
      <protection locked="0"/>
    </xf>
    <xf numFmtId="2" fontId="7" fillId="0" borderId="27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2" fontId="10" fillId="0" borderId="0" xfId="0" applyNumberFormat="1" applyFont="1" applyBorder="1" applyAlignment="1">
      <alignment horizontal="right" vertical="center"/>
    </xf>
    <xf numFmtId="2" fontId="7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2" applyAlignment="1">
      <alignment vertical="center"/>
    </xf>
    <xf numFmtId="0" fontId="14" fillId="0" borderId="0" xfId="2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3" xfId="2" applyBorder="1" applyAlignment="1">
      <alignment vertical="center"/>
    </xf>
    <xf numFmtId="2" fontId="2" fillId="0" borderId="3" xfId="2" applyNumberFormat="1" applyBorder="1" applyAlignment="1">
      <alignment horizontal="right" vertical="center"/>
    </xf>
    <xf numFmtId="166" fontId="2" fillId="0" borderId="3" xfId="2" applyNumberFormat="1" applyBorder="1" applyAlignment="1">
      <alignment vertical="center"/>
    </xf>
    <xf numFmtId="0" fontId="2" fillId="0" borderId="10" xfId="2" applyBorder="1" applyAlignment="1">
      <alignment vertical="center"/>
    </xf>
    <xf numFmtId="0" fontId="2" fillId="6" borderId="0" xfId="2" applyFill="1" applyAlignment="1">
      <alignment vertical="center"/>
    </xf>
    <xf numFmtId="2" fontId="2" fillId="6" borderId="0" xfId="2" applyNumberFormat="1" applyFill="1" applyAlignment="1">
      <alignment horizontal="right" vertical="center"/>
    </xf>
    <xf numFmtId="166" fontId="2" fillId="6" borderId="0" xfId="2" applyNumberFormat="1" applyFill="1" applyAlignment="1">
      <alignment vertical="center"/>
    </xf>
    <xf numFmtId="0" fontId="2" fillId="6" borderId="15" xfId="2" applyFill="1" applyBorder="1" applyAlignment="1">
      <alignment vertical="center"/>
    </xf>
    <xf numFmtId="0" fontId="2" fillId="0" borderId="12" xfId="2" applyBorder="1" applyAlignment="1">
      <alignment vertical="center"/>
    </xf>
    <xf numFmtId="2" fontId="2" fillId="0" borderId="12" xfId="2" applyNumberFormat="1" applyBorder="1" applyAlignment="1">
      <alignment horizontal="right" vertical="center"/>
    </xf>
    <xf numFmtId="166" fontId="2" fillId="0" borderId="12" xfId="2" applyNumberFormat="1" applyBorder="1" applyAlignment="1">
      <alignment vertical="center"/>
    </xf>
    <xf numFmtId="0" fontId="2" fillId="0" borderId="13" xfId="2" applyBorder="1" applyAlignment="1">
      <alignment vertical="center"/>
    </xf>
    <xf numFmtId="2" fontId="2" fillId="0" borderId="0" xfId="2" applyNumberFormat="1" applyAlignment="1">
      <alignment horizontal="right" vertical="center"/>
    </xf>
    <xf numFmtId="166" fontId="2" fillId="0" borderId="0" xfId="2" applyNumberFormat="1" applyAlignment="1">
      <alignment vertical="center"/>
    </xf>
    <xf numFmtId="0" fontId="2" fillId="0" borderId="9" xfId="2" applyBorder="1" applyAlignment="1">
      <alignment horizontal="left" vertical="center" indent="1"/>
    </xf>
    <xf numFmtId="0" fontId="12" fillId="6" borderId="14" xfId="2" applyFont="1" applyFill="1" applyBorder="1" applyAlignment="1">
      <alignment horizontal="left" vertical="center" indent="1"/>
    </xf>
    <xf numFmtId="0" fontId="7" fillId="0" borderId="9" xfId="2" applyFont="1" applyBorder="1" applyAlignment="1">
      <alignment horizontal="left" vertical="center" indent="1"/>
    </xf>
    <xf numFmtId="0" fontId="2" fillId="0" borderId="11" xfId="2" applyBorder="1" applyAlignment="1">
      <alignment horizontal="left" vertical="center" indent="1"/>
    </xf>
    <xf numFmtId="0" fontId="2" fillId="0" borderId="0" xfId="2" applyAlignment="1">
      <alignment horizontal="left" vertical="center" indent="1"/>
    </xf>
    <xf numFmtId="0" fontId="2" fillId="0" borderId="3" xfId="2" applyBorder="1" applyAlignment="1">
      <alignment horizontal="left" vertical="center" indent="1"/>
    </xf>
    <xf numFmtId="0" fontId="6" fillId="0" borderId="3" xfId="0" applyFont="1" applyBorder="1" applyAlignment="1">
      <alignment horizontal="left" vertical="center" wrapText="1" indent="1"/>
    </xf>
    <xf numFmtId="0" fontId="2" fillId="6" borderId="0" xfId="2" applyFill="1" applyAlignment="1">
      <alignment horizontal="left" vertical="center" indent="1"/>
    </xf>
    <xf numFmtId="0" fontId="2" fillId="0" borderId="12" xfId="2" applyBorder="1" applyAlignment="1">
      <alignment horizontal="left" vertical="center" indent="1"/>
    </xf>
  </cellXfs>
  <cellStyles count="8">
    <cellStyle name="Milliers" xfId="1" builtinId="3"/>
    <cellStyle name="Normal" xfId="0" builtinId="0"/>
    <cellStyle name="Normal 2" xfId="2" xr:uid="{00000000-0005-0000-0000-000002000000}"/>
    <cellStyle name="Normal 3" xfId="5" xr:uid="{00000000-0005-0000-0000-000003000000}"/>
    <cellStyle name="Normal 4" xfId="3" xr:uid="{00000000-0005-0000-0000-000004000000}"/>
    <cellStyle name="Normal 5" xfId="4" xr:uid="{00000000-0005-0000-0000-000005000000}"/>
    <cellStyle name="Titre 1" xfId="6" xr:uid="{00000000-0005-0000-0000-000006000000}"/>
    <cellStyle name="Titre 2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99FF"/>
      <color rgb="FF66FF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88241" y="25017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288241" y="15188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285066" y="209045175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37" name="ZoneTexte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47" name="ZoneTexte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48" name="ZoneTexte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49" name="ZoneTexte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50" name="ZoneTexte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51" name="ZoneTexte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52" name="ZoneTexte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53" name="ZoneTexte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54" name="ZoneTexte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55" name="ZoneTexte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56" name="ZoneTexte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57" name="ZoneTexte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58" name="ZoneTexte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59" name="ZoneTexte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60" name="ZoneTexte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61" name="ZoneTexte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62" name="ZoneTexte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63" name="ZoneTexte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64" name="ZoneTexte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65" name="ZoneTexte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66" name="ZoneTexte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67" name="ZoneTexte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68" name="ZoneTexte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69" name="ZoneTexte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70" name="ZoneTexte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71" name="ZoneTexte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72" name="ZoneTexte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73" name="ZoneTexte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74" name="ZoneTexte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75" name="ZoneTexte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76" name="ZoneTexte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77" name="ZoneTexte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78" name="ZoneTexte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79" name="ZoneTexte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80" name="ZoneTexte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81" name="ZoneTexte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82" name="ZoneTexte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83" name="ZoneTexte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84" name="ZoneTexte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85" name="ZoneTexte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86" name="ZoneTexte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87" name="ZoneTexte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88" name="ZoneTexte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89" name="ZoneTexte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90" name="ZoneTexte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91" name="ZoneTexte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92" name="ZoneTexte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93" name="ZoneTexte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94" name="ZoneTexte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95" name="ZoneTexte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96" name="ZoneTexte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97" name="ZoneTexte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498" name="ZoneTexte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499" name="ZoneTexte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00" name="ZoneTexte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01" name="ZoneTexte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02" name="ZoneTexte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03" name="ZoneTexte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04" name="ZoneTexte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05" name="ZoneTexte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06" name="ZoneTexte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07" name="ZoneTexte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08" name="ZoneTexte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09" name="ZoneTexte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10" name="ZoneTexte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11" name="ZoneTexte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12" name="ZoneTexte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13" name="ZoneTexte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14" name="ZoneTexte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15" name="ZoneTexte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16" name="ZoneTexte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17" name="ZoneTexte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18" name="ZoneTexte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19" name="ZoneTexte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20" name="ZoneTexte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21" name="ZoneTexte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22" name="ZoneTexte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23" name="ZoneTexte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24" name="ZoneTexte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25" name="ZoneTexte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26" name="ZoneTexte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27" name="ZoneTexte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28" name="ZoneTexte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29" name="ZoneTexte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30" name="ZoneTexte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31" name="ZoneTexte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32" name="ZoneTexte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33" name="ZoneTexte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34" name="ZoneTexte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35" name="ZoneTexte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36" name="ZoneTexte 53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37" name="ZoneTexte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38" name="ZoneTexte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39" name="ZoneTexte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40" name="ZoneTexte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41" name="ZoneTexte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42" name="ZoneTexte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43" name="ZoneTexte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44" name="ZoneTexte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45" name="ZoneTexte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46" name="ZoneTexte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47" name="ZoneTexte 54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48" name="ZoneTexte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49" name="ZoneTexte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50" name="ZoneTexte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51" name="ZoneTexte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52" name="ZoneTexte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53" name="ZoneTexte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54" name="ZoneTexte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55" name="ZoneTexte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56" name="ZoneTexte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57" name="ZoneTexte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58" name="ZoneTexte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59" name="ZoneTexte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60" name="ZoneTexte 55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61" name="ZoneTexte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62" name="ZoneTexte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63" name="ZoneTexte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64" name="ZoneTexte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65" name="ZoneTexte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66" name="ZoneTexte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67" name="ZoneTexte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68" name="ZoneTexte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69" name="ZoneTexte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70" name="ZoneTexte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71" name="ZoneTexte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72" name="ZoneTexte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73" name="ZoneTexte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74" name="ZoneTexte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75" name="ZoneTexte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76" name="ZoneTexte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77" name="ZoneTexte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78" name="ZoneTexte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79" name="ZoneTexte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80" name="ZoneTexte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81" name="ZoneTexte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82" name="ZoneTexte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83" name="ZoneTexte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84" name="ZoneTexte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85" name="ZoneTexte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86" name="ZoneTexte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87" name="ZoneTexte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88" name="ZoneTexte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89" name="ZoneTexte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90" name="ZoneTexte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91" name="ZoneTexte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92" name="ZoneTexte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93" name="ZoneTexte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94" name="ZoneTexte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95" name="ZoneTexte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96" name="ZoneTexte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97" name="ZoneTexte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598" name="ZoneTexte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599" name="ZoneTexte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00" name="ZoneTexte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01" name="ZoneTexte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02" name="ZoneTexte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03" name="ZoneTexte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04" name="ZoneTexte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05" name="ZoneTexte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06" name="ZoneTexte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07" name="ZoneTexte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08" name="ZoneTexte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09" name="ZoneTexte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10" name="ZoneTexte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11" name="ZoneTexte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12" name="ZoneTexte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13" name="ZoneTexte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14" name="ZoneTexte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15" name="ZoneTexte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16" name="ZoneTexte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17" name="ZoneTexte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18" name="ZoneTexte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19" name="ZoneTexte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20" name="ZoneTexte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21" name="ZoneTexte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22" name="ZoneTexte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23" name="ZoneTexte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24" name="ZoneTexte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25" name="ZoneTexte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26" name="ZoneTexte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27" name="ZoneTexte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28" name="ZoneTexte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29" name="ZoneTexte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30" name="ZoneTexte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31" name="ZoneTexte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32" name="ZoneTexte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33" name="ZoneTexte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34" name="ZoneTexte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35" name="ZoneTexte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36" name="ZoneTexte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37" name="ZoneTexte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38" name="ZoneTexte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39" name="ZoneTexte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40" name="ZoneTexte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41" name="ZoneTexte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42" name="ZoneTexte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43" name="ZoneTexte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44" name="ZoneTexte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45" name="ZoneTexte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46" name="ZoneTexte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47" name="ZoneTexte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48" name="ZoneTexte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49" name="ZoneTexte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50" name="ZoneTexte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51" name="ZoneTexte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52" name="ZoneTexte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53" name="ZoneTexte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54" name="ZoneTexte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55" name="ZoneTexte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56" name="ZoneTexte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57" name="ZoneTexte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58" name="ZoneTexte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59" name="ZoneTexte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60" name="ZoneTexte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61" name="ZoneTexte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62" name="ZoneTexte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63" name="ZoneTexte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64" name="ZoneTexte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65" name="ZoneTexte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66" name="ZoneTexte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67" name="ZoneTexte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68" name="ZoneTexte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69" name="ZoneTexte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70" name="ZoneTexte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71" name="ZoneTexte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72" name="ZoneTexte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73" name="ZoneTexte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74" name="ZoneTexte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75" name="ZoneTexte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76" name="ZoneTexte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77" name="ZoneTexte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78" name="ZoneTexte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79" name="ZoneTexte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80" name="ZoneTexte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81" name="ZoneTexte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82" name="ZoneTexte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83" name="ZoneTexte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84" name="ZoneTexte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85" name="ZoneTexte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86" name="ZoneTexte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87" name="ZoneTexte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88" name="ZoneTexte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89" name="ZoneTexte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90" name="ZoneTexte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91" name="ZoneTexte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92" name="ZoneTexte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93" name="ZoneTexte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94" name="ZoneTexte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95" name="ZoneTexte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96" name="ZoneTexte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697" name="ZoneTexte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98" name="ZoneTexte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699" name="ZoneTexte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00" name="ZoneTexte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01" name="ZoneTexte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02" name="ZoneTexte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03" name="ZoneTexte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04" name="ZoneTexte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05" name="ZoneTexte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06" name="ZoneTexte 705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07" name="ZoneTexte 706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08" name="ZoneTexte 707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09" name="ZoneTexte 708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10" name="ZoneTexte 709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11" name="ZoneTexte 710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12" name="ZoneTexte 71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13" name="ZoneTexte 712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14" name="ZoneTexte 71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15" name="ZoneTexte 714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16" name="ZoneTexte 715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17" name="ZoneTexte 716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18" name="ZoneTexte 717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19" name="ZoneTexte 718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20" name="ZoneTexte 719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21" name="ZoneTexte 720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22" name="ZoneTexte 72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23" name="ZoneTexte 722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24" name="ZoneTexte 72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25" name="ZoneTexte 724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26" name="ZoneTexte 725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27" name="ZoneTexte 726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28" name="ZoneTexte 72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29" name="ZoneTexte 728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30" name="ZoneTexte 729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31" name="ZoneTexte 730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32" name="ZoneTexte 73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33" name="ZoneTexte 73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34" name="ZoneTexte 73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35" name="ZoneTexte 73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36" name="ZoneTexte 735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37" name="ZoneTexte 736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38" name="ZoneTexte 737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39" name="ZoneTexte 738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40" name="ZoneTexte 73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41" name="ZoneTexte 740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42" name="ZoneTexte 74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43" name="ZoneTexte 74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44" name="ZoneTexte 743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45" name="ZoneTexte 744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46" name="ZoneTexte 74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47" name="ZoneTexte 746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48" name="ZoneTexte 747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49" name="ZoneTexte 74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50" name="ZoneTexte 749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51" name="ZoneTexte 750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52" name="ZoneTexte 75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53" name="ZoneTexte 752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54" name="ZoneTexte 753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55" name="ZoneTexte 75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56" name="ZoneTexte 755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57" name="ZoneTexte 756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58" name="ZoneTexte 75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59" name="ZoneTexte 758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60" name="ZoneTexte 759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61" name="ZoneTexte 76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62" name="ZoneTexte 76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63" name="ZoneTexte 76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64" name="ZoneTexte 76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65" name="ZoneTexte 7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66" name="ZoneTexte 76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67" name="ZoneTexte 76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68" name="ZoneTexte 76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69" name="ZoneTexte 76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70" name="ZoneTexte 76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71" name="ZoneTexte 77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72" name="ZoneTexte 77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73" name="ZoneTexte 772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74" name="ZoneTexte 773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75" name="ZoneTexte 77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76" name="ZoneTexte 775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77" name="ZoneTexte 776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78" name="ZoneTexte 777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79" name="ZoneTexte 77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80" name="ZoneTexte 77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81" name="ZoneTexte 780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82" name="ZoneTexte 78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83" name="ZoneTexte 782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84" name="ZoneTexte 783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85" name="ZoneTexte 784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86" name="ZoneTexte 785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87" name="ZoneTexte 786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88" name="ZoneTexte 787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89" name="ZoneTexte 788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90" name="ZoneTexte 789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91" name="ZoneTexte 790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92" name="ZoneTexte 791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93" name="ZoneTexte 792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94" name="ZoneTexte 79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95" name="ZoneTexte 794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96" name="ZoneTexte 795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97" name="ZoneTexte 796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798" name="ZoneTexte 797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799" name="ZoneTexte 798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00" name="ZoneTexte 799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01" name="ZoneTexte 800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02" name="ZoneTexte 801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03" name="ZoneTexte 802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04" name="ZoneTexte 803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05" name="ZoneTexte 804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06" name="ZoneTexte 805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07" name="ZoneTexte 806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08" name="ZoneTexte 807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09" name="ZoneTexte 808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10" name="ZoneTexte 809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11" name="ZoneTexte 810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12" name="ZoneTexte 81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13" name="ZoneTexte 812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14" name="ZoneTexte 813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15" name="ZoneTexte 81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16" name="ZoneTexte 815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17" name="ZoneTexte 816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18" name="ZoneTexte 81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19" name="ZoneTexte 818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20" name="ZoneTexte 819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21" name="ZoneTexte 820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22" name="ZoneTexte 821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23" name="ZoneTexte 822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24" name="ZoneTexte 82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25" name="ZoneTexte 824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26" name="ZoneTexte 825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27" name="ZoneTexte 826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28" name="ZoneTexte 827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29" name="ZoneTexte 828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30" name="ZoneTexte 829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31" name="ZoneTexte 830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32" name="ZoneTexte 831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33" name="ZoneTexte 832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34" name="ZoneTexte 833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35" name="ZoneTexte 83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36" name="ZoneTexte 835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37" name="ZoneTexte 836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38" name="ZoneTexte 837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39" name="ZoneTexte 838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40" name="ZoneTexte 839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41" name="ZoneTexte 840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42" name="ZoneTexte 841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43" name="ZoneTexte 842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44" name="ZoneTexte 843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45" name="ZoneTexte 844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46" name="ZoneTexte 845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47" name="ZoneTexte 846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48" name="ZoneTexte 847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49" name="ZoneTexte 848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50" name="ZoneTexte 849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51" name="ZoneTexte 850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52" name="ZoneTexte 85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53" name="ZoneTexte 852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54" name="ZoneTexte 85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55" name="ZoneTexte 85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56" name="ZoneTexte 855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57" name="ZoneTexte 856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58" name="ZoneTexte 857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59" name="ZoneTexte 858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60" name="ZoneTexte 859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61" name="ZoneTexte 860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62" name="ZoneTexte 86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63" name="ZoneTexte 862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64" name="ZoneTexte 863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65" name="ZoneTexte 864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66" name="ZoneTexte 865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67" name="ZoneTexte 866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68" name="ZoneTexte 867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69" name="ZoneTexte 868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70" name="ZoneTexte 869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71" name="ZoneTexte 870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72" name="ZoneTexte 871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73" name="ZoneTexte 872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74" name="ZoneTexte 873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75" name="ZoneTexte 874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76" name="ZoneTexte 875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77" name="ZoneTexte 876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78" name="ZoneTexte 877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79" name="ZoneTexte 878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80" name="ZoneTexte 879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81" name="ZoneTexte 880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82" name="ZoneTexte 88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83" name="ZoneTexte 882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84" name="ZoneTexte 88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85" name="ZoneTexte 88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86" name="ZoneTexte 885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87" name="ZoneTexte 886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88" name="ZoneTexte 887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89" name="ZoneTexte 888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90" name="ZoneTexte 88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91" name="ZoneTexte 890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92" name="ZoneTexte 89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93" name="ZoneTexte 892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94" name="ZoneTexte 893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95" name="ZoneTexte 89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96" name="ZoneTexte 895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97" name="ZoneTexte 896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898" name="ZoneTexte 897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899" name="ZoneTexte 898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00" name="ZoneTexte 899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01" name="ZoneTexte 900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02" name="ZoneTexte 90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03" name="ZoneTexte 902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04" name="ZoneTexte 903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05" name="ZoneTexte 90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06" name="ZoneTexte 905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07" name="ZoneTexte 906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08" name="ZoneTexte 907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09" name="ZoneTexte 908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10" name="ZoneTexte 909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11" name="ZoneTexte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12" name="ZoneTexte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13" name="ZoneTexte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14" name="ZoneTexte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15" name="ZoneTexte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16" name="ZoneTexte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17" name="ZoneTexte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18" name="ZoneTexte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19" name="ZoneTexte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20" name="ZoneTexte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21" name="ZoneTexte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22" name="ZoneTexte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23" name="ZoneTexte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24" name="ZoneTexte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25" name="ZoneTexte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26" name="ZoneTexte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27" name="ZoneTexte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28" name="ZoneTexte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29" name="ZoneTexte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30" name="ZoneTexte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31" name="ZoneTexte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32" name="ZoneTexte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33" name="ZoneTexte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34" name="ZoneTexte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35" name="ZoneTexte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36" name="ZoneTexte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37" name="ZoneTexte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38" name="ZoneTexte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39" name="ZoneTexte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40" name="ZoneTexte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41" name="ZoneTexte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42" name="ZoneTexte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43" name="ZoneTexte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44" name="ZoneTexte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45" name="ZoneTexte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46" name="ZoneTexte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47" name="ZoneTexte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48" name="ZoneTexte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49" name="ZoneTexte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50" name="ZoneTexte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51" name="ZoneTexte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52" name="ZoneTexte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53" name="ZoneTexte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54" name="ZoneTexte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55" name="ZoneTexte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56" name="ZoneTexte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57" name="ZoneTexte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58" name="ZoneTexte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59" name="ZoneTexte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60" name="ZoneTexte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61" name="ZoneTexte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62" name="ZoneTexte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63" name="ZoneTexte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64" name="ZoneTexte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65" name="ZoneTexte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66" name="ZoneTexte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67" name="ZoneTexte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68" name="ZoneTexte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69" name="ZoneTexte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70" name="ZoneTexte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71" name="ZoneTexte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72" name="ZoneTexte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73" name="ZoneTexte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74" name="ZoneTexte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75" name="ZoneTexte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76" name="ZoneTexte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77" name="ZoneTexte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78" name="ZoneTexte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79" name="ZoneTexte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80" name="ZoneTexte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81" name="ZoneTexte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82" name="ZoneTexte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83" name="ZoneTexte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84" name="ZoneTexte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85" name="ZoneTexte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86" name="ZoneTexte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87" name="ZoneTexte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88" name="ZoneTexte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89" name="ZoneTexte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90" name="ZoneTexte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91" name="ZoneTexte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92" name="ZoneTexte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93" name="ZoneTexte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94" name="ZoneTexte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95" name="ZoneTexte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96" name="ZoneTexte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997" name="ZoneTexte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98" name="ZoneTexte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999" name="ZoneTexte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00" name="ZoneTexte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01" name="ZoneTexte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02" name="ZoneTexte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03" name="ZoneTexte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04" name="ZoneTexte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05" name="ZoneTexte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06" name="ZoneTexte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07" name="ZoneTexte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08" name="ZoneTexte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09" name="ZoneTexte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10" name="ZoneTexte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11" name="ZoneTexte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12" name="ZoneTexte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13" name="ZoneTexte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14" name="ZoneTexte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15" name="ZoneTexte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16" name="ZoneTexte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17" name="ZoneTexte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18" name="ZoneTexte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19" name="ZoneTexte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20" name="ZoneTexte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21" name="ZoneTexte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22" name="ZoneTexte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23" name="ZoneTexte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24" name="ZoneTexte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25" name="ZoneTexte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26" name="ZoneTexte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27" name="ZoneTexte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28" name="ZoneTexte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29" name="ZoneTexte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30" name="ZoneTexte 1029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31" name="ZoneTexte 1030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32" name="ZoneTexte 103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33" name="ZoneTexte 103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34" name="ZoneTexte 103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35" name="ZoneTexte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36" name="ZoneTexte 1035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37" name="ZoneTexte 1036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38" name="ZoneTexte 1037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39" name="ZoneTexte 1038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40" name="ZoneTexte 1039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41" name="ZoneTexte 104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42" name="ZoneTexte 104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43" name="ZoneTexte 1042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44" name="ZoneTexte 1043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45" name="ZoneTexte 1044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46" name="ZoneTexte 1045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47" name="ZoneTexte 1046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48" name="ZoneTexte 1047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49" name="ZoneTexte 1048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50" name="ZoneTexte 1049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51" name="ZoneTexte 1050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52" name="ZoneTexte 105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53" name="ZoneTexte 105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54" name="ZoneTexte 1053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55" name="ZoneTexte 1054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56" name="ZoneTexte 1055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57" name="ZoneTexte 1056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58" name="ZoneTexte 1057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59" name="ZoneTexte 1058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60" name="ZoneTexte 1059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61" name="ZoneTexte 1060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62" name="ZoneTexte 106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63" name="ZoneTexte 1062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64" name="ZoneTexte 106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65" name="ZoneTexte 106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66" name="ZoneTexte 1065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67" name="ZoneTexte 1066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68" name="ZoneTexte 1067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69" name="ZoneTexte 106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70" name="ZoneTexte 1069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71" name="ZoneTexte 1070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72" name="ZoneTexte 107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73" name="ZoneTexte 1072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74" name="ZoneTexte 1073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75" name="ZoneTexte 1074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76" name="ZoneTexte 1075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77" name="ZoneTexte 1076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78" name="ZoneTexte 1077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79" name="ZoneTexte 1078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80" name="ZoneTexte 1079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81" name="ZoneTexte 1080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82" name="ZoneTexte 108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83" name="ZoneTexte 1082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84" name="ZoneTexte 1083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85" name="ZoneTexte 1084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86" name="ZoneTexte 1085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87" name="ZoneTexte 1086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88" name="ZoneTexte 1087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89" name="ZoneTexte 1088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90" name="ZoneTexte 1089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91" name="ZoneTexte 1090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92" name="ZoneTexte 109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93" name="ZoneTexte 1092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94" name="ZoneTexte 109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95" name="ZoneTexte 1094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96" name="ZoneTexte 1095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97" name="ZoneTexte 1096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098" name="ZoneTexte 1097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099" name="ZoneTexte 1098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00" name="ZoneTexte 1099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01" name="ZoneTexte 1100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02" name="ZoneTexte 110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03" name="ZoneTexte 1102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04" name="ZoneTexte 1103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05" name="ZoneTexte 1104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06" name="ZoneTexte 1105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07" name="ZoneTexte 1106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08" name="ZoneTexte 1107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09" name="ZoneTexte 1108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10" name="ZoneTexte 1109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11" name="ZoneTexte 1110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12" name="ZoneTexte 111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13" name="ZoneTexte 1112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14" name="ZoneTexte 1113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15" name="ZoneTexte 1114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16" name="ZoneTexte 1115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17" name="ZoneTexte 1116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18" name="ZoneTexte 111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19" name="ZoneTexte 1118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20" name="ZoneTexte 1119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21" name="ZoneTexte 1120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22" name="ZoneTexte 112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23" name="ZoneTexte 1122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24" name="ZoneTexte 112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25" name="ZoneTexte 1124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26" name="ZoneTexte 1125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27" name="ZoneTexte 112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28" name="ZoneTexte 1127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29" name="ZoneTexte 1128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30" name="ZoneTexte 112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31" name="ZoneTexte 1130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32" name="ZoneTexte 113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33" name="ZoneTexte 1132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34" name="ZoneTexte 1133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35" name="ZoneTexte 1134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36" name="ZoneTexte 1135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37" name="ZoneTexte 1136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38" name="ZoneTexte 1137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39" name="ZoneTexte 1138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40" name="ZoneTexte 1139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41" name="ZoneTexte 1140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42" name="ZoneTexte 1141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43" name="ZoneTexte 1142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44" name="ZoneTexte 1143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45" name="ZoneTexte 1144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46" name="ZoneTexte 1145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47" name="ZoneTexte 1146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48" name="ZoneTexte 1147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49" name="ZoneTexte 1148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50" name="ZoneTexte 1149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51" name="ZoneTexte 1150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52" name="ZoneTexte 1151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53" name="ZoneTexte 1152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54" name="ZoneTexte 115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55" name="ZoneTexte 1154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56" name="ZoneTexte 1155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57" name="ZoneTexte 1156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58" name="ZoneTexte 1157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59" name="ZoneTexte 1158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60" name="ZoneTexte 1159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61" name="ZoneTexte 1160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62" name="ZoneTexte 1161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63" name="ZoneTexte 1162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64" name="ZoneTexte 1163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65" name="ZoneTexte 1164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66" name="ZoneTexte 1165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67" name="ZoneTexte 1166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68" name="ZoneTexte 1167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69" name="ZoneTexte 1168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70" name="ZoneTexte 1169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71" name="ZoneTexte 1170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72" name="ZoneTexte 1171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73" name="ZoneTexte 1172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74" name="ZoneTexte 1173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75" name="ZoneTexte 1174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76" name="ZoneTexte 1175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77" name="ZoneTexte 1176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78" name="ZoneTexte 1177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79" name="ZoneTexte 1178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80" name="ZoneTexte 1179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81" name="ZoneTexte 1180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82" name="ZoneTexte 1181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83" name="ZoneTexte 1182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84" name="ZoneTexte 118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85" name="ZoneTexte 1184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86" name="ZoneTexte 1185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87" name="ZoneTexte 1186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88" name="ZoneTexte 1187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89" name="ZoneTexte 1188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90" name="ZoneTexte 1189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91" name="ZoneTexte 1190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92" name="ZoneTexte 1191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93" name="ZoneTexte 1192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94" name="ZoneTexte 1193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95" name="ZoneTexte 1194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96" name="ZoneTexte 1195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97" name="ZoneTexte 1196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198" name="ZoneTexte 1197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199" name="ZoneTexte 1198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00" name="ZoneTexte 1199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01" name="ZoneTexte 1200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02" name="ZoneTexte 120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03" name="ZoneTexte 1202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04" name="ZoneTexte 1203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05" name="ZoneTexte 1204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06" name="ZoneTexte 1205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07" name="ZoneTexte 1206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08" name="ZoneTexte 1207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09" name="ZoneTexte 1208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10" name="ZoneTexte 1209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11" name="ZoneTexte 1210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12" name="ZoneTexte 1211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13" name="ZoneTexte 1212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14" name="ZoneTexte 12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15" name="ZoneTexte 1214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16" name="ZoneTexte 1215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17" name="ZoneTexte 1216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18" name="ZoneTexte 1217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19" name="ZoneTexte 1218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20" name="ZoneTexte 1219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21" name="ZoneTexte 1220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22" name="ZoneTexte 1221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23" name="ZoneTexte 1222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24" name="ZoneTexte 1223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25" name="ZoneTexte 1224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26" name="ZoneTexte 1225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27" name="ZoneTexte 1226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28" name="ZoneTexte 1227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29" name="ZoneTexte 1228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30" name="ZoneTexte 1229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31" name="ZoneTexte 1230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32" name="ZoneTexte 123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33" name="ZoneTexte 123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34" name="ZoneTexte 1233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35" name="ZoneTexte 123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36" name="ZoneTexte 1235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37" name="ZoneTexte 1236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38" name="ZoneTexte 1237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39" name="ZoneTexte 1238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40" name="ZoneTexte 1239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41" name="ZoneTexte 1240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42" name="ZoneTexte 124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43" name="ZoneTexte 1242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44" name="ZoneTexte 124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45" name="ZoneTexte 1244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46" name="ZoneTexte 1245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47" name="ZoneTexte 1246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48" name="ZoneTexte 1247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49" name="ZoneTexte 1248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50" name="ZoneTexte 124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51" name="ZoneTexte 1250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52" name="ZoneTexte 125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53" name="ZoneTexte 125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54" name="ZoneTexte 125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55" name="ZoneTexte 125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56" name="ZoneTexte 125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57" name="ZoneTexte 125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58" name="ZoneTexte 1257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59" name="ZoneTexte 1258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60" name="ZoneTexte 1259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61" name="ZoneTexte 1260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62" name="ZoneTexte 1261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63" name="ZoneTexte 1262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64" name="ZoneTexte 1263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65" name="ZoneTexte 12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66" name="ZoneTexte 1265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67" name="ZoneTexte 1266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68" name="ZoneTexte 1267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69" name="ZoneTexte 1268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70" name="ZoneTexte 1269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71" name="ZoneTexte 1270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72" name="ZoneTexte 1271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73" name="ZoneTexte 1272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74" name="ZoneTexte 127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75" name="ZoneTexte 1274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76" name="ZoneTexte 1275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77" name="ZoneTexte 1276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78" name="ZoneTexte 1277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79" name="ZoneTexte 1278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80" name="ZoneTexte 127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81" name="ZoneTexte 1280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82" name="ZoneTexte 1281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83" name="ZoneTexte 128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84" name="ZoneTexte 1283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85" name="ZoneTexte 128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86" name="ZoneTexte 128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87" name="ZoneTexte 1286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88" name="ZoneTexte 1287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89" name="ZoneTexte 128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90" name="ZoneTexte 1289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91" name="ZoneTexte 129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92" name="ZoneTexte 129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93" name="ZoneTexte 129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94" name="ZoneTexte 1293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95" name="ZoneTexte 129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96" name="ZoneTexte 129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297" name="ZoneTexte 129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98" name="ZoneTexte 129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299" name="ZoneTexte 129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00" name="ZoneTexte 1299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01" name="ZoneTexte 130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02" name="ZoneTexte 130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03" name="ZoneTexte 130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04" name="ZoneTexte 130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05" name="ZoneTexte 1304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06" name="ZoneTexte 130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07" name="ZoneTexte 1306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08" name="ZoneTexte 130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09" name="ZoneTexte 1308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10" name="ZoneTexte 130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11" name="ZoneTexte 1310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12" name="ZoneTexte 131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13" name="ZoneTexte 1312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14" name="ZoneTexte 1313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15" name="ZoneTexte 1314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16" name="ZoneTexte 1315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17" name="ZoneTexte 1316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18" name="ZoneTexte 1317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19" name="ZoneTexte 1318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20" name="ZoneTexte 1319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21" name="ZoneTexte 1320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22" name="ZoneTexte 1321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23" name="ZoneTexte 1322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24" name="ZoneTexte 1323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25" name="ZoneTexte 1324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26" name="ZoneTexte 1325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27" name="ZoneTexte 1326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28" name="ZoneTexte 1327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29" name="ZoneTexte 1328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30" name="ZoneTexte 1329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31" name="ZoneTexte 1330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32" name="ZoneTexte 1331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33" name="ZoneTexte 1332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34" name="ZoneTexte 133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35" name="ZoneTexte 1334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36" name="ZoneTexte 1335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37" name="ZoneTexte 1336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38" name="ZoneTexte 1337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39" name="ZoneTexte 1338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40" name="ZoneTexte 1339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41" name="ZoneTexte 1340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42" name="ZoneTexte 1341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43" name="ZoneTexte 1342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44" name="ZoneTexte 1343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45" name="ZoneTexte 1344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46" name="ZoneTexte 1345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47" name="ZoneTexte 1346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48" name="ZoneTexte 1347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49" name="ZoneTexte 1348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50" name="ZoneTexte 1349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51" name="ZoneTexte 1350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52" name="ZoneTexte 135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53" name="ZoneTexte 1352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54" name="ZoneTexte 1353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55" name="ZoneTexte 1354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56" name="ZoneTexte 1355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57" name="ZoneTexte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58" name="ZoneTexte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59" name="ZoneTexte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60" name="ZoneTexte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61" name="ZoneTexte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62" name="ZoneTexte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63" name="ZoneTexte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64" name="ZoneTexte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65" name="ZoneTexte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66" name="ZoneTexte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67" name="ZoneTexte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68" name="ZoneTexte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69" name="ZoneTexte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70" name="ZoneTexte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71" name="ZoneTexte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72" name="ZoneTexte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73" name="ZoneTexte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74" name="ZoneTexte 1373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75" name="ZoneTexte 1374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76" name="ZoneTexte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77" name="ZoneTexte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78" name="ZoneTexte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79" name="ZoneTexte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80" name="ZoneTexte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81" name="ZoneTexte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82" name="ZoneTexte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83" name="ZoneTexte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84" name="ZoneTexte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85" name="ZoneTexte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86" name="ZoneTexte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87" name="ZoneTexte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88" name="ZoneTexte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89" name="ZoneTexte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90" name="ZoneTexte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91" name="ZoneTexte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92" name="ZoneTexte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93" name="ZoneTexte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94" name="ZoneTexte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95" name="ZoneTexte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96" name="ZoneTexte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97" name="ZoneTexte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398" name="ZoneTexte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399" name="ZoneTexte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00" name="ZoneTexte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01" name="ZoneTexte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02" name="ZoneTexte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03" name="ZoneTexte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04" name="ZoneTexte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05" name="ZoneTexte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06" name="ZoneTexte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07" name="ZoneTexte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08" name="ZoneTexte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09" name="ZoneTexte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10" name="ZoneTexte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11" name="ZoneTexte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12" name="ZoneTexte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13" name="ZoneTexte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14" name="ZoneTexte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15" name="ZoneTexte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16" name="ZoneTexte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17" name="ZoneTexte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18" name="ZoneTexte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19" name="ZoneTexte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20" name="ZoneTexte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21" name="ZoneTexte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22" name="ZoneTexte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23" name="ZoneTexte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24" name="ZoneTexte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25" name="ZoneTexte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26" name="ZoneTexte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27" name="ZoneTexte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28" name="ZoneTexte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29" name="ZoneTexte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30" name="ZoneTexte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31" name="ZoneTexte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32" name="ZoneTexte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33" name="ZoneTexte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34" name="ZoneTexte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35" name="ZoneTexte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36" name="ZoneTexte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37" name="ZoneTexte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38" name="ZoneTexte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39" name="ZoneTexte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40" name="ZoneTexte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41" name="ZoneTexte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42" name="ZoneTexte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43" name="ZoneTexte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44" name="ZoneTexte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45" name="ZoneTexte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46" name="ZoneTexte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47" name="ZoneTexte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48" name="ZoneTexte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49" name="ZoneTexte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50" name="ZoneTexte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51" name="ZoneTexte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52" name="ZoneTexte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53" name="ZoneTexte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54" name="ZoneTexte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55" name="ZoneTexte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56" name="ZoneTexte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57" name="ZoneTexte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58" name="ZoneTexte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59" name="ZoneTexte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60" name="ZoneTexte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61" name="ZoneTexte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62" name="ZoneTexte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63" name="ZoneTexte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64" name="ZoneTexte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65" name="ZoneTexte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66" name="ZoneTexte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67" name="ZoneTexte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68" name="ZoneTexte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69" name="ZoneTexte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70" name="ZoneTexte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71" name="ZoneTexte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72" name="ZoneTexte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73" name="ZoneTexte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74" name="ZoneTexte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75" name="ZoneTexte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76" name="ZoneTexte 1475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77" name="ZoneTexte 1476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78" name="ZoneTexte 1477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79" name="ZoneTexte 1478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80" name="ZoneTexte 1479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81" name="ZoneTexte 1480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82" name="ZoneTexte 1481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83" name="ZoneTexte 1482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84" name="ZoneTexte 148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85" name="ZoneTexte 1484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86" name="ZoneTexte 1485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87" name="ZoneTexte 1486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88" name="ZoneTexte 1487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89" name="ZoneTexte 1488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90" name="ZoneTexte 1489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91" name="ZoneTexte 1490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92" name="ZoneTexte 1491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93" name="ZoneTexte 1492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94" name="ZoneTexte 1493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95" name="ZoneTexte 1494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96" name="ZoneTexte 1495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97" name="ZoneTexte 1496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498" name="ZoneTexte 1497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499" name="ZoneTexte 1498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00" name="ZoneTexte 1499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01" name="ZoneTexte 1500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02" name="ZoneTexte 150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03" name="ZoneTexte 1502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04" name="ZoneTexte 1503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05" name="ZoneTexte 150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06" name="ZoneTexte 1505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07" name="ZoneTexte 1506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08" name="ZoneTexte 1507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09" name="ZoneTexte 1508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10" name="ZoneTexte 1509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11" name="ZoneTexte 1510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12" name="ZoneTexte 1511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13" name="ZoneTexte 1512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14" name="ZoneTexte 15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15" name="ZoneTexte 1514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16" name="ZoneTexte 1515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17" name="ZoneTexte 1516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18" name="ZoneTexte 1517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19" name="ZoneTexte 1518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20" name="ZoneTexte 1519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21" name="ZoneTexte 1520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22" name="ZoneTexte 1521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23" name="ZoneTexte 1522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24" name="ZoneTexte 1523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25" name="ZoneTexte 1524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26" name="ZoneTexte 1525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27" name="ZoneTexte 1526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28" name="ZoneTexte 1527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29" name="ZoneTexte 1528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30" name="ZoneTexte 1529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31" name="ZoneTexte 1530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32" name="ZoneTexte 1531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33" name="ZoneTexte 1532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34" name="ZoneTexte 1533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35" name="ZoneTexte 1534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36" name="ZoneTexte 1535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37" name="ZoneTexte 1536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38" name="ZoneTexte 1537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39" name="ZoneTexte 1538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40" name="ZoneTexte 1539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41" name="ZoneTexte 1540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42" name="ZoneTexte 1541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43" name="ZoneTexte 1542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44" name="ZoneTexte 154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45" name="ZoneTexte 1544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46" name="ZoneTexte 1545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47" name="ZoneTexte 1546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48" name="ZoneTexte 1547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49" name="ZoneTexte 1548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50" name="ZoneTexte 1549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51" name="ZoneTexte 1550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52" name="ZoneTexte 1551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53" name="ZoneTexte 1552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54" name="ZoneTexte 1553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55" name="ZoneTexte 1554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56" name="ZoneTexte 1555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57" name="ZoneTexte 1556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58" name="ZoneTexte 1557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59" name="ZoneTexte 1558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60" name="ZoneTexte 1559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61" name="ZoneTexte 1560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62" name="ZoneTexte 1561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63" name="ZoneTexte 1562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64" name="ZoneTexte 1563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65" name="ZoneTexte 1564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66" name="ZoneTexte 1565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67" name="ZoneTexte 1566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68" name="ZoneTexte 1567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69" name="ZoneTexte 1568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70" name="ZoneTexte 1569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71" name="ZoneTexte 1570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72" name="ZoneTexte 1571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73" name="ZoneTexte 1572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74" name="ZoneTexte 157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75" name="ZoneTexte 1574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76" name="ZoneTexte 1575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77" name="ZoneTexte 1576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78" name="ZoneTexte 1577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79" name="ZoneTexte 1578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80" name="ZoneTexte 1579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81" name="ZoneTexte 1580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82" name="ZoneTexte 1581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83" name="ZoneTexte 1582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84" name="ZoneTexte 1583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85" name="ZoneTexte 1584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86" name="ZoneTexte 1585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87" name="ZoneTexte 1586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88" name="ZoneTexte 1587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89" name="ZoneTexte 1588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90" name="ZoneTexte 1589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91" name="ZoneTexte 1590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92" name="ZoneTexte 1591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93" name="ZoneTexte 1592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94" name="ZoneTexte 1593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95" name="ZoneTexte 1594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96" name="ZoneTexte 1595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597" name="ZoneTexte 1596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98" name="ZoneTexte 1597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599" name="ZoneTexte 1598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00" name="ZoneTexte 1599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01" name="ZoneTexte 1600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02" name="ZoneTexte 1601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03" name="ZoneTexte 1602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04" name="ZoneTexte 160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05" name="ZoneTexte 1604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06" name="ZoneTexte 1605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07" name="ZoneTexte 1606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08" name="ZoneTexte 1607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09" name="ZoneTexte 1608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10" name="ZoneTexte 1609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11" name="ZoneTexte 1610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12" name="ZoneTexte 1611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13" name="ZoneTexte 1612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14" name="ZoneTexte 1613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15" name="ZoneTexte 1614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16" name="ZoneTexte 1615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17" name="ZoneTexte 1616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18" name="ZoneTexte 1617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19" name="ZoneTexte 1618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20" name="ZoneTexte 1619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21" name="ZoneTexte 1620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22" name="ZoneTexte 1621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23" name="ZoneTexte 1622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24" name="ZoneTexte 1623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25" name="ZoneTexte 1624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26" name="ZoneTexte 1625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27" name="ZoneTexte 1626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28" name="ZoneTexte 1627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29" name="ZoneTexte 1628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30" name="ZoneTexte 1629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31" name="ZoneTexte 1630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32" name="ZoneTexte 1631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33" name="ZoneTexte 1632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34" name="ZoneTexte 163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35" name="ZoneTexte 1634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36" name="ZoneTexte 1635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37" name="ZoneTexte 1636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38" name="ZoneTexte 1637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39" name="ZoneTexte 1638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40" name="ZoneTexte 1639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41" name="ZoneTexte 1640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42" name="ZoneTexte 1641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43" name="ZoneTexte 1642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44" name="ZoneTexte 1643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45" name="ZoneTexte 1644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46" name="ZoneTexte 1645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47" name="ZoneTexte 1646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48" name="ZoneTexte 1647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49" name="ZoneTexte 1648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50" name="ZoneTexte 1649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51" name="ZoneTexte 1650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52" name="ZoneTexte 1651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53" name="ZoneTexte 1652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54" name="ZoneTexte 1653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55" name="ZoneTexte 1654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56" name="ZoneTexte 1655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57" name="ZoneTexte 1656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58" name="ZoneTexte 1657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59" name="ZoneTexte 1658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60" name="ZoneTexte 1659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61" name="ZoneTexte 1660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62" name="ZoneTexte 1661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63" name="ZoneTexte 1662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64" name="ZoneTexte 166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65" name="ZoneTexte 1664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66" name="ZoneTexte 1665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67" name="ZoneTexte 1666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68" name="ZoneTexte 1667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69" name="ZoneTexte 1668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70" name="ZoneTexte 1669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71" name="ZoneTexte 1670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72" name="ZoneTexte 1671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73" name="ZoneTexte 1672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74" name="ZoneTexte 1673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75" name="ZoneTexte 1674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76" name="ZoneTexte 1675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77" name="ZoneTexte 1676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78" name="ZoneTexte 1677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79" name="ZoneTexte 1678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80" name="ZoneTexte 1679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81" name="ZoneTexte 1680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82" name="ZoneTexte 1681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83" name="ZoneTexte 1682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84" name="ZoneTexte 1683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85" name="ZoneTexte 1684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86" name="ZoneTexte 1685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87" name="ZoneTexte 1686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88" name="ZoneTexte 1687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89" name="ZoneTexte 1688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90" name="ZoneTexte 1689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91" name="ZoneTexte 1690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92" name="ZoneTexte 1691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93" name="ZoneTexte 1692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94" name="ZoneTexte 169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95" name="ZoneTexte 1694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96" name="ZoneTexte 1695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97" name="ZoneTexte 1696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698" name="ZoneTexte 1697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699" name="ZoneTexte 1698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00" name="ZoneTexte 1699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01" name="ZoneTexte 1700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02" name="ZoneTexte 1701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03" name="ZoneTexte 1702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04" name="ZoneTexte 1703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05" name="ZoneTexte 1704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06" name="ZoneTexte 1705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07" name="ZoneTexte 1706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08" name="ZoneTexte 1707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09" name="ZoneTexte 1708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10" name="ZoneTexte 1709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11" name="ZoneTexte 1710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12" name="ZoneTexte 1711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13" name="ZoneTexte 1712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14" name="ZoneTexte 1713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15" name="ZoneTexte 1714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16" name="ZoneTexte 1715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17" name="ZoneTexte 1716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18" name="ZoneTexte 1717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19" name="ZoneTexte 1718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20" name="ZoneTexte 1719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21" name="ZoneTexte 1720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22" name="ZoneTexte 1721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23" name="ZoneTexte 1722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24" name="ZoneTexte 172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25" name="ZoneTexte 1724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26" name="ZoneTexte 1725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27" name="ZoneTexte 1726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28" name="ZoneTexte 1727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29" name="ZoneTexte 1728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30" name="ZoneTexte 1729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31" name="ZoneTexte 1730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32" name="ZoneTexte 1731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33" name="ZoneTexte 1732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34" name="ZoneTexte 1733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35" name="ZoneTexte 1734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36" name="ZoneTexte 1735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37" name="ZoneTexte 1736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38" name="ZoneTexte 1737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39" name="ZoneTexte 1738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40" name="ZoneTexte 1739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41" name="ZoneTexte 1740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42" name="ZoneTexte 1741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43" name="ZoneTexte 1742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44" name="ZoneTexte 1743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45" name="ZoneTexte 1744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46" name="ZoneTexte 1745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47" name="ZoneTexte 1746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48" name="ZoneTexte 1747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49" name="ZoneTexte 1748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50" name="ZoneTexte 1749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51" name="ZoneTexte 1750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52" name="ZoneTexte 1751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53" name="ZoneTexte 1752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54" name="ZoneTexte 175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55" name="ZoneTexte 1754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56" name="ZoneTexte 1755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57" name="ZoneTexte 1756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58" name="ZoneTexte 1757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59" name="ZoneTexte 1758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60" name="ZoneTexte 1759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61" name="ZoneTexte 1760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62" name="ZoneTexte 1761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63" name="ZoneTexte 1762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64" name="ZoneTexte 1763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65" name="ZoneTexte 1764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66" name="ZoneTexte 1765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67" name="ZoneTexte 1766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68" name="ZoneTexte 1767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69" name="ZoneTexte 1768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70" name="ZoneTexte 1769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71" name="ZoneTexte 1770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72" name="ZoneTexte 1771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73" name="ZoneTexte 1772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74" name="ZoneTexte 1773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75" name="ZoneTexte 1774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76" name="ZoneTexte 1775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77" name="ZoneTexte 1776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78" name="ZoneTexte 1777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79" name="ZoneTexte 1778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80" name="ZoneTexte 1779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81" name="ZoneTexte 1780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82" name="ZoneTexte 1781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83" name="ZoneTexte 1782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84" name="ZoneTexte 178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85" name="ZoneTexte 1784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86" name="ZoneTexte 1785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87" name="ZoneTexte 1786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88" name="ZoneTexte 1787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89" name="ZoneTexte 1788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90" name="ZoneTexte 1789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91" name="ZoneTexte 1790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92" name="ZoneTexte 1791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93" name="ZoneTexte 1792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94" name="ZoneTexte 1793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95" name="ZoneTexte 1794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96" name="ZoneTexte 1795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97" name="ZoneTexte 1796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798" name="ZoneTexte 1797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799" name="ZoneTexte 1798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00" name="ZoneTexte 1799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01" name="ZoneTexte 1800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02" name="ZoneTexte 1801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03" name="ZoneTexte 1802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04" name="ZoneTexte 1803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05" name="ZoneTexte 1804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06" name="ZoneTexte 1805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07" name="ZoneTexte 1806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08" name="ZoneTexte 1807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09" name="ZoneTexte 1808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10" name="ZoneTexte 1809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11" name="ZoneTexte 1810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12" name="ZoneTexte 1811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13" name="ZoneTexte 1812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14" name="ZoneTexte 18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15" name="ZoneTexte 1814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16" name="ZoneTexte 1815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17" name="ZoneTexte 1816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18" name="ZoneTexte 1817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19" name="ZoneTexte 1818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20" name="ZoneTexte 1819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21" name="ZoneTexte 1820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22" name="ZoneTexte 1821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23" name="ZoneTexte 1822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24" name="ZoneTexte 1823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25" name="ZoneTexte 1824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26" name="ZoneTexte 1825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27" name="ZoneTexte 1826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28" name="ZoneTexte 1827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29" name="ZoneTexte 1828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30" name="ZoneTexte 1829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31" name="ZoneTexte 1830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32" name="ZoneTexte 1831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33" name="ZoneTexte 1832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34" name="ZoneTexte 1833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35" name="ZoneTexte 1834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36" name="ZoneTexte 1835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37" name="ZoneTexte 1836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38" name="ZoneTexte 1837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39" name="ZoneTexte 1838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40" name="ZoneTexte 1839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41" name="ZoneTexte 1840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42" name="ZoneTexte 1841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43" name="ZoneTexte 1842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44" name="ZoneTexte 184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45" name="ZoneTexte 1844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46" name="ZoneTexte 1845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47" name="ZoneTexte 1846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48" name="ZoneTexte 1847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49" name="ZoneTexte 1848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50" name="ZoneTexte 1849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51" name="ZoneTexte 1850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52" name="ZoneTexte 1851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53" name="ZoneTexte 1852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54" name="ZoneTexte 1853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55" name="ZoneTexte 1854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56" name="ZoneTexte 1855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57" name="ZoneTexte 1856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58" name="ZoneTexte 1857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59" name="ZoneTexte 1858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60" name="ZoneTexte 1859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61" name="ZoneTexte 1860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62" name="ZoneTexte 1861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63" name="ZoneTexte 1862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64" name="ZoneTexte 1863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65" name="ZoneTexte 1864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66" name="ZoneTexte 1865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67" name="ZoneTexte 1866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68" name="ZoneTexte 1867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69" name="ZoneTexte 1868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70" name="ZoneTexte 1869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71" name="ZoneTexte 1870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72" name="ZoneTexte 1871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73" name="ZoneTexte 1872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74" name="ZoneTexte 187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75" name="ZoneTexte 1874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76" name="ZoneTexte 1875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77" name="ZoneTexte 1876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78" name="ZoneTexte 1877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79" name="ZoneTexte 1878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80" name="ZoneTexte 1879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81" name="ZoneTexte 1880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82" name="ZoneTexte 1881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83" name="ZoneTexte 1882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84" name="ZoneTexte 1883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85" name="ZoneTexte 1884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86" name="ZoneTexte 1885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87" name="ZoneTexte 1886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88" name="ZoneTexte 1887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89" name="ZoneTexte 1888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90" name="ZoneTexte 1889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91" name="ZoneTexte 1890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92" name="ZoneTexte 1891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93" name="ZoneTexte 1892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94" name="ZoneTexte 1893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95" name="ZoneTexte 1894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96" name="ZoneTexte 1895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897" name="ZoneTexte 1896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98" name="ZoneTexte 1897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899" name="ZoneTexte 1898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00" name="ZoneTexte 1899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01" name="ZoneTexte 1900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02" name="ZoneTexte 1901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03" name="ZoneTexte 1902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04" name="ZoneTexte 190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05" name="ZoneTexte 1904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06" name="ZoneTexte 1905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07" name="ZoneTexte 1906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08" name="ZoneTexte 1907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09" name="ZoneTexte 1908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10" name="ZoneTexte 1909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11" name="ZoneTexte 1910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12" name="ZoneTexte 1911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13" name="ZoneTexte 1912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14" name="ZoneTexte 1913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15" name="ZoneTexte 1914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16" name="ZoneTexte 1915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17" name="ZoneTexte 1916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18" name="ZoneTexte 1917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19" name="ZoneTexte 1918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20" name="ZoneTexte 1919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21" name="ZoneTexte 1920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22" name="ZoneTexte 1921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23" name="ZoneTexte 1922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24" name="ZoneTexte 1923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25" name="ZoneTexte 1924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26" name="ZoneTexte 1925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27" name="ZoneTexte 1926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28" name="ZoneTexte 1927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29" name="ZoneTexte 1928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30" name="ZoneTexte 1929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31" name="ZoneTexte 1930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32" name="ZoneTexte 1931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33" name="ZoneTexte 1932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34" name="ZoneTexte 193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35" name="ZoneTexte 1934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36" name="ZoneTexte 1935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37" name="ZoneTexte 1936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38" name="ZoneTexte 1937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39" name="ZoneTexte 1938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40" name="ZoneTexte 1939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41" name="ZoneTexte 1940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42" name="ZoneTexte 1941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43" name="ZoneTexte 1942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44" name="ZoneTexte 1943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45" name="ZoneTexte 1944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46" name="ZoneTexte 1945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47" name="ZoneTexte 1946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48" name="ZoneTexte 1947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49" name="ZoneTexte 1948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50" name="ZoneTexte 1949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51" name="ZoneTexte 1950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52" name="ZoneTexte 1951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53" name="ZoneTexte 1952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54" name="ZoneTexte 1953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55" name="ZoneTexte 1954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56" name="ZoneTexte 1955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57" name="ZoneTexte 1956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58" name="ZoneTexte 1957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59" name="ZoneTexte 1958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60" name="ZoneTexte 1959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61" name="ZoneTexte 1960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62" name="ZoneTexte 1961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63" name="ZoneTexte 1962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64" name="ZoneTexte 196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65" name="ZoneTexte 1964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66" name="ZoneTexte 1965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67" name="ZoneTexte 1966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68" name="ZoneTexte 1967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69" name="ZoneTexte 1968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70" name="ZoneTexte 1969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71" name="ZoneTexte 1970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72" name="ZoneTexte 1971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73" name="ZoneTexte 1972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74" name="ZoneTexte 1973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75" name="ZoneTexte 1974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76" name="ZoneTexte 1975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77" name="ZoneTexte 1976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78" name="ZoneTexte 1977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79" name="ZoneTexte 1978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80" name="ZoneTexte 1979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81" name="ZoneTexte 1980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82" name="ZoneTexte 1981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83" name="ZoneTexte 1982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84" name="ZoneTexte 1983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85" name="ZoneTexte 1984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86" name="ZoneTexte 1985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87" name="ZoneTexte 1986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88" name="ZoneTexte 1987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89" name="ZoneTexte 1988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90" name="ZoneTexte 1989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91" name="ZoneTexte 1990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92" name="ZoneTexte 1991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93" name="ZoneTexte 1992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94" name="ZoneTexte 199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95" name="ZoneTexte 1994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96" name="ZoneTexte 1995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97" name="ZoneTexte 1996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1998" name="ZoneTexte 1997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1999" name="ZoneTexte 1998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00" name="ZoneTexte 1999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01" name="ZoneTexte 2000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02" name="ZoneTexte 2001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03" name="ZoneTexte 2002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04" name="ZoneTexte 2003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05" name="ZoneTexte 2004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06" name="ZoneTexte 2005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07" name="ZoneTexte 2006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08" name="ZoneTexte 2007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09" name="ZoneTexte 2008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10" name="ZoneTexte 2009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11" name="ZoneTexte 2010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12" name="ZoneTexte 2011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13" name="ZoneTexte 2012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14" name="ZoneTexte 2013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15" name="ZoneTexte 2014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16" name="ZoneTexte 2015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17" name="ZoneTexte 2016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18" name="ZoneTexte 2017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19" name="ZoneTexte 2018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20" name="ZoneTexte 2019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21" name="ZoneTexte 2020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22" name="ZoneTexte 2021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23" name="ZoneTexte 2022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24" name="ZoneTexte 202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25" name="ZoneTexte 2024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26" name="ZoneTexte 2025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27" name="ZoneTexte 2026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28" name="ZoneTexte 2027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29" name="ZoneTexte 2028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30" name="ZoneTexte 2029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31" name="ZoneTexte 2030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32" name="ZoneTexte 2031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33" name="ZoneTexte 2032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34" name="ZoneTexte 2033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35" name="ZoneTexte 2034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36" name="ZoneTexte 2035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37" name="ZoneTexte 2036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38" name="ZoneTexte 2037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39" name="ZoneTexte 2038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40" name="ZoneTexte 2039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41" name="ZoneTexte 2040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42" name="ZoneTexte 2041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43" name="ZoneTexte 2042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44" name="ZoneTexte 2043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45" name="ZoneTexte 2044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46" name="ZoneTexte 2045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47" name="ZoneTexte 2046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48" name="ZoneTexte 2047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49" name="ZoneTexte 2048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50" name="ZoneTexte 2049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51" name="ZoneTexte 2050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52" name="ZoneTexte 2051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53" name="ZoneTexte 2052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54" name="ZoneTexte 205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55" name="ZoneTexte 2054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56" name="ZoneTexte 2055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57" name="ZoneTexte 2056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58" name="ZoneTexte 2057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59" name="ZoneTexte 2058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60" name="ZoneTexte 2059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61" name="ZoneTexte 2060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62" name="ZoneTexte 2061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63" name="ZoneTexte 2062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64" name="ZoneTexte 2063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65" name="ZoneTexte 2064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66" name="ZoneTexte 2065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67" name="ZoneTexte 2066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68" name="ZoneTexte 2067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69" name="ZoneTexte 2068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70" name="ZoneTexte 2069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71" name="ZoneTexte 2070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72" name="ZoneTexte 2071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73" name="ZoneTexte 2072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74" name="ZoneTexte 2073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75" name="ZoneTexte 2074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76" name="ZoneTexte 2075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77" name="ZoneTexte 2076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78" name="ZoneTexte 2077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79" name="ZoneTexte 2078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80" name="ZoneTexte 2079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81" name="ZoneTexte 2080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82" name="ZoneTexte 2081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83" name="ZoneTexte 2082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84" name="ZoneTexte 208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85" name="ZoneTexte 2084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86" name="ZoneTexte 2085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87" name="ZoneTexte 2086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88" name="ZoneTexte 2087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89" name="ZoneTexte 2088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90" name="ZoneTexte 2089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91" name="ZoneTexte 2090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92" name="ZoneTexte 2091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93" name="ZoneTexte 2092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94" name="ZoneTexte 2093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95" name="ZoneTexte 2094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96" name="ZoneTexte 2095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97" name="ZoneTexte 2096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098" name="ZoneTexte 2097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099" name="ZoneTexte 2098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00" name="ZoneTexte 2099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01" name="ZoneTexte 2100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02" name="ZoneTexte 2101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03" name="ZoneTexte 2102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04" name="ZoneTexte 2103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05" name="ZoneTexte 2104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06" name="ZoneTexte 2105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07" name="ZoneTexte 2106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08" name="ZoneTexte 2107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09" name="ZoneTexte 2108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10" name="ZoneTexte 2109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11" name="ZoneTexte 2110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12" name="ZoneTexte 2111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13" name="ZoneTexte 2112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14" name="ZoneTexte 21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15" name="ZoneTexte 2114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16" name="ZoneTexte 2115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17" name="ZoneTexte 2116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18" name="ZoneTexte 2117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19" name="ZoneTexte 2118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20" name="ZoneTexte 2119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21" name="ZoneTexte 2120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22" name="ZoneTexte 2121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23" name="ZoneTexte 2122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24" name="ZoneTexte 2123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25" name="ZoneTexte 2124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26" name="ZoneTexte 2125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27" name="ZoneTexte 2126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28" name="ZoneTexte 2127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29" name="ZoneTexte 2128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30" name="ZoneTexte 2129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31" name="ZoneTexte 2130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32" name="ZoneTexte 2131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33" name="ZoneTexte 2132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34" name="ZoneTexte 2133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35" name="ZoneTexte 2134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36" name="ZoneTexte 2135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37" name="ZoneTexte 2136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38" name="ZoneTexte 2137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39" name="ZoneTexte 2138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40" name="ZoneTexte 2139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41" name="ZoneTexte 2140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42" name="ZoneTexte 2141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43" name="ZoneTexte 2142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44" name="ZoneTexte 214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45" name="ZoneTexte 2144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46" name="ZoneTexte 2145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47" name="ZoneTexte 2146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48" name="ZoneTexte 2147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49" name="ZoneTexte 2148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50" name="ZoneTexte 2149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51" name="ZoneTexte 2150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52" name="ZoneTexte 2151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53" name="ZoneTexte 2152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54" name="ZoneTexte 2153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55" name="ZoneTexte 2154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56" name="ZoneTexte 2155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57" name="ZoneTexte 2156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58" name="ZoneTexte 2157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59" name="ZoneTexte 2158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60" name="ZoneTexte 2159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61" name="ZoneTexte 2160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62" name="ZoneTexte 2161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63" name="ZoneTexte 2162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64" name="ZoneTexte 2163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65" name="ZoneTexte 2164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66" name="ZoneTexte 2165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67" name="ZoneTexte 2166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68" name="ZoneTexte 2167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69" name="ZoneTexte 2168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70" name="ZoneTexte 2169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71" name="ZoneTexte 2170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72" name="ZoneTexte 2171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73" name="ZoneTexte 2172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74" name="ZoneTexte 217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75" name="ZoneTexte 2174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76" name="ZoneTexte 2175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77" name="ZoneTexte 2176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78" name="ZoneTexte 2177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79" name="ZoneTexte 2178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80" name="ZoneTexte 2179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81" name="ZoneTexte 2180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82" name="ZoneTexte 2181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83" name="ZoneTexte 2182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84" name="ZoneTexte 2183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85" name="ZoneTexte 2184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86" name="ZoneTexte 2185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87" name="ZoneTexte 2186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88" name="ZoneTexte 2187">
          <a:extLst>
            <a:ext uri="{FF2B5EF4-FFF2-40B4-BE49-F238E27FC236}">
              <a16:creationId xmlns:a16="http://schemas.microsoft.com/office/drawing/2014/main" id="{00000000-0008-0000-0000-00008C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89" name="ZoneTexte 2188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90" name="ZoneTexte 2189">
          <a:extLst>
            <a:ext uri="{FF2B5EF4-FFF2-40B4-BE49-F238E27FC236}">
              <a16:creationId xmlns:a16="http://schemas.microsoft.com/office/drawing/2014/main" id="{00000000-0008-0000-0000-00008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91" name="ZoneTexte 2190">
          <a:extLst>
            <a:ext uri="{FF2B5EF4-FFF2-40B4-BE49-F238E27FC236}">
              <a16:creationId xmlns:a16="http://schemas.microsoft.com/office/drawing/2014/main" id="{00000000-0008-0000-0000-00008F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92" name="ZoneTexte 2191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93" name="ZoneTexte 2192">
          <a:extLst>
            <a:ext uri="{FF2B5EF4-FFF2-40B4-BE49-F238E27FC236}">
              <a16:creationId xmlns:a16="http://schemas.microsoft.com/office/drawing/2014/main" id="{00000000-0008-0000-0000-00009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94" name="ZoneTexte 2193">
          <a:extLst>
            <a:ext uri="{FF2B5EF4-FFF2-40B4-BE49-F238E27FC236}">
              <a16:creationId xmlns:a16="http://schemas.microsoft.com/office/drawing/2014/main" id="{00000000-0008-0000-0000-00009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95" name="ZoneTexte 2194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96" name="ZoneTexte 2195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197" name="ZoneTexte 2196">
          <a:extLst>
            <a:ext uri="{FF2B5EF4-FFF2-40B4-BE49-F238E27FC236}">
              <a16:creationId xmlns:a16="http://schemas.microsoft.com/office/drawing/2014/main" id="{00000000-0008-0000-0000-00009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98" name="ZoneTexte 2197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199" name="ZoneTexte 2198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00" name="ZoneTexte 2199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01" name="ZoneTexte 2200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02" name="ZoneTexte 2201">
          <a:extLs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03" name="ZoneTexte 2202">
          <a:extLs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04" name="ZoneTexte 220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05" name="ZoneTexte 2204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06" name="ZoneTexte 2205"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07" name="ZoneTexte 2206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08" name="ZoneTexte 2207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09" name="ZoneTexte 2208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10" name="ZoneTexte 2209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11" name="ZoneTexte 2210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12" name="ZoneTexte 2211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13" name="ZoneTexte 2212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14" name="ZoneTexte 2213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15" name="ZoneTexte 2214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16" name="ZoneTexte 2215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17" name="ZoneTexte 2216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18" name="ZoneTexte 2217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19" name="ZoneTexte 2218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20" name="ZoneTexte 2219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21" name="ZoneTexte 2220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22" name="ZoneTexte 2221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23" name="ZoneTexte 2222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24" name="ZoneTexte 2223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25" name="ZoneTexte 2224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26" name="ZoneTexte 2225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27" name="ZoneTexte 2226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28" name="ZoneTexte 2227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29" name="ZoneTexte 2228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30" name="ZoneTexte 2229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31" name="ZoneTexte 2230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32" name="ZoneTexte 2231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33" name="ZoneTexte 2232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34" name="ZoneTexte 223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35" name="ZoneTexte 2234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36" name="ZoneTexte 2235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37" name="ZoneTexte 2236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38" name="ZoneTexte 2237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39" name="ZoneTexte 2238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40" name="ZoneTexte 2239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41" name="ZoneTexte 2240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42" name="ZoneTexte 2241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43" name="ZoneTexte 2242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44" name="ZoneTexte 2243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45" name="ZoneTexte 2244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46" name="ZoneTexte 2245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47" name="ZoneTexte 2246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48" name="ZoneTexte 2247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49" name="ZoneTexte 2248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50" name="ZoneTexte 2249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51" name="ZoneTexte 2250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52" name="ZoneTexte 2251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53" name="ZoneTexte 2252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54" name="ZoneTexte 2253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55" name="ZoneTexte 2254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56" name="ZoneTexte 2255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57" name="ZoneTexte 2256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58" name="ZoneTexte 2257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59" name="ZoneTexte 2258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60" name="ZoneTexte 2259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61" name="ZoneTexte 2260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62" name="ZoneTexte 2261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63" name="ZoneTexte 2262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64" name="ZoneTexte 226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65" name="ZoneTexte 2264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66" name="ZoneTexte 2265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67" name="ZoneTexte 2266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68" name="ZoneTexte 2267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69" name="ZoneTexte 2268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70" name="ZoneTexte 2269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71" name="ZoneTexte 2270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72" name="ZoneTexte 2271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73" name="ZoneTexte 2272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74" name="ZoneTexte 2273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75" name="ZoneTexte 2274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76" name="ZoneTexte 2275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77" name="ZoneTexte 2276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78" name="ZoneTexte 2277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79" name="ZoneTexte 2278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80" name="ZoneTexte 2279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81" name="ZoneTexte 2280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82" name="ZoneTexte 2281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83" name="ZoneTexte 2282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84" name="ZoneTexte 2283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85" name="ZoneTexte 2284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86" name="ZoneTexte 2285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87" name="ZoneTexte 2286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88" name="ZoneTexte 2287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89" name="ZoneTexte 2288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90" name="ZoneTexte 2289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91" name="ZoneTexte 2290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92" name="ZoneTexte 2291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93" name="ZoneTexte 2292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94" name="ZoneTexte 229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95" name="ZoneTexte 2294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96" name="ZoneTexte 2295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97" name="ZoneTexte 2296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298" name="ZoneTexte 2297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299" name="ZoneTexte 2298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00" name="ZoneTexte 2299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01" name="ZoneTexte 2300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02" name="ZoneTexte 2301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03" name="ZoneTexte 2302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04" name="ZoneTexte 2303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05" name="ZoneTexte 2304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06" name="ZoneTexte 2305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07" name="ZoneTexte 2306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08" name="ZoneTexte 2307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09" name="ZoneTexte 2308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10" name="ZoneTexte 2309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11" name="ZoneTexte 2310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12" name="ZoneTexte 2311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13" name="ZoneTexte 2312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14" name="ZoneTexte 2313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15" name="ZoneTexte 2314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16" name="ZoneTexte 2315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17" name="ZoneTexte 2316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18" name="ZoneTexte 2317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19" name="ZoneTexte 2318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20" name="ZoneTexte 2319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21" name="ZoneTexte 2320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22" name="ZoneTexte 2321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23" name="ZoneTexte 2322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24" name="ZoneTexte 232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25" name="ZoneTexte 2324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26" name="ZoneTexte 2325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27" name="ZoneTexte 2326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28" name="ZoneTexte 2327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29" name="ZoneTexte 2328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30" name="ZoneTexte 2329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31" name="ZoneTexte 2330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32" name="ZoneTexte 2331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33" name="ZoneTexte 2332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34" name="ZoneTexte 2333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35" name="ZoneTexte 2334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36" name="ZoneTexte 2335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37" name="ZoneTexte 2336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38" name="ZoneTexte 2337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39" name="ZoneTexte 2338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40" name="ZoneTexte 2339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41" name="ZoneTexte 2340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42" name="ZoneTexte 2341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43" name="ZoneTexte 2342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44" name="ZoneTexte 2343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45" name="ZoneTexte 2344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46" name="ZoneTexte 2345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47" name="ZoneTexte 2346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48" name="ZoneTexte 2347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49" name="ZoneTexte 2348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50" name="ZoneTexte 2349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51" name="ZoneTexte 2350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52" name="ZoneTexte 2351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53" name="ZoneTexte 2352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54" name="ZoneTexte 235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55" name="ZoneTexte 2354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56" name="ZoneTexte 2355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57" name="ZoneTexte 2356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58" name="ZoneTexte 2357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59" name="ZoneTexte 2358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60" name="ZoneTexte 2359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61" name="ZoneTexte 2360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62" name="ZoneTexte 2361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63" name="ZoneTexte 2362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64" name="ZoneTexte 2363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65" name="ZoneTexte 2364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66" name="ZoneTexte 2365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67" name="ZoneTexte 2366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68" name="ZoneTexte 2367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69" name="ZoneTexte 2368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70" name="ZoneTexte 2369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71" name="ZoneTexte 2370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72" name="ZoneTexte 2371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73" name="ZoneTexte 2372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74" name="ZoneTexte 2373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75" name="ZoneTexte 2374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76" name="ZoneTexte 2375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77" name="ZoneTexte 2376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78" name="ZoneTexte 2377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79" name="ZoneTexte 2378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80" name="ZoneTexte 2379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81" name="ZoneTexte 2380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82" name="ZoneTexte 2381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83" name="ZoneTexte 2382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84" name="ZoneTexte 238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85" name="ZoneTexte 2384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86" name="ZoneTexte 2385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87" name="ZoneTexte 2386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88" name="ZoneTexte 2387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89" name="ZoneTexte 2388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90" name="ZoneTexte 2389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91" name="ZoneTexte 2390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92" name="ZoneTexte 2391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93" name="ZoneTexte 2392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94" name="ZoneTexte 2393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95" name="ZoneTexte 2394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96" name="ZoneTexte 2395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97" name="ZoneTexte 2396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398" name="ZoneTexte 2397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399" name="ZoneTexte 2398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00" name="ZoneTexte 2399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01" name="ZoneTexte 2400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02" name="ZoneTexte 2401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03" name="ZoneTexte 2402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04" name="ZoneTexte 2403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05" name="ZoneTexte 2404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06" name="ZoneTexte 2405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07" name="ZoneTexte 2406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08" name="ZoneTexte 2407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09" name="ZoneTexte 2408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10" name="ZoneTexte 2409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11" name="ZoneTexte 2410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12" name="ZoneTexte 2411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13" name="ZoneTexte 2412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14" name="ZoneTexte 24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15" name="ZoneTexte 2414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16" name="ZoneTexte 2415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17" name="ZoneTexte 2416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18" name="ZoneTexte 2417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19" name="ZoneTexte 2418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20" name="ZoneTexte 2419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21" name="ZoneTexte 2420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22" name="ZoneTexte 2421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23" name="ZoneTexte 2422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24" name="ZoneTexte 2423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25" name="ZoneTexte 2424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26" name="ZoneTexte 2425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27" name="ZoneTexte 2426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28" name="ZoneTexte 2427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29" name="ZoneTexte 2428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30" name="ZoneTexte 2429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31" name="ZoneTexte 2430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32" name="ZoneTexte 2431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33" name="ZoneTexte 2432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34" name="ZoneTexte 2433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35" name="ZoneTexte 2434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36" name="ZoneTexte 2435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37" name="ZoneTexte 2436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38" name="ZoneTexte 2437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39" name="ZoneTexte 2438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40" name="ZoneTexte 2439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41" name="ZoneTexte 2440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42" name="ZoneTexte 2441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43" name="ZoneTexte 2442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44" name="ZoneTexte 244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45" name="ZoneTexte 2444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46" name="ZoneTexte 2445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47" name="ZoneTexte 2446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48" name="ZoneTexte 2447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49" name="ZoneTexte 2448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50" name="ZoneTexte 2449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51" name="ZoneTexte 2450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52" name="ZoneTexte 2451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53" name="ZoneTexte 2452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54" name="ZoneTexte 2453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55" name="ZoneTexte 2454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56" name="ZoneTexte 2455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57" name="ZoneTexte 2456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58" name="ZoneTexte 2457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59" name="ZoneTexte 2458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60" name="ZoneTexte 2459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61" name="ZoneTexte 2460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62" name="ZoneTexte 2461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63" name="ZoneTexte 2462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64" name="ZoneTexte 2463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65" name="ZoneTexte 2464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66" name="ZoneTexte 2465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67" name="ZoneTexte 2466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68" name="ZoneTexte 2467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69" name="ZoneTexte 2468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70" name="ZoneTexte 2469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71" name="ZoneTexte 2470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72" name="ZoneTexte 2471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73" name="ZoneTexte 2472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74" name="ZoneTexte 247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75" name="ZoneTexte 2474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76" name="ZoneTexte 2475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77" name="ZoneTexte 2476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78" name="ZoneTexte 2477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79" name="ZoneTexte 2478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80" name="ZoneTexte 2479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81" name="ZoneTexte 2480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82" name="ZoneTexte 2481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83" name="ZoneTexte 2482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84" name="ZoneTexte 2483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85" name="ZoneTexte 2484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86" name="ZoneTexte 2485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87" name="ZoneTexte 2486">
          <a:extLst>
            <a:ext uri="{FF2B5EF4-FFF2-40B4-BE49-F238E27FC236}">
              <a16:creationId xmlns:a16="http://schemas.microsoft.com/office/drawing/2014/main" id="{00000000-0008-0000-0000-0000B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88" name="ZoneTexte 2487">
          <a:extLst>
            <a:ext uri="{FF2B5EF4-FFF2-40B4-BE49-F238E27FC236}">
              <a16:creationId xmlns:a16="http://schemas.microsoft.com/office/drawing/2014/main" id="{00000000-0008-0000-0000-0000B8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89" name="ZoneTexte 2488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90" name="ZoneTexte 2489">
          <a:extLst>
            <a:ext uri="{FF2B5EF4-FFF2-40B4-BE49-F238E27FC236}">
              <a16:creationId xmlns:a16="http://schemas.microsoft.com/office/drawing/2014/main" id="{00000000-0008-0000-0000-0000B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91" name="ZoneTexte 2490">
          <a:extLst>
            <a:ext uri="{FF2B5EF4-FFF2-40B4-BE49-F238E27FC236}">
              <a16:creationId xmlns:a16="http://schemas.microsoft.com/office/drawing/2014/main" id="{00000000-0008-0000-0000-0000BB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92" name="ZoneTexte 2491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93" name="ZoneTexte 2492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94" name="ZoneTexte 2493">
          <a:extLst>
            <a:ext uri="{FF2B5EF4-FFF2-40B4-BE49-F238E27FC236}">
              <a16:creationId xmlns:a16="http://schemas.microsoft.com/office/drawing/2014/main" id="{00000000-0008-0000-0000-0000BE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95" name="ZoneTexte 2494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96" name="ZoneTexte 2495">
          <a:extLst>
            <a:ext uri="{FF2B5EF4-FFF2-40B4-BE49-F238E27FC236}">
              <a16:creationId xmlns:a16="http://schemas.microsoft.com/office/drawing/2014/main" id="{00000000-0008-0000-0000-0000C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497" name="ZoneTexte 2496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98" name="ZoneTexte 2497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499" name="ZoneTexte 2498">
          <a:extLst>
            <a:ext uri="{FF2B5EF4-FFF2-40B4-BE49-F238E27FC236}">
              <a16:creationId xmlns:a16="http://schemas.microsoft.com/office/drawing/2014/main" id="{00000000-0008-0000-0000-0000C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00" name="ZoneTexte 2499">
          <a:extLst>
            <a:ext uri="{FF2B5EF4-FFF2-40B4-BE49-F238E27FC236}">
              <a16:creationId xmlns:a16="http://schemas.microsoft.com/office/drawing/2014/main" id="{00000000-0008-0000-0000-0000C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01" name="ZoneTexte 2500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02" name="ZoneTexte 2501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03" name="ZoneTexte 2502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04" name="ZoneTexte 250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05" name="ZoneTexte 2504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06" name="ZoneTexte 2505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07" name="ZoneTexte 2506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08" name="ZoneTexte 2507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09" name="ZoneTexte 2508">
          <a:extLst>
            <a:ext uri="{FF2B5EF4-FFF2-40B4-BE49-F238E27FC236}">
              <a16:creationId xmlns:a16="http://schemas.microsoft.com/office/drawing/2014/main" id="{00000000-0008-0000-0000-0000C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10" name="ZoneTexte 2509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11" name="ZoneTexte 2510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12" name="ZoneTexte 2511">
          <a:extLst>
            <a:ext uri="{FF2B5EF4-FFF2-40B4-BE49-F238E27FC236}">
              <a16:creationId xmlns:a16="http://schemas.microsoft.com/office/drawing/2014/main" id="{00000000-0008-0000-0000-0000D0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13" name="ZoneTexte 2512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14" name="ZoneTexte 2513">
          <a:extLst>
            <a:ext uri="{FF2B5EF4-FFF2-40B4-BE49-F238E27FC236}">
              <a16:creationId xmlns:a16="http://schemas.microsoft.com/office/drawing/2014/main" id="{00000000-0008-0000-0000-0000D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15" name="ZoneTexte 2514">
          <a:extLst>
            <a:ext uri="{FF2B5EF4-FFF2-40B4-BE49-F238E27FC236}">
              <a16:creationId xmlns:a16="http://schemas.microsoft.com/office/drawing/2014/main" id="{00000000-0008-0000-0000-0000D3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16" name="ZoneTexte 2515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17" name="ZoneTexte 2516">
          <a:extLst>
            <a:ext uri="{FF2B5EF4-FFF2-40B4-BE49-F238E27FC236}">
              <a16:creationId xmlns:a16="http://schemas.microsoft.com/office/drawing/2014/main" id="{00000000-0008-0000-0000-0000D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18" name="ZoneTexte 2517">
          <a:extLst>
            <a:ext uri="{FF2B5EF4-FFF2-40B4-BE49-F238E27FC236}">
              <a16:creationId xmlns:a16="http://schemas.microsoft.com/office/drawing/2014/main" id="{00000000-0008-0000-0000-0000D6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19" name="ZoneTexte 2518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20" name="ZoneTexte 2519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21" name="ZoneTexte 2520">
          <a:extLst>
            <a:ext uri="{FF2B5EF4-FFF2-40B4-BE49-F238E27FC236}">
              <a16:creationId xmlns:a16="http://schemas.microsoft.com/office/drawing/2014/main" id="{00000000-0008-0000-0000-0000D9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22" name="ZoneTexte 2521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23" name="ZoneTexte 2522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24" name="ZoneTexte 2523">
          <a:extLst>
            <a:ext uri="{FF2B5EF4-FFF2-40B4-BE49-F238E27FC236}">
              <a16:creationId xmlns:a16="http://schemas.microsoft.com/office/drawing/2014/main" id="{00000000-0008-0000-0000-0000DC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25" name="ZoneTexte 2524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26" name="ZoneTexte 2525">
          <a:extLst>
            <a:ext uri="{FF2B5EF4-FFF2-40B4-BE49-F238E27FC236}">
              <a16:creationId xmlns:a16="http://schemas.microsoft.com/office/drawing/2014/main" id="{00000000-0008-0000-0000-0000D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27" name="ZoneTexte 2526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28" name="ZoneTexte 2527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29" name="ZoneTexte 2528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30" name="ZoneTexte 2529">
          <a:extLst>
            <a:ext uri="{FF2B5EF4-FFF2-40B4-BE49-F238E27FC236}">
              <a16:creationId xmlns:a16="http://schemas.microsoft.com/office/drawing/2014/main" id="{00000000-0008-0000-0000-0000E2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31" name="ZoneTexte 2530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32" name="ZoneTexte 2531">
          <a:extLst>
            <a:ext uri="{FF2B5EF4-FFF2-40B4-BE49-F238E27FC236}">
              <a16:creationId xmlns:a16="http://schemas.microsoft.com/office/drawing/2014/main" id="{00000000-0008-0000-0000-0000E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33" name="ZoneTexte 2532">
          <a:extLst>
            <a:ext uri="{FF2B5EF4-FFF2-40B4-BE49-F238E27FC236}">
              <a16:creationId xmlns:a16="http://schemas.microsoft.com/office/drawing/2014/main" id="{00000000-0008-0000-0000-0000E5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34" name="ZoneTexte 253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35" name="ZoneTexte 2534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36" name="ZoneTexte 2535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37" name="ZoneTexte 2536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38" name="ZoneTexte 2537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39" name="ZoneTexte 2538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40" name="ZoneTexte 2539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41" name="ZoneTexte 2540">
          <a:extLst>
            <a:ext uri="{FF2B5EF4-FFF2-40B4-BE49-F238E27FC236}">
              <a16:creationId xmlns:a16="http://schemas.microsoft.com/office/drawing/2014/main" id="{00000000-0008-0000-0000-0000E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42" name="ZoneTexte 2541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43" name="ZoneTexte 2542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44" name="ZoneTexte 2543">
          <a:extLst>
            <a:ext uri="{FF2B5EF4-FFF2-40B4-BE49-F238E27FC236}">
              <a16:creationId xmlns:a16="http://schemas.microsoft.com/office/drawing/2014/main" id="{00000000-0008-0000-0000-0000F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45" name="ZoneTexte 2544">
          <a:extLst>
            <a:ext uri="{FF2B5EF4-FFF2-40B4-BE49-F238E27FC236}">
              <a16:creationId xmlns:a16="http://schemas.microsoft.com/office/drawing/2014/main" id="{00000000-0008-0000-0000-0000F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46" name="ZoneTexte 2545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47" name="ZoneTexte 2546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48" name="ZoneTexte 2547">
          <a:extLst>
            <a:ext uri="{FF2B5EF4-FFF2-40B4-BE49-F238E27FC236}">
              <a16:creationId xmlns:a16="http://schemas.microsoft.com/office/drawing/2014/main" id="{00000000-0008-0000-0000-0000F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49" name="ZoneTexte 2548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50" name="ZoneTexte 2549">
          <a:extLst>
            <a:ext uri="{FF2B5EF4-FFF2-40B4-BE49-F238E27FC236}">
              <a16:creationId xmlns:a16="http://schemas.microsoft.com/office/drawing/2014/main" id="{00000000-0008-0000-0000-0000F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51" name="ZoneTexte 2550">
          <a:extLst>
            <a:ext uri="{FF2B5EF4-FFF2-40B4-BE49-F238E27FC236}">
              <a16:creationId xmlns:a16="http://schemas.microsoft.com/office/drawing/2014/main" id="{00000000-0008-0000-0000-0000F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52" name="ZoneTexte 2551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53" name="ZoneTexte 2552">
          <a:extLst>
            <a:ext uri="{FF2B5EF4-FFF2-40B4-BE49-F238E27FC236}">
              <a16:creationId xmlns:a16="http://schemas.microsoft.com/office/drawing/2014/main" id="{00000000-0008-0000-0000-0000F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54" name="ZoneTexte 2553">
          <a:extLst>
            <a:ext uri="{FF2B5EF4-FFF2-40B4-BE49-F238E27FC236}">
              <a16:creationId xmlns:a16="http://schemas.microsoft.com/office/drawing/2014/main" id="{00000000-0008-0000-0000-0000F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55" name="ZoneTexte 2554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56" name="ZoneTexte 2555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57" name="ZoneTexte 2556">
          <a:extLst>
            <a:ext uri="{FF2B5EF4-FFF2-40B4-BE49-F238E27FC236}">
              <a16:creationId xmlns:a16="http://schemas.microsoft.com/office/drawing/2014/main" id="{00000000-0008-0000-0000-0000F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58" name="ZoneTexte 2557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59" name="ZoneTexte 2558">
          <a:extLst>
            <a:ext uri="{FF2B5EF4-FFF2-40B4-BE49-F238E27FC236}">
              <a16:creationId xmlns:a16="http://schemas.microsoft.com/office/drawing/2014/main" id="{00000000-0008-0000-0000-0000F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60" name="ZoneTexte 2559">
          <a:extLst>
            <a:ext uri="{FF2B5EF4-FFF2-40B4-BE49-F238E27FC236}">
              <a16:creationId xmlns:a16="http://schemas.microsoft.com/office/drawing/2014/main" id="{00000000-0008-0000-0000-00000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61" name="ZoneTexte 2560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62" name="ZoneTexte 2561">
          <a:extLst>
            <a:ext uri="{FF2B5EF4-FFF2-40B4-BE49-F238E27FC236}">
              <a16:creationId xmlns:a16="http://schemas.microsoft.com/office/drawing/2014/main" id="{00000000-0008-0000-0000-00000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63" name="ZoneTexte 2562">
          <a:extLst>
            <a:ext uri="{FF2B5EF4-FFF2-40B4-BE49-F238E27FC236}">
              <a16:creationId xmlns:a16="http://schemas.microsoft.com/office/drawing/2014/main" id="{00000000-0008-0000-0000-00000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64" name="ZoneTexte 256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65" name="ZoneTexte 2564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66" name="ZoneTexte 2565">
          <a:extLst>
            <a:ext uri="{FF2B5EF4-FFF2-40B4-BE49-F238E27FC236}">
              <a16:creationId xmlns:a16="http://schemas.microsoft.com/office/drawing/2014/main" id="{00000000-0008-0000-0000-00000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67" name="ZoneTexte 2566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68" name="ZoneTexte 2567">
          <a:extLst>
            <a:ext uri="{FF2B5EF4-FFF2-40B4-BE49-F238E27FC236}">
              <a16:creationId xmlns:a16="http://schemas.microsoft.com/office/drawing/2014/main" id="{00000000-0008-0000-0000-00000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69" name="ZoneTexte 2568">
          <a:extLst>
            <a:ext uri="{FF2B5EF4-FFF2-40B4-BE49-F238E27FC236}">
              <a16:creationId xmlns:a16="http://schemas.microsoft.com/office/drawing/2014/main" id="{00000000-0008-0000-0000-00000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70" name="ZoneTexte 2569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71" name="ZoneTexte 2570">
          <a:extLst>
            <a:ext uri="{FF2B5EF4-FFF2-40B4-BE49-F238E27FC236}">
              <a16:creationId xmlns:a16="http://schemas.microsoft.com/office/drawing/2014/main" id="{00000000-0008-0000-0000-00000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72" name="ZoneTexte 2571">
          <a:extLst>
            <a:ext uri="{FF2B5EF4-FFF2-40B4-BE49-F238E27FC236}">
              <a16:creationId xmlns:a16="http://schemas.microsoft.com/office/drawing/2014/main" id="{00000000-0008-0000-0000-00000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73" name="ZoneTexte 2572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74" name="ZoneTexte 2573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75" name="ZoneTexte 2574">
          <a:extLst>
            <a:ext uri="{FF2B5EF4-FFF2-40B4-BE49-F238E27FC236}">
              <a16:creationId xmlns:a16="http://schemas.microsoft.com/office/drawing/2014/main" id="{00000000-0008-0000-0000-00000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76" name="ZoneTexte 2575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77" name="ZoneTexte 2576">
          <a:extLst>
            <a:ext uri="{FF2B5EF4-FFF2-40B4-BE49-F238E27FC236}">
              <a16:creationId xmlns:a16="http://schemas.microsoft.com/office/drawing/2014/main" id="{00000000-0008-0000-0000-00001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78" name="ZoneTexte 2577">
          <a:extLst>
            <a:ext uri="{FF2B5EF4-FFF2-40B4-BE49-F238E27FC236}">
              <a16:creationId xmlns:a16="http://schemas.microsoft.com/office/drawing/2014/main" id="{00000000-0008-0000-0000-000012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79" name="ZoneTexte 2578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80" name="ZoneTexte 2579">
          <a:extLst>
            <a:ext uri="{FF2B5EF4-FFF2-40B4-BE49-F238E27FC236}">
              <a16:creationId xmlns:a16="http://schemas.microsoft.com/office/drawing/2014/main" id="{00000000-0008-0000-0000-00001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81" name="ZoneTexte 2580">
          <a:extLst>
            <a:ext uri="{FF2B5EF4-FFF2-40B4-BE49-F238E27FC236}">
              <a16:creationId xmlns:a16="http://schemas.microsoft.com/office/drawing/2014/main" id="{00000000-0008-0000-0000-000015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82" name="ZoneTexte 2581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83" name="ZoneTexte 2582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84" name="ZoneTexte 2583">
          <a:extLst>
            <a:ext uri="{FF2B5EF4-FFF2-40B4-BE49-F238E27FC236}">
              <a16:creationId xmlns:a16="http://schemas.microsoft.com/office/drawing/2014/main" id="{00000000-0008-0000-0000-000018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85" name="ZoneTexte 2584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86" name="ZoneTexte 2585">
          <a:extLst>
            <a:ext uri="{FF2B5EF4-FFF2-40B4-BE49-F238E27FC236}">
              <a16:creationId xmlns:a16="http://schemas.microsoft.com/office/drawing/2014/main" id="{00000000-0008-0000-0000-00001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87" name="ZoneTexte 2586">
          <a:extLst>
            <a:ext uri="{FF2B5EF4-FFF2-40B4-BE49-F238E27FC236}">
              <a16:creationId xmlns:a16="http://schemas.microsoft.com/office/drawing/2014/main" id="{00000000-0008-0000-0000-00001B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88" name="ZoneTexte 2587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89" name="ZoneTexte 2588">
          <a:extLst>
            <a:ext uri="{FF2B5EF4-FFF2-40B4-BE49-F238E27FC236}">
              <a16:creationId xmlns:a16="http://schemas.microsoft.com/office/drawing/2014/main" id="{00000000-0008-0000-0000-00001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90" name="ZoneTexte 2589">
          <a:extLst>
            <a:ext uri="{FF2B5EF4-FFF2-40B4-BE49-F238E27FC236}">
              <a16:creationId xmlns:a16="http://schemas.microsoft.com/office/drawing/2014/main" id="{00000000-0008-0000-0000-00001E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91" name="ZoneTexte 2590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92" name="ZoneTexte 2591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93" name="ZoneTexte 2592">
          <a:extLst>
            <a:ext uri="{FF2B5EF4-FFF2-40B4-BE49-F238E27FC236}">
              <a16:creationId xmlns:a16="http://schemas.microsoft.com/office/drawing/2014/main" id="{00000000-0008-0000-0000-000021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94" name="ZoneTexte 259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95" name="ZoneTexte 2594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96" name="ZoneTexte 2595">
          <a:extLst>
            <a:ext uri="{FF2B5EF4-FFF2-40B4-BE49-F238E27FC236}">
              <a16:creationId xmlns:a16="http://schemas.microsoft.com/office/drawing/2014/main" id="{00000000-0008-0000-0000-000024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97" name="ZoneTexte 2596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598" name="ZoneTexte 2597">
          <a:extLst>
            <a:ext uri="{FF2B5EF4-FFF2-40B4-BE49-F238E27FC236}">
              <a16:creationId xmlns:a16="http://schemas.microsoft.com/office/drawing/2014/main" id="{00000000-0008-0000-0000-00002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599" name="ZoneTexte 2598">
          <a:extLst>
            <a:ext uri="{FF2B5EF4-FFF2-40B4-BE49-F238E27FC236}">
              <a16:creationId xmlns:a16="http://schemas.microsoft.com/office/drawing/2014/main" id="{00000000-0008-0000-0000-000027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00" name="ZoneTexte 2599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01" name="ZoneTexte 2600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02" name="ZoneTexte 2601">
          <a:extLst>
            <a:ext uri="{FF2B5EF4-FFF2-40B4-BE49-F238E27FC236}">
              <a16:creationId xmlns:a16="http://schemas.microsoft.com/office/drawing/2014/main" id="{00000000-0008-0000-0000-00002A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03" name="ZoneTexte 2602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04" name="ZoneTexte 2603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05" name="ZoneTexte 2604">
          <a:extLst>
            <a:ext uri="{FF2B5EF4-FFF2-40B4-BE49-F238E27FC236}">
              <a16:creationId xmlns:a16="http://schemas.microsoft.com/office/drawing/2014/main" id="{00000000-0008-0000-0000-00002D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06" name="ZoneTexte 2605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07" name="ZoneTexte 2606">
          <a:extLst>
            <a:ext uri="{FF2B5EF4-FFF2-40B4-BE49-F238E27FC236}">
              <a16:creationId xmlns:a16="http://schemas.microsoft.com/office/drawing/2014/main" id="{00000000-0008-0000-0000-00002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08" name="ZoneTexte 2607">
          <a:extLst>
            <a:ext uri="{FF2B5EF4-FFF2-40B4-BE49-F238E27FC236}">
              <a16:creationId xmlns:a16="http://schemas.microsoft.com/office/drawing/2014/main" id="{00000000-0008-0000-0000-00003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09" name="ZoneTexte 2608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10" name="ZoneTexte 2609">
          <a:extLst>
            <a:ext uri="{FF2B5EF4-FFF2-40B4-BE49-F238E27FC236}">
              <a16:creationId xmlns:a16="http://schemas.microsoft.com/office/drawing/2014/main" id="{00000000-0008-0000-0000-00003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11" name="ZoneTexte 2610">
          <a:extLst>
            <a:ext uri="{FF2B5EF4-FFF2-40B4-BE49-F238E27FC236}">
              <a16:creationId xmlns:a16="http://schemas.microsoft.com/office/drawing/2014/main" id="{00000000-0008-0000-0000-00003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12" name="ZoneTexte 2611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13" name="ZoneTexte 2612">
          <a:extLst>
            <a:ext uri="{FF2B5EF4-FFF2-40B4-BE49-F238E27FC236}">
              <a16:creationId xmlns:a16="http://schemas.microsoft.com/office/drawing/2014/main" id="{00000000-0008-0000-0000-00003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14" name="ZoneTexte 2613">
          <a:extLst>
            <a:ext uri="{FF2B5EF4-FFF2-40B4-BE49-F238E27FC236}">
              <a16:creationId xmlns:a16="http://schemas.microsoft.com/office/drawing/2014/main" id="{00000000-0008-0000-0000-00003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15" name="ZoneTexte 2614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16" name="ZoneTexte 2615">
          <a:extLst>
            <a:ext uri="{FF2B5EF4-FFF2-40B4-BE49-F238E27FC236}">
              <a16:creationId xmlns:a16="http://schemas.microsoft.com/office/drawing/2014/main" id="{00000000-0008-0000-0000-00003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17" name="ZoneTexte 2616">
          <a:extLst>
            <a:ext uri="{FF2B5EF4-FFF2-40B4-BE49-F238E27FC236}">
              <a16:creationId xmlns:a16="http://schemas.microsoft.com/office/drawing/2014/main" id="{00000000-0008-0000-0000-00003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18" name="ZoneTexte 2617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19" name="ZoneTexte 2618">
          <a:extLst>
            <a:ext uri="{FF2B5EF4-FFF2-40B4-BE49-F238E27FC236}">
              <a16:creationId xmlns:a16="http://schemas.microsoft.com/office/drawing/2014/main" id="{00000000-0008-0000-0000-00003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20" name="ZoneTexte 2619">
          <a:extLst>
            <a:ext uri="{FF2B5EF4-FFF2-40B4-BE49-F238E27FC236}">
              <a16:creationId xmlns:a16="http://schemas.microsoft.com/office/drawing/2014/main" id="{00000000-0008-0000-0000-00003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21" name="ZoneTexte 2620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22" name="ZoneTexte 2621">
          <a:extLst>
            <a:ext uri="{FF2B5EF4-FFF2-40B4-BE49-F238E27FC236}">
              <a16:creationId xmlns:a16="http://schemas.microsoft.com/office/drawing/2014/main" id="{00000000-0008-0000-0000-00003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23" name="ZoneTexte 2622">
          <a:extLst>
            <a:ext uri="{FF2B5EF4-FFF2-40B4-BE49-F238E27FC236}">
              <a16:creationId xmlns:a16="http://schemas.microsoft.com/office/drawing/2014/main" id="{00000000-0008-0000-0000-00003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24" name="ZoneTexte 262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25" name="ZoneTexte 2624">
          <a:extLst>
            <a:ext uri="{FF2B5EF4-FFF2-40B4-BE49-F238E27FC236}">
              <a16:creationId xmlns:a16="http://schemas.microsoft.com/office/drawing/2014/main" id="{00000000-0008-0000-0000-00004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26" name="ZoneTexte 2625">
          <a:extLst>
            <a:ext uri="{FF2B5EF4-FFF2-40B4-BE49-F238E27FC236}">
              <a16:creationId xmlns:a16="http://schemas.microsoft.com/office/drawing/2014/main" id="{00000000-0008-0000-0000-000042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27" name="ZoneTexte 2626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28" name="ZoneTexte 2627">
          <a:extLst>
            <a:ext uri="{FF2B5EF4-FFF2-40B4-BE49-F238E27FC236}">
              <a16:creationId xmlns:a16="http://schemas.microsoft.com/office/drawing/2014/main" id="{00000000-0008-0000-0000-00004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29" name="ZoneTexte 2628">
          <a:extLst>
            <a:ext uri="{FF2B5EF4-FFF2-40B4-BE49-F238E27FC236}">
              <a16:creationId xmlns:a16="http://schemas.microsoft.com/office/drawing/2014/main" id="{00000000-0008-0000-0000-000045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30" name="ZoneTexte 2629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31" name="ZoneTexte 2630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32" name="ZoneTexte 2631">
          <a:extLst>
            <a:ext uri="{FF2B5EF4-FFF2-40B4-BE49-F238E27FC236}">
              <a16:creationId xmlns:a16="http://schemas.microsoft.com/office/drawing/2014/main" id="{00000000-0008-0000-0000-000048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33" name="ZoneTexte 2632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34" name="ZoneTexte 2633">
          <a:extLst>
            <a:ext uri="{FF2B5EF4-FFF2-40B4-BE49-F238E27FC236}">
              <a16:creationId xmlns:a16="http://schemas.microsoft.com/office/drawing/2014/main" id="{00000000-0008-0000-0000-00004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35" name="ZoneTexte 2634">
          <a:extLst>
            <a:ext uri="{FF2B5EF4-FFF2-40B4-BE49-F238E27FC236}">
              <a16:creationId xmlns:a16="http://schemas.microsoft.com/office/drawing/2014/main" id="{00000000-0008-0000-0000-00004B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36" name="ZoneTexte 2635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37" name="ZoneTexte 2636">
          <a:extLst>
            <a:ext uri="{FF2B5EF4-FFF2-40B4-BE49-F238E27FC236}">
              <a16:creationId xmlns:a16="http://schemas.microsoft.com/office/drawing/2014/main" id="{00000000-0008-0000-0000-00004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38" name="ZoneTexte 2637">
          <a:extLst>
            <a:ext uri="{FF2B5EF4-FFF2-40B4-BE49-F238E27FC236}">
              <a16:creationId xmlns:a16="http://schemas.microsoft.com/office/drawing/2014/main" id="{00000000-0008-0000-0000-00004E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39" name="ZoneTexte 2638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40" name="ZoneTexte 2639">
          <a:extLst>
            <a:ext uri="{FF2B5EF4-FFF2-40B4-BE49-F238E27FC236}">
              <a16:creationId xmlns:a16="http://schemas.microsoft.com/office/drawing/2014/main" id="{00000000-0008-0000-0000-00005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41" name="ZoneTexte 2640">
          <a:extLst>
            <a:ext uri="{FF2B5EF4-FFF2-40B4-BE49-F238E27FC236}">
              <a16:creationId xmlns:a16="http://schemas.microsoft.com/office/drawing/2014/main" id="{00000000-0008-0000-0000-000051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42" name="ZoneTexte 2641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43" name="ZoneTexte 2642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44" name="ZoneTexte 2643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45" name="ZoneTexte 2644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46" name="ZoneTexte 2645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47" name="ZoneTexte 2646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48" name="ZoneTexte 2647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49" name="ZoneTexte 2648">
          <a:extLst>
            <a:ext uri="{FF2B5EF4-FFF2-40B4-BE49-F238E27FC236}">
              <a16:creationId xmlns:a16="http://schemas.microsoft.com/office/drawing/2014/main" id="{00000000-0008-0000-0000-00005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50" name="ZoneTexte 2649">
          <a:extLst>
            <a:ext uri="{FF2B5EF4-FFF2-40B4-BE49-F238E27FC236}">
              <a16:creationId xmlns:a16="http://schemas.microsoft.com/office/drawing/2014/main" id="{00000000-0008-0000-0000-00005A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51" name="ZoneTexte 2650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52" name="ZoneTexte 2651">
          <a:extLst>
            <a:ext uri="{FF2B5EF4-FFF2-40B4-BE49-F238E27FC236}">
              <a16:creationId xmlns:a16="http://schemas.microsoft.com/office/drawing/2014/main" id="{00000000-0008-0000-0000-00005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53" name="ZoneTexte 2652">
          <a:extLst>
            <a:ext uri="{FF2B5EF4-FFF2-40B4-BE49-F238E27FC236}">
              <a16:creationId xmlns:a16="http://schemas.microsoft.com/office/drawing/2014/main" id="{00000000-0008-0000-0000-00005D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54" name="ZoneTexte 265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55" name="ZoneTexte 2654">
          <a:extLst>
            <a:ext uri="{FF2B5EF4-FFF2-40B4-BE49-F238E27FC236}">
              <a16:creationId xmlns:a16="http://schemas.microsoft.com/office/drawing/2014/main" id="{00000000-0008-0000-0000-00005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56" name="ZoneTexte 2655">
          <a:extLst>
            <a:ext uri="{FF2B5EF4-FFF2-40B4-BE49-F238E27FC236}">
              <a16:creationId xmlns:a16="http://schemas.microsoft.com/office/drawing/2014/main" id="{00000000-0008-0000-0000-00006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57" name="ZoneTexte 2656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58" name="ZoneTexte 2657">
          <a:extLst>
            <a:ext uri="{FF2B5EF4-FFF2-40B4-BE49-F238E27FC236}">
              <a16:creationId xmlns:a16="http://schemas.microsoft.com/office/drawing/2014/main" id="{00000000-0008-0000-0000-00006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59" name="ZoneTexte 2658">
          <a:extLst>
            <a:ext uri="{FF2B5EF4-FFF2-40B4-BE49-F238E27FC236}">
              <a16:creationId xmlns:a16="http://schemas.microsoft.com/office/drawing/2014/main" id="{00000000-0008-0000-0000-00006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60" name="ZoneTexte 2659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61" name="ZoneTexte 2660">
          <a:extLst>
            <a:ext uri="{FF2B5EF4-FFF2-40B4-BE49-F238E27FC236}">
              <a16:creationId xmlns:a16="http://schemas.microsoft.com/office/drawing/2014/main" id="{00000000-0008-0000-0000-00006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62" name="ZoneTexte 2661">
          <a:extLst>
            <a:ext uri="{FF2B5EF4-FFF2-40B4-BE49-F238E27FC236}">
              <a16:creationId xmlns:a16="http://schemas.microsoft.com/office/drawing/2014/main" id="{00000000-0008-0000-0000-00006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63" name="ZoneTexte 2662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64" name="ZoneTexte 2663">
          <a:extLst>
            <a:ext uri="{FF2B5EF4-FFF2-40B4-BE49-F238E27FC236}">
              <a16:creationId xmlns:a16="http://schemas.microsoft.com/office/drawing/2014/main" id="{00000000-0008-0000-0000-00006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65" name="ZoneTexte 2664">
          <a:extLst>
            <a:ext uri="{FF2B5EF4-FFF2-40B4-BE49-F238E27FC236}">
              <a16:creationId xmlns:a16="http://schemas.microsoft.com/office/drawing/2014/main" id="{00000000-0008-0000-0000-00006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66" name="ZoneTexte 2665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67" name="ZoneTexte 2666">
          <a:extLst>
            <a:ext uri="{FF2B5EF4-FFF2-40B4-BE49-F238E27FC236}">
              <a16:creationId xmlns:a16="http://schemas.microsoft.com/office/drawing/2014/main" id="{00000000-0008-0000-0000-00006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68" name="ZoneTexte 2667">
          <a:extLst>
            <a:ext uri="{FF2B5EF4-FFF2-40B4-BE49-F238E27FC236}">
              <a16:creationId xmlns:a16="http://schemas.microsoft.com/office/drawing/2014/main" id="{00000000-0008-0000-0000-00006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69" name="ZoneTexte 2668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70" name="ZoneTexte 2669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71" name="ZoneTexte 2670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72" name="ZoneTexte 2671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73" name="ZoneTexte 2672">
          <a:extLst>
            <a:ext uri="{FF2B5EF4-FFF2-40B4-BE49-F238E27FC236}">
              <a16:creationId xmlns:a16="http://schemas.microsoft.com/office/drawing/2014/main" id="{00000000-0008-0000-0000-00007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74" name="ZoneTexte 2673">
          <a:extLst>
            <a:ext uri="{FF2B5EF4-FFF2-40B4-BE49-F238E27FC236}">
              <a16:creationId xmlns:a16="http://schemas.microsoft.com/office/drawing/2014/main" id="{00000000-0008-0000-0000-000072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75" name="ZoneTexte 2674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76" name="ZoneTexte 2675">
          <a:extLst>
            <a:ext uri="{FF2B5EF4-FFF2-40B4-BE49-F238E27FC236}">
              <a16:creationId xmlns:a16="http://schemas.microsoft.com/office/drawing/2014/main" id="{00000000-0008-0000-0000-00007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77" name="ZoneTexte 2676">
          <a:extLst>
            <a:ext uri="{FF2B5EF4-FFF2-40B4-BE49-F238E27FC236}">
              <a16:creationId xmlns:a16="http://schemas.microsoft.com/office/drawing/2014/main" id="{00000000-0008-0000-0000-000075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78" name="ZoneTexte 2677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79" name="ZoneTexte 2678">
          <a:extLst>
            <a:ext uri="{FF2B5EF4-FFF2-40B4-BE49-F238E27FC236}">
              <a16:creationId xmlns:a16="http://schemas.microsoft.com/office/drawing/2014/main" id="{00000000-0008-0000-0000-00007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80" name="ZoneTexte 2679">
          <a:extLst>
            <a:ext uri="{FF2B5EF4-FFF2-40B4-BE49-F238E27FC236}">
              <a16:creationId xmlns:a16="http://schemas.microsoft.com/office/drawing/2014/main" id="{00000000-0008-0000-0000-000078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81" name="ZoneTexte 2680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82" name="ZoneTexte 2681">
          <a:extLst>
            <a:ext uri="{FF2B5EF4-FFF2-40B4-BE49-F238E27FC236}">
              <a16:creationId xmlns:a16="http://schemas.microsoft.com/office/drawing/2014/main" id="{00000000-0008-0000-0000-00007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83" name="ZoneTexte 2682">
          <a:extLst>
            <a:ext uri="{FF2B5EF4-FFF2-40B4-BE49-F238E27FC236}">
              <a16:creationId xmlns:a16="http://schemas.microsoft.com/office/drawing/2014/main" id="{00000000-0008-0000-0000-00007B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84" name="ZoneTexte 268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85" name="ZoneTexte 2684">
          <a:extLst>
            <a:ext uri="{FF2B5EF4-FFF2-40B4-BE49-F238E27FC236}">
              <a16:creationId xmlns:a16="http://schemas.microsoft.com/office/drawing/2014/main" id="{00000000-0008-0000-0000-00007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86" name="ZoneTexte 2685">
          <a:extLst>
            <a:ext uri="{FF2B5EF4-FFF2-40B4-BE49-F238E27FC236}">
              <a16:creationId xmlns:a16="http://schemas.microsoft.com/office/drawing/2014/main" id="{00000000-0008-0000-0000-00007E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87" name="ZoneTexte 2686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88" name="ZoneTexte 2687">
          <a:extLst>
            <a:ext uri="{FF2B5EF4-FFF2-40B4-BE49-F238E27FC236}">
              <a16:creationId xmlns:a16="http://schemas.microsoft.com/office/drawing/2014/main" id="{00000000-0008-0000-0000-00008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89" name="ZoneTexte 2688">
          <a:extLst>
            <a:ext uri="{FF2B5EF4-FFF2-40B4-BE49-F238E27FC236}">
              <a16:creationId xmlns:a16="http://schemas.microsoft.com/office/drawing/2014/main" id="{00000000-0008-0000-0000-000081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90" name="ZoneTexte 2689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91" name="ZoneTexte 2690">
          <a:extLst>
            <a:ext uri="{FF2B5EF4-FFF2-40B4-BE49-F238E27FC236}">
              <a16:creationId xmlns:a16="http://schemas.microsoft.com/office/drawing/2014/main" id="{00000000-0008-0000-0000-00008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92" name="ZoneTexte 2691">
          <a:extLst>
            <a:ext uri="{FF2B5EF4-FFF2-40B4-BE49-F238E27FC236}">
              <a16:creationId xmlns:a16="http://schemas.microsoft.com/office/drawing/2014/main" id="{00000000-0008-0000-0000-000084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93" name="ZoneTexte 2692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94" name="ZoneTexte 2693">
          <a:extLst>
            <a:ext uri="{FF2B5EF4-FFF2-40B4-BE49-F238E27FC236}">
              <a16:creationId xmlns:a16="http://schemas.microsoft.com/office/drawing/2014/main" id="{00000000-0008-0000-0000-00008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95" name="ZoneTexte 2694">
          <a:extLst>
            <a:ext uri="{FF2B5EF4-FFF2-40B4-BE49-F238E27FC236}">
              <a16:creationId xmlns:a16="http://schemas.microsoft.com/office/drawing/2014/main" id="{00000000-0008-0000-0000-000087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96" name="ZoneTexte 2695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97" name="ZoneTexte 2696">
          <a:extLst>
            <a:ext uri="{FF2B5EF4-FFF2-40B4-BE49-F238E27FC236}">
              <a16:creationId xmlns:a16="http://schemas.microsoft.com/office/drawing/2014/main" id="{00000000-0008-0000-0000-00008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698" name="ZoneTexte 2697">
          <a:extLst>
            <a:ext uri="{FF2B5EF4-FFF2-40B4-BE49-F238E27FC236}">
              <a16:creationId xmlns:a16="http://schemas.microsoft.com/office/drawing/2014/main" id="{00000000-0008-0000-0000-00008A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699" name="ZoneTexte 2698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00" name="ZoneTexte 2699">
          <a:extLst>
            <a:ext uri="{FF2B5EF4-FFF2-40B4-BE49-F238E27FC236}">
              <a16:creationId xmlns:a16="http://schemas.microsoft.com/office/drawing/2014/main" id="{00000000-0008-0000-0000-00008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01" name="ZoneTexte 2700">
          <a:extLst>
            <a:ext uri="{FF2B5EF4-FFF2-40B4-BE49-F238E27FC236}">
              <a16:creationId xmlns:a16="http://schemas.microsoft.com/office/drawing/2014/main" id="{00000000-0008-0000-0000-00008D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02" name="ZoneTexte 2701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03" name="ZoneTexte 2702">
          <a:extLst>
            <a:ext uri="{FF2B5EF4-FFF2-40B4-BE49-F238E27FC236}">
              <a16:creationId xmlns:a16="http://schemas.microsoft.com/office/drawing/2014/main" id="{00000000-0008-0000-0000-00008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04" name="ZoneTexte 2703">
          <a:extLst>
            <a:ext uri="{FF2B5EF4-FFF2-40B4-BE49-F238E27FC236}">
              <a16:creationId xmlns:a16="http://schemas.microsoft.com/office/drawing/2014/main" id="{00000000-0008-0000-0000-00009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05" name="ZoneTexte 2704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06" name="ZoneTexte 2705">
          <a:extLst>
            <a:ext uri="{FF2B5EF4-FFF2-40B4-BE49-F238E27FC236}">
              <a16:creationId xmlns:a16="http://schemas.microsoft.com/office/drawing/2014/main" id="{00000000-0008-0000-0000-00009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07" name="ZoneTexte 2706">
          <a:extLst>
            <a:ext uri="{FF2B5EF4-FFF2-40B4-BE49-F238E27FC236}">
              <a16:creationId xmlns:a16="http://schemas.microsoft.com/office/drawing/2014/main" id="{00000000-0008-0000-0000-00009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08" name="ZoneTexte 2707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09" name="ZoneTexte 2708">
          <a:extLst>
            <a:ext uri="{FF2B5EF4-FFF2-40B4-BE49-F238E27FC236}">
              <a16:creationId xmlns:a16="http://schemas.microsoft.com/office/drawing/2014/main" id="{00000000-0008-0000-0000-00009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10" name="ZoneTexte 2709">
          <a:extLst>
            <a:ext uri="{FF2B5EF4-FFF2-40B4-BE49-F238E27FC236}">
              <a16:creationId xmlns:a16="http://schemas.microsoft.com/office/drawing/2014/main" id="{00000000-0008-0000-0000-00009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11" name="ZoneTexte 2710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12" name="ZoneTexte 2711">
          <a:extLst>
            <a:ext uri="{FF2B5EF4-FFF2-40B4-BE49-F238E27FC236}">
              <a16:creationId xmlns:a16="http://schemas.microsoft.com/office/drawing/2014/main" id="{00000000-0008-0000-0000-00009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13" name="ZoneTexte 2712">
          <a:extLst>
            <a:ext uri="{FF2B5EF4-FFF2-40B4-BE49-F238E27FC236}">
              <a16:creationId xmlns:a16="http://schemas.microsoft.com/office/drawing/2014/main" id="{00000000-0008-0000-0000-00009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14" name="ZoneTexte 27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15" name="ZoneTexte 2714">
          <a:extLst>
            <a:ext uri="{FF2B5EF4-FFF2-40B4-BE49-F238E27FC236}">
              <a16:creationId xmlns:a16="http://schemas.microsoft.com/office/drawing/2014/main" id="{00000000-0008-0000-0000-00009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16" name="ZoneTexte 2715">
          <a:extLst>
            <a:ext uri="{FF2B5EF4-FFF2-40B4-BE49-F238E27FC236}">
              <a16:creationId xmlns:a16="http://schemas.microsoft.com/office/drawing/2014/main" id="{00000000-0008-0000-0000-00009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17" name="ZoneTexte 2716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18" name="ZoneTexte 2717">
          <a:extLst>
            <a:ext uri="{FF2B5EF4-FFF2-40B4-BE49-F238E27FC236}">
              <a16:creationId xmlns:a16="http://schemas.microsoft.com/office/drawing/2014/main" id="{00000000-0008-0000-0000-00009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19" name="ZoneTexte 2718">
          <a:extLst>
            <a:ext uri="{FF2B5EF4-FFF2-40B4-BE49-F238E27FC236}">
              <a16:creationId xmlns:a16="http://schemas.microsoft.com/office/drawing/2014/main" id="{00000000-0008-0000-0000-00009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20" name="ZoneTexte 2719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21" name="ZoneTexte 2720">
          <a:extLst>
            <a:ext uri="{FF2B5EF4-FFF2-40B4-BE49-F238E27FC236}">
              <a16:creationId xmlns:a16="http://schemas.microsoft.com/office/drawing/2014/main" id="{00000000-0008-0000-0000-0000A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22" name="ZoneTexte 2721">
          <a:extLst>
            <a:ext uri="{FF2B5EF4-FFF2-40B4-BE49-F238E27FC236}">
              <a16:creationId xmlns:a16="http://schemas.microsoft.com/office/drawing/2014/main" id="{00000000-0008-0000-0000-0000A2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23" name="ZoneTexte 2722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24" name="ZoneTexte 2723">
          <a:extLst>
            <a:ext uri="{FF2B5EF4-FFF2-40B4-BE49-F238E27FC236}">
              <a16:creationId xmlns:a16="http://schemas.microsoft.com/office/drawing/2014/main" id="{00000000-0008-0000-0000-0000A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25" name="ZoneTexte 2724">
          <a:extLst>
            <a:ext uri="{FF2B5EF4-FFF2-40B4-BE49-F238E27FC236}">
              <a16:creationId xmlns:a16="http://schemas.microsoft.com/office/drawing/2014/main" id="{00000000-0008-0000-0000-0000A5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26" name="ZoneTexte 2725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27" name="ZoneTexte 2726">
          <a:extLst>
            <a:ext uri="{FF2B5EF4-FFF2-40B4-BE49-F238E27FC236}">
              <a16:creationId xmlns:a16="http://schemas.microsoft.com/office/drawing/2014/main" id="{00000000-0008-0000-0000-0000A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28" name="ZoneTexte 2727">
          <a:extLst>
            <a:ext uri="{FF2B5EF4-FFF2-40B4-BE49-F238E27FC236}">
              <a16:creationId xmlns:a16="http://schemas.microsoft.com/office/drawing/2014/main" id="{00000000-0008-0000-0000-0000A8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29" name="ZoneTexte 2728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30" name="ZoneTexte 2729">
          <a:extLst>
            <a:ext uri="{FF2B5EF4-FFF2-40B4-BE49-F238E27FC236}">
              <a16:creationId xmlns:a16="http://schemas.microsoft.com/office/drawing/2014/main" id="{00000000-0008-0000-0000-0000A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31" name="ZoneTexte 2730">
          <a:extLst>
            <a:ext uri="{FF2B5EF4-FFF2-40B4-BE49-F238E27FC236}">
              <a16:creationId xmlns:a16="http://schemas.microsoft.com/office/drawing/2014/main" id="{00000000-0008-0000-0000-0000AB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32" name="ZoneTexte 2731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33" name="ZoneTexte 2732">
          <a:extLst>
            <a:ext uri="{FF2B5EF4-FFF2-40B4-BE49-F238E27FC236}">
              <a16:creationId xmlns:a16="http://schemas.microsoft.com/office/drawing/2014/main" id="{00000000-0008-0000-0000-0000A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34" name="ZoneTexte 2733">
          <a:extLst>
            <a:ext uri="{FF2B5EF4-FFF2-40B4-BE49-F238E27FC236}">
              <a16:creationId xmlns:a16="http://schemas.microsoft.com/office/drawing/2014/main" id="{00000000-0008-0000-0000-0000AE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35" name="ZoneTexte 2734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36" name="ZoneTexte 2735">
          <a:extLst>
            <a:ext uri="{FF2B5EF4-FFF2-40B4-BE49-F238E27FC236}">
              <a16:creationId xmlns:a16="http://schemas.microsoft.com/office/drawing/2014/main" id="{00000000-0008-0000-0000-0000B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37" name="ZoneTexte 2736">
          <a:extLst>
            <a:ext uri="{FF2B5EF4-FFF2-40B4-BE49-F238E27FC236}">
              <a16:creationId xmlns:a16="http://schemas.microsoft.com/office/drawing/2014/main" id="{00000000-0008-0000-0000-0000B1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38" name="ZoneTexte 2737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39" name="ZoneTexte 2738">
          <a:extLst>
            <a:ext uri="{FF2B5EF4-FFF2-40B4-BE49-F238E27FC236}">
              <a16:creationId xmlns:a16="http://schemas.microsoft.com/office/drawing/2014/main" id="{00000000-0008-0000-0000-0000B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40" name="ZoneTexte 2739">
          <a:extLst>
            <a:ext uri="{FF2B5EF4-FFF2-40B4-BE49-F238E27FC236}">
              <a16:creationId xmlns:a16="http://schemas.microsoft.com/office/drawing/2014/main" id="{00000000-0008-0000-0000-0000B4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41" name="ZoneTexte 2740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42" name="ZoneTexte 2741">
          <a:extLst>
            <a:ext uri="{FF2B5EF4-FFF2-40B4-BE49-F238E27FC236}">
              <a16:creationId xmlns:a16="http://schemas.microsoft.com/office/drawing/2014/main" id="{00000000-0008-0000-0000-0000B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43" name="ZoneTexte 2742">
          <a:extLst>
            <a:ext uri="{FF2B5EF4-FFF2-40B4-BE49-F238E27FC236}">
              <a16:creationId xmlns:a16="http://schemas.microsoft.com/office/drawing/2014/main" id="{00000000-0008-0000-0000-0000B7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44" name="ZoneTexte 274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45" name="ZoneTexte 2744">
          <a:extLst>
            <a:ext uri="{FF2B5EF4-FFF2-40B4-BE49-F238E27FC236}">
              <a16:creationId xmlns:a16="http://schemas.microsoft.com/office/drawing/2014/main" id="{00000000-0008-0000-0000-0000B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46" name="ZoneTexte 2745">
          <a:extLst>
            <a:ext uri="{FF2B5EF4-FFF2-40B4-BE49-F238E27FC236}">
              <a16:creationId xmlns:a16="http://schemas.microsoft.com/office/drawing/2014/main" id="{00000000-0008-0000-0000-0000BA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47" name="ZoneTexte 2746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48" name="ZoneTexte 2747">
          <a:extLst>
            <a:ext uri="{FF2B5EF4-FFF2-40B4-BE49-F238E27FC236}">
              <a16:creationId xmlns:a16="http://schemas.microsoft.com/office/drawing/2014/main" id="{00000000-0008-0000-0000-0000B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49" name="ZoneTexte 2748">
          <a:extLst>
            <a:ext uri="{FF2B5EF4-FFF2-40B4-BE49-F238E27FC236}">
              <a16:creationId xmlns:a16="http://schemas.microsoft.com/office/drawing/2014/main" id="{00000000-0008-0000-0000-0000BD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50" name="ZoneTexte 2749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51" name="ZoneTexte 2750">
          <a:extLst>
            <a:ext uri="{FF2B5EF4-FFF2-40B4-BE49-F238E27FC236}">
              <a16:creationId xmlns:a16="http://schemas.microsoft.com/office/drawing/2014/main" id="{00000000-0008-0000-0000-0000B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52" name="ZoneTexte 2751">
          <a:extLst>
            <a:ext uri="{FF2B5EF4-FFF2-40B4-BE49-F238E27FC236}">
              <a16:creationId xmlns:a16="http://schemas.microsoft.com/office/drawing/2014/main" id="{00000000-0008-0000-0000-0000C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53" name="ZoneTexte 2752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54" name="ZoneTexte 2753">
          <a:extLst>
            <a:ext uri="{FF2B5EF4-FFF2-40B4-BE49-F238E27FC236}">
              <a16:creationId xmlns:a16="http://schemas.microsoft.com/office/drawing/2014/main" id="{00000000-0008-0000-0000-0000C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55" name="ZoneTexte 2754">
          <a:extLst>
            <a:ext uri="{FF2B5EF4-FFF2-40B4-BE49-F238E27FC236}">
              <a16:creationId xmlns:a16="http://schemas.microsoft.com/office/drawing/2014/main" id="{00000000-0008-0000-0000-0000C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56" name="ZoneTexte 2755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57" name="ZoneTexte 2756">
          <a:extLst>
            <a:ext uri="{FF2B5EF4-FFF2-40B4-BE49-F238E27FC236}">
              <a16:creationId xmlns:a16="http://schemas.microsoft.com/office/drawing/2014/main" id="{00000000-0008-0000-0000-0000C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58" name="ZoneTexte 2757">
          <a:extLst>
            <a:ext uri="{FF2B5EF4-FFF2-40B4-BE49-F238E27FC236}">
              <a16:creationId xmlns:a16="http://schemas.microsoft.com/office/drawing/2014/main" id="{00000000-0008-0000-0000-0000C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59" name="ZoneTexte 2758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60" name="ZoneTexte 2759">
          <a:extLst>
            <a:ext uri="{FF2B5EF4-FFF2-40B4-BE49-F238E27FC236}">
              <a16:creationId xmlns:a16="http://schemas.microsoft.com/office/drawing/2014/main" id="{00000000-0008-0000-0000-0000C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61" name="ZoneTexte 2760">
          <a:extLst>
            <a:ext uri="{FF2B5EF4-FFF2-40B4-BE49-F238E27FC236}">
              <a16:creationId xmlns:a16="http://schemas.microsoft.com/office/drawing/2014/main" id="{00000000-0008-0000-0000-0000C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62" name="ZoneTexte 2761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63" name="ZoneTexte 2762">
          <a:extLst>
            <a:ext uri="{FF2B5EF4-FFF2-40B4-BE49-F238E27FC236}">
              <a16:creationId xmlns:a16="http://schemas.microsoft.com/office/drawing/2014/main" id="{00000000-0008-0000-0000-0000C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64" name="ZoneTexte 2763">
          <a:extLst>
            <a:ext uri="{FF2B5EF4-FFF2-40B4-BE49-F238E27FC236}">
              <a16:creationId xmlns:a16="http://schemas.microsoft.com/office/drawing/2014/main" id="{00000000-0008-0000-0000-0000C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65" name="ZoneTexte 2764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66" name="ZoneTexte 2765">
          <a:extLst>
            <a:ext uri="{FF2B5EF4-FFF2-40B4-BE49-F238E27FC236}">
              <a16:creationId xmlns:a16="http://schemas.microsoft.com/office/drawing/2014/main" id="{00000000-0008-0000-0000-0000C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67" name="ZoneTexte 2766">
          <a:extLst>
            <a:ext uri="{FF2B5EF4-FFF2-40B4-BE49-F238E27FC236}">
              <a16:creationId xmlns:a16="http://schemas.microsoft.com/office/drawing/2014/main" id="{00000000-0008-0000-0000-0000C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68" name="ZoneTexte 2767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69" name="ZoneTexte 2768">
          <a:extLst>
            <a:ext uri="{FF2B5EF4-FFF2-40B4-BE49-F238E27FC236}">
              <a16:creationId xmlns:a16="http://schemas.microsoft.com/office/drawing/2014/main" id="{00000000-0008-0000-0000-0000D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70" name="ZoneTexte 2769">
          <a:extLst>
            <a:ext uri="{FF2B5EF4-FFF2-40B4-BE49-F238E27FC236}">
              <a16:creationId xmlns:a16="http://schemas.microsoft.com/office/drawing/2014/main" id="{00000000-0008-0000-0000-0000D2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71" name="ZoneTexte 2770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72" name="ZoneTexte 2771">
          <a:extLst>
            <a:ext uri="{FF2B5EF4-FFF2-40B4-BE49-F238E27FC236}">
              <a16:creationId xmlns:a16="http://schemas.microsoft.com/office/drawing/2014/main" id="{00000000-0008-0000-0000-0000D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73" name="ZoneTexte 2772">
          <a:extLst>
            <a:ext uri="{FF2B5EF4-FFF2-40B4-BE49-F238E27FC236}">
              <a16:creationId xmlns:a16="http://schemas.microsoft.com/office/drawing/2014/main" id="{00000000-0008-0000-0000-0000D5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74" name="ZoneTexte 277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75" name="ZoneTexte 2774">
          <a:extLst>
            <a:ext uri="{FF2B5EF4-FFF2-40B4-BE49-F238E27FC236}">
              <a16:creationId xmlns:a16="http://schemas.microsoft.com/office/drawing/2014/main" id="{00000000-0008-0000-0000-0000D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76" name="ZoneTexte 2775">
          <a:extLst>
            <a:ext uri="{FF2B5EF4-FFF2-40B4-BE49-F238E27FC236}">
              <a16:creationId xmlns:a16="http://schemas.microsoft.com/office/drawing/2014/main" id="{00000000-0008-0000-0000-0000D8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77" name="ZoneTexte 2776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78" name="ZoneTexte 2777">
          <a:extLst>
            <a:ext uri="{FF2B5EF4-FFF2-40B4-BE49-F238E27FC236}">
              <a16:creationId xmlns:a16="http://schemas.microsoft.com/office/drawing/2014/main" id="{00000000-0008-0000-0000-0000D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79" name="ZoneTexte 2778">
          <a:extLst>
            <a:ext uri="{FF2B5EF4-FFF2-40B4-BE49-F238E27FC236}">
              <a16:creationId xmlns:a16="http://schemas.microsoft.com/office/drawing/2014/main" id="{00000000-0008-0000-0000-0000DB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80" name="ZoneTexte 2779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81" name="ZoneTexte 2780">
          <a:extLst>
            <a:ext uri="{FF2B5EF4-FFF2-40B4-BE49-F238E27FC236}">
              <a16:creationId xmlns:a16="http://schemas.microsoft.com/office/drawing/2014/main" id="{00000000-0008-0000-0000-0000D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82" name="ZoneTexte 2781">
          <a:extLst>
            <a:ext uri="{FF2B5EF4-FFF2-40B4-BE49-F238E27FC236}">
              <a16:creationId xmlns:a16="http://schemas.microsoft.com/office/drawing/2014/main" id="{00000000-0008-0000-0000-0000DE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83" name="ZoneTexte 2782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84" name="ZoneTexte 2783">
          <a:extLst>
            <a:ext uri="{FF2B5EF4-FFF2-40B4-BE49-F238E27FC236}">
              <a16:creationId xmlns:a16="http://schemas.microsoft.com/office/drawing/2014/main" id="{00000000-0008-0000-0000-0000E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85" name="ZoneTexte 2784">
          <a:extLst>
            <a:ext uri="{FF2B5EF4-FFF2-40B4-BE49-F238E27FC236}">
              <a16:creationId xmlns:a16="http://schemas.microsoft.com/office/drawing/2014/main" id="{00000000-0008-0000-0000-0000E1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86" name="ZoneTexte 2785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87" name="ZoneTexte 2786">
          <a:extLst>
            <a:ext uri="{FF2B5EF4-FFF2-40B4-BE49-F238E27FC236}">
              <a16:creationId xmlns:a16="http://schemas.microsoft.com/office/drawing/2014/main" id="{00000000-0008-0000-0000-0000E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88" name="ZoneTexte 2787">
          <a:extLst>
            <a:ext uri="{FF2B5EF4-FFF2-40B4-BE49-F238E27FC236}">
              <a16:creationId xmlns:a16="http://schemas.microsoft.com/office/drawing/2014/main" id="{00000000-0008-0000-0000-0000E4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89" name="ZoneTexte 2788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90" name="ZoneTexte 2789">
          <a:extLst>
            <a:ext uri="{FF2B5EF4-FFF2-40B4-BE49-F238E27FC236}">
              <a16:creationId xmlns:a16="http://schemas.microsoft.com/office/drawing/2014/main" id="{00000000-0008-0000-0000-0000E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91" name="ZoneTexte 2790">
          <a:extLst>
            <a:ext uri="{FF2B5EF4-FFF2-40B4-BE49-F238E27FC236}">
              <a16:creationId xmlns:a16="http://schemas.microsoft.com/office/drawing/2014/main" id="{00000000-0008-0000-0000-0000E7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92" name="ZoneTexte 2791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93" name="ZoneTexte 2792">
          <a:extLst>
            <a:ext uri="{FF2B5EF4-FFF2-40B4-BE49-F238E27FC236}">
              <a16:creationId xmlns:a16="http://schemas.microsoft.com/office/drawing/2014/main" id="{00000000-0008-0000-0000-0000E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94" name="ZoneTexte 2793">
          <a:extLst>
            <a:ext uri="{FF2B5EF4-FFF2-40B4-BE49-F238E27FC236}">
              <a16:creationId xmlns:a16="http://schemas.microsoft.com/office/drawing/2014/main" id="{00000000-0008-0000-0000-0000EA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95" name="ZoneTexte 2794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96" name="ZoneTexte 2795">
          <a:extLst>
            <a:ext uri="{FF2B5EF4-FFF2-40B4-BE49-F238E27FC236}">
              <a16:creationId xmlns:a16="http://schemas.microsoft.com/office/drawing/2014/main" id="{00000000-0008-0000-0000-0000E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797" name="ZoneTexte 2796">
          <a:extLst>
            <a:ext uri="{FF2B5EF4-FFF2-40B4-BE49-F238E27FC236}">
              <a16:creationId xmlns:a16="http://schemas.microsoft.com/office/drawing/2014/main" id="{00000000-0008-0000-0000-0000ED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98" name="ZoneTexte 2797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799" name="ZoneTexte 2798">
          <a:extLst>
            <a:ext uri="{FF2B5EF4-FFF2-40B4-BE49-F238E27FC236}">
              <a16:creationId xmlns:a16="http://schemas.microsoft.com/office/drawing/2014/main" id="{00000000-0008-0000-0000-0000E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00" name="ZoneTexte 2799">
          <a:extLst>
            <a:ext uri="{FF2B5EF4-FFF2-40B4-BE49-F238E27FC236}">
              <a16:creationId xmlns:a16="http://schemas.microsoft.com/office/drawing/2014/main" id="{00000000-0008-0000-0000-0000F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01" name="ZoneTexte 2800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02" name="ZoneTexte 2801">
          <a:extLst>
            <a:ext uri="{FF2B5EF4-FFF2-40B4-BE49-F238E27FC236}">
              <a16:creationId xmlns:a16="http://schemas.microsoft.com/office/drawing/2014/main" id="{00000000-0008-0000-0000-0000F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03" name="ZoneTexte 2802">
          <a:extLst>
            <a:ext uri="{FF2B5EF4-FFF2-40B4-BE49-F238E27FC236}">
              <a16:creationId xmlns:a16="http://schemas.microsoft.com/office/drawing/2014/main" id="{00000000-0008-0000-0000-0000F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04" name="ZoneTexte 280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05" name="ZoneTexte 2804">
          <a:extLst>
            <a:ext uri="{FF2B5EF4-FFF2-40B4-BE49-F238E27FC236}">
              <a16:creationId xmlns:a16="http://schemas.microsoft.com/office/drawing/2014/main" id="{00000000-0008-0000-0000-0000F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06" name="ZoneTexte 2805">
          <a:extLst>
            <a:ext uri="{FF2B5EF4-FFF2-40B4-BE49-F238E27FC236}">
              <a16:creationId xmlns:a16="http://schemas.microsoft.com/office/drawing/2014/main" id="{00000000-0008-0000-0000-0000F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07" name="ZoneTexte 2806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08" name="ZoneTexte 2807">
          <a:extLst>
            <a:ext uri="{FF2B5EF4-FFF2-40B4-BE49-F238E27FC236}">
              <a16:creationId xmlns:a16="http://schemas.microsoft.com/office/drawing/2014/main" id="{00000000-0008-0000-0000-0000F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09" name="ZoneTexte 2808">
          <a:extLst>
            <a:ext uri="{FF2B5EF4-FFF2-40B4-BE49-F238E27FC236}">
              <a16:creationId xmlns:a16="http://schemas.microsoft.com/office/drawing/2014/main" id="{00000000-0008-0000-0000-0000F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10" name="ZoneTexte 2809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11" name="ZoneTexte 2810">
          <a:extLst>
            <a:ext uri="{FF2B5EF4-FFF2-40B4-BE49-F238E27FC236}">
              <a16:creationId xmlns:a16="http://schemas.microsoft.com/office/drawing/2014/main" id="{00000000-0008-0000-0000-0000F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12" name="ZoneTexte 2811">
          <a:extLst>
            <a:ext uri="{FF2B5EF4-FFF2-40B4-BE49-F238E27FC236}">
              <a16:creationId xmlns:a16="http://schemas.microsoft.com/office/drawing/2014/main" id="{00000000-0008-0000-0000-0000F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13" name="ZoneTexte 2812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14" name="ZoneTexte 2813">
          <a:extLst>
            <a:ext uri="{FF2B5EF4-FFF2-40B4-BE49-F238E27FC236}">
              <a16:creationId xmlns:a16="http://schemas.microsoft.com/office/drawing/2014/main" id="{00000000-0008-0000-0000-0000F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15" name="ZoneTexte 2814">
          <a:extLst>
            <a:ext uri="{FF2B5EF4-FFF2-40B4-BE49-F238E27FC236}">
              <a16:creationId xmlns:a16="http://schemas.microsoft.com/office/drawing/2014/main" id="{00000000-0008-0000-0000-0000F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16" name="ZoneTexte 2815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17" name="ZoneTexte 2816">
          <a:extLst>
            <a:ext uri="{FF2B5EF4-FFF2-40B4-BE49-F238E27FC236}">
              <a16:creationId xmlns:a16="http://schemas.microsoft.com/office/drawing/2014/main" id="{00000000-0008-0000-0000-00000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18" name="ZoneTexte 2817">
          <a:extLst>
            <a:ext uri="{FF2B5EF4-FFF2-40B4-BE49-F238E27FC236}">
              <a16:creationId xmlns:a16="http://schemas.microsoft.com/office/drawing/2014/main" id="{00000000-0008-0000-0000-000002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19" name="ZoneTexte 2818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20" name="ZoneTexte 2819">
          <a:extLst>
            <a:ext uri="{FF2B5EF4-FFF2-40B4-BE49-F238E27FC236}">
              <a16:creationId xmlns:a16="http://schemas.microsoft.com/office/drawing/2014/main" id="{00000000-0008-0000-0000-00000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21" name="ZoneTexte 2820">
          <a:extLst>
            <a:ext uri="{FF2B5EF4-FFF2-40B4-BE49-F238E27FC236}">
              <a16:creationId xmlns:a16="http://schemas.microsoft.com/office/drawing/2014/main" id="{00000000-0008-0000-0000-000005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22" name="ZoneTexte 2821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23" name="ZoneTexte 2822">
          <a:extLst>
            <a:ext uri="{FF2B5EF4-FFF2-40B4-BE49-F238E27FC236}">
              <a16:creationId xmlns:a16="http://schemas.microsoft.com/office/drawing/2014/main" id="{00000000-0008-0000-0000-00000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24" name="ZoneTexte 2823">
          <a:extLst>
            <a:ext uri="{FF2B5EF4-FFF2-40B4-BE49-F238E27FC236}">
              <a16:creationId xmlns:a16="http://schemas.microsoft.com/office/drawing/2014/main" id="{00000000-0008-0000-0000-000008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25" name="ZoneTexte 2824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26" name="ZoneTexte 2825">
          <a:extLst>
            <a:ext uri="{FF2B5EF4-FFF2-40B4-BE49-F238E27FC236}">
              <a16:creationId xmlns:a16="http://schemas.microsoft.com/office/drawing/2014/main" id="{00000000-0008-0000-0000-00000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27" name="ZoneTexte 2826">
          <a:extLst>
            <a:ext uri="{FF2B5EF4-FFF2-40B4-BE49-F238E27FC236}">
              <a16:creationId xmlns:a16="http://schemas.microsoft.com/office/drawing/2014/main" id="{00000000-0008-0000-0000-00000B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28" name="ZoneTexte 2827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29" name="ZoneTexte 2828">
          <a:extLst>
            <a:ext uri="{FF2B5EF4-FFF2-40B4-BE49-F238E27FC236}">
              <a16:creationId xmlns:a16="http://schemas.microsoft.com/office/drawing/2014/main" id="{00000000-0008-0000-0000-00000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30" name="ZoneTexte 2829">
          <a:extLst>
            <a:ext uri="{FF2B5EF4-FFF2-40B4-BE49-F238E27FC236}">
              <a16:creationId xmlns:a16="http://schemas.microsoft.com/office/drawing/2014/main" id="{00000000-0008-0000-0000-00000E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31" name="ZoneTexte 2830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32" name="ZoneTexte 2831">
          <a:extLst>
            <a:ext uri="{FF2B5EF4-FFF2-40B4-BE49-F238E27FC236}">
              <a16:creationId xmlns:a16="http://schemas.microsoft.com/office/drawing/2014/main" id="{00000000-0008-0000-0000-00001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33" name="ZoneTexte 2832">
          <a:extLst>
            <a:ext uri="{FF2B5EF4-FFF2-40B4-BE49-F238E27FC236}">
              <a16:creationId xmlns:a16="http://schemas.microsoft.com/office/drawing/2014/main" id="{00000000-0008-0000-0000-000011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34" name="ZoneTexte 283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35" name="ZoneTexte 2834">
          <a:extLst>
            <a:ext uri="{FF2B5EF4-FFF2-40B4-BE49-F238E27FC236}">
              <a16:creationId xmlns:a16="http://schemas.microsoft.com/office/drawing/2014/main" id="{00000000-0008-0000-0000-00001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36" name="ZoneTexte 2835">
          <a:extLst>
            <a:ext uri="{FF2B5EF4-FFF2-40B4-BE49-F238E27FC236}">
              <a16:creationId xmlns:a16="http://schemas.microsoft.com/office/drawing/2014/main" id="{00000000-0008-0000-0000-000014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37" name="ZoneTexte 2836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38" name="ZoneTexte 2837">
          <a:extLst>
            <a:ext uri="{FF2B5EF4-FFF2-40B4-BE49-F238E27FC236}">
              <a16:creationId xmlns:a16="http://schemas.microsoft.com/office/drawing/2014/main" id="{00000000-0008-0000-0000-00001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39" name="ZoneTexte 2838">
          <a:extLst>
            <a:ext uri="{FF2B5EF4-FFF2-40B4-BE49-F238E27FC236}">
              <a16:creationId xmlns:a16="http://schemas.microsoft.com/office/drawing/2014/main" id="{00000000-0008-0000-0000-000017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40" name="ZoneTexte 2839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41" name="ZoneTexte 2840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42" name="ZoneTexte 2841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43" name="ZoneTexte 2842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44" name="ZoneTexte 2843">
          <a:extLst>
            <a:ext uri="{FF2B5EF4-FFF2-40B4-BE49-F238E27FC236}">
              <a16:creationId xmlns:a16="http://schemas.microsoft.com/office/drawing/2014/main" id="{00000000-0008-0000-0000-00001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45" name="ZoneTexte 2844">
          <a:extLst>
            <a:ext uri="{FF2B5EF4-FFF2-40B4-BE49-F238E27FC236}">
              <a16:creationId xmlns:a16="http://schemas.microsoft.com/office/drawing/2014/main" id="{00000000-0008-0000-0000-00001D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46" name="ZoneTexte 2845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47" name="ZoneTexte 2846">
          <a:extLst>
            <a:ext uri="{FF2B5EF4-FFF2-40B4-BE49-F238E27FC236}">
              <a16:creationId xmlns:a16="http://schemas.microsoft.com/office/drawing/2014/main" id="{00000000-0008-0000-0000-00001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48" name="ZoneTexte 2847">
          <a:extLst>
            <a:ext uri="{FF2B5EF4-FFF2-40B4-BE49-F238E27FC236}">
              <a16:creationId xmlns:a16="http://schemas.microsoft.com/office/drawing/2014/main" id="{00000000-0008-0000-0000-000020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49" name="ZoneTexte 2848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50" name="ZoneTexte 2849">
          <a:extLst>
            <a:ext uri="{FF2B5EF4-FFF2-40B4-BE49-F238E27FC236}">
              <a16:creationId xmlns:a16="http://schemas.microsoft.com/office/drawing/2014/main" id="{00000000-0008-0000-0000-00002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51" name="ZoneTexte 2850">
          <a:extLst>
            <a:ext uri="{FF2B5EF4-FFF2-40B4-BE49-F238E27FC236}">
              <a16:creationId xmlns:a16="http://schemas.microsoft.com/office/drawing/2014/main" id="{00000000-0008-0000-0000-000023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52" name="ZoneTexte 2851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53" name="ZoneTexte 2852">
          <a:extLst>
            <a:ext uri="{FF2B5EF4-FFF2-40B4-BE49-F238E27FC236}">
              <a16:creationId xmlns:a16="http://schemas.microsoft.com/office/drawing/2014/main" id="{00000000-0008-0000-0000-00002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54" name="ZoneTexte 2853">
          <a:extLst>
            <a:ext uri="{FF2B5EF4-FFF2-40B4-BE49-F238E27FC236}">
              <a16:creationId xmlns:a16="http://schemas.microsoft.com/office/drawing/2014/main" id="{00000000-0008-0000-0000-000026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55" name="ZoneTexte 2854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56" name="ZoneTexte 2855">
          <a:extLst>
            <a:ext uri="{FF2B5EF4-FFF2-40B4-BE49-F238E27FC236}">
              <a16:creationId xmlns:a16="http://schemas.microsoft.com/office/drawing/2014/main" id="{00000000-0008-0000-0000-00002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57" name="ZoneTexte 2856">
          <a:extLst>
            <a:ext uri="{FF2B5EF4-FFF2-40B4-BE49-F238E27FC236}">
              <a16:creationId xmlns:a16="http://schemas.microsoft.com/office/drawing/2014/main" id="{00000000-0008-0000-0000-000029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58" name="ZoneTexte 2857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59" name="ZoneTexte 2858">
          <a:extLst>
            <a:ext uri="{FF2B5EF4-FFF2-40B4-BE49-F238E27FC236}">
              <a16:creationId xmlns:a16="http://schemas.microsoft.com/office/drawing/2014/main" id="{00000000-0008-0000-0000-00002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60" name="ZoneTexte 2859">
          <a:extLst>
            <a:ext uri="{FF2B5EF4-FFF2-40B4-BE49-F238E27FC236}">
              <a16:creationId xmlns:a16="http://schemas.microsoft.com/office/drawing/2014/main" id="{00000000-0008-0000-0000-00002C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61" name="ZoneTexte 2860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62" name="ZoneTexte 2861">
          <a:extLst>
            <a:ext uri="{FF2B5EF4-FFF2-40B4-BE49-F238E27FC236}">
              <a16:creationId xmlns:a16="http://schemas.microsoft.com/office/drawing/2014/main" id="{00000000-0008-0000-0000-00002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63" name="ZoneTexte 2862">
          <a:extLst>
            <a:ext uri="{FF2B5EF4-FFF2-40B4-BE49-F238E27FC236}">
              <a16:creationId xmlns:a16="http://schemas.microsoft.com/office/drawing/2014/main" id="{00000000-0008-0000-0000-00002F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64" name="ZoneTexte 286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65" name="ZoneTexte 2864">
          <a:extLst>
            <a:ext uri="{FF2B5EF4-FFF2-40B4-BE49-F238E27FC236}">
              <a16:creationId xmlns:a16="http://schemas.microsoft.com/office/drawing/2014/main" id="{00000000-0008-0000-0000-00003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66" name="ZoneTexte 2865">
          <a:extLst>
            <a:ext uri="{FF2B5EF4-FFF2-40B4-BE49-F238E27FC236}">
              <a16:creationId xmlns:a16="http://schemas.microsoft.com/office/drawing/2014/main" id="{00000000-0008-0000-0000-000032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67" name="ZoneTexte 2866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68" name="ZoneTexte 2867">
          <a:extLst>
            <a:ext uri="{FF2B5EF4-FFF2-40B4-BE49-F238E27FC236}">
              <a16:creationId xmlns:a16="http://schemas.microsoft.com/office/drawing/2014/main" id="{00000000-0008-0000-0000-00003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69" name="ZoneTexte 2868">
          <a:extLst>
            <a:ext uri="{FF2B5EF4-FFF2-40B4-BE49-F238E27FC236}">
              <a16:creationId xmlns:a16="http://schemas.microsoft.com/office/drawing/2014/main" id="{00000000-0008-0000-0000-000035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70" name="ZoneTexte 2869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71" name="ZoneTexte 2870">
          <a:extLst>
            <a:ext uri="{FF2B5EF4-FFF2-40B4-BE49-F238E27FC236}">
              <a16:creationId xmlns:a16="http://schemas.microsoft.com/office/drawing/2014/main" id="{00000000-0008-0000-0000-00003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72" name="ZoneTexte 2871">
          <a:extLst>
            <a:ext uri="{FF2B5EF4-FFF2-40B4-BE49-F238E27FC236}">
              <a16:creationId xmlns:a16="http://schemas.microsoft.com/office/drawing/2014/main" id="{00000000-0008-0000-0000-000038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73" name="ZoneTexte 2872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74" name="ZoneTexte 2873">
          <a:extLst>
            <a:ext uri="{FF2B5EF4-FFF2-40B4-BE49-F238E27FC236}">
              <a16:creationId xmlns:a16="http://schemas.microsoft.com/office/drawing/2014/main" id="{00000000-0008-0000-0000-00003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75" name="ZoneTexte 2874">
          <a:extLst>
            <a:ext uri="{FF2B5EF4-FFF2-40B4-BE49-F238E27FC236}">
              <a16:creationId xmlns:a16="http://schemas.microsoft.com/office/drawing/2014/main" id="{00000000-0008-0000-0000-00003B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76" name="ZoneTexte 2875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77" name="ZoneTexte 2876">
          <a:extLst>
            <a:ext uri="{FF2B5EF4-FFF2-40B4-BE49-F238E27FC236}">
              <a16:creationId xmlns:a16="http://schemas.microsoft.com/office/drawing/2014/main" id="{00000000-0008-0000-0000-00003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78" name="ZoneTexte 2877">
          <a:extLst>
            <a:ext uri="{FF2B5EF4-FFF2-40B4-BE49-F238E27FC236}">
              <a16:creationId xmlns:a16="http://schemas.microsoft.com/office/drawing/2014/main" id="{00000000-0008-0000-0000-00003E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79" name="ZoneTexte 2878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80" name="ZoneTexte 2879">
          <a:extLst>
            <a:ext uri="{FF2B5EF4-FFF2-40B4-BE49-F238E27FC236}">
              <a16:creationId xmlns:a16="http://schemas.microsoft.com/office/drawing/2014/main" id="{00000000-0008-0000-0000-00004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81" name="ZoneTexte 2880">
          <a:extLst>
            <a:ext uri="{FF2B5EF4-FFF2-40B4-BE49-F238E27FC236}">
              <a16:creationId xmlns:a16="http://schemas.microsoft.com/office/drawing/2014/main" id="{00000000-0008-0000-0000-000041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82" name="ZoneTexte 2881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83" name="ZoneTexte 2882">
          <a:extLst>
            <a:ext uri="{FF2B5EF4-FFF2-40B4-BE49-F238E27FC236}">
              <a16:creationId xmlns:a16="http://schemas.microsoft.com/office/drawing/2014/main" id="{00000000-0008-0000-0000-00004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84" name="ZoneTexte 2883">
          <a:extLst>
            <a:ext uri="{FF2B5EF4-FFF2-40B4-BE49-F238E27FC236}">
              <a16:creationId xmlns:a16="http://schemas.microsoft.com/office/drawing/2014/main" id="{00000000-0008-0000-0000-000044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85" name="ZoneTexte 2884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86" name="ZoneTexte 2885">
          <a:extLst>
            <a:ext uri="{FF2B5EF4-FFF2-40B4-BE49-F238E27FC236}">
              <a16:creationId xmlns:a16="http://schemas.microsoft.com/office/drawing/2014/main" id="{00000000-0008-0000-0000-00004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87" name="ZoneTexte 2886">
          <a:extLst>
            <a:ext uri="{FF2B5EF4-FFF2-40B4-BE49-F238E27FC236}">
              <a16:creationId xmlns:a16="http://schemas.microsoft.com/office/drawing/2014/main" id="{00000000-0008-0000-0000-000047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88" name="ZoneTexte 2887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89" name="ZoneTexte 2888">
          <a:extLst>
            <a:ext uri="{FF2B5EF4-FFF2-40B4-BE49-F238E27FC236}">
              <a16:creationId xmlns:a16="http://schemas.microsoft.com/office/drawing/2014/main" id="{00000000-0008-0000-0000-00004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90" name="ZoneTexte 2889">
          <a:extLst>
            <a:ext uri="{FF2B5EF4-FFF2-40B4-BE49-F238E27FC236}">
              <a16:creationId xmlns:a16="http://schemas.microsoft.com/office/drawing/2014/main" id="{00000000-0008-0000-0000-00004A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91" name="ZoneTexte 2890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92" name="ZoneTexte 2891">
          <a:extLst>
            <a:ext uri="{FF2B5EF4-FFF2-40B4-BE49-F238E27FC236}">
              <a16:creationId xmlns:a16="http://schemas.microsoft.com/office/drawing/2014/main" id="{00000000-0008-0000-0000-00004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93" name="ZoneTexte 2892">
          <a:extLst>
            <a:ext uri="{FF2B5EF4-FFF2-40B4-BE49-F238E27FC236}">
              <a16:creationId xmlns:a16="http://schemas.microsoft.com/office/drawing/2014/main" id="{00000000-0008-0000-0000-00004D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94" name="ZoneTexte 289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95" name="ZoneTexte 2894">
          <a:extLst>
            <a:ext uri="{FF2B5EF4-FFF2-40B4-BE49-F238E27FC236}">
              <a16:creationId xmlns:a16="http://schemas.microsoft.com/office/drawing/2014/main" id="{00000000-0008-0000-0000-00004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96" name="ZoneTexte 2895">
          <a:extLst>
            <a:ext uri="{FF2B5EF4-FFF2-40B4-BE49-F238E27FC236}">
              <a16:creationId xmlns:a16="http://schemas.microsoft.com/office/drawing/2014/main" id="{00000000-0008-0000-0000-000050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97" name="ZoneTexte 2896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898" name="ZoneTexte 2897">
          <a:extLst>
            <a:ext uri="{FF2B5EF4-FFF2-40B4-BE49-F238E27FC236}">
              <a16:creationId xmlns:a16="http://schemas.microsoft.com/office/drawing/2014/main" id="{00000000-0008-0000-0000-00005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899" name="ZoneTexte 2898">
          <a:extLst>
            <a:ext uri="{FF2B5EF4-FFF2-40B4-BE49-F238E27FC236}">
              <a16:creationId xmlns:a16="http://schemas.microsoft.com/office/drawing/2014/main" id="{00000000-0008-0000-0000-000053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00" name="ZoneTexte 2899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01" name="ZoneTexte 2900">
          <a:extLst>
            <a:ext uri="{FF2B5EF4-FFF2-40B4-BE49-F238E27FC236}">
              <a16:creationId xmlns:a16="http://schemas.microsoft.com/office/drawing/2014/main" id="{00000000-0008-0000-0000-00005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02" name="ZoneTexte 2901">
          <a:extLst>
            <a:ext uri="{FF2B5EF4-FFF2-40B4-BE49-F238E27FC236}">
              <a16:creationId xmlns:a16="http://schemas.microsoft.com/office/drawing/2014/main" id="{00000000-0008-0000-0000-000056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03" name="ZoneTexte 2902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04" name="ZoneTexte 2903">
          <a:extLst>
            <a:ext uri="{FF2B5EF4-FFF2-40B4-BE49-F238E27FC236}">
              <a16:creationId xmlns:a16="http://schemas.microsoft.com/office/drawing/2014/main" id="{00000000-0008-0000-0000-00005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05" name="ZoneTexte 2904">
          <a:extLst>
            <a:ext uri="{FF2B5EF4-FFF2-40B4-BE49-F238E27FC236}">
              <a16:creationId xmlns:a16="http://schemas.microsoft.com/office/drawing/2014/main" id="{00000000-0008-0000-0000-000059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06" name="ZoneTexte 2905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07" name="ZoneTexte 2906">
          <a:extLst>
            <a:ext uri="{FF2B5EF4-FFF2-40B4-BE49-F238E27FC236}">
              <a16:creationId xmlns:a16="http://schemas.microsoft.com/office/drawing/2014/main" id="{00000000-0008-0000-0000-00005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08" name="ZoneTexte 2907">
          <a:extLst>
            <a:ext uri="{FF2B5EF4-FFF2-40B4-BE49-F238E27FC236}">
              <a16:creationId xmlns:a16="http://schemas.microsoft.com/office/drawing/2014/main" id="{00000000-0008-0000-0000-00005C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09" name="ZoneTexte 2908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10" name="ZoneTexte 2909">
          <a:extLst>
            <a:ext uri="{FF2B5EF4-FFF2-40B4-BE49-F238E27FC236}">
              <a16:creationId xmlns:a16="http://schemas.microsoft.com/office/drawing/2014/main" id="{00000000-0008-0000-0000-00005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11" name="ZoneTexte 2910">
          <a:extLst>
            <a:ext uri="{FF2B5EF4-FFF2-40B4-BE49-F238E27FC236}">
              <a16:creationId xmlns:a16="http://schemas.microsoft.com/office/drawing/2014/main" id="{00000000-0008-0000-0000-00005F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12" name="ZoneTexte 2911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13" name="ZoneTexte 2912">
          <a:extLst>
            <a:ext uri="{FF2B5EF4-FFF2-40B4-BE49-F238E27FC236}">
              <a16:creationId xmlns:a16="http://schemas.microsoft.com/office/drawing/2014/main" id="{00000000-0008-0000-0000-00006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14" name="ZoneTexte 2913">
          <a:extLst>
            <a:ext uri="{FF2B5EF4-FFF2-40B4-BE49-F238E27FC236}">
              <a16:creationId xmlns:a16="http://schemas.microsoft.com/office/drawing/2014/main" id="{00000000-0008-0000-0000-000062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15" name="ZoneTexte 2914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16" name="ZoneTexte 2915">
          <a:extLst>
            <a:ext uri="{FF2B5EF4-FFF2-40B4-BE49-F238E27FC236}">
              <a16:creationId xmlns:a16="http://schemas.microsoft.com/office/drawing/2014/main" id="{00000000-0008-0000-0000-00006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17" name="ZoneTexte 2916">
          <a:extLst>
            <a:ext uri="{FF2B5EF4-FFF2-40B4-BE49-F238E27FC236}">
              <a16:creationId xmlns:a16="http://schemas.microsoft.com/office/drawing/2014/main" id="{00000000-0008-0000-0000-000065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18" name="ZoneTexte 2917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19" name="ZoneTexte 2918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20" name="ZoneTexte 2919">
          <a:extLst>
            <a:ext uri="{FF2B5EF4-FFF2-40B4-BE49-F238E27FC236}">
              <a16:creationId xmlns:a16="http://schemas.microsoft.com/office/drawing/2014/main" id="{00000000-0008-0000-0000-000068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21" name="ZoneTexte 2920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22" name="ZoneTexte 2921">
          <a:extLst>
            <a:ext uri="{FF2B5EF4-FFF2-40B4-BE49-F238E27FC236}">
              <a16:creationId xmlns:a16="http://schemas.microsoft.com/office/drawing/2014/main" id="{00000000-0008-0000-0000-00006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23" name="ZoneTexte 2922">
          <a:extLst>
            <a:ext uri="{FF2B5EF4-FFF2-40B4-BE49-F238E27FC236}">
              <a16:creationId xmlns:a16="http://schemas.microsoft.com/office/drawing/2014/main" id="{00000000-0008-0000-0000-00006B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24" name="ZoneTexte 292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25" name="ZoneTexte 2924">
          <a:extLst>
            <a:ext uri="{FF2B5EF4-FFF2-40B4-BE49-F238E27FC236}">
              <a16:creationId xmlns:a16="http://schemas.microsoft.com/office/drawing/2014/main" id="{00000000-0008-0000-0000-00006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26" name="ZoneTexte 2925">
          <a:extLst>
            <a:ext uri="{FF2B5EF4-FFF2-40B4-BE49-F238E27FC236}">
              <a16:creationId xmlns:a16="http://schemas.microsoft.com/office/drawing/2014/main" id="{00000000-0008-0000-0000-00006E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27" name="ZoneTexte 2926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28" name="ZoneTexte 2927">
          <a:extLst>
            <a:ext uri="{FF2B5EF4-FFF2-40B4-BE49-F238E27FC236}">
              <a16:creationId xmlns:a16="http://schemas.microsoft.com/office/drawing/2014/main" id="{00000000-0008-0000-0000-00007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29" name="ZoneTexte 2928">
          <a:extLst>
            <a:ext uri="{FF2B5EF4-FFF2-40B4-BE49-F238E27FC236}">
              <a16:creationId xmlns:a16="http://schemas.microsoft.com/office/drawing/2014/main" id="{00000000-0008-0000-0000-000071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30" name="ZoneTexte 2929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31" name="ZoneTexte 2930">
          <a:extLst>
            <a:ext uri="{FF2B5EF4-FFF2-40B4-BE49-F238E27FC236}">
              <a16:creationId xmlns:a16="http://schemas.microsoft.com/office/drawing/2014/main" id="{00000000-0008-0000-0000-00007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32" name="ZoneTexte 2931">
          <a:extLst>
            <a:ext uri="{FF2B5EF4-FFF2-40B4-BE49-F238E27FC236}">
              <a16:creationId xmlns:a16="http://schemas.microsoft.com/office/drawing/2014/main" id="{00000000-0008-0000-0000-000074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33" name="ZoneTexte 2932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34" name="ZoneTexte 2933">
          <a:extLst>
            <a:ext uri="{FF2B5EF4-FFF2-40B4-BE49-F238E27FC236}">
              <a16:creationId xmlns:a16="http://schemas.microsoft.com/office/drawing/2014/main" id="{00000000-0008-0000-0000-00007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35" name="ZoneTexte 2934">
          <a:extLst>
            <a:ext uri="{FF2B5EF4-FFF2-40B4-BE49-F238E27FC236}">
              <a16:creationId xmlns:a16="http://schemas.microsoft.com/office/drawing/2014/main" id="{00000000-0008-0000-0000-000077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36" name="ZoneTexte 2935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37" name="ZoneTexte 2936">
          <a:extLst>
            <a:ext uri="{FF2B5EF4-FFF2-40B4-BE49-F238E27FC236}">
              <a16:creationId xmlns:a16="http://schemas.microsoft.com/office/drawing/2014/main" id="{00000000-0008-0000-0000-00007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38" name="ZoneTexte 2937">
          <a:extLst>
            <a:ext uri="{FF2B5EF4-FFF2-40B4-BE49-F238E27FC236}">
              <a16:creationId xmlns:a16="http://schemas.microsoft.com/office/drawing/2014/main" id="{00000000-0008-0000-0000-00007A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39" name="ZoneTexte 2938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40" name="ZoneTexte 2939">
          <a:extLst>
            <a:ext uri="{FF2B5EF4-FFF2-40B4-BE49-F238E27FC236}">
              <a16:creationId xmlns:a16="http://schemas.microsoft.com/office/drawing/2014/main" id="{00000000-0008-0000-0000-00007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41" name="ZoneTexte 2940">
          <a:extLst>
            <a:ext uri="{FF2B5EF4-FFF2-40B4-BE49-F238E27FC236}">
              <a16:creationId xmlns:a16="http://schemas.microsoft.com/office/drawing/2014/main" id="{00000000-0008-0000-0000-00007D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42" name="ZoneTexte 2941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43" name="ZoneTexte 2942">
          <a:extLst>
            <a:ext uri="{FF2B5EF4-FFF2-40B4-BE49-F238E27FC236}">
              <a16:creationId xmlns:a16="http://schemas.microsoft.com/office/drawing/2014/main" id="{00000000-0008-0000-0000-00007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44" name="ZoneTexte 2943">
          <a:extLst>
            <a:ext uri="{FF2B5EF4-FFF2-40B4-BE49-F238E27FC236}">
              <a16:creationId xmlns:a16="http://schemas.microsoft.com/office/drawing/2014/main" id="{00000000-0008-0000-0000-000080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45" name="ZoneTexte 2944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46" name="ZoneTexte 2945">
          <a:extLst>
            <a:ext uri="{FF2B5EF4-FFF2-40B4-BE49-F238E27FC236}">
              <a16:creationId xmlns:a16="http://schemas.microsoft.com/office/drawing/2014/main" id="{00000000-0008-0000-0000-00008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47" name="ZoneTexte 2946">
          <a:extLst>
            <a:ext uri="{FF2B5EF4-FFF2-40B4-BE49-F238E27FC236}">
              <a16:creationId xmlns:a16="http://schemas.microsoft.com/office/drawing/2014/main" id="{00000000-0008-0000-0000-000083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48" name="ZoneTexte 2947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49" name="ZoneTexte 2948">
          <a:extLst>
            <a:ext uri="{FF2B5EF4-FFF2-40B4-BE49-F238E27FC236}">
              <a16:creationId xmlns:a16="http://schemas.microsoft.com/office/drawing/2014/main" id="{00000000-0008-0000-0000-00008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50" name="ZoneTexte 2949">
          <a:extLst>
            <a:ext uri="{FF2B5EF4-FFF2-40B4-BE49-F238E27FC236}">
              <a16:creationId xmlns:a16="http://schemas.microsoft.com/office/drawing/2014/main" id="{00000000-0008-0000-0000-000086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51" name="ZoneTexte 2950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52" name="ZoneTexte 2951">
          <a:extLst>
            <a:ext uri="{FF2B5EF4-FFF2-40B4-BE49-F238E27FC236}">
              <a16:creationId xmlns:a16="http://schemas.microsoft.com/office/drawing/2014/main" id="{00000000-0008-0000-0000-00008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53" name="ZoneTexte 2952">
          <a:extLst>
            <a:ext uri="{FF2B5EF4-FFF2-40B4-BE49-F238E27FC236}">
              <a16:creationId xmlns:a16="http://schemas.microsoft.com/office/drawing/2014/main" id="{00000000-0008-0000-0000-000089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54" name="ZoneTexte 295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55" name="ZoneTexte 2954">
          <a:extLst>
            <a:ext uri="{FF2B5EF4-FFF2-40B4-BE49-F238E27FC236}">
              <a16:creationId xmlns:a16="http://schemas.microsoft.com/office/drawing/2014/main" id="{00000000-0008-0000-0000-00008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56" name="ZoneTexte 2955">
          <a:extLst>
            <a:ext uri="{FF2B5EF4-FFF2-40B4-BE49-F238E27FC236}">
              <a16:creationId xmlns:a16="http://schemas.microsoft.com/office/drawing/2014/main" id="{00000000-0008-0000-0000-00008C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57" name="ZoneTexte 2956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58" name="ZoneTexte 2957">
          <a:extLst>
            <a:ext uri="{FF2B5EF4-FFF2-40B4-BE49-F238E27FC236}">
              <a16:creationId xmlns:a16="http://schemas.microsoft.com/office/drawing/2014/main" id="{00000000-0008-0000-0000-00008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59" name="ZoneTexte 2958">
          <a:extLst>
            <a:ext uri="{FF2B5EF4-FFF2-40B4-BE49-F238E27FC236}">
              <a16:creationId xmlns:a16="http://schemas.microsoft.com/office/drawing/2014/main" id="{00000000-0008-0000-0000-00008F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60" name="ZoneTexte 2959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61" name="ZoneTexte 2960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62" name="ZoneTexte 2961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63" name="ZoneTexte 2962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64" name="ZoneTexte 2963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65" name="ZoneTexte 2964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66" name="ZoneTexte 2965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67" name="ZoneTexte 2966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68" name="ZoneTexte 2967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69" name="ZoneTexte 2968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70" name="ZoneTexte 2969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71" name="ZoneTexte 2970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72" name="ZoneTexte 2971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73" name="ZoneTexte 2972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74" name="ZoneTexte 2973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75" name="ZoneTexte 2974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76" name="ZoneTexte 2975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77" name="ZoneTexte 2976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78" name="ZoneTexte 2977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79" name="ZoneTexte 2978">
          <a:extLst>
            <a:ext uri="{FF2B5EF4-FFF2-40B4-BE49-F238E27FC236}">
              <a16:creationId xmlns:a16="http://schemas.microsoft.com/office/drawing/2014/main" id="{00000000-0008-0000-0000-0000A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80" name="ZoneTexte 2979">
          <a:extLst>
            <a:ext uri="{FF2B5EF4-FFF2-40B4-BE49-F238E27FC236}">
              <a16:creationId xmlns:a16="http://schemas.microsoft.com/office/drawing/2014/main" id="{00000000-0008-0000-0000-0000A4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81" name="ZoneTexte 2980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82" name="ZoneTexte 2981">
          <a:extLst>
            <a:ext uri="{FF2B5EF4-FFF2-40B4-BE49-F238E27FC236}">
              <a16:creationId xmlns:a16="http://schemas.microsoft.com/office/drawing/2014/main" id="{00000000-0008-0000-0000-0000A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83" name="ZoneTexte 2982">
          <a:extLst>
            <a:ext uri="{FF2B5EF4-FFF2-40B4-BE49-F238E27FC236}">
              <a16:creationId xmlns:a16="http://schemas.microsoft.com/office/drawing/2014/main" id="{00000000-0008-0000-0000-0000A7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84" name="ZoneTexte 298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85" name="ZoneTexte 2984">
          <a:extLst>
            <a:ext uri="{FF2B5EF4-FFF2-40B4-BE49-F238E27FC236}">
              <a16:creationId xmlns:a16="http://schemas.microsoft.com/office/drawing/2014/main" id="{00000000-0008-0000-0000-0000A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86" name="ZoneTexte 2985">
          <a:extLst>
            <a:ext uri="{FF2B5EF4-FFF2-40B4-BE49-F238E27FC236}">
              <a16:creationId xmlns:a16="http://schemas.microsoft.com/office/drawing/2014/main" id="{00000000-0008-0000-0000-0000AA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87" name="ZoneTexte 2986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88" name="ZoneTexte 2987">
          <a:extLst>
            <a:ext uri="{FF2B5EF4-FFF2-40B4-BE49-F238E27FC236}">
              <a16:creationId xmlns:a16="http://schemas.microsoft.com/office/drawing/2014/main" id="{00000000-0008-0000-0000-0000A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89" name="ZoneTexte 2988">
          <a:extLst>
            <a:ext uri="{FF2B5EF4-FFF2-40B4-BE49-F238E27FC236}">
              <a16:creationId xmlns:a16="http://schemas.microsoft.com/office/drawing/2014/main" id="{00000000-0008-0000-0000-0000AD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90" name="ZoneTexte 2989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91" name="ZoneTexte 2990">
          <a:extLst>
            <a:ext uri="{FF2B5EF4-FFF2-40B4-BE49-F238E27FC236}">
              <a16:creationId xmlns:a16="http://schemas.microsoft.com/office/drawing/2014/main" id="{00000000-0008-0000-0000-0000A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92" name="ZoneTexte 2991">
          <a:extLst>
            <a:ext uri="{FF2B5EF4-FFF2-40B4-BE49-F238E27FC236}">
              <a16:creationId xmlns:a16="http://schemas.microsoft.com/office/drawing/2014/main" id="{00000000-0008-0000-0000-0000B0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93" name="ZoneTexte 2992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94" name="ZoneTexte 2993">
          <a:extLst>
            <a:ext uri="{FF2B5EF4-FFF2-40B4-BE49-F238E27FC236}">
              <a16:creationId xmlns:a16="http://schemas.microsoft.com/office/drawing/2014/main" id="{00000000-0008-0000-0000-0000B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95" name="ZoneTexte 2994">
          <a:extLst>
            <a:ext uri="{FF2B5EF4-FFF2-40B4-BE49-F238E27FC236}">
              <a16:creationId xmlns:a16="http://schemas.microsoft.com/office/drawing/2014/main" id="{00000000-0008-0000-0000-0000B3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96" name="ZoneTexte 2995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97" name="ZoneTexte 2996">
          <a:extLst>
            <a:ext uri="{FF2B5EF4-FFF2-40B4-BE49-F238E27FC236}">
              <a16:creationId xmlns:a16="http://schemas.microsoft.com/office/drawing/2014/main" id="{00000000-0008-0000-0000-0000B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2998" name="ZoneTexte 2997">
          <a:extLst>
            <a:ext uri="{FF2B5EF4-FFF2-40B4-BE49-F238E27FC236}">
              <a16:creationId xmlns:a16="http://schemas.microsoft.com/office/drawing/2014/main" id="{00000000-0008-0000-0000-0000B6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2999" name="ZoneTexte 2998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00" name="ZoneTexte 2999">
          <a:extLst>
            <a:ext uri="{FF2B5EF4-FFF2-40B4-BE49-F238E27FC236}">
              <a16:creationId xmlns:a16="http://schemas.microsoft.com/office/drawing/2014/main" id="{00000000-0008-0000-0000-0000B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001" name="ZoneTexte 3000">
          <a:extLst>
            <a:ext uri="{FF2B5EF4-FFF2-40B4-BE49-F238E27FC236}">
              <a16:creationId xmlns:a16="http://schemas.microsoft.com/office/drawing/2014/main" id="{00000000-0008-0000-0000-0000B9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02" name="ZoneTexte 3001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03" name="ZoneTexte 3002">
          <a:extLst>
            <a:ext uri="{FF2B5EF4-FFF2-40B4-BE49-F238E27FC236}">
              <a16:creationId xmlns:a16="http://schemas.microsoft.com/office/drawing/2014/main" id="{00000000-0008-0000-0000-0000B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004" name="ZoneTexte 3003">
          <a:extLst>
            <a:ext uri="{FF2B5EF4-FFF2-40B4-BE49-F238E27FC236}">
              <a16:creationId xmlns:a16="http://schemas.microsoft.com/office/drawing/2014/main" id="{00000000-0008-0000-0000-0000BC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05" name="ZoneTexte 3004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2227"/>
    <xdr:sp macro="" textlink="">
      <xdr:nvSpPr>
        <xdr:cNvPr id="3006" name="ZoneTexte 3005">
          <a:extLst>
            <a:ext uri="{FF2B5EF4-FFF2-40B4-BE49-F238E27FC236}">
              <a16:creationId xmlns:a16="http://schemas.microsoft.com/office/drawing/2014/main" id="{00000000-0008-0000-0000-0000B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65" cy="178606"/>
    <xdr:sp macro="" textlink="">
      <xdr:nvSpPr>
        <xdr:cNvPr id="3007" name="ZoneTexte 3006">
          <a:extLst>
            <a:ext uri="{FF2B5EF4-FFF2-40B4-BE49-F238E27FC236}">
              <a16:creationId xmlns:a16="http://schemas.microsoft.com/office/drawing/2014/main" id="{00000000-0008-0000-0000-0000BF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16</xdr:row>
          <xdr:rowOff>361950</xdr:rowOff>
        </xdr:from>
        <xdr:to>
          <xdr:col>1</xdr:col>
          <xdr:colOff>4324350</xdr:colOff>
          <xdr:row>16</xdr:row>
          <xdr:rowOff>904875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2</xdr:col>
          <xdr:colOff>12700</xdr:colOff>
          <xdr:row>28</xdr:row>
          <xdr:rowOff>12700</xdr:rowOff>
        </xdr:to>
        <xdr:sp macro="" textlink="">
          <xdr:nvSpPr>
            <xdr:cNvPr id="1032" name="txtMAT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Z234"/>
  <sheetViews>
    <sheetView zoomScaleNormal="100" zoomScaleSheetLayoutView="100" workbookViewId="0">
      <pane ySplit="2" topLeftCell="A3" activePane="bottomLeft" state="frozen"/>
      <selection pane="bottomLeft" activeCell="A148" sqref="A148"/>
    </sheetView>
  </sheetViews>
  <sheetFormatPr baseColWidth="10" defaultColWidth="11.42578125" defaultRowHeight="12.75" x14ac:dyDescent="0.2"/>
  <cols>
    <col min="1" max="1" width="56.42578125" style="158" customWidth="1"/>
    <col min="2" max="2" width="40" style="158" customWidth="1"/>
    <col min="3" max="3" width="24.7109375" style="136" customWidth="1"/>
    <col min="4" max="4" width="20.28515625" style="152" bestFit="1" customWidth="1"/>
    <col min="5" max="5" width="20.28515625" style="153" bestFit="1" customWidth="1"/>
    <col min="6" max="6" width="19.140625" style="136" customWidth="1"/>
    <col min="7" max="7" width="11.42578125" style="135"/>
    <col min="8" max="16384" width="11.42578125" style="136"/>
  </cols>
  <sheetData>
    <row r="1" spans="1:26" ht="21" customHeight="1" thickBot="1" x14ac:dyDescent="0.25">
      <c r="A1" s="100" t="s">
        <v>1</v>
      </c>
      <c r="B1" s="106" t="s">
        <v>2</v>
      </c>
      <c r="C1" s="22" t="s">
        <v>158</v>
      </c>
      <c r="D1" s="23" t="s">
        <v>438</v>
      </c>
      <c r="E1" s="24" t="s">
        <v>439</v>
      </c>
      <c r="F1" s="25" t="s">
        <v>440</v>
      </c>
      <c r="Z1" s="137">
        <f>MATCH("MATERIEL",A1:A1000,0)</f>
        <v>221</v>
      </c>
    </row>
    <row r="2" spans="1:26" ht="15.75" x14ac:dyDescent="0.2">
      <c r="A2" s="101" t="s">
        <v>431</v>
      </c>
      <c r="B2" s="107"/>
      <c r="C2" s="26"/>
      <c r="D2" s="27"/>
      <c r="E2" s="28"/>
      <c r="F2" s="29"/>
      <c r="G2" s="136"/>
    </row>
    <row r="3" spans="1:26" ht="14.25" x14ac:dyDescent="0.2">
      <c r="A3" s="102" t="s">
        <v>4</v>
      </c>
      <c r="B3" s="110" t="s">
        <v>76</v>
      </c>
      <c r="C3" s="138" t="s">
        <v>75</v>
      </c>
      <c r="D3" s="4">
        <v>33.625</v>
      </c>
      <c r="E3" s="1">
        <f>D3/1000</f>
        <v>3.3625000000000002E-2</v>
      </c>
      <c r="F3" s="139"/>
    </row>
    <row r="4" spans="1:26" ht="14.25" x14ac:dyDescent="0.2">
      <c r="A4" s="102" t="s">
        <v>383</v>
      </c>
      <c r="B4" s="110"/>
      <c r="C4" s="138"/>
      <c r="D4" s="4">
        <v>2.95</v>
      </c>
      <c r="E4" s="1">
        <f>D4/1000</f>
        <v>2.9500000000000004E-3</v>
      </c>
      <c r="F4" s="139"/>
    </row>
    <row r="5" spans="1:26" ht="14.25" x14ac:dyDescent="0.2">
      <c r="A5" s="102" t="s">
        <v>342</v>
      </c>
      <c r="B5" s="110" t="s">
        <v>154</v>
      </c>
      <c r="C5" s="138" t="s">
        <v>340</v>
      </c>
      <c r="D5" s="4">
        <v>14.8</v>
      </c>
      <c r="E5" s="1">
        <f>D5/1000</f>
        <v>1.4800000000000001E-2</v>
      </c>
      <c r="F5" s="139">
        <v>14.8</v>
      </c>
    </row>
    <row r="6" spans="1:26" ht="13.15" customHeight="1" x14ac:dyDescent="0.2">
      <c r="A6" s="102" t="s">
        <v>5</v>
      </c>
      <c r="B6" s="110"/>
      <c r="C6" s="138" t="s">
        <v>77</v>
      </c>
      <c r="D6" s="4">
        <v>111.4</v>
      </c>
      <c r="E6" s="1">
        <f>D6/1000</f>
        <v>0.1114</v>
      </c>
      <c r="F6" s="139"/>
    </row>
    <row r="7" spans="1:26" ht="14.25" x14ac:dyDescent="0.2">
      <c r="A7" s="102" t="s">
        <v>6</v>
      </c>
      <c r="B7" s="109" t="s">
        <v>81</v>
      </c>
      <c r="C7" s="138" t="s">
        <v>103</v>
      </c>
      <c r="D7" s="4">
        <f>1000*F7/400</f>
        <v>14.975</v>
      </c>
      <c r="E7" s="1">
        <f>D7/1000</f>
        <v>1.4975E-2</v>
      </c>
      <c r="F7" s="13">
        <v>5.99</v>
      </c>
    </row>
    <row r="8" spans="1:26" ht="14.25" x14ac:dyDescent="0.2">
      <c r="A8" s="102" t="s">
        <v>325</v>
      </c>
      <c r="B8" s="109" t="s">
        <v>131</v>
      </c>
      <c r="C8" s="138" t="s">
        <v>78</v>
      </c>
      <c r="D8" s="4">
        <v>15</v>
      </c>
      <c r="E8" s="1">
        <f>D8/1000</f>
        <v>1.4999999999999999E-2</v>
      </c>
      <c r="F8" s="13">
        <v>15</v>
      </c>
    </row>
    <row r="9" spans="1:26" ht="14.25" x14ac:dyDescent="0.2">
      <c r="A9" s="102" t="s">
        <v>7</v>
      </c>
      <c r="B9" s="109" t="s">
        <v>173</v>
      </c>
      <c r="C9" s="138" t="s">
        <v>172</v>
      </c>
      <c r="D9" s="4">
        <v>15.71</v>
      </c>
      <c r="E9" s="1">
        <f>D9/1000</f>
        <v>1.5710000000000002E-2</v>
      </c>
      <c r="F9" s="13" t="s">
        <v>199</v>
      </c>
    </row>
    <row r="10" spans="1:26" ht="14.25" x14ac:dyDescent="0.2">
      <c r="A10" s="102" t="s">
        <v>423</v>
      </c>
      <c r="B10" s="109" t="s">
        <v>424</v>
      </c>
      <c r="C10" s="138" t="s">
        <v>77</v>
      </c>
      <c r="D10" s="4">
        <v>86.2</v>
      </c>
      <c r="E10" s="1">
        <f>D10/1000</f>
        <v>8.6199999999999999E-2</v>
      </c>
      <c r="F10" s="13">
        <v>4.3099999999999996</v>
      </c>
    </row>
    <row r="11" spans="1:26" ht="14.25" x14ac:dyDescent="0.2">
      <c r="A11" s="102" t="s">
        <v>8</v>
      </c>
      <c r="B11" s="109" t="s">
        <v>83</v>
      </c>
      <c r="C11" s="138" t="s">
        <v>82</v>
      </c>
      <c r="D11" s="4">
        <v>184.5</v>
      </c>
      <c r="E11" s="1">
        <f>D11/1000</f>
        <v>0.1845</v>
      </c>
      <c r="F11" s="13"/>
    </row>
    <row r="12" spans="1:26" ht="14.25" x14ac:dyDescent="0.2">
      <c r="A12" s="102" t="s">
        <v>9</v>
      </c>
      <c r="B12" s="109" t="s">
        <v>83</v>
      </c>
      <c r="C12" s="138" t="s">
        <v>84</v>
      </c>
      <c r="D12" s="4">
        <v>15.4</v>
      </c>
      <c r="E12" s="1">
        <f>D12/1000</f>
        <v>1.54E-2</v>
      </c>
      <c r="F12" s="13"/>
    </row>
    <row r="13" spans="1:26" x14ac:dyDescent="0.2">
      <c r="A13" s="154" t="s">
        <v>363</v>
      </c>
      <c r="B13" s="159">
        <v>1.65</v>
      </c>
      <c r="C13" s="140" t="s">
        <v>362</v>
      </c>
      <c r="D13" s="141"/>
      <c r="E13" s="142"/>
      <c r="F13" s="143"/>
    </row>
    <row r="14" spans="1:26" ht="14.45" customHeight="1" x14ac:dyDescent="0.2">
      <c r="A14" s="102" t="s">
        <v>180</v>
      </c>
      <c r="B14" s="109" t="s">
        <v>85</v>
      </c>
      <c r="C14" s="138" t="s">
        <v>179</v>
      </c>
      <c r="D14" s="4">
        <v>6.0119999999999996</v>
      </c>
      <c r="E14" s="1">
        <f>D14/1000</f>
        <v>6.012E-3</v>
      </c>
      <c r="F14" s="13"/>
    </row>
    <row r="15" spans="1:26" ht="14.25" x14ac:dyDescent="0.2">
      <c r="A15" s="104" t="s">
        <v>10</v>
      </c>
      <c r="B15" s="109" t="s">
        <v>85</v>
      </c>
      <c r="C15" s="138" t="s">
        <v>78</v>
      </c>
      <c r="D15" s="5">
        <v>29.99</v>
      </c>
      <c r="E15" s="1">
        <f>D15/1000</f>
        <v>2.9989999999999999E-2</v>
      </c>
      <c r="F15" s="13"/>
    </row>
    <row r="16" spans="1:26" ht="14.25" x14ac:dyDescent="0.2">
      <c r="A16" s="102" t="s">
        <v>337</v>
      </c>
      <c r="B16" s="110" t="s">
        <v>87</v>
      </c>
      <c r="C16" s="138" t="s">
        <v>86</v>
      </c>
      <c r="D16" s="4">
        <v>11.62</v>
      </c>
      <c r="E16" s="1">
        <f>D16/1000</f>
        <v>1.1619999999999998E-2</v>
      </c>
      <c r="F16" s="139" t="s">
        <v>361</v>
      </c>
    </row>
    <row r="17" spans="1:6" ht="14.25" x14ac:dyDescent="0.2">
      <c r="A17" s="102" t="s">
        <v>335</v>
      </c>
      <c r="B17" s="110" t="s">
        <v>320</v>
      </c>
      <c r="C17" s="138" t="s">
        <v>86</v>
      </c>
      <c r="D17" s="4">
        <v>12.32</v>
      </c>
      <c r="E17" s="1">
        <f>D17/1000</f>
        <v>1.2320000000000001E-2</v>
      </c>
      <c r="F17" s="139">
        <v>3.08</v>
      </c>
    </row>
    <row r="18" spans="1:6" ht="14.25" x14ac:dyDescent="0.2">
      <c r="A18" s="102" t="s">
        <v>333</v>
      </c>
      <c r="B18" s="110" t="s">
        <v>318</v>
      </c>
      <c r="C18" s="138" t="s">
        <v>86</v>
      </c>
      <c r="D18" s="4">
        <v>10.68</v>
      </c>
      <c r="E18" s="1">
        <f>D18/1000</f>
        <v>1.068E-2</v>
      </c>
      <c r="F18" s="139">
        <v>2.67</v>
      </c>
    </row>
    <row r="19" spans="1:6" ht="14.25" x14ac:dyDescent="0.2">
      <c r="A19" s="102" t="s">
        <v>334</v>
      </c>
      <c r="B19" s="110" t="s">
        <v>319</v>
      </c>
      <c r="C19" s="138" t="s">
        <v>86</v>
      </c>
      <c r="D19" s="4">
        <v>11.8</v>
      </c>
      <c r="E19" s="1">
        <f>D19/1000</f>
        <v>1.1800000000000001E-2</v>
      </c>
      <c r="F19" s="139">
        <v>2.95</v>
      </c>
    </row>
    <row r="20" spans="1:6" ht="14.25" x14ac:dyDescent="0.2">
      <c r="A20" s="102" t="s">
        <v>308</v>
      </c>
      <c r="B20" s="110" t="s">
        <v>87</v>
      </c>
      <c r="C20" s="138" t="s">
        <v>88</v>
      </c>
      <c r="D20" s="4">
        <v>9.92</v>
      </c>
      <c r="E20" s="1">
        <f>D20/1000</f>
        <v>9.92E-3</v>
      </c>
      <c r="F20" s="139">
        <v>4.96</v>
      </c>
    </row>
    <row r="21" spans="1:6" ht="14.25" x14ac:dyDescent="0.2">
      <c r="A21" s="102" t="s">
        <v>307</v>
      </c>
      <c r="B21" s="110" t="s">
        <v>318</v>
      </c>
      <c r="C21" s="138" t="s">
        <v>88</v>
      </c>
      <c r="D21" s="4">
        <v>10.58</v>
      </c>
      <c r="E21" s="1">
        <f>D21/1000</f>
        <v>1.0580000000000001E-2</v>
      </c>
      <c r="F21" s="139">
        <v>5.29</v>
      </c>
    </row>
    <row r="22" spans="1:6" ht="14.25" x14ac:dyDescent="0.2">
      <c r="A22" s="102" t="s">
        <v>11</v>
      </c>
      <c r="B22" s="110" t="s">
        <v>90</v>
      </c>
      <c r="C22" s="138" t="s">
        <v>89</v>
      </c>
      <c r="D22" s="4">
        <v>6.6</v>
      </c>
      <c r="E22" s="1">
        <f>D22/1000</f>
        <v>6.6E-3</v>
      </c>
      <c r="F22" s="139"/>
    </row>
    <row r="23" spans="1:6" ht="14.25" x14ac:dyDescent="0.2">
      <c r="A23" s="102" t="s">
        <v>390</v>
      </c>
      <c r="B23" s="110" t="s">
        <v>389</v>
      </c>
      <c r="C23" s="138" t="s">
        <v>119</v>
      </c>
      <c r="D23" s="4">
        <v>290</v>
      </c>
      <c r="E23" s="1">
        <f>D23/1000</f>
        <v>0.28999999999999998</v>
      </c>
      <c r="F23" s="139">
        <v>5.8</v>
      </c>
    </row>
    <row r="24" spans="1:6" ht="14.25" x14ac:dyDescent="0.2">
      <c r="A24" s="102" t="s">
        <v>391</v>
      </c>
      <c r="B24" s="110" t="s">
        <v>389</v>
      </c>
      <c r="C24" s="138" t="s">
        <v>91</v>
      </c>
      <c r="D24" s="4">
        <v>215</v>
      </c>
      <c r="E24" s="1">
        <f>D24/1000</f>
        <v>0.215</v>
      </c>
      <c r="F24" s="139">
        <v>8.6</v>
      </c>
    </row>
    <row r="25" spans="1:6" ht="14.25" x14ac:dyDescent="0.2">
      <c r="A25" s="102" t="s">
        <v>392</v>
      </c>
      <c r="B25" s="110" t="s">
        <v>389</v>
      </c>
      <c r="C25" s="138" t="s">
        <v>119</v>
      </c>
      <c r="D25" s="4">
        <v>290</v>
      </c>
      <c r="E25" s="1">
        <f>D25/1000</f>
        <v>0.28999999999999998</v>
      </c>
      <c r="F25" s="139">
        <v>5.8</v>
      </c>
    </row>
    <row r="26" spans="1:6" ht="14.25" x14ac:dyDescent="0.2">
      <c r="A26" s="103" t="s">
        <v>375</v>
      </c>
      <c r="B26" s="108" t="s">
        <v>376</v>
      </c>
      <c r="C26" s="9" t="s">
        <v>292</v>
      </c>
      <c r="D26" s="4">
        <v>10.08</v>
      </c>
      <c r="E26" s="1">
        <f>D26/1000</f>
        <v>1.008E-2</v>
      </c>
      <c r="F26" s="139">
        <v>5.04</v>
      </c>
    </row>
    <row r="27" spans="1:6" ht="14.25" x14ac:dyDescent="0.2">
      <c r="A27" s="102" t="s">
        <v>164</v>
      </c>
      <c r="B27" s="110" t="s">
        <v>131</v>
      </c>
      <c r="C27" s="138" t="s">
        <v>78</v>
      </c>
      <c r="D27" s="4">
        <v>8.75</v>
      </c>
      <c r="E27" s="1">
        <f>D27/1000</f>
        <v>8.7500000000000008E-3</v>
      </c>
      <c r="F27" s="139"/>
    </row>
    <row r="28" spans="1:6" ht="14.25" x14ac:dyDescent="0.2">
      <c r="A28" s="102" t="s">
        <v>161</v>
      </c>
      <c r="B28" s="110" t="s">
        <v>131</v>
      </c>
      <c r="C28" s="138" t="s">
        <v>78</v>
      </c>
      <c r="D28" s="4">
        <v>5.5</v>
      </c>
      <c r="E28" s="1">
        <f>D28/1000</f>
        <v>5.4999999999999997E-3</v>
      </c>
      <c r="F28" s="139"/>
    </row>
    <row r="29" spans="1:6" ht="14.25" x14ac:dyDescent="0.2">
      <c r="A29" s="102" t="s">
        <v>326</v>
      </c>
      <c r="B29" s="110" t="s">
        <v>145</v>
      </c>
      <c r="C29" s="138" t="s">
        <v>327</v>
      </c>
      <c r="D29" s="4">
        <v>12.45</v>
      </c>
      <c r="E29" s="1">
        <f>D29/1000</f>
        <v>1.2449999999999999E-2</v>
      </c>
      <c r="F29" s="139">
        <v>2.4900000000000002</v>
      </c>
    </row>
    <row r="30" spans="1:6" ht="14.25" x14ac:dyDescent="0.2">
      <c r="A30" s="102" t="s">
        <v>186</v>
      </c>
      <c r="B30" s="110"/>
      <c r="C30" s="138" t="s">
        <v>88</v>
      </c>
      <c r="D30" s="4">
        <f>1000*F30/500</f>
        <v>16.84</v>
      </c>
      <c r="E30" s="1">
        <f>D30/1000</f>
        <v>1.6840000000000001E-2</v>
      </c>
      <c r="F30" s="139">
        <v>8.42</v>
      </c>
    </row>
    <row r="31" spans="1:6" ht="14.25" x14ac:dyDescent="0.2">
      <c r="A31" s="102" t="s">
        <v>187</v>
      </c>
      <c r="B31" s="110"/>
      <c r="C31" s="138" t="s">
        <v>88</v>
      </c>
      <c r="D31" s="4">
        <f>1000*F31/500</f>
        <v>17</v>
      </c>
      <c r="E31" s="1">
        <f>D31/1000</f>
        <v>1.7000000000000001E-2</v>
      </c>
      <c r="F31" s="139">
        <v>8.5</v>
      </c>
    </row>
    <row r="32" spans="1:6" ht="14.25" x14ac:dyDescent="0.2">
      <c r="A32" s="102" t="s">
        <v>12</v>
      </c>
      <c r="B32" s="110" t="s">
        <v>92</v>
      </c>
      <c r="C32" s="138" t="s">
        <v>91</v>
      </c>
      <c r="D32" s="4">
        <v>35.9</v>
      </c>
      <c r="E32" s="1">
        <f>D32/1000</f>
        <v>3.5900000000000001E-2</v>
      </c>
      <c r="F32" s="139"/>
    </row>
    <row r="33" spans="1:6" ht="14.25" x14ac:dyDescent="0.2">
      <c r="A33" s="102" t="s">
        <v>387</v>
      </c>
      <c r="B33" s="110"/>
      <c r="C33" s="138"/>
      <c r="D33" s="4">
        <v>9</v>
      </c>
      <c r="E33" s="1">
        <f>D33/1000</f>
        <v>8.9999999999999993E-3</v>
      </c>
      <c r="F33" s="139"/>
    </row>
    <row r="34" spans="1:6" ht="14.25" x14ac:dyDescent="0.2">
      <c r="A34" s="102" t="s">
        <v>166</v>
      </c>
      <c r="B34" s="110" t="s">
        <v>131</v>
      </c>
      <c r="C34" s="138" t="s">
        <v>78</v>
      </c>
      <c r="D34" s="4">
        <v>14</v>
      </c>
      <c r="E34" s="1">
        <f>D34/1000</f>
        <v>1.4E-2</v>
      </c>
      <c r="F34" s="139"/>
    </row>
    <row r="35" spans="1:6" ht="14.25" x14ac:dyDescent="0.2">
      <c r="A35" s="104" t="s">
        <v>13</v>
      </c>
      <c r="B35" s="109" t="s">
        <v>85</v>
      </c>
      <c r="C35" s="138" t="s">
        <v>78</v>
      </c>
      <c r="D35" s="6">
        <v>22.29</v>
      </c>
      <c r="E35" s="1">
        <f>D35/1000</f>
        <v>2.2290000000000001E-2</v>
      </c>
      <c r="F35" s="13"/>
    </row>
    <row r="36" spans="1:6" ht="14.25" x14ac:dyDescent="0.2">
      <c r="A36" s="104" t="s">
        <v>14</v>
      </c>
      <c r="B36" s="109" t="s">
        <v>93</v>
      </c>
      <c r="C36" s="138" t="s">
        <v>86</v>
      </c>
      <c r="D36" s="6">
        <v>54</v>
      </c>
      <c r="E36" s="1">
        <f>D36/1000</f>
        <v>5.3999999999999999E-2</v>
      </c>
      <c r="F36" s="13">
        <v>13.5</v>
      </c>
    </row>
    <row r="37" spans="1:6" ht="14.25" x14ac:dyDescent="0.2">
      <c r="A37" s="104" t="s">
        <v>15</v>
      </c>
      <c r="B37" s="109" t="s">
        <v>93</v>
      </c>
      <c r="C37" s="138" t="s">
        <v>78</v>
      </c>
      <c r="D37" s="6">
        <v>37.5</v>
      </c>
      <c r="E37" s="1">
        <f>D37/1000</f>
        <v>3.7499999999999999E-2</v>
      </c>
      <c r="F37" s="13"/>
    </row>
    <row r="38" spans="1:6" ht="14.25" x14ac:dyDescent="0.2">
      <c r="A38" s="104" t="s">
        <v>226</v>
      </c>
      <c r="B38" s="109" t="s">
        <v>93</v>
      </c>
      <c r="C38" s="138" t="s">
        <v>86</v>
      </c>
      <c r="D38" s="5">
        <v>84</v>
      </c>
      <c r="E38" s="1">
        <f>D38/1000</f>
        <v>8.4000000000000005E-2</v>
      </c>
      <c r="F38" s="13">
        <v>21</v>
      </c>
    </row>
    <row r="39" spans="1:6" ht="14.25" x14ac:dyDescent="0.2">
      <c r="A39" s="104" t="s">
        <v>16</v>
      </c>
      <c r="B39" s="109" t="s">
        <v>93</v>
      </c>
      <c r="C39" s="138" t="s">
        <v>78</v>
      </c>
      <c r="D39" s="5">
        <v>37.5</v>
      </c>
      <c r="E39" s="1">
        <f>D39/1000</f>
        <v>3.7499999999999999E-2</v>
      </c>
      <c r="F39" s="13"/>
    </row>
    <row r="40" spans="1:6" ht="14.25" x14ac:dyDescent="0.2">
      <c r="A40" s="104" t="s">
        <v>17</v>
      </c>
      <c r="B40" s="109" t="s">
        <v>93</v>
      </c>
      <c r="C40" s="138" t="s">
        <v>86</v>
      </c>
      <c r="D40" s="5">
        <v>68</v>
      </c>
      <c r="E40" s="1">
        <f>D40/1000</f>
        <v>6.8000000000000005E-2</v>
      </c>
      <c r="F40" s="13">
        <v>17</v>
      </c>
    </row>
    <row r="41" spans="1:6" ht="14.25" x14ac:dyDescent="0.2">
      <c r="A41" s="104" t="s">
        <v>344</v>
      </c>
      <c r="B41" s="109" t="s">
        <v>85</v>
      </c>
      <c r="C41" s="138" t="s">
        <v>78</v>
      </c>
      <c r="D41" s="5">
        <v>18.43</v>
      </c>
      <c r="E41" s="1">
        <f>D41/1000</f>
        <v>1.8429999999999998E-2</v>
      </c>
      <c r="F41" s="13">
        <v>18.43</v>
      </c>
    </row>
    <row r="42" spans="1:6" ht="14.25" x14ac:dyDescent="0.2">
      <c r="A42" s="104" t="s">
        <v>18</v>
      </c>
      <c r="B42" s="109" t="s">
        <v>93</v>
      </c>
      <c r="C42" s="138" t="s">
        <v>78</v>
      </c>
      <c r="D42" s="6">
        <v>37.5</v>
      </c>
      <c r="E42" s="1">
        <f>D42/1000</f>
        <v>3.7499999999999999E-2</v>
      </c>
      <c r="F42" s="13"/>
    </row>
    <row r="43" spans="1:6" ht="14.25" x14ac:dyDescent="0.2">
      <c r="A43" s="104" t="s">
        <v>225</v>
      </c>
      <c r="B43" s="109" t="s">
        <v>93</v>
      </c>
      <c r="C43" s="138" t="s">
        <v>78</v>
      </c>
      <c r="D43" s="6">
        <v>37.5</v>
      </c>
      <c r="E43" s="1">
        <f>D43/1000</f>
        <v>3.7499999999999999E-2</v>
      </c>
      <c r="F43" s="13"/>
    </row>
    <row r="44" spans="1:6" ht="14.25" x14ac:dyDescent="0.2">
      <c r="A44" s="104" t="s">
        <v>343</v>
      </c>
      <c r="B44" s="109" t="s">
        <v>93</v>
      </c>
      <c r="C44" s="138" t="s">
        <v>353</v>
      </c>
      <c r="D44" s="6">
        <v>20.12</v>
      </c>
      <c r="E44" s="1">
        <f>D44/1000</f>
        <v>2.0120000000000002E-2</v>
      </c>
      <c r="F44" s="13">
        <v>120.75</v>
      </c>
    </row>
    <row r="45" spans="1:6" ht="14.25" x14ac:dyDescent="0.2">
      <c r="A45" s="104" t="s">
        <v>19</v>
      </c>
      <c r="B45" s="109" t="s">
        <v>93</v>
      </c>
      <c r="C45" s="138" t="s">
        <v>78</v>
      </c>
      <c r="D45" s="6">
        <v>33</v>
      </c>
      <c r="E45" s="1">
        <f>D45/1000</f>
        <v>3.3000000000000002E-2</v>
      </c>
      <c r="F45" s="13"/>
    </row>
    <row r="46" spans="1:6" ht="14.25" x14ac:dyDescent="0.2">
      <c r="A46" s="104" t="s">
        <v>20</v>
      </c>
      <c r="B46" s="109" t="s">
        <v>93</v>
      </c>
      <c r="C46" s="138" t="s">
        <v>78</v>
      </c>
      <c r="D46" s="6">
        <v>37.5</v>
      </c>
      <c r="E46" s="1">
        <f>D46/1000</f>
        <v>3.7499999999999999E-2</v>
      </c>
      <c r="F46" s="13"/>
    </row>
    <row r="47" spans="1:6" ht="14.25" x14ac:dyDescent="0.2">
      <c r="A47" s="104" t="s">
        <v>21</v>
      </c>
      <c r="B47" s="109" t="s">
        <v>85</v>
      </c>
      <c r="C47" s="138" t="s">
        <v>78</v>
      </c>
      <c r="D47" s="6">
        <v>20.39</v>
      </c>
      <c r="E47" s="1">
        <f>D47/1000</f>
        <v>2.0390000000000002E-2</v>
      </c>
      <c r="F47" s="13"/>
    </row>
    <row r="48" spans="1:6" ht="14.25" x14ac:dyDescent="0.2">
      <c r="A48" s="104" t="s">
        <v>22</v>
      </c>
      <c r="B48" s="109" t="s">
        <v>93</v>
      </c>
      <c r="C48" s="138" t="s">
        <v>86</v>
      </c>
      <c r="D48" s="6">
        <v>62</v>
      </c>
      <c r="E48" s="1">
        <f>D48/1000</f>
        <v>6.2E-2</v>
      </c>
      <c r="F48" s="13">
        <v>15.5</v>
      </c>
    </row>
    <row r="49" spans="1:6" ht="14.25" x14ac:dyDescent="0.2">
      <c r="A49" s="104" t="s">
        <v>227</v>
      </c>
      <c r="B49" s="109" t="s">
        <v>93</v>
      </c>
      <c r="C49" s="138" t="s">
        <v>86</v>
      </c>
      <c r="D49" s="6">
        <v>62</v>
      </c>
      <c r="E49" s="1">
        <f>D49/1000</f>
        <v>6.2E-2</v>
      </c>
      <c r="F49" s="13">
        <v>15.5</v>
      </c>
    </row>
    <row r="50" spans="1:6" ht="14.25" x14ac:dyDescent="0.2">
      <c r="A50" s="104" t="s">
        <v>316</v>
      </c>
      <c r="B50" s="109" t="s">
        <v>85</v>
      </c>
      <c r="C50" s="138" t="s">
        <v>78</v>
      </c>
      <c r="D50" s="6">
        <v>15.81</v>
      </c>
      <c r="E50" s="1">
        <f>D50/1000</f>
        <v>1.5810000000000001E-2</v>
      </c>
      <c r="F50" s="13"/>
    </row>
    <row r="51" spans="1:6" ht="14.25" x14ac:dyDescent="0.2">
      <c r="A51" s="104" t="s">
        <v>374</v>
      </c>
      <c r="B51" s="109" t="s">
        <v>85</v>
      </c>
      <c r="C51" s="138" t="s">
        <v>78</v>
      </c>
      <c r="D51" s="6">
        <v>17.05</v>
      </c>
      <c r="E51" s="1">
        <f>D51/1000</f>
        <v>1.7049999999999999E-2</v>
      </c>
      <c r="F51" s="13"/>
    </row>
    <row r="52" spans="1:6" ht="14.25" x14ac:dyDescent="0.2">
      <c r="A52" s="104" t="s">
        <v>331</v>
      </c>
      <c r="B52" s="109" t="s">
        <v>83</v>
      </c>
      <c r="C52" s="138" t="s">
        <v>332</v>
      </c>
      <c r="D52" s="6">
        <v>30.5</v>
      </c>
      <c r="E52" s="1">
        <f>D52/1000</f>
        <v>3.0499999999999999E-2</v>
      </c>
      <c r="F52" s="13">
        <v>3.05</v>
      </c>
    </row>
    <row r="53" spans="1:6" ht="42.75" x14ac:dyDescent="0.2">
      <c r="A53" s="104" t="s">
        <v>425</v>
      </c>
      <c r="B53" s="109" t="s">
        <v>108</v>
      </c>
      <c r="C53" s="8" t="s">
        <v>426</v>
      </c>
      <c r="D53" s="6">
        <v>7</v>
      </c>
      <c r="E53" s="1">
        <f>D53/1000</f>
        <v>7.0000000000000001E-3</v>
      </c>
      <c r="F53" s="13">
        <v>3.5</v>
      </c>
    </row>
    <row r="54" spans="1:6" ht="14.25" x14ac:dyDescent="0.2">
      <c r="A54" s="104" t="s">
        <v>23</v>
      </c>
      <c r="B54" s="109" t="s">
        <v>290</v>
      </c>
      <c r="C54" s="138" t="s">
        <v>86</v>
      </c>
      <c r="D54" s="6">
        <v>159.6</v>
      </c>
      <c r="E54" s="1">
        <f>D54/1000</f>
        <v>0.15959999999999999</v>
      </c>
      <c r="F54" s="13"/>
    </row>
    <row r="55" spans="1:6" ht="14.25" x14ac:dyDescent="0.2">
      <c r="A55" s="104" t="s">
        <v>393</v>
      </c>
      <c r="B55" s="109" t="s">
        <v>389</v>
      </c>
      <c r="C55" s="138" t="s">
        <v>119</v>
      </c>
      <c r="D55" s="6">
        <v>185</v>
      </c>
      <c r="E55" s="1">
        <f>D55/1000</f>
        <v>0.185</v>
      </c>
      <c r="F55" s="13">
        <v>3.7</v>
      </c>
    </row>
    <row r="56" spans="1:6" ht="14.25" x14ac:dyDescent="0.2">
      <c r="A56" s="104" t="s">
        <v>213</v>
      </c>
      <c r="B56" s="109" t="s">
        <v>215</v>
      </c>
      <c r="C56" s="138" t="s">
        <v>84</v>
      </c>
      <c r="D56" s="6">
        <v>10.3</v>
      </c>
      <c r="E56" s="1">
        <f>D56/1000</f>
        <v>1.03E-2</v>
      </c>
      <c r="F56" s="13">
        <v>2.06</v>
      </c>
    </row>
    <row r="57" spans="1:6" ht="14.25" x14ac:dyDescent="0.2">
      <c r="A57" s="102" t="s">
        <v>24</v>
      </c>
      <c r="B57" s="110" t="s">
        <v>94</v>
      </c>
      <c r="C57" s="138" t="s">
        <v>86</v>
      </c>
      <c r="D57" s="4">
        <v>7.96</v>
      </c>
      <c r="E57" s="1">
        <f>D57/1000</f>
        <v>7.9600000000000001E-3</v>
      </c>
      <c r="F57" s="139"/>
    </row>
    <row r="58" spans="1:6" ht="14.25" x14ac:dyDescent="0.2">
      <c r="A58" s="102" t="s">
        <v>184</v>
      </c>
      <c r="B58" s="110" t="s">
        <v>183</v>
      </c>
      <c r="C58" s="138" t="s">
        <v>185</v>
      </c>
      <c r="D58" s="4">
        <f>1000*F58/200</f>
        <v>4.5999999999999996</v>
      </c>
      <c r="E58" s="1">
        <f>D58/1000</f>
        <v>4.5999999999999999E-3</v>
      </c>
      <c r="F58" s="139">
        <v>0.92</v>
      </c>
    </row>
    <row r="59" spans="1:6" ht="14.25" x14ac:dyDescent="0.2">
      <c r="A59" s="102" t="s">
        <v>274</v>
      </c>
      <c r="B59" s="110" t="s">
        <v>276</v>
      </c>
      <c r="C59" s="138" t="s">
        <v>275</v>
      </c>
      <c r="D59" s="4">
        <v>4.79</v>
      </c>
      <c r="E59" s="1">
        <f>D59/1000</f>
        <v>4.79E-3</v>
      </c>
      <c r="F59" s="139">
        <v>4.79</v>
      </c>
    </row>
    <row r="60" spans="1:6" ht="14.25" x14ac:dyDescent="0.2">
      <c r="A60" s="102" t="s">
        <v>267</v>
      </c>
      <c r="B60" s="110" t="s">
        <v>125</v>
      </c>
      <c r="C60" s="138" t="s">
        <v>95</v>
      </c>
      <c r="D60" s="4">
        <f>1000*F60/380</f>
        <v>4.0789473684210522</v>
      </c>
      <c r="E60" s="1">
        <f>D60/1000</f>
        <v>4.0789473684210518E-3</v>
      </c>
      <c r="F60" s="139">
        <v>1.55</v>
      </c>
    </row>
    <row r="61" spans="1:6" ht="14.25" x14ac:dyDescent="0.2">
      <c r="A61" s="102" t="s">
        <v>268</v>
      </c>
      <c r="B61" s="110" t="s">
        <v>96</v>
      </c>
      <c r="C61" s="138" t="s">
        <v>95</v>
      </c>
      <c r="D61" s="4">
        <f>1000*F61/380</f>
        <v>5.6052631578947372</v>
      </c>
      <c r="E61" s="1">
        <f>D61/1000</f>
        <v>5.6052631578947373E-3</v>
      </c>
      <c r="F61" s="139">
        <v>2.13</v>
      </c>
    </row>
    <row r="62" spans="1:6" ht="14.25" x14ac:dyDescent="0.2">
      <c r="A62" s="102" t="s">
        <v>314</v>
      </c>
      <c r="B62" s="110" t="s">
        <v>315</v>
      </c>
      <c r="C62" s="138" t="s">
        <v>275</v>
      </c>
      <c r="D62" s="4">
        <v>5.39</v>
      </c>
      <c r="E62" s="1">
        <f>D62/1000</f>
        <v>5.3899999999999998E-3</v>
      </c>
      <c r="F62" s="139">
        <v>5.39</v>
      </c>
    </row>
    <row r="63" spans="1:6" ht="14.25" x14ac:dyDescent="0.2">
      <c r="A63" s="102" t="s">
        <v>25</v>
      </c>
      <c r="B63" s="110" t="s">
        <v>97</v>
      </c>
      <c r="C63" s="138" t="s">
        <v>80</v>
      </c>
      <c r="D63" s="4">
        <v>17.36</v>
      </c>
      <c r="E63" s="1">
        <f>D63/1000</f>
        <v>1.736E-2</v>
      </c>
      <c r="F63" s="139">
        <v>2.17</v>
      </c>
    </row>
    <row r="64" spans="1:6" x14ac:dyDescent="0.2">
      <c r="A64" s="154" t="s">
        <v>365</v>
      </c>
      <c r="B64" s="159">
        <v>1.65</v>
      </c>
      <c r="C64" s="140" t="s">
        <v>362</v>
      </c>
      <c r="D64" s="141"/>
      <c r="E64" s="142"/>
      <c r="F64" s="143"/>
    </row>
    <row r="65" spans="1:6" ht="14.25" x14ac:dyDescent="0.2">
      <c r="A65" s="102" t="s">
        <v>330</v>
      </c>
      <c r="B65" s="110" t="s">
        <v>145</v>
      </c>
      <c r="C65" s="138" t="s">
        <v>329</v>
      </c>
      <c r="D65" s="4">
        <v>26.6</v>
      </c>
      <c r="E65" s="1">
        <f>D65/1000</f>
        <v>2.6600000000000002E-2</v>
      </c>
      <c r="F65" s="139">
        <v>3.99</v>
      </c>
    </row>
    <row r="66" spans="1:6" ht="14.25" x14ac:dyDescent="0.2">
      <c r="A66" s="102" t="s">
        <v>328</v>
      </c>
      <c r="B66" s="110" t="s">
        <v>145</v>
      </c>
      <c r="C66" s="138" t="s">
        <v>329</v>
      </c>
      <c r="D66" s="4">
        <v>26.6</v>
      </c>
      <c r="E66" s="1">
        <f>D66/1000</f>
        <v>2.6600000000000002E-2</v>
      </c>
      <c r="F66" s="139">
        <v>3.99</v>
      </c>
    </row>
    <row r="67" spans="1:6" ht="14.25" x14ac:dyDescent="0.2">
      <c r="A67" s="102" t="s">
        <v>205</v>
      </c>
      <c r="B67" s="110"/>
      <c r="C67" s="138"/>
      <c r="D67" s="4"/>
      <c r="E67" s="1"/>
      <c r="F67" s="139"/>
    </row>
    <row r="68" spans="1:6" ht="14.25" x14ac:dyDescent="0.2">
      <c r="A68" s="102" t="s">
        <v>26</v>
      </c>
      <c r="B68" s="110" t="s">
        <v>98</v>
      </c>
      <c r="C68" s="138" t="s">
        <v>84</v>
      </c>
      <c r="D68" s="4">
        <v>42.4</v>
      </c>
      <c r="E68" s="1">
        <f>D68/1000</f>
        <v>4.24E-2</v>
      </c>
      <c r="F68" s="139"/>
    </row>
    <row r="69" spans="1:6" ht="14.25" x14ac:dyDescent="0.2">
      <c r="A69" s="102" t="s">
        <v>289</v>
      </c>
      <c r="B69" s="110" t="s">
        <v>288</v>
      </c>
      <c r="C69" s="138" t="s">
        <v>275</v>
      </c>
      <c r="D69" s="4">
        <v>41.9</v>
      </c>
      <c r="E69" s="1">
        <f>D69/1000</f>
        <v>4.19E-2</v>
      </c>
      <c r="F69" s="139">
        <v>41.9</v>
      </c>
    </row>
    <row r="70" spans="1:6" ht="15" customHeight="1" x14ac:dyDescent="0.2">
      <c r="A70" s="102" t="s">
        <v>324</v>
      </c>
      <c r="B70" s="110" t="s">
        <v>131</v>
      </c>
      <c r="C70" s="138" t="s">
        <v>78</v>
      </c>
      <c r="D70" s="4">
        <v>21.5</v>
      </c>
      <c r="E70" s="1">
        <f>D70/1000</f>
        <v>2.1499999999999998E-2</v>
      </c>
      <c r="F70" s="139">
        <v>21.5</v>
      </c>
    </row>
    <row r="71" spans="1:6" ht="15" customHeight="1" x14ac:dyDescent="0.2">
      <c r="A71" s="102" t="s">
        <v>338</v>
      </c>
      <c r="B71" s="110" t="s">
        <v>99</v>
      </c>
      <c r="C71" s="138" t="s">
        <v>88</v>
      </c>
      <c r="D71" s="4">
        <v>5.96</v>
      </c>
      <c r="E71" s="1">
        <f>D71/1000</f>
        <v>5.96E-3</v>
      </c>
      <c r="F71" s="139">
        <v>2.98</v>
      </c>
    </row>
    <row r="72" spans="1:6" ht="14.25" x14ac:dyDescent="0.2">
      <c r="A72" s="102" t="s">
        <v>27</v>
      </c>
      <c r="B72" s="110" t="s">
        <v>189</v>
      </c>
      <c r="C72" s="138" t="s">
        <v>78</v>
      </c>
      <c r="D72" s="4">
        <v>0.99</v>
      </c>
      <c r="E72" s="1">
        <f>D72/1000</f>
        <v>9.8999999999999999E-4</v>
      </c>
      <c r="F72" s="139" t="s">
        <v>301</v>
      </c>
    </row>
    <row r="73" spans="1:6" ht="14.25" x14ac:dyDescent="0.2">
      <c r="A73" s="102" t="s">
        <v>240</v>
      </c>
      <c r="B73" s="110" t="s">
        <v>239</v>
      </c>
      <c r="C73" s="138" t="s">
        <v>78</v>
      </c>
      <c r="D73" s="4">
        <v>1.95</v>
      </c>
      <c r="E73" s="1">
        <f>D73/1000</f>
        <v>1.9499999999999999E-3</v>
      </c>
      <c r="F73" s="139"/>
    </row>
    <row r="74" spans="1:6" ht="14.25" x14ac:dyDescent="0.2">
      <c r="A74" s="102" t="s">
        <v>28</v>
      </c>
      <c r="B74" s="110" t="s">
        <v>190</v>
      </c>
      <c r="C74" s="138" t="s">
        <v>78</v>
      </c>
      <c r="D74" s="4">
        <v>0.75</v>
      </c>
      <c r="E74" s="1">
        <f>D74/1000</f>
        <v>7.5000000000000002E-4</v>
      </c>
      <c r="F74" s="139" t="s">
        <v>200</v>
      </c>
    </row>
    <row r="75" spans="1:6" ht="14.25" x14ac:dyDescent="0.2">
      <c r="A75" s="102" t="s">
        <v>29</v>
      </c>
      <c r="B75" s="110" t="s">
        <v>263</v>
      </c>
      <c r="C75" s="138" t="s">
        <v>78</v>
      </c>
      <c r="D75" s="4">
        <v>2.31</v>
      </c>
      <c r="E75" s="1">
        <f>D75/1000</f>
        <v>2.31E-3</v>
      </c>
      <c r="F75" s="139" t="s">
        <v>304</v>
      </c>
    </row>
    <row r="76" spans="1:6" ht="14.25" x14ac:dyDescent="0.2">
      <c r="A76" s="102" t="s">
        <v>312</v>
      </c>
      <c r="B76" s="110" t="s">
        <v>313</v>
      </c>
      <c r="C76" s="138" t="s">
        <v>78</v>
      </c>
      <c r="D76" s="4">
        <v>1.59</v>
      </c>
      <c r="E76" s="1">
        <f>D76/1000</f>
        <v>1.5900000000000001E-3</v>
      </c>
      <c r="F76" s="139">
        <v>1.59</v>
      </c>
    </row>
    <row r="77" spans="1:6" ht="14.25" x14ac:dyDescent="0.2">
      <c r="A77" s="102" t="s">
        <v>408</v>
      </c>
      <c r="B77" s="110" t="s">
        <v>409</v>
      </c>
      <c r="C77" s="138" t="s">
        <v>101</v>
      </c>
      <c r="D77" s="4">
        <v>2.65</v>
      </c>
      <c r="E77" s="1">
        <f>D77/1000</f>
        <v>2.65E-3</v>
      </c>
      <c r="F77" s="139">
        <v>2.65</v>
      </c>
    </row>
    <row r="78" spans="1:6" ht="14.25" x14ac:dyDescent="0.2">
      <c r="A78" s="102" t="s">
        <v>407</v>
      </c>
      <c r="B78" s="110" t="s">
        <v>102</v>
      </c>
      <c r="C78" s="138" t="s">
        <v>101</v>
      </c>
      <c r="D78" s="4">
        <v>2.12</v>
      </c>
      <c r="E78" s="1">
        <f>D78/1000</f>
        <v>2.1199999999999999E-3</v>
      </c>
      <c r="F78" s="139">
        <v>2.12</v>
      </c>
    </row>
    <row r="79" spans="1:6" ht="14.25" x14ac:dyDescent="0.2">
      <c r="A79" s="102" t="s">
        <v>30</v>
      </c>
      <c r="B79" s="110"/>
      <c r="C79" s="138" t="s">
        <v>88</v>
      </c>
      <c r="D79" s="4">
        <v>17.579999999999998</v>
      </c>
      <c r="E79" s="1">
        <f>D79/1000</f>
        <v>1.7579999999999998E-2</v>
      </c>
      <c r="F79" s="139"/>
    </row>
    <row r="80" spans="1:6" ht="14.25" x14ac:dyDescent="0.2">
      <c r="A80" s="102" t="s">
        <v>31</v>
      </c>
      <c r="B80" s="110" t="s">
        <v>100</v>
      </c>
      <c r="C80" s="138" t="s">
        <v>103</v>
      </c>
      <c r="D80" s="4">
        <v>7.0250000000000004</v>
      </c>
      <c r="E80" s="1">
        <f>D80/1000</f>
        <v>7.025E-3</v>
      </c>
      <c r="F80" s="139"/>
    </row>
    <row r="81" spans="1:6" ht="14.25" x14ac:dyDescent="0.2">
      <c r="A81" s="102" t="s">
        <v>339</v>
      </c>
      <c r="B81" s="110" t="s">
        <v>100</v>
      </c>
      <c r="C81" s="138" t="s">
        <v>88</v>
      </c>
      <c r="D81" s="4">
        <v>3.7</v>
      </c>
      <c r="E81" s="1">
        <f>D81/1000</f>
        <v>3.7000000000000002E-3</v>
      </c>
      <c r="F81" s="139">
        <v>1.85</v>
      </c>
    </row>
    <row r="82" spans="1:6" ht="14.25" x14ac:dyDescent="0.2">
      <c r="A82" s="102" t="s">
        <v>269</v>
      </c>
      <c r="B82" s="110" t="s">
        <v>273</v>
      </c>
      <c r="C82" s="138" t="s">
        <v>101</v>
      </c>
      <c r="D82" s="4">
        <v>6.99</v>
      </c>
      <c r="E82" s="1">
        <f>D82/1000</f>
        <v>6.9900000000000006E-3</v>
      </c>
      <c r="F82" s="139">
        <v>6.99</v>
      </c>
    </row>
    <row r="83" spans="1:6" ht="14.25" x14ac:dyDescent="0.2">
      <c r="A83" s="102" t="s">
        <v>262</v>
      </c>
      <c r="B83" s="110" t="s">
        <v>102</v>
      </c>
      <c r="C83" s="138" t="s">
        <v>78</v>
      </c>
      <c r="D83" s="4">
        <v>4.88</v>
      </c>
      <c r="E83" s="1">
        <f>D83/1000</f>
        <v>4.8799999999999998E-3</v>
      </c>
      <c r="F83" s="139">
        <v>4.88</v>
      </c>
    </row>
    <row r="84" spans="1:6" ht="14.25" x14ac:dyDescent="0.2">
      <c r="A84" s="102" t="s">
        <v>32</v>
      </c>
      <c r="B84" s="110" t="s">
        <v>104</v>
      </c>
      <c r="C84" s="138" t="s">
        <v>103</v>
      </c>
      <c r="D84" s="4">
        <v>3.65</v>
      </c>
      <c r="E84" s="1">
        <f>D84/1000</f>
        <v>3.65E-3</v>
      </c>
      <c r="F84" s="139"/>
    </row>
    <row r="85" spans="1:6" ht="14.25" x14ac:dyDescent="0.2">
      <c r="A85" s="102" t="s">
        <v>421</v>
      </c>
      <c r="B85" s="110" t="s">
        <v>422</v>
      </c>
      <c r="C85" s="138" t="s">
        <v>86</v>
      </c>
      <c r="D85" s="4">
        <v>3.32</v>
      </c>
      <c r="E85" s="1">
        <f>D85/1000</f>
        <v>3.32E-3</v>
      </c>
      <c r="F85" s="139">
        <v>0.83</v>
      </c>
    </row>
    <row r="86" spans="1:6" ht="14.25" x14ac:dyDescent="0.2">
      <c r="A86" s="102" t="s">
        <v>369</v>
      </c>
      <c r="B86" s="110" t="s">
        <v>371</v>
      </c>
      <c r="C86" s="138">
        <v>100</v>
      </c>
      <c r="D86" s="4"/>
      <c r="E86" s="1">
        <v>0.18140000000000001</v>
      </c>
      <c r="F86" s="139">
        <v>18.14</v>
      </c>
    </row>
    <row r="87" spans="1:6" ht="14.25" x14ac:dyDescent="0.2">
      <c r="A87" s="102" t="s">
        <v>321</v>
      </c>
      <c r="B87" s="110" t="s">
        <v>323</v>
      </c>
      <c r="C87" s="138" t="s">
        <v>322</v>
      </c>
      <c r="D87" s="4">
        <v>12.78</v>
      </c>
      <c r="E87" s="1">
        <f>D87/1000</f>
        <v>1.278E-2</v>
      </c>
      <c r="F87" s="139">
        <v>31.95</v>
      </c>
    </row>
    <row r="88" spans="1:6" ht="14.25" x14ac:dyDescent="0.2">
      <c r="A88" s="104" t="s">
        <v>33</v>
      </c>
      <c r="B88" s="109" t="s">
        <v>106</v>
      </c>
      <c r="C88" s="138" t="s">
        <v>105</v>
      </c>
      <c r="D88" s="4">
        <v>181.5</v>
      </c>
      <c r="E88" s="1">
        <f>D88/1000</f>
        <v>0.18149999999999999</v>
      </c>
      <c r="F88" s="13"/>
    </row>
    <row r="89" spans="1:6" ht="14.25" x14ac:dyDescent="0.2">
      <c r="A89" s="102" t="s">
        <v>34</v>
      </c>
      <c r="B89" s="110" t="s">
        <v>107</v>
      </c>
      <c r="C89" s="138" t="s">
        <v>80</v>
      </c>
      <c r="D89" s="4">
        <v>22.24</v>
      </c>
      <c r="E89" s="1">
        <f>D89/1000</f>
        <v>2.2239999999999999E-2</v>
      </c>
      <c r="F89" s="139"/>
    </row>
    <row r="90" spans="1:6" ht="14.25" x14ac:dyDescent="0.2">
      <c r="A90" s="102" t="s">
        <v>360</v>
      </c>
      <c r="B90" s="110" t="s">
        <v>153</v>
      </c>
      <c r="C90" s="138" t="s">
        <v>88</v>
      </c>
      <c r="D90" s="4">
        <v>4.38</v>
      </c>
      <c r="E90" s="1">
        <f>D90/1000</f>
        <v>4.3800000000000002E-3</v>
      </c>
      <c r="F90" s="139">
        <v>2.19</v>
      </c>
    </row>
    <row r="91" spans="1:6" ht="14.25" x14ac:dyDescent="0.2">
      <c r="A91" s="102" t="s">
        <v>169</v>
      </c>
      <c r="B91" s="110" t="s">
        <v>170</v>
      </c>
      <c r="C91" s="138" t="s">
        <v>78</v>
      </c>
      <c r="D91" s="4">
        <v>5.13</v>
      </c>
      <c r="E91" s="1">
        <f>D91/1000</f>
        <v>5.13E-3</v>
      </c>
      <c r="F91" s="139" t="s">
        <v>357</v>
      </c>
    </row>
    <row r="92" spans="1:6" ht="14.25" x14ac:dyDescent="0.2">
      <c r="A92" s="102" t="s">
        <v>207</v>
      </c>
      <c r="B92" s="110" t="s">
        <v>349</v>
      </c>
      <c r="C92" s="138" t="s">
        <v>88</v>
      </c>
      <c r="D92" s="4">
        <f>1000*F92/500</f>
        <v>6.58</v>
      </c>
      <c r="E92" s="1">
        <f>D92/1000</f>
        <v>6.5799999999999999E-3</v>
      </c>
      <c r="F92" s="139">
        <v>3.29</v>
      </c>
    </row>
    <row r="93" spans="1:6" ht="14.25" x14ac:dyDescent="0.2">
      <c r="A93" s="102" t="s">
        <v>253</v>
      </c>
      <c r="B93" s="110" t="s">
        <v>208</v>
      </c>
      <c r="C93" s="138" t="s">
        <v>86</v>
      </c>
      <c r="D93" s="4">
        <v>10</v>
      </c>
      <c r="E93" s="1">
        <f>D93/1000</f>
        <v>0.01</v>
      </c>
      <c r="F93" s="139"/>
    </row>
    <row r="94" spans="1:6" ht="14.25" x14ac:dyDescent="0.2">
      <c r="A94" s="102" t="s">
        <v>347</v>
      </c>
      <c r="B94" s="110" t="s">
        <v>414</v>
      </c>
      <c r="C94" s="138" t="s">
        <v>78</v>
      </c>
      <c r="D94" s="4">
        <v>15.8</v>
      </c>
      <c r="E94" s="1">
        <f>D94/1000</f>
        <v>1.5800000000000002E-2</v>
      </c>
      <c r="F94" s="139" t="s">
        <v>413</v>
      </c>
    </row>
    <row r="95" spans="1:6" ht="14.25" x14ac:dyDescent="0.2">
      <c r="A95" s="102" t="s">
        <v>346</v>
      </c>
      <c r="B95" s="110" t="s">
        <v>211</v>
      </c>
      <c r="C95" s="138" t="s">
        <v>80</v>
      </c>
      <c r="D95" s="4">
        <v>23.92</v>
      </c>
      <c r="E95" s="1">
        <f>D95/1000</f>
        <v>2.392E-2</v>
      </c>
      <c r="F95" s="139">
        <v>2.99</v>
      </c>
    </row>
    <row r="96" spans="1:6" ht="14.25" x14ac:dyDescent="0.2">
      <c r="A96" s="102" t="s">
        <v>165</v>
      </c>
      <c r="B96" s="110" t="s">
        <v>131</v>
      </c>
      <c r="C96" s="138" t="s">
        <v>88</v>
      </c>
      <c r="D96" s="4">
        <v>89</v>
      </c>
      <c r="E96" s="1">
        <f>D96/1000</f>
        <v>8.8999999999999996E-2</v>
      </c>
      <c r="F96" s="139"/>
    </row>
    <row r="97" spans="1:6" ht="14.25" x14ac:dyDescent="0.2">
      <c r="A97" s="102" t="s">
        <v>348</v>
      </c>
      <c r="B97" s="110" t="s">
        <v>211</v>
      </c>
      <c r="C97" s="138" t="s">
        <v>350</v>
      </c>
      <c r="D97" s="4">
        <v>9</v>
      </c>
      <c r="E97" s="1">
        <f>D97/1000</f>
        <v>8.9999999999999993E-3</v>
      </c>
      <c r="F97" s="139">
        <v>4.05</v>
      </c>
    </row>
    <row r="98" spans="1:6" ht="14.25" x14ac:dyDescent="0.2">
      <c r="A98" s="102" t="s">
        <v>306</v>
      </c>
      <c r="B98" s="110" t="b">
        <v>1</v>
      </c>
      <c r="C98" s="138" t="s">
        <v>88</v>
      </c>
      <c r="D98" s="4">
        <f>1000*F98/500</f>
        <v>4.9000000000000004</v>
      </c>
      <c r="E98" s="1">
        <f>D98/1000</f>
        <v>4.9000000000000007E-3</v>
      </c>
      <c r="F98" s="139">
        <v>2.4500000000000002</v>
      </c>
    </row>
    <row r="99" spans="1:6" ht="14.25" x14ac:dyDescent="0.2">
      <c r="A99" s="102" t="s">
        <v>305</v>
      </c>
      <c r="B99" s="110" t="s">
        <v>109</v>
      </c>
      <c r="C99" s="138" t="s">
        <v>78</v>
      </c>
      <c r="D99" s="4">
        <v>3.09</v>
      </c>
      <c r="E99" s="1">
        <f>D99/1000</f>
        <v>3.0899999999999999E-3</v>
      </c>
      <c r="F99" s="139"/>
    </row>
    <row r="100" spans="1:6" ht="14.25" x14ac:dyDescent="0.2">
      <c r="A100" s="102" t="s">
        <v>188</v>
      </c>
      <c r="B100" s="110" t="s">
        <v>83</v>
      </c>
      <c r="C100" s="138" t="s">
        <v>134</v>
      </c>
      <c r="D100" s="4">
        <f>1000*F100/150</f>
        <v>21.2</v>
      </c>
      <c r="E100" s="1">
        <f>D100/1000</f>
        <v>2.12E-2</v>
      </c>
      <c r="F100" s="139">
        <v>3.18</v>
      </c>
    </row>
    <row r="101" spans="1:6" ht="14.25" x14ac:dyDescent="0.2">
      <c r="A101" s="102" t="s">
        <v>415</v>
      </c>
      <c r="B101" s="110" t="s">
        <v>108</v>
      </c>
      <c r="C101" s="138" t="s">
        <v>429</v>
      </c>
      <c r="D101" s="4">
        <v>12.8</v>
      </c>
      <c r="E101" s="1">
        <f>D101/1000</f>
        <v>1.2800000000000001E-2</v>
      </c>
      <c r="F101" s="139" t="s">
        <v>416</v>
      </c>
    </row>
    <row r="102" spans="1:6" ht="14.25" x14ac:dyDescent="0.2">
      <c r="A102" s="102" t="s">
        <v>35</v>
      </c>
      <c r="B102" s="110" t="s">
        <v>111</v>
      </c>
      <c r="C102" s="138" t="s">
        <v>110</v>
      </c>
      <c r="D102" s="4">
        <v>10.38</v>
      </c>
      <c r="E102" s="1">
        <f>D102/1000</f>
        <v>1.038E-2</v>
      </c>
      <c r="F102" s="139"/>
    </row>
    <row r="103" spans="1:6" ht="14.25" x14ac:dyDescent="0.2">
      <c r="A103" s="104" t="s">
        <v>36</v>
      </c>
      <c r="B103" s="109" t="s">
        <v>112</v>
      </c>
      <c r="C103" s="138" t="s">
        <v>78</v>
      </c>
      <c r="D103" s="5">
        <v>29.9</v>
      </c>
      <c r="E103" s="1">
        <f>D103/1000</f>
        <v>2.9899999999999999E-2</v>
      </c>
      <c r="F103" s="13"/>
    </row>
    <row r="104" spans="1:6" ht="14.25" x14ac:dyDescent="0.2">
      <c r="A104" s="104" t="s">
        <v>293</v>
      </c>
      <c r="B104" s="109" t="s">
        <v>154</v>
      </c>
      <c r="C104" s="138" t="s">
        <v>110</v>
      </c>
      <c r="D104" s="5">
        <f>1000*F104/130</f>
        <v>62.769230769230766</v>
      </c>
      <c r="E104" s="1">
        <f>D104/1000</f>
        <v>6.2769230769230772E-2</v>
      </c>
      <c r="F104" s="13">
        <v>8.16</v>
      </c>
    </row>
    <row r="105" spans="1:6" ht="14.25" x14ac:dyDescent="0.2">
      <c r="A105" s="102" t="s">
        <v>37</v>
      </c>
      <c r="B105" s="110" t="s">
        <v>114</v>
      </c>
      <c r="C105" s="138" t="s">
        <v>113</v>
      </c>
      <c r="D105" s="4">
        <v>1071</v>
      </c>
      <c r="E105" s="1">
        <f>D105/1000</f>
        <v>1.071</v>
      </c>
      <c r="F105" s="139"/>
    </row>
    <row r="106" spans="1:6" ht="14.25" x14ac:dyDescent="0.2">
      <c r="A106" s="104" t="s">
        <v>38</v>
      </c>
      <c r="B106" s="109" t="s">
        <v>79</v>
      </c>
      <c r="C106" s="10">
        <f>36.35/10</f>
        <v>3.6350000000000002</v>
      </c>
      <c r="D106" s="6">
        <v>549.92999999999995</v>
      </c>
      <c r="E106" s="2">
        <f>D106/1000</f>
        <v>0.54992999999999992</v>
      </c>
      <c r="F106" s="13"/>
    </row>
    <row r="107" spans="1:6" ht="14.25" x14ac:dyDescent="0.2">
      <c r="A107" s="104" t="s">
        <v>39</v>
      </c>
      <c r="B107" s="109" t="s">
        <v>79</v>
      </c>
      <c r="C107" s="10">
        <f>19.2/10</f>
        <v>1.92</v>
      </c>
      <c r="D107" s="6">
        <v>832.81</v>
      </c>
      <c r="E107" s="2">
        <f>D107/1000</f>
        <v>0.83280999999999994</v>
      </c>
      <c r="F107" s="13"/>
    </row>
    <row r="108" spans="1:6" ht="14.25" x14ac:dyDescent="0.2">
      <c r="A108" s="104" t="s">
        <v>40</v>
      </c>
      <c r="B108" s="109" t="s">
        <v>79</v>
      </c>
      <c r="C108" s="10">
        <f>27.43/10</f>
        <v>2.7429999999999999</v>
      </c>
      <c r="D108" s="6">
        <v>291.27999999999997</v>
      </c>
      <c r="E108" s="2">
        <f>D108/1000</f>
        <v>0.29127999999999998</v>
      </c>
      <c r="F108" s="13"/>
    </row>
    <row r="109" spans="1:6" ht="14.25" x14ac:dyDescent="0.2">
      <c r="A109" s="104" t="s">
        <v>41</v>
      </c>
      <c r="B109" s="109" t="s">
        <v>79</v>
      </c>
      <c r="C109" s="10">
        <f>27/10</f>
        <v>2.7</v>
      </c>
      <c r="D109" s="6">
        <v>370</v>
      </c>
      <c r="E109" s="2">
        <f>D109/1000</f>
        <v>0.37</v>
      </c>
      <c r="F109" s="13"/>
    </row>
    <row r="110" spans="1:6" ht="14.25" x14ac:dyDescent="0.2">
      <c r="A110" s="104" t="s">
        <v>174</v>
      </c>
      <c r="B110" s="109" t="s">
        <v>85</v>
      </c>
      <c r="C110" s="10" t="s">
        <v>78</v>
      </c>
      <c r="D110" s="6">
        <v>29.09</v>
      </c>
      <c r="E110" s="2">
        <f>D110/1000</f>
        <v>2.9090000000000001E-2</v>
      </c>
      <c r="F110" s="13"/>
    </row>
    <row r="111" spans="1:6" ht="14.25" x14ac:dyDescent="0.2">
      <c r="A111" s="104" t="s">
        <v>354</v>
      </c>
      <c r="B111" s="109" t="s">
        <v>372</v>
      </c>
      <c r="C111" s="10" t="s">
        <v>355</v>
      </c>
      <c r="D111" s="6">
        <v>13.9</v>
      </c>
      <c r="E111" s="2">
        <f>D111/1000</f>
        <v>1.3900000000000001E-2</v>
      </c>
      <c r="F111" s="13">
        <v>13.9</v>
      </c>
    </row>
    <row r="112" spans="1:6" ht="14.25" x14ac:dyDescent="0.2">
      <c r="A112" s="104" t="s">
        <v>394</v>
      </c>
      <c r="B112" s="109" t="s">
        <v>389</v>
      </c>
      <c r="C112" s="10" t="s">
        <v>185</v>
      </c>
      <c r="D112" s="6">
        <v>79.5</v>
      </c>
      <c r="E112" s="2">
        <f>D112/1000</f>
        <v>7.9500000000000001E-2</v>
      </c>
      <c r="F112" s="13">
        <v>15.9</v>
      </c>
    </row>
    <row r="113" spans="1:6" ht="14.25" x14ac:dyDescent="0.2">
      <c r="A113" s="104" t="s">
        <v>395</v>
      </c>
      <c r="B113" s="109" t="s">
        <v>389</v>
      </c>
      <c r="C113" s="10" t="s">
        <v>185</v>
      </c>
      <c r="D113" s="6">
        <v>41</v>
      </c>
      <c r="E113" s="2">
        <f>D113/1000</f>
        <v>4.1000000000000002E-2</v>
      </c>
      <c r="F113" s="13">
        <v>8.1999999999999993</v>
      </c>
    </row>
    <row r="114" spans="1:6" ht="14.25" x14ac:dyDescent="0.2">
      <c r="A114" s="102" t="s">
        <v>42</v>
      </c>
      <c r="B114" s="110" t="s">
        <v>116</v>
      </c>
      <c r="C114" s="138" t="s">
        <v>115</v>
      </c>
      <c r="D114" s="4">
        <v>51.2</v>
      </c>
      <c r="E114" s="1">
        <f>D114/1000</f>
        <v>5.1200000000000002E-2</v>
      </c>
      <c r="F114" s="139"/>
    </row>
    <row r="115" spans="1:6" ht="14.25" x14ac:dyDescent="0.2">
      <c r="A115" s="102" t="s">
        <v>43</v>
      </c>
      <c r="B115" s="110" t="s">
        <v>118</v>
      </c>
      <c r="C115" s="138" t="s">
        <v>117</v>
      </c>
      <c r="D115" s="4">
        <v>6.65</v>
      </c>
      <c r="E115" s="1">
        <f>D115/1000</f>
        <v>6.6500000000000005E-3</v>
      </c>
      <c r="F115" s="139"/>
    </row>
    <row r="116" spans="1:6" ht="14.25" x14ac:dyDescent="0.2">
      <c r="A116" s="102" t="s">
        <v>291</v>
      </c>
      <c r="B116" s="110" t="s">
        <v>154</v>
      </c>
      <c r="C116" s="138" t="s">
        <v>292</v>
      </c>
      <c r="D116" s="4">
        <v>20.399999999999999</v>
      </c>
      <c r="E116" s="1">
        <f>D116/1000</f>
        <v>2.0399999999999998E-2</v>
      </c>
      <c r="F116" s="139">
        <v>10.199999999999999</v>
      </c>
    </row>
    <row r="117" spans="1:6" ht="14.25" x14ac:dyDescent="0.2">
      <c r="A117" s="104" t="s">
        <v>427</v>
      </c>
      <c r="B117" s="109" t="s">
        <v>428</v>
      </c>
      <c r="C117" s="10" t="s">
        <v>123</v>
      </c>
      <c r="D117" s="6">
        <v>15</v>
      </c>
      <c r="E117" s="2">
        <f>D117/1000</f>
        <v>1.4999999999999999E-2</v>
      </c>
      <c r="F117" s="13"/>
    </row>
    <row r="118" spans="1:6" ht="14.25" x14ac:dyDescent="0.2">
      <c r="A118" s="102" t="s">
        <v>44</v>
      </c>
      <c r="B118" s="110" t="s">
        <v>90</v>
      </c>
      <c r="C118" s="138" t="s">
        <v>119</v>
      </c>
      <c r="D118" s="4">
        <v>6.6</v>
      </c>
      <c r="E118" s="1">
        <f>D118/1000</f>
        <v>6.6E-3</v>
      </c>
      <c r="F118" s="139"/>
    </row>
    <row r="119" spans="1:6" ht="14.25" x14ac:dyDescent="0.2">
      <c r="A119" s="102" t="s">
        <v>45</v>
      </c>
      <c r="B119" s="110" t="s">
        <v>121</v>
      </c>
      <c r="C119" s="138" t="s">
        <v>120</v>
      </c>
      <c r="D119" s="4">
        <v>6.3</v>
      </c>
      <c r="E119" s="1">
        <f>D119/1000</f>
        <v>6.3E-3</v>
      </c>
      <c r="F119" s="139">
        <v>6.3</v>
      </c>
    </row>
    <row r="120" spans="1:6" ht="14.25" x14ac:dyDescent="0.2">
      <c r="A120" s="102" t="s">
        <v>270</v>
      </c>
      <c r="B120" s="110" t="s">
        <v>272</v>
      </c>
      <c r="C120" s="138" t="s">
        <v>123</v>
      </c>
      <c r="D120" s="4">
        <v>5.66</v>
      </c>
      <c r="E120" s="1">
        <f>D120/1000</f>
        <v>5.6600000000000001E-3</v>
      </c>
      <c r="F120" s="139">
        <v>5.66</v>
      </c>
    </row>
    <row r="121" spans="1:6" ht="14.25" x14ac:dyDescent="0.2">
      <c r="A121" s="102" t="s">
        <v>206</v>
      </c>
      <c r="B121" s="110" t="s">
        <v>121</v>
      </c>
      <c r="C121" s="138" t="s">
        <v>243</v>
      </c>
      <c r="D121" s="4">
        <v>9.68</v>
      </c>
      <c r="E121" s="1">
        <f>D121/1000</f>
        <v>9.6799999999999994E-3</v>
      </c>
      <c r="F121" s="139">
        <v>4.84</v>
      </c>
    </row>
    <row r="122" spans="1:6" ht="14.25" x14ac:dyDescent="0.2">
      <c r="A122" s="102" t="s">
        <v>46</v>
      </c>
      <c r="B122" s="110" t="s">
        <v>108</v>
      </c>
      <c r="C122" s="138" t="s">
        <v>122</v>
      </c>
      <c r="D122" s="4">
        <v>94.9</v>
      </c>
      <c r="E122" s="1">
        <f>D122/1000</f>
        <v>9.4900000000000012E-2</v>
      </c>
      <c r="F122" s="139"/>
    </row>
    <row r="123" spans="1:6" ht="14.25" x14ac:dyDescent="0.2">
      <c r="A123" s="102" t="s">
        <v>265</v>
      </c>
      <c r="B123" s="110" t="s">
        <v>264</v>
      </c>
      <c r="C123" s="138" t="s">
        <v>266</v>
      </c>
      <c r="D123" s="4">
        <v>4.37</v>
      </c>
      <c r="E123" s="1">
        <f>D123/1000</f>
        <v>4.3699999999999998E-3</v>
      </c>
      <c r="F123" s="139">
        <v>1.79</v>
      </c>
    </row>
    <row r="124" spans="1:6" ht="14.25" x14ac:dyDescent="0.2">
      <c r="A124" s="102" t="s">
        <v>193</v>
      </c>
      <c r="B124" s="110" t="s">
        <v>191</v>
      </c>
      <c r="C124" s="138" t="s">
        <v>123</v>
      </c>
      <c r="D124" s="4">
        <v>1.1100000000000001</v>
      </c>
      <c r="E124" s="1">
        <f>D124/1000</f>
        <v>1.1100000000000001E-3</v>
      </c>
      <c r="F124" s="139" t="s">
        <v>201</v>
      </c>
    </row>
    <row r="125" spans="1:6" ht="14.25" x14ac:dyDescent="0.2">
      <c r="A125" s="102" t="s">
        <v>271</v>
      </c>
      <c r="B125" s="110" t="s">
        <v>125</v>
      </c>
      <c r="C125" s="138" t="s">
        <v>123</v>
      </c>
      <c r="D125" s="4">
        <v>1.08</v>
      </c>
      <c r="E125" s="1">
        <f>D125/1000</f>
        <v>1.08E-3</v>
      </c>
      <c r="F125" s="139">
        <v>1.08</v>
      </c>
    </row>
    <row r="126" spans="1:6" ht="14.25" x14ac:dyDescent="0.2">
      <c r="A126" s="102" t="s">
        <v>244</v>
      </c>
      <c r="B126" s="110" t="s">
        <v>124</v>
      </c>
      <c r="C126" s="138" t="s">
        <v>123</v>
      </c>
      <c r="D126" s="4">
        <v>3.05</v>
      </c>
      <c r="E126" s="1">
        <f>D126/1000</f>
        <v>3.0499999999999998E-3</v>
      </c>
      <c r="F126" s="139">
        <v>3.05</v>
      </c>
    </row>
    <row r="127" spans="1:6" ht="14.25" x14ac:dyDescent="0.2">
      <c r="A127" s="102" t="s">
        <v>47</v>
      </c>
      <c r="B127" s="110" t="s">
        <v>124</v>
      </c>
      <c r="C127" s="138" t="s">
        <v>123</v>
      </c>
      <c r="D127" s="4">
        <v>1.77</v>
      </c>
      <c r="E127" s="1">
        <f>D127/1000</f>
        <v>1.7700000000000001E-3</v>
      </c>
      <c r="F127" s="139">
        <v>1.77</v>
      </c>
    </row>
    <row r="128" spans="1:6" ht="14.25" x14ac:dyDescent="0.2">
      <c r="A128" s="102" t="s">
        <v>214</v>
      </c>
      <c r="B128" s="110" t="s">
        <v>215</v>
      </c>
      <c r="C128" s="138" t="s">
        <v>84</v>
      </c>
      <c r="D128" s="4">
        <f>1000*F128/200</f>
        <v>5.65</v>
      </c>
      <c r="E128" s="1">
        <f>D128/1000</f>
        <v>5.6500000000000005E-3</v>
      </c>
      <c r="F128" s="139">
        <v>1.1299999999999999</v>
      </c>
    </row>
    <row r="129" spans="1:6" ht="14.25" x14ac:dyDescent="0.2">
      <c r="A129" s="102" t="s">
        <v>48</v>
      </c>
      <c r="B129" s="110" t="s">
        <v>124</v>
      </c>
      <c r="C129" s="138" t="s">
        <v>84</v>
      </c>
      <c r="D129" s="4">
        <v>8.3699999999999992</v>
      </c>
      <c r="E129" s="1">
        <f>D129/1000</f>
        <v>8.369999999999999E-3</v>
      </c>
      <c r="F129" s="139"/>
    </row>
    <row r="130" spans="1:6" ht="14.25" x14ac:dyDescent="0.2">
      <c r="A130" s="102" t="s">
        <v>49</v>
      </c>
      <c r="B130" s="110" t="s">
        <v>125</v>
      </c>
      <c r="C130" s="138" t="s">
        <v>123</v>
      </c>
      <c r="D130" s="4">
        <v>1.4750000000000001</v>
      </c>
      <c r="E130" s="1">
        <f>D130/1000</f>
        <v>1.4750000000000002E-3</v>
      </c>
      <c r="F130" s="139" t="s">
        <v>417</v>
      </c>
    </row>
    <row r="131" spans="1:6" ht="14.25" x14ac:dyDescent="0.2">
      <c r="A131" s="102" t="s">
        <v>192</v>
      </c>
      <c r="B131" s="110" t="s">
        <v>126</v>
      </c>
      <c r="C131" s="138" t="s">
        <v>123</v>
      </c>
      <c r="D131" s="4">
        <v>1.89</v>
      </c>
      <c r="E131" s="1">
        <f>D131/1000</f>
        <v>1.89E-3</v>
      </c>
      <c r="F131" s="139"/>
    </row>
    <row r="132" spans="1:6" ht="14.25" x14ac:dyDescent="0.2">
      <c r="A132" s="102" t="s">
        <v>194</v>
      </c>
      <c r="B132" s="110" t="s">
        <v>195</v>
      </c>
      <c r="C132" s="138" t="s">
        <v>123</v>
      </c>
      <c r="D132" s="4">
        <v>1.5</v>
      </c>
      <c r="E132" s="1">
        <f>D132/1000</f>
        <v>1.5E-3</v>
      </c>
      <c r="F132" s="139" t="s">
        <v>294</v>
      </c>
    </row>
    <row r="133" spans="1:6" ht="14.25" x14ac:dyDescent="0.2">
      <c r="A133" s="102" t="s">
        <v>388</v>
      </c>
      <c r="B133" s="110" t="s">
        <v>389</v>
      </c>
      <c r="C133" s="138" t="s">
        <v>185</v>
      </c>
      <c r="D133" s="4">
        <v>124.5</v>
      </c>
      <c r="E133" s="1">
        <f>D133/1000</f>
        <v>0.1245</v>
      </c>
      <c r="F133" s="139">
        <v>24.9</v>
      </c>
    </row>
    <row r="134" spans="1:6" ht="14.25" x14ac:dyDescent="0.2">
      <c r="A134" s="102" t="s">
        <v>171</v>
      </c>
      <c r="B134" s="110" t="s">
        <v>112</v>
      </c>
      <c r="C134" s="138" t="s">
        <v>78</v>
      </c>
      <c r="D134" s="4">
        <v>10.210000000000001</v>
      </c>
      <c r="E134" s="1">
        <f>D134/1000</f>
        <v>1.021E-2</v>
      </c>
      <c r="F134" s="139"/>
    </row>
    <row r="135" spans="1:6" ht="14.25" x14ac:dyDescent="0.2">
      <c r="A135" s="102" t="s">
        <v>50</v>
      </c>
      <c r="B135" s="110" t="s">
        <v>128</v>
      </c>
      <c r="C135" s="138" t="s">
        <v>127</v>
      </c>
      <c r="D135" s="4">
        <v>20.25</v>
      </c>
      <c r="E135" s="1">
        <f>D135/1000</f>
        <v>2.0250000000000001E-2</v>
      </c>
      <c r="F135" s="139"/>
    </row>
    <row r="136" spans="1:6" ht="14.25" x14ac:dyDescent="0.2">
      <c r="A136" s="102" t="s">
        <v>279</v>
      </c>
      <c r="B136" s="110" t="s">
        <v>282</v>
      </c>
      <c r="C136" s="138" t="s">
        <v>281</v>
      </c>
      <c r="D136" s="4">
        <v>15.8</v>
      </c>
      <c r="E136" s="1">
        <f>D136/1000</f>
        <v>1.5800000000000002E-2</v>
      </c>
      <c r="F136" s="139">
        <v>0.79</v>
      </c>
    </row>
    <row r="137" spans="1:6" s="7" customFormat="1" ht="14.25" customHeight="1" x14ac:dyDescent="0.2">
      <c r="A137" s="102" t="s">
        <v>280</v>
      </c>
      <c r="B137" s="110" t="s">
        <v>278</v>
      </c>
      <c r="C137" s="138" t="s">
        <v>336</v>
      </c>
      <c r="D137" s="4">
        <v>13.09</v>
      </c>
      <c r="E137" s="1">
        <f>D137/1000</f>
        <v>1.3089999999999999E-2</v>
      </c>
      <c r="F137" s="139">
        <v>0.55000000000000004</v>
      </c>
    </row>
    <row r="138" spans="1:6" s="7" customFormat="1" ht="14.25" x14ac:dyDescent="0.2">
      <c r="A138" s="102" t="s">
        <v>204</v>
      </c>
      <c r="B138" s="110" t="s">
        <v>204</v>
      </c>
      <c r="C138" s="138" t="s">
        <v>103</v>
      </c>
      <c r="D138" s="4">
        <v>2.92</v>
      </c>
      <c r="E138" s="1">
        <f>D138/1000</f>
        <v>2.9199999999999999E-3</v>
      </c>
      <c r="F138" s="139">
        <v>1.46</v>
      </c>
    </row>
    <row r="139" spans="1:6" ht="14.25" x14ac:dyDescent="0.2">
      <c r="A139" s="102" t="s">
        <v>410</v>
      </c>
      <c r="B139" s="110" t="s">
        <v>108</v>
      </c>
      <c r="C139" s="8" t="s">
        <v>412</v>
      </c>
      <c r="D139" s="4">
        <v>9.8000000000000007</v>
      </c>
      <c r="E139" s="1">
        <f>D139/1000</f>
        <v>9.8000000000000014E-3</v>
      </c>
      <c r="F139" s="14" t="s">
        <v>411</v>
      </c>
    </row>
    <row r="140" spans="1:6" ht="28.5" x14ac:dyDescent="0.2">
      <c r="A140" s="102" t="s">
        <v>210</v>
      </c>
      <c r="B140" s="110" t="s">
        <v>246</v>
      </c>
      <c r="C140" s="8" t="s">
        <v>228</v>
      </c>
      <c r="D140" s="4">
        <v>6.5</v>
      </c>
      <c r="E140" s="1">
        <f>D140/1000</f>
        <v>6.4999999999999997E-3</v>
      </c>
      <c r="F140" s="14" t="s">
        <v>247</v>
      </c>
    </row>
    <row r="141" spans="1:6" ht="14.25" x14ac:dyDescent="0.2">
      <c r="A141" s="102" t="s">
        <v>277</v>
      </c>
      <c r="B141" s="110" t="s">
        <v>108</v>
      </c>
      <c r="C141" s="138" t="s">
        <v>86</v>
      </c>
      <c r="D141" s="4">
        <v>9.9600000000000009</v>
      </c>
      <c r="E141" s="1">
        <f>D141/1000</f>
        <v>9.9600000000000001E-3</v>
      </c>
      <c r="F141" s="139">
        <v>2.4900000000000002</v>
      </c>
    </row>
    <row r="142" spans="1:6" ht="14.25" x14ac:dyDescent="0.2">
      <c r="A142" s="102" t="s">
        <v>309</v>
      </c>
      <c r="B142" s="110" t="s">
        <v>183</v>
      </c>
      <c r="C142" s="138" t="s">
        <v>86</v>
      </c>
      <c r="D142" s="4">
        <f>1000*F142/250</f>
        <v>6.76</v>
      </c>
      <c r="E142" s="1">
        <f>D142/1000</f>
        <v>6.7599999999999995E-3</v>
      </c>
      <c r="F142" s="139">
        <v>1.69</v>
      </c>
    </row>
    <row r="143" spans="1:6" ht="14.25" x14ac:dyDescent="0.2">
      <c r="A143" s="102" t="s">
        <v>310</v>
      </c>
      <c r="B143" s="110" t="s">
        <v>125</v>
      </c>
      <c r="C143" s="138" t="s">
        <v>86</v>
      </c>
      <c r="D143" s="4">
        <f>1000*F143/250</f>
        <v>7</v>
      </c>
      <c r="E143" s="1">
        <f>D143/1000</f>
        <v>7.0000000000000001E-3</v>
      </c>
      <c r="F143" s="139">
        <v>1.75</v>
      </c>
    </row>
    <row r="144" spans="1:6" ht="14.25" x14ac:dyDescent="0.2">
      <c r="A144" s="102" t="s">
        <v>51</v>
      </c>
      <c r="B144" s="110" t="s">
        <v>129</v>
      </c>
      <c r="C144" s="138" t="s">
        <v>88</v>
      </c>
      <c r="D144" s="4">
        <v>19</v>
      </c>
      <c r="E144" s="1">
        <f>D144/1000</f>
        <v>1.9E-2</v>
      </c>
      <c r="F144" s="139"/>
    </row>
    <row r="145" spans="1:6" ht="14.45" customHeight="1" x14ac:dyDescent="0.2">
      <c r="A145" s="154" t="s">
        <v>366</v>
      </c>
      <c r="B145" s="159">
        <v>4.5</v>
      </c>
      <c r="C145" s="140" t="s">
        <v>367</v>
      </c>
      <c r="D145" s="141"/>
      <c r="E145" s="142"/>
      <c r="F145" s="143"/>
    </row>
    <row r="146" spans="1:6" ht="14.25" x14ac:dyDescent="0.2">
      <c r="A146" s="102" t="s">
        <v>52</v>
      </c>
      <c r="B146" s="110" t="s">
        <v>108</v>
      </c>
      <c r="C146" s="138" t="s">
        <v>130</v>
      </c>
      <c r="D146" s="4">
        <v>12.3</v>
      </c>
      <c r="E146" s="1">
        <f>D146/1000</f>
        <v>1.23E-2</v>
      </c>
      <c r="F146" s="139" t="s">
        <v>373</v>
      </c>
    </row>
    <row r="147" spans="1:6" ht="14.25" x14ac:dyDescent="0.2">
      <c r="A147" s="102" t="s">
        <v>209</v>
      </c>
      <c r="B147" s="110" t="s">
        <v>142</v>
      </c>
      <c r="C147" s="138" t="s">
        <v>185</v>
      </c>
      <c r="D147" s="4">
        <v>4.2960000000000003</v>
      </c>
      <c r="E147" s="1">
        <f>D147/1000</f>
        <v>4.2960000000000003E-3</v>
      </c>
      <c r="F147" s="139">
        <v>0.85919999999999996</v>
      </c>
    </row>
    <row r="148" spans="1:6" ht="14.25" x14ac:dyDescent="0.2">
      <c r="A148" s="102" t="s">
        <v>212</v>
      </c>
      <c r="B148" s="110" t="s">
        <v>211</v>
      </c>
      <c r="C148" s="138" t="s">
        <v>123</v>
      </c>
      <c r="D148" s="4">
        <v>2.3199999999999998</v>
      </c>
      <c r="E148" s="1">
        <f>D148/1000</f>
        <v>2.32E-3</v>
      </c>
      <c r="F148" s="139">
        <v>2.3199999999999998</v>
      </c>
    </row>
    <row r="149" spans="1:6" ht="14.25" x14ac:dyDescent="0.2">
      <c r="A149" s="102" t="s">
        <v>241</v>
      </c>
      <c r="B149" s="110" t="s">
        <v>242</v>
      </c>
      <c r="C149" s="138" t="s">
        <v>123</v>
      </c>
      <c r="D149" s="4">
        <v>2.85</v>
      </c>
      <c r="E149" s="1">
        <f>D149/1000</f>
        <v>2.8500000000000001E-3</v>
      </c>
      <c r="F149" s="139">
        <v>2.85</v>
      </c>
    </row>
    <row r="150" spans="1:6" ht="14.25" x14ac:dyDescent="0.2">
      <c r="A150" s="102" t="s">
        <v>384</v>
      </c>
      <c r="B150" s="110"/>
      <c r="C150" s="138"/>
      <c r="D150" s="4">
        <v>2.95</v>
      </c>
      <c r="E150" s="1">
        <f>D150/1000</f>
        <v>2.9500000000000004E-3</v>
      </c>
      <c r="F150" s="139"/>
    </row>
    <row r="151" spans="1:6" ht="14.25" x14ac:dyDescent="0.2">
      <c r="A151" s="105" t="s">
        <v>358</v>
      </c>
      <c r="B151" s="160" t="s">
        <v>217</v>
      </c>
      <c r="C151" s="138" t="s">
        <v>88</v>
      </c>
      <c r="D151" s="4">
        <v>21</v>
      </c>
      <c r="E151" s="1">
        <f>D151/1000</f>
        <v>2.1000000000000001E-2</v>
      </c>
      <c r="F151" s="14">
        <v>10.5</v>
      </c>
    </row>
    <row r="152" spans="1:6" ht="14.25" x14ac:dyDescent="0.2">
      <c r="A152" s="105" t="s">
        <v>359</v>
      </c>
      <c r="B152" s="160" t="s">
        <v>217</v>
      </c>
      <c r="C152" s="138" t="s">
        <v>88</v>
      </c>
      <c r="D152" s="4">
        <v>23.58</v>
      </c>
      <c r="E152" s="1">
        <f>D152/1000</f>
        <v>2.3579999999999997E-2</v>
      </c>
      <c r="F152" s="14">
        <v>11.79</v>
      </c>
    </row>
    <row r="153" spans="1:6" ht="14.25" x14ac:dyDescent="0.2">
      <c r="A153" s="105" t="s">
        <v>176</v>
      </c>
      <c r="B153" s="160" t="s">
        <v>131</v>
      </c>
      <c r="C153" s="138" t="s">
        <v>78</v>
      </c>
      <c r="D153" s="4">
        <v>22</v>
      </c>
      <c r="E153" s="1">
        <f>D153/1000</f>
        <v>2.1999999999999999E-2</v>
      </c>
      <c r="F153" s="14"/>
    </row>
    <row r="154" spans="1:6" ht="14.25" x14ac:dyDescent="0.2">
      <c r="A154" s="102" t="s">
        <v>341</v>
      </c>
      <c r="B154" s="110" t="s">
        <v>154</v>
      </c>
      <c r="C154" s="138" t="s">
        <v>340</v>
      </c>
      <c r="D154" s="4">
        <v>12.9</v>
      </c>
      <c r="E154" s="1">
        <f>D154/1000</f>
        <v>1.29E-2</v>
      </c>
      <c r="F154" s="139">
        <v>12.9</v>
      </c>
    </row>
    <row r="155" spans="1:6" ht="14.25" x14ac:dyDescent="0.2">
      <c r="A155" s="102" t="s">
        <v>53</v>
      </c>
      <c r="B155" s="110" t="s">
        <v>81</v>
      </c>
      <c r="C155" s="138" t="s">
        <v>132</v>
      </c>
      <c r="D155" s="4">
        <v>5.58</v>
      </c>
      <c r="E155" s="1">
        <f>D155/1000</f>
        <v>5.5799999999999999E-3</v>
      </c>
      <c r="F155" s="139"/>
    </row>
    <row r="156" spans="1:6" ht="14.25" x14ac:dyDescent="0.2">
      <c r="A156" s="102" t="s">
        <v>295</v>
      </c>
      <c r="B156" s="110" t="s">
        <v>81</v>
      </c>
      <c r="C156" s="138" t="s">
        <v>296</v>
      </c>
      <c r="D156" s="4">
        <f>1000*F156/125</f>
        <v>13.28</v>
      </c>
      <c r="E156" s="1">
        <f>D156/1000</f>
        <v>1.328E-2</v>
      </c>
      <c r="F156" s="139">
        <v>1.66</v>
      </c>
    </row>
    <row r="157" spans="1:6" ht="14.25" x14ac:dyDescent="0.2">
      <c r="A157" s="102" t="s">
        <v>162</v>
      </c>
      <c r="B157" s="110" t="s">
        <v>131</v>
      </c>
      <c r="C157" s="138" t="s">
        <v>78</v>
      </c>
      <c r="D157" s="4">
        <v>25.5</v>
      </c>
      <c r="E157" s="1">
        <f>D157/1000</f>
        <v>2.5499999999999998E-2</v>
      </c>
      <c r="F157" s="139"/>
    </row>
    <row r="158" spans="1:6" ht="14.25" x14ac:dyDescent="0.2">
      <c r="A158" s="105" t="s">
        <v>54</v>
      </c>
      <c r="B158" s="160" t="s">
        <v>90</v>
      </c>
      <c r="C158" s="8" t="s">
        <v>133</v>
      </c>
      <c r="D158" s="5">
        <v>6.6</v>
      </c>
      <c r="E158" s="3">
        <f>D158/1000</f>
        <v>6.6E-3</v>
      </c>
      <c r="F158" s="14"/>
    </row>
    <row r="159" spans="1:6" ht="14.25" x14ac:dyDescent="0.2">
      <c r="A159" s="105" t="s">
        <v>368</v>
      </c>
      <c r="B159" s="160" t="s">
        <v>370</v>
      </c>
      <c r="C159" s="8">
        <v>500</v>
      </c>
      <c r="D159" s="5"/>
      <c r="E159" s="3">
        <v>0.10224</v>
      </c>
      <c r="F159" s="14">
        <v>51.12</v>
      </c>
    </row>
    <row r="160" spans="1:6" ht="14.25" x14ac:dyDescent="0.2">
      <c r="A160" s="105" t="s">
        <v>167</v>
      </c>
      <c r="B160" s="160" t="s">
        <v>106</v>
      </c>
      <c r="C160" s="8" t="s">
        <v>86</v>
      </c>
      <c r="D160" s="5">
        <v>13.2</v>
      </c>
      <c r="E160" s="3">
        <f>D160/1000</f>
        <v>1.32E-2</v>
      </c>
      <c r="F160" s="14">
        <v>3.3</v>
      </c>
    </row>
    <row r="161" spans="1:6" ht="14.25" x14ac:dyDescent="0.2">
      <c r="A161" s="105" t="s">
        <v>168</v>
      </c>
      <c r="B161" s="160" t="s">
        <v>106</v>
      </c>
      <c r="C161" s="8" t="s">
        <v>86</v>
      </c>
      <c r="D161" s="5">
        <v>13.2</v>
      </c>
      <c r="E161" s="3">
        <f>D161/1000</f>
        <v>1.32E-2</v>
      </c>
      <c r="F161" s="14">
        <v>3.3</v>
      </c>
    </row>
    <row r="162" spans="1:6" ht="14.25" x14ac:dyDescent="0.2">
      <c r="A162" s="105" t="s">
        <v>420</v>
      </c>
      <c r="B162" s="160" t="s">
        <v>83</v>
      </c>
      <c r="C162" s="8" t="s">
        <v>86</v>
      </c>
      <c r="D162" s="5">
        <f>1000*F162/250</f>
        <v>9.9600000000000009</v>
      </c>
      <c r="E162" s="3">
        <f>D162/1000</f>
        <v>9.9600000000000001E-3</v>
      </c>
      <c r="F162" s="14">
        <v>2.4900000000000002</v>
      </c>
    </row>
    <row r="163" spans="1:6" ht="14.25" x14ac:dyDescent="0.2">
      <c r="A163" s="105" t="s">
        <v>175</v>
      </c>
      <c r="B163" s="160" t="s">
        <v>170</v>
      </c>
      <c r="C163" s="8" t="s">
        <v>78</v>
      </c>
      <c r="D163" s="5">
        <v>9.89</v>
      </c>
      <c r="E163" s="3">
        <f>D163/1000</f>
        <v>9.8900000000000012E-3</v>
      </c>
      <c r="F163" s="14">
        <v>9.89</v>
      </c>
    </row>
    <row r="164" spans="1:6" ht="14.25" x14ac:dyDescent="0.2">
      <c r="A164" s="105" t="s">
        <v>385</v>
      </c>
      <c r="B164" s="160"/>
      <c r="C164" s="8" t="s">
        <v>386</v>
      </c>
      <c r="D164" s="5">
        <v>5.25</v>
      </c>
      <c r="E164" s="3">
        <f>D164/1000</f>
        <v>5.2500000000000003E-3</v>
      </c>
      <c r="F164" s="14"/>
    </row>
    <row r="165" spans="1:6" ht="14.25" x14ac:dyDescent="0.2">
      <c r="A165" s="104" t="s">
        <v>254</v>
      </c>
      <c r="B165" s="109" t="s">
        <v>112</v>
      </c>
      <c r="C165" s="138" t="s">
        <v>134</v>
      </c>
      <c r="D165" s="4">
        <v>132</v>
      </c>
      <c r="E165" s="1">
        <f>D165/1000</f>
        <v>0.13200000000000001</v>
      </c>
      <c r="F165" s="13"/>
    </row>
    <row r="166" spans="1:6" ht="14.25" x14ac:dyDescent="0.2">
      <c r="A166" s="104" t="s">
        <v>255</v>
      </c>
      <c r="B166" s="109" t="s">
        <v>112</v>
      </c>
      <c r="C166" s="138" t="s">
        <v>78</v>
      </c>
      <c r="D166" s="4">
        <v>62.5</v>
      </c>
      <c r="E166" s="1">
        <f>D166/1000</f>
        <v>6.25E-2</v>
      </c>
      <c r="F166" s="13"/>
    </row>
    <row r="167" spans="1:6" ht="14.25" x14ac:dyDescent="0.2">
      <c r="A167" s="104" t="s">
        <v>311</v>
      </c>
      <c r="B167" s="109" t="s">
        <v>112</v>
      </c>
      <c r="C167" s="138" t="s">
        <v>134</v>
      </c>
      <c r="D167" s="4">
        <f>1000*19.62/150</f>
        <v>130.80000000000001</v>
      </c>
      <c r="E167" s="1">
        <f>D167/1000</f>
        <v>0.1308</v>
      </c>
      <c r="F167" s="13">
        <v>19.62</v>
      </c>
    </row>
    <row r="168" spans="1:6" ht="14.25" x14ac:dyDescent="0.2">
      <c r="A168" s="105" t="s">
        <v>55</v>
      </c>
      <c r="B168" s="160" t="s">
        <v>131</v>
      </c>
      <c r="C168" s="138" t="s">
        <v>88</v>
      </c>
      <c r="D168" s="4">
        <v>51</v>
      </c>
      <c r="E168" s="1">
        <f>D168/1000</f>
        <v>5.0999999999999997E-2</v>
      </c>
      <c r="F168" s="14"/>
    </row>
    <row r="169" spans="1:6" ht="14.25" x14ac:dyDescent="0.2">
      <c r="A169" s="105" t="s">
        <v>56</v>
      </c>
      <c r="B169" s="160" t="s">
        <v>137</v>
      </c>
      <c r="C169" s="138" t="s">
        <v>135</v>
      </c>
      <c r="D169" s="4">
        <v>4.9000000000000004</v>
      </c>
      <c r="E169" s="1">
        <f>D169/1000</f>
        <v>4.9000000000000007E-3</v>
      </c>
      <c r="F169" s="14"/>
    </row>
    <row r="170" spans="1:6" ht="14.25" x14ac:dyDescent="0.2">
      <c r="A170" s="105" t="s">
        <v>256</v>
      </c>
      <c r="B170" s="160" t="s">
        <v>136</v>
      </c>
      <c r="C170" s="138" t="s">
        <v>135</v>
      </c>
      <c r="D170" s="4">
        <v>7.51</v>
      </c>
      <c r="E170" s="1">
        <f>D170/1000</f>
        <v>7.5100000000000002E-3</v>
      </c>
      <c r="F170" s="14"/>
    </row>
    <row r="171" spans="1:6" ht="14.25" x14ac:dyDescent="0.2">
      <c r="A171" s="105" t="s">
        <v>163</v>
      </c>
      <c r="B171" s="160" t="s">
        <v>131</v>
      </c>
      <c r="C171" s="138" t="s">
        <v>78</v>
      </c>
      <c r="D171" s="4">
        <v>11.5</v>
      </c>
      <c r="E171" s="1">
        <f>D171/1000</f>
        <v>1.15E-2</v>
      </c>
      <c r="F171" s="14"/>
    </row>
    <row r="172" spans="1:6" ht="14.25" x14ac:dyDescent="0.2">
      <c r="A172" s="105" t="s">
        <v>356</v>
      </c>
      <c r="B172" s="160" t="s">
        <v>217</v>
      </c>
      <c r="C172" s="138" t="s">
        <v>78</v>
      </c>
      <c r="D172" s="4">
        <v>11.5</v>
      </c>
      <c r="E172" s="1">
        <f>D172/1000</f>
        <v>1.15E-2</v>
      </c>
      <c r="F172" s="14">
        <v>11.5</v>
      </c>
    </row>
    <row r="173" spans="1:6" ht="14.25" x14ac:dyDescent="0.2">
      <c r="A173" s="105" t="s">
        <v>57</v>
      </c>
      <c r="B173" s="160" t="s">
        <v>131</v>
      </c>
      <c r="C173" s="138" t="s">
        <v>78</v>
      </c>
      <c r="D173" s="4">
        <v>12</v>
      </c>
      <c r="E173" s="1">
        <f>D173/1000</f>
        <v>1.2E-2</v>
      </c>
      <c r="F173" s="14">
        <v>12</v>
      </c>
    </row>
    <row r="174" spans="1:6" ht="14.25" x14ac:dyDescent="0.2">
      <c r="A174" s="105" t="s">
        <v>236</v>
      </c>
      <c r="B174" s="160" t="s">
        <v>93</v>
      </c>
      <c r="C174" s="138" t="s">
        <v>237</v>
      </c>
      <c r="D174" s="4">
        <v>52</v>
      </c>
      <c r="E174" s="1">
        <f>D174/1000</f>
        <v>5.1999999999999998E-2</v>
      </c>
      <c r="F174" s="14">
        <v>13</v>
      </c>
    </row>
    <row r="175" spans="1:6" ht="14.25" x14ac:dyDescent="0.2">
      <c r="A175" s="105" t="s">
        <v>58</v>
      </c>
      <c r="B175" s="160" t="s">
        <v>83</v>
      </c>
      <c r="C175" s="138" t="s">
        <v>138</v>
      </c>
      <c r="D175" s="4">
        <v>34.9</v>
      </c>
      <c r="E175" s="1">
        <f>D175/1000</f>
        <v>3.49E-2</v>
      </c>
      <c r="F175" s="14"/>
    </row>
    <row r="176" spans="1:6" ht="14.25" x14ac:dyDescent="0.2">
      <c r="A176" s="105" t="s">
        <v>59</v>
      </c>
      <c r="B176" s="160" t="s">
        <v>140</v>
      </c>
      <c r="C176" s="138" t="s">
        <v>139</v>
      </c>
      <c r="D176" s="4">
        <v>1975</v>
      </c>
      <c r="E176" s="1">
        <f>D176/1000</f>
        <v>1.9750000000000001</v>
      </c>
      <c r="F176" s="14"/>
    </row>
    <row r="177" spans="1:6" ht="14.25" x14ac:dyDescent="0.2">
      <c r="A177" s="105" t="s">
        <v>297</v>
      </c>
      <c r="B177" s="160" t="s">
        <v>142</v>
      </c>
      <c r="C177" s="138" t="s">
        <v>300</v>
      </c>
      <c r="D177" s="4">
        <f>1000*F177/682</f>
        <v>13.533724340175953</v>
      </c>
      <c r="E177" s="1">
        <f>D177/1000</f>
        <v>1.3533724340175952E-2</v>
      </c>
      <c r="F177" s="14">
        <v>9.23</v>
      </c>
    </row>
    <row r="178" spans="1:6" ht="14.25" x14ac:dyDescent="0.2">
      <c r="A178" s="105" t="s">
        <v>298</v>
      </c>
      <c r="B178" s="160" t="s">
        <v>142</v>
      </c>
      <c r="C178" s="138" t="s">
        <v>248</v>
      </c>
      <c r="D178" s="4">
        <v>10.86</v>
      </c>
      <c r="E178" s="1">
        <f>D178/1000</f>
        <v>1.086E-2</v>
      </c>
      <c r="F178" s="14"/>
    </row>
    <row r="179" spans="1:6" ht="14.25" x14ac:dyDescent="0.2">
      <c r="A179" s="105" t="s">
        <v>299</v>
      </c>
      <c r="B179" s="160" t="s">
        <v>142</v>
      </c>
      <c r="C179" s="138" t="s">
        <v>141</v>
      </c>
      <c r="D179" s="4">
        <v>24.87</v>
      </c>
      <c r="E179" s="1">
        <f>D179/1000</f>
        <v>2.487E-2</v>
      </c>
      <c r="F179" s="14"/>
    </row>
    <row r="180" spans="1:6" ht="14.25" x14ac:dyDescent="0.2">
      <c r="A180" s="105" t="s">
        <v>224</v>
      </c>
      <c r="B180" s="160" t="s">
        <v>142</v>
      </c>
      <c r="C180" s="138" t="s">
        <v>223</v>
      </c>
      <c r="D180" s="4">
        <v>6.65</v>
      </c>
      <c r="E180" s="1">
        <f>D180/1000</f>
        <v>6.6500000000000005E-3</v>
      </c>
      <c r="F180" s="14"/>
    </row>
    <row r="181" spans="1:6" ht="14.25" x14ac:dyDescent="0.2">
      <c r="A181" s="105" t="s">
        <v>222</v>
      </c>
      <c r="B181" s="160" t="s">
        <v>142</v>
      </c>
      <c r="C181" s="138" t="s">
        <v>223</v>
      </c>
      <c r="D181" s="4">
        <v>15.98</v>
      </c>
      <c r="E181" s="1">
        <f>D181/1000</f>
        <v>1.5980000000000001E-2</v>
      </c>
      <c r="F181" s="14"/>
    </row>
    <row r="182" spans="1:6" ht="14.25" x14ac:dyDescent="0.2">
      <c r="A182" s="105" t="s">
        <v>60</v>
      </c>
      <c r="B182" s="160" t="s">
        <v>142</v>
      </c>
      <c r="C182" s="138" t="s">
        <v>143</v>
      </c>
      <c r="D182" s="4">
        <v>39.22</v>
      </c>
      <c r="E182" s="1">
        <f>D182/1000</f>
        <v>3.9219999999999998E-2</v>
      </c>
      <c r="F182" s="14"/>
    </row>
    <row r="183" spans="1:6" ht="14.25" x14ac:dyDescent="0.2">
      <c r="A183" s="105" t="s">
        <v>382</v>
      </c>
      <c r="B183" s="160" t="s">
        <v>378</v>
      </c>
      <c r="C183" s="138" t="s">
        <v>78</v>
      </c>
      <c r="D183" s="4">
        <v>8.91</v>
      </c>
      <c r="E183" s="1">
        <f>D183/1000</f>
        <v>8.9099999999999995E-3</v>
      </c>
      <c r="F183" s="14">
        <v>8.91</v>
      </c>
    </row>
    <row r="184" spans="1:6" ht="14.25" x14ac:dyDescent="0.2">
      <c r="A184" s="105" t="s">
        <v>61</v>
      </c>
      <c r="B184" s="160" t="s">
        <v>131</v>
      </c>
      <c r="C184" s="138" t="s">
        <v>78</v>
      </c>
      <c r="D184" s="4">
        <v>9.75</v>
      </c>
      <c r="E184" s="1">
        <f>D184/1000</f>
        <v>9.75E-3</v>
      </c>
      <c r="F184" s="14"/>
    </row>
    <row r="185" spans="1:6" ht="14.25" x14ac:dyDescent="0.2">
      <c r="A185" s="105" t="s">
        <v>380</v>
      </c>
      <c r="B185" s="160" t="s">
        <v>378</v>
      </c>
      <c r="C185" s="138" t="s">
        <v>78</v>
      </c>
      <c r="D185" s="4">
        <v>7.85</v>
      </c>
      <c r="E185" s="1">
        <f>D185/1000</f>
        <v>7.8499999999999993E-3</v>
      </c>
      <c r="F185" s="14">
        <v>7.85</v>
      </c>
    </row>
    <row r="186" spans="1:6" ht="14.25" x14ac:dyDescent="0.2">
      <c r="A186" s="102" t="s">
        <v>377</v>
      </c>
      <c r="B186" s="110" t="s">
        <v>378</v>
      </c>
      <c r="C186" s="138" t="s">
        <v>78</v>
      </c>
      <c r="D186" s="4">
        <v>10.49</v>
      </c>
      <c r="E186" s="1">
        <f>D186/1000</f>
        <v>1.0490000000000001E-2</v>
      </c>
      <c r="F186" s="139">
        <v>10.49</v>
      </c>
    </row>
    <row r="187" spans="1:6" ht="14.25" x14ac:dyDescent="0.2">
      <c r="A187" s="102" t="s">
        <v>351</v>
      </c>
      <c r="B187" s="110" t="s">
        <v>142</v>
      </c>
      <c r="C187" s="138" t="s">
        <v>352</v>
      </c>
      <c r="D187" s="4">
        <v>10.78</v>
      </c>
      <c r="E187" s="1">
        <f>D187/1000</f>
        <v>1.078E-2</v>
      </c>
      <c r="F187" s="139"/>
    </row>
    <row r="188" spans="1:6" ht="14.25" x14ac:dyDescent="0.2">
      <c r="A188" s="102" t="s">
        <v>62</v>
      </c>
      <c r="B188" s="110" t="s">
        <v>144</v>
      </c>
      <c r="C188" s="138" t="s">
        <v>78</v>
      </c>
      <c r="D188" s="4">
        <v>9.85</v>
      </c>
      <c r="E188" s="1">
        <f>D188/1000</f>
        <v>9.8499999999999994E-3</v>
      </c>
      <c r="F188" s="139"/>
    </row>
    <row r="189" spans="1:6" ht="14.25" x14ac:dyDescent="0.2">
      <c r="A189" s="102" t="s">
        <v>381</v>
      </c>
      <c r="B189" s="110" t="s">
        <v>378</v>
      </c>
      <c r="C189" s="138" t="s">
        <v>78</v>
      </c>
      <c r="D189" s="4">
        <v>9.48</v>
      </c>
      <c r="E189" s="1">
        <f>D189/1000</f>
        <v>9.4800000000000006E-3</v>
      </c>
      <c r="F189" s="139">
        <v>9.48</v>
      </c>
    </row>
    <row r="190" spans="1:6" ht="14.25" x14ac:dyDescent="0.2">
      <c r="A190" s="102" t="s">
        <v>379</v>
      </c>
      <c r="B190" s="110" t="s">
        <v>378</v>
      </c>
      <c r="C190" s="138" t="s">
        <v>78</v>
      </c>
      <c r="D190" s="4">
        <v>8.94</v>
      </c>
      <c r="E190" s="1">
        <f>D190/1000</f>
        <v>8.94E-3</v>
      </c>
      <c r="F190" s="139">
        <v>8.94</v>
      </c>
    </row>
    <row r="191" spans="1:6" ht="14.25" x14ac:dyDescent="0.2">
      <c r="A191" s="105" t="s">
        <v>63</v>
      </c>
      <c r="B191" s="160" t="s">
        <v>131</v>
      </c>
      <c r="C191" s="138" t="s">
        <v>88</v>
      </c>
      <c r="D191" s="4">
        <v>21</v>
      </c>
      <c r="E191" s="1">
        <f>D191/1000</f>
        <v>2.1000000000000001E-2</v>
      </c>
      <c r="F191" s="14"/>
    </row>
    <row r="192" spans="1:6" ht="14.25" x14ac:dyDescent="0.2">
      <c r="A192" s="105" t="s">
        <v>257</v>
      </c>
      <c r="B192" s="160" t="s">
        <v>131</v>
      </c>
      <c r="C192" s="138" t="s">
        <v>78</v>
      </c>
      <c r="D192" s="4">
        <v>37.5</v>
      </c>
      <c r="E192" s="1">
        <f>D192/1000</f>
        <v>3.7499999999999999E-2</v>
      </c>
      <c r="F192" s="14"/>
    </row>
    <row r="193" spans="1:6" ht="14.25" x14ac:dyDescent="0.2">
      <c r="A193" s="105" t="s">
        <v>258</v>
      </c>
      <c r="B193" s="160" t="s">
        <v>145</v>
      </c>
      <c r="C193" s="138" t="s">
        <v>86</v>
      </c>
      <c r="D193" s="4">
        <v>63.96</v>
      </c>
      <c r="E193" s="1">
        <f>D193/1000</f>
        <v>6.3960000000000003E-2</v>
      </c>
      <c r="F193" s="14"/>
    </row>
    <row r="194" spans="1:6" ht="14.25" x14ac:dyDescent="0.2">
      <c r="A194" s="105" t="s">
        <v>250</v>
      </c>
      <c r="B194" s="160" t="s">
        <v>217</v>
      </c>
      <c r="C194" s="138" t="s">
        <v>216</v>
      </c>
      <c r="D194" s="4">
        <v>11</v>
      </c>
      <c r="E194" s="4">
        <f>F194/100</f>
        <v>0.11</v>
      </c>
      <c r="F194" s="14">
        <v>11</v>
      </c>
    </row>
    <row r="195" spans="1:6" ht="14.25" x14ac:dyDescent="0.2">
      <c r="A195" s="105" t="s">
        <v>249</v>
      </c>
      <c r="B195" s="160" t="s">
        <v>170</v>
      </c>
      <c r="C195" s="138" t="s">
        <v>218</v>
      </c>
      <c r="D195" s="4">
        <v>15.3</v>
      </c>
      <c r="E195" s="4">
        <f>F195/100</f>
        <v>0.153</v>
      </c>
      <c r="F195" s="14">
        <v>15.3</v>
      </c>
    </row>
    <row r="196" spans="1:6" ht="14.25" x14ac:dyDescent="0.2">
      <c r="A196" s="105" t="s">
        <v>64</v>
      </c>
      <c r="B196" s="160" t="s">
        <v>147</v>
      </c>
      <c r="C196" s="138" t="s">
        <v>146</v>
      </c>
      <c r="D196" s="4">
        <v>22.95</v>
      </c>
      <c r="E196" s="1">
        <f>D196/1000</f>
        <v>2.2949999999999998E-2</v>
      </c>
      <c r="F196" s="14"/>
    </row>
    <row r="197" spans="1:6" ht="14.25" x14ac:dyDescent="0.2">
      <c r="A197" s="105" t="s">
        <v>397</v>
      </c>
      <c r="B197" s="160" t="s">
        <v>389</v>
      </c>
      <c r="C197" s="138" t="s">
        <v>119</v>
      </c>
      <c r="D197" s="4">
        <v>220</v>
      </c>
      <c r="E197" s="1">
        <f>D197/1000</f>
        <v>0.22</v>
      </c>
      <c r="F197" s="14">
        <v>4.7</v>
      </c>
    </row>
    <row r="198" spans="1:6" ht="14.25" x14ac:dyDescent="0.2">
      <c r="A198" s="105" t="s">
        <v>396</v>
      </c>
      <c r="B198" s="160" t="s">
        <v>389</v>
      </c>
      <c r="C198" s="138" t="s">
        <v>91</v>
      </c>
      <c r="D198" s="4">
        <v>117.5</v>
      </c>
      <c r="E198" s="1">
        <f>D198/1000</f>
        <v>0.11749999999999999</v>
      </c>
      <c r="F198" s="14">
        <v>4.7</v>
      </c>
    </row>
    <row r="199" spans="1:6" ht="14.25" x14ac:dyDescent="0.2">
      <c r="A199" s="102" t="s">
        <v>65</v>
      </c>
      <c r="B199" s="110" t="s">
        <v>148</v>
      </c>
      <c r="C199" s="138" t="s">
        <v>88</v>
      </c>
      <c r="D199" s="4">
        <v>0.94</v>
      </c>
      <c r="E199" s="1">
        <f>D199/1000</f>
        <v>9.3999999999999997E-4</v>
      </c>
      <c r="F199" s="139"/>
    </row>
    <row r="200" spans="1:6" ht="14.25" x14ac:dyDescent="0.2">
      <c r="A200" s="104" t="s">
        <v>66</v>
      </c>
      <c r="B200" s="109" t="s">
        <v>149</v>
      </c>
      <c r="C200" s="138" t="s">
        <v>78</v>
      </c>
      <c r="D200" s="4">
        <v>5.3</v>
      </c>
      <c r="E200" s="1">
        <f>D200/1000</f>
        <v>5.3E-3</v>
      </c>
      <c r="F200" s="13">
        <v>5.3</v>
      </c>
    </row>
    <row r="201" spans="1:6" ht="14.25" x14ac:dyDescent="0.2">
      <c r="A201" s="104" t="s">
        <v>260</v>
      </c>
      <c r="B201" s="109" t="s">
        <v>261</v>
      </c>
      <c r="C201" s="138"/>
      <c r="D201" s="4"/>
      <c r="E201" s="1"/>
      <c r="F201" s="13">
        <v>3.72</v>
      </c>
    </row>
    <row r="202" spans="1:6" ht="14.25" x14ac:dyDescent="0.2">
      <c r="A202" s="104" t="s">
        <v>406</v>
      </c>
      <c r="B202" s="109" t="s">
        <v>245</v>
      </c>
      <c r="C202" s="138" t="s">
        <v>78</v>
      </c>
      <c r="D202" s="4">
        <v>6.25</v>
      </c>
      <c r="E202" s="1">
        <f>D202/1000</f>
        <v>6.2500000000000003E-3</v>
      </c>
      <c r="F202" s="13">
        <v>6.25</v>
      </c>
    </row>
    <row r="203" spans="1:6" ht="14.25" x14ac:dyDescent="0.2">
      <c r="A203" s="104" t="s">
        <v>405</v>
      </c>
      <c r="B203" s="109" t="s">
        <v>125</v>
      </c>
      <c r="C203" s="138" t="s">
        <v>350</v>
      </c>
      <c r="D203" s="4">
        <f>1000*F203/500</f>
        <v>4.74</v>
      </c>
      <c r="E203" s="1">
        <f>D203/1000</f>
        <v>4.7400000000000003E-3</v>
      </c>
      <c r="F203" s="13">
        <v>2.37</v>
      </c>
    </row>
    <row r="204" spans="1:6" ht="14.25" x14ac:dyDescent="0.2">
      <c r="A204" s="104" t="s">
        <v>398</v>
      </c>
      <c r="B204" s="109" t="s">
        <v>389</v>
      </c>
      <c r="C204" s="138" t="s">
        <v>119</v>
      </c>
      <c r="D204" s="4">
        <v>90</v>
      </c>
      <c r="E204" s="1">
        <f>D204/1000</f>
        <v>0.09</v>
      </c>
      <c r="F204" s="13">
        <v>1.8</v>
      </c>
    </row>
    <row r="205" spans="1:6" ht="14.25" x14ac:dyDescent="0.2">
      <c r="A205" s="104" t="s">
        <v>73</v>
      </c>
      <c r="B205" s="109" t="s">
        <v>157</v>
      </c>
      <c r="C205" s="138" t="s">
        <v>156</v>
      </c>
      <c r="D205" s="4">
        <v>51.96</v>
      </c>
      <c r="E205" s="1">
        <f>D205/1000</f>
        <v>5.1959999999999999E-2</v>
      </c>
      <c r="F205" s="13"/>
    </row>
    <row r="206" spans="1:6" ht="14.25" x14ac:dyDescent="0.2">
      <c r="A206" s="104" t="s">
        <v>74</v>
      </c>
      <c r="B206" s="109" t="s">
        <v>157</v>
      </c>
      <c r="C206" s="138" t="s">
        <v>156</v>
      </c>
      <c r="D206" s="4">
        <v>51.96</v>
      </c>
      <c r="E206" s="1">
        <f>D206/1000</f>
        <v>5.1959999999999999E-2</v>
      </c>
      <c r="F206" s="13"/>
    </row>
    <row r="207" spans="1:6" ht="14.25" x14ac:dyDescent="0.2">
      <c r="A207" s="102" t="s">
        <v>67</v>
      </c>
      <c r="B207" s="110" t="s">
        <v>198</v>
      </c>
      <c r="C207" s="138" t="s">
        <v>78</v>
      </c>
      <c r="D207" s="4">
        <v>1.41</v>
      </c>
      <c r="E207" s="1">
        <f>D207/1000</f>
        <v>1.41E-3</v>
      </c>
      <c r="F207" s="139" t="s">
        <v>203</v>
      </c>
    </row>
    <row r="208" spans="1:6" ht="14.25" x14ac:dyDescent="0.2">
      <c r="A208" s="102" t="s">
        <v>197</v>
      </c>
      <c r="B208" s="110" t="s">
        <v>196</v>
      </c>
      <c r="C208" s="138" t="s">
        <v>150</v>
      </c>
      <c r="D208" s="4">
        <v>2.2200000000000002</v>
      </c>
      <c r="E208" s="1">
        <f>D208/1000</f>
        <v>2.2200000000000002E-3</v>
      </c>
      <c r="F208" s="139" t="s">
        <v>202</v>
      </c>
    </row>
    <row r="209" spans="1:6" ht="14.25" x14ac:dyDescent="0.2">
      <c r="A209" s="102" t="s">
        <v>303</v>
      </c>
      <c r="B209" s="110" t="s">
        <v>152</v>
      </c>
      <c r="C209" s="138" t="s">
        <v>150</v>
      </c>
      <c r="D209" s="4">
        <v>3.22</v>
      </c>
      <c r="E209" s="1">
        <f>D209/1000</f>
        <v>3.2200000000000002E-3</v>
      </c>
      <c r="F209" s="139">
        <v>2.42</v>
      </c>
    </row>
    <row r="210" spans="1:6" ht="14.25" x14ac:dyDescent="0.2">
      <c r="A210" s="102" t="s">
        <v>302</v>
      </c>
      <c r="B210" s="110" t="s">
        <v>151</v>
      </c>
      <c r="C210" s="138" t="s">
        <v>150</v>
      </c>
      <c r="D210" s="4">
        <v>3.05</v>
      </c>
      <c r="E210" s="1">
        <f>D210/1000</f>
        <v>3.0499999999999998E-3</v>
      </c>
      <c r="F210" s="139"/>
    </row>
    <row r="211" spans="1:6" ht="14.25" x14ac:dyDescent="0.2">
      <c r="A211" s="102" t="s">
        <v>70</v>
      </c>
      <c r="B211" s="110" t="s">
        <v>154</v>
      </c>
      <c r="C211" s="138" t="s">
        <v>78</v>
      </c>
      <c r="D211" s="4">
        <v>7.375</v>
      </c>
      <c r="E211" s="1">
        <f>D211/1000</f>
        <v>7.3749999999999996E-3</v>
      </c>
      <c r="F211" s="139"/>
    </row>
    <row r="212" spans="1:6" ht="14.25" x14ac:dyDescent="0.2">
      <c r="A212" s="102" t="s">
        <v>69</v>
      </c>
      <c r="B212" s="110" t="s">
        <v>153</v>
      </c>
      <c r="C212" s="138" t="s">
        <v>78</v>
      </c>
      <c r="D212" s="4">
        <v>8.7899999999999991</v>
      </c>
      <c r="E212" s="1">
        <f>D212/1000</f>
        <v>8.7899999999999992E-3</v>
      </c>
      <c r="F212" s="139"/>
    </row>
    <row r="213" spans="1:6" ht="14.25" x14ac:dyDescent="0.2">
      <c r="A213" s="102" t="s">
        <v>418</v>
      </c>
      <c r="B213" s="110" t="s">
        <v>419</v>
      </c>
      <c r="C213" s="138" t="s">
        <v>150</v>
      </c>
      <c r="D213" s="4">
        <f>1000*F213/750</f>
        <v>2.0666666666666669</v>
      </c>
      <c r="E213" s="1">
        <f>D213/1000</f>
        <v>2.0666666666666667E-3</v>
      </c>
      <c r="F213" s="139">
        <v>1.55</v>
      </c>
    </row>
    <row r="214" spans="1:6" ht="14.25" x14ac:dyDescent="0.2">
      <c r="A214" s="102" t="s">
        <v>68</v>
      </c>
      <c r="B214" s="110" t="s">
        <v>130</v>
      </c>
      <c r="C214" s="138" t="s">
        <v>130</v>
      </c>
      <c r="D214" s="4">
        <v>5.9</v>
      </c>
      <c r="E214" s="1">
        <f>D214/1000</f>
        <v>5.9000000000000007E-3</v>
      </c>
      <c r="F214" s="139"/>
    </row>
    <row r="215" spans="1:6" s="7" customFormat="1" ht="14.25" x14ac:dyDescent="0.2">
      <c r="A215" s="102" t="s">
        <v>72</v>
      </c>
      <c r="B215" s="110" t="s">
        <v>155</v>
      </c>
      <c r="C215" s="138" t="s">
        <v>78</v>
      </c>
      <c r="D215" s="4">
        <v>2.94</v>
      </c>
      <c r="E215" s="1">
        <f>D215/1000</f>
        <v>2.9399999999999999E-3</v>
      </c>
      <c r="F215" s="139">
        <v>2.94</v>
      </c>
    </row>
    <row r="216" spans="1:6" ht="14.25" x14ac:dyDescent="0.2">
      <c r="A216" s="102" t="s">
        <v>71</v>
      </c>
      <c r="B216" s="110" t="s">
        <v>152</v>
      </c>
      <c r="C216" s="138" t="s">
        <v>88</v>
      </c>
      <c r="D216" s="4">
        <v>3.48</v>
      </c>
      <c r="E216" s="1">
        <f>D216/1000</f>
        <v>3.48E-3</v>
      </c>
      <c r="F216" s="139">
        <v>1.74</v>
      </c>
    </row>
    <row r="217" spans="1:6" ht="14.25" x14ac:dyDescent="0.2">
      <c r="A217" s="102" t="s">
        <v>181</v>
      </c>
      <c r="B217" s="110" t="s">
        <v>182</v>
      </c>
      <c r="C217" s="138" t="s">
        <v>78</v>
      </c>
      <c r="D217" s="4">
        <v>10.29</v>
      </c>
      <c r="E217" s="1">
        <f>D217/1000</f>
        <v>1.0289999999999999E-2</v>
      </c>
      <c r="F217" s="139"/>
    </row>
    <row r="218" spans="1:6" x14ac:dyDescent="0.2">
      <c r="A218" s="154" t="s">
        <v>364</v>
      </c>
      <c r="B218" s="159">
        <v>1.65</v>
      </c>
      <c r="C218" s="140" t="s">
        <v>362</v>
      </c>
      <c r="D218" s="141"/>
      <c r="E218" s="142"/>
      <c r="F218" s="143"/>
    </row>
    <row r="219" spans="1:6" ht="14.25" x14ac:dyDescent="0.2">
      <c r="A219" s="104" t="s">
        <v>317</v>
      </c>
      <c r="B219" s="111" t="s">
        <v>155</v>
      </c>
      <c r="C219" s="11" t="s">
        <v>88</v>
      </c>
      <c r="D219" s="12">
        <v>7.8</v>
      </c>
      <c r="E219" s="1">
        <f>D219/1000</f>
        <v>7.7999999999999996E-3</v>
      </c>
      <c r="F219" s="15">
        <v>3.9</v>
      </c>
    </row>
    <row r="220" spans="1:6" x14ac:dyDescent="0.2">
      <c r="A220" s="154"/>
      <c r="B220" s="159"/>
      <c r="C220" s="140"/>
      <c r="D220" s="141"/>
      <c r="E220" s="142"/>
      <c r="F220" s="143"/>
    </row>
    <row r="221" spans="1:6" x14ac:dyDescent="0.2">
      <c r="A221" s="155" t="s">
        <v>430</v>
      </c>
      <c r="B221" s="161"/>
      <c r="C221" s="144"/>
      <c r="D221" s="145"/>
      <c r="E221" s="146"/>
      <c r="F221" s="147"/>
    </row>
    <row r="222" spans="1:6" ht="14.25" x14ac:dyDescent="0.2">
      <c r="A222" s="156" t="s">
        <v>177</v>
      </c>
      <c r="B222" s="111" t="s">
        <v>170</v>
      </c>
      <c r="C222" s="11" t="s">
        <v>178</v>
      </c>
      <c r="D222" s="4"/>
      <c r="E222" s="1">
        <v>6.4</v>
      </c>
      <c r="F222" s="139"/>
    </row>
    <row r="223" spans="1:6" ht="14.25" x14ac:dyDescent="0.2">
      <c r="A223" s="103" t="s">
        <v>399</v>
      </c>
      <c r="B223" s="108" t="s">
        <v>170</v>
      </c>
      <c r="C223" s="9" t="s">
        <v>400</v>
      </c>
      <c r="D223" s="4">
        <v>0.47799999999999998</v>
      </c>
      <c r="E223" s="1">
        <v>0.47799999999999998</v>
      </c>
      <c r="F223" s="139" t="s">
        <v>401</v>
      </c>
    </row>
    <row r="224" spans="1:6" ht="14.25" x14ac:dyDescent="0.2">
      <c r="A224" s="103" t="s">
        <v>252</v>
      </c>
      <c r="B224" s="108" t="s">
        <v>235</v>
      </c>
      <c r="C224" s="9" t="s">
        <v>229</v>
      </c>
      <c r="D224" s="4">
        <v>2.4500000000000002</v>
      </c>
      <c r="E224" s="1">
        <v>2.4500000000000002</v>
      </c>
      <c r="F224" s="139" t="s">
        <v>286</v>
      </c>
    </row>
    <row r="225" spans="1:6" ht="14.25" x14ac:dyDescent="0.2">
      <c r="A225" s="103" t="s">
        <v>251</v>
      </c>
      <c r="B225" s="108" t="s">
        <v>235</v>
      </c>
      <c r="C225" s="9" t="s">
        <v>230</v>
      </c>
      <c r="D225" s="4">
        <v>1.98</v>
      </c>
      <c r="E225" s="1">
        <v>1.98</v>
      </c>
      <c r="F225" s="139" t="s">
        <v>286</v>
      </c>
    </row>
    <row r="226" spans="1:6" ht="14.25" x14ac:dyDescent="0.2">
      <c r="A226" s="103" t="s">
        <v>283</v>
      </c>
      <c r="B226" s="108" t="s">
        <v>285</v>
      </c>
      <c r="C226" s="9" t="s">
        <v>284</v>
      </c>
      <c r="D226" s="4">
        <v>0.75</v>
      </c>
      <c r="E226" s="1">
        <v>0.75</v>
      </c>
      <c r="F226" s="139" t="s">
        <v>287</v>
      </c>
    </row>
    <row r="227" spans="1:6" ht="14.25" x14ac:dyDescent="0.2">
      <c r="A227" s="105" t="s">
        <v>221</v>
      </c>
      <c r="B227" s="160" t="s">
        <v>217</v>
      </c>
      <c r="C227" s="138">
        <v>100</v>
      </c>
      <c r="D227" s="4"/>
      <c r="E227" s="1">
        <f>F227/100</f>
        <v>0.255</v>
      </c>
      <c r="F227" s="14">
        <v>25.5</v>
      </c>
    </row>
    <row r="228" spans="1:6" ht="14.25" x14ac:dyDescent="0.2">
      <c r="A228" s="105" t="s">
        <v>220</v>
      </c>
      <c r="B228" s="160" t="s">
        <v>219</v>
      </c>
      <c r="C228" s="138">
        <v>100</v>
      </c>
      <c r="D228" s="4"/>
      <c r="E228" s="1">
        <f>F228/100</f>
        <v>0.18</v>
      </c>
      <c r="F228" s="14">
        <v>18</v>
      </c>
    </row>
    <row r="229" spans="1:6" ht="14.25" x14ac:dyDescent="0.2">
      <c r="A229" s="104" t="s">
        <v>233</v>
      </c>
      <c r="B229" s="109" t="s">
        <v>234</v>
      </c>
      <c r="C229" s="10" t="s">
        <v>402</v>
      </c>
      <c r="D229" s="4"/>
      <c r="E229" s="1">
        <v>1.59</v>
      </c>
      <c r="F229" s="139"/>
    </row>
    <row r="230" spans="1:6" ht="14.25" x14ac:dyDescent="0.2">
      <c r="A230" s="104" t="s">
        <v>233</v>
      </c>
      <c r="B230" s="109" t="s">
        <v>235</v>
      </c>
      <c r="C230" s="10" t="s">
        <v>231</v>
      </c>
      <c r="D230" s="4"/>
      <c r="E230" s="1">
        <v>0.98</v>
      </c>
      <c r="F230" s="139"/>
    </row>
    <row r="231" spans="1:6" ht="14.25" x14ac:dyDescent="0.2">
      <c r="A231" s="104" t="s">
        <v>232</v>
      </c>
      <c r="B231" s="109" t="s">
        <v>234</v>
      </c>
      <c r="C231" s="10" t="s">
        <v>404</v>
      </c>
      <c r="D231" s="4"/>
      <c r="E231" s="1">
        <v>1.33</v>
      </c>
      <c r="F231" s="139"/>
    </row>
    <row r="232" spans="1:6" ht="14.25" x14ac:dyDescent="0.2">
      <c r="A232" s="104" t="s">
        <v>232</v>
      </c>
      <c r="B232" s="110" t="s">
        <v>170</v>
      </c>
      <c r="C232" s="138" t="s">
        <v>345</v>
      </c>
      <c r="D232" s="4">
        <v>16.190000000000001</v>
      </c>
      <c r="E232" s="1">
        <f>D232/100</f>
        <v>0.16190000000000002</v>
      </c>
      <c r="F232" s="139">
        <v>16.190000000000001</v>
      </c>
    </row>
    <row r="233" spans="1:6" ht="14.25" x14ac:dyDescent="0.2">
      <c r="A233" s="104" t="s">
        <v>232</v>
      </c>
      <c r="B233" s="110" t="s">
        <v>217</v>
      </c>
      <c r="C233" s="138" t="s">
        <v>403</v>
      </c>
      <c r="D233" s="4">
        <v>15.9</v>
      </c>
      <c r="E233" s="1">
        <f>D233/100</f>
        <v>0.159</v>
      </c>
      <c r="F233" s="139">
        <v>15.9</v>
      </c>
    </row>
    <row r="234" spans="1:6" ht="13.5" thickBot="1" x14ac:dyDescent="0.25">
      <c r="A234" s="157"/>
      <c r="B234" s="162"/>
      <c r="C234" s="148"/>
      <c r="D234" s="149"/>
      <c r="E234" s="150"/>
      <c r="F234" s="151"/>
    </row>
  </sheetData>
  <sheetProtection selectLockedCells="1" selectUnlockedCells="1"/>
  <sortState xmlns:xlrd2="http://schemas.microsoft.com/office/spreadsheetml/2017/richdata2" ref="A222:F233">
    <sortCondition ref="A3"/>
    <sortCondition ref="B3"/>
  </sortState>
  <conditionalFormatting sqref="F3:F7 A3:D7">
    <cfRule type="cellIs" dxfId="0" priority="54" stopIfTrue="1" operator="between">
      <formula>188049</formula>
      <formula>564148</formula>
    </cfRule>
  </conditionalFormatting>
  <pageMargins left="0.7" right="0.7" top="0.75" bottom="0.75" header="0.3" footer="0.3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64"/>
  <sheetViews>
    <sheetView tabSelected="1" showRuler="0" topLeftCell="A16" zoomScaleNormal="100" zoomScaleSheetLayoutView="40" workbookViewId="0">
      <pane ySplit="10" topLeftCell="A26" activePane="bottomLeft" state="frozen"/>
      <selection activeCell="A16" sqref="A16"/>
      <selection pane="bottomLeft" activeCell="B28" sqref="B28"/>
    </sheetView>
  </sheetViews>
  <sheetFormatPr baseColWidth="10" defaultColWidth="75.7109375" defaultRowHeight="21" customHeight="1" x14ac:dyDescent="0.2"/>
  <cols>
    <col min="1" max="1" width="5.7109375" style="41" customWidth="1"/>
    <col min="2" max="2" width="46.140625" style="42" bestFit="1" customWidth="1"/>
    <col min="3" max="3" width="13.28515625" style="77" bestFit="1" customWidth="1"/>
    <col min="4" max="4" width="18.5703125" style="42" bestFit="1" customWidth="1"/>
    <col min="5" max="5" width="13" style="57" bestFit="1" customWidth="1"/>
    <col min="6" max="6" width="11.85546875" style="58" bestFit="1" customWidth="1"/>
    <col min="7" max="7" width="32.140625" style="42" bestFit="1" customWidth="1"/>
    <col min="8" max="8" width="11" style="57" bestFit="1" customWidth="1"/>
    <col min="9" max="9" width="21" style="59" bestFit="1" customWidth="1"/>
    <col min="10" max="10" width="10" style="57" bestFit="1" customWidth="1"/>
    <col min="11" max="127" width="5.85546875" style="42" customWidth="1"/>
    <col min="128" max="16384" width="75.7109375" style="42"/>
  </cols>
  <sheetData>
    <row r="1" spans="2:26" ht="21" customHeight="1" x14ac:dyDescent="0.2">
      <c r="B1" s="20"/>
      <c r="C1" s="75"/>
      <c r="D1" s="21"/>
      <c r="E1" s="35"/>
      <c r="F1" s="36"/>
      <c r="G1" s="21"/>
      <c r="H1" s="35"/>
      <c r="I1" s="30"/>
      <c r="J1" s="39"/>
      <c r="Z1" s="42">
        <v>28</v>
      </c>
    </row>
    <row r="2" spans="2:26" ht="21" customHeight="1" x14ac:dyDescent="0.2">
      <c r="B2" s="16"/>
      <c r="C2" s="76"/>
      <c r="D2" s="17"/>
      <c r="E2" s="37"/>
      <c r="F2" s="38"/>
      <c r="G2" s="17"/>
      <c r="H2" s="37"/>
      <c r="I2" s="31"/>
      <c r="J2" s="40"/>
    </row>
    <row r="3" spans="2:26" ht="21" customHeight="1" x14ac:dyDescent="0.2">
      <c r="B3" s="16"/>
      <c r="C3" s="76"/>
      <c r="D3" s="17"/>
      <c r="E3" s="37"/>
      <c r="F3" s="38"/>
      <c r="G3" s="17"/>
      <c r="H3" s="37"/>
      <c r="I3" s="31"/>
      <c r="J3" s="40"/>
    </row>
    <row r="4" spans="2:26" ht="21" customHeight="1" x14ac:dyDescent="0.2">
      <c r="B4" s="16"/>
      <c r="C4" s="76"/>
      <c r="D4" s="17"/>
      <c r="E4" s="37"/>
      <c r="F4" s="38"/>
      <c r="G4" s="17"/>
      <c r="H4" s="37"/>
      <c r="I4" s="31"/>
      <c r="J4" s="40"/>
    </row>
    <row r="5" spans="2:26" ht="21" customHeight="1" x14ac:dyDescent="0.2">
      <c r="B5" s="43"/>
      <c r="E5" s="37"/>
      <c r="F5" s="38"/>
      <c r="G5" s="17"/>
      <c r="H5" s="37"/>
      <c r="I5" s="31"/>
      <c r="J5" s="40"/>
    </row>
    <row r="6" spans="2:26" ht="21" customHeight="1" x14ac:dyDescent="0.2">
      <c r="B6" s="43"/>
      <c r="E6" s="37"/>
      <c r="F6" s="38"/>
      <c r="G6" s="17"/>
      <c r="H6" s="37"/>
      <c r="I6" s="31"/>
      <c r="J6" s="40"/>
    </row>
    <row r="7" spans="2:26" ht="21" customHeight="1" x14ac:dyDescent="0.2">
      <c r="B7" s="43"/>
      <c r="E7" s="37"/>
      <c r="F7" s="38"/>
      <c r="G7" s="17"/>
      <c r="H7" s="37"/>
      <c r="I7" s="31"/>
      <c r="J7" s="40"/>
    </row>
    <row r="8" spans="2:26" ht="21" customHeight="1" x14ac:dyDescent="0.2">
      <c r="B8" s="43"/>
      <c r="E8" s="37"/>
      <c r="F8" s="38"/>
      <c r="G8" s="17"/>
      <c r="H8" s="37"/>
      <c r="I8" s="31"/>
      <c r="J8" s="40"/>
    </row>
    <row r="9" spans="2:26" ht="21" customHeight="1" x14ac:dyDescent="0.2">
      <c r="B9" s="44"/>
      <c r="C9" s="55"/>
      <c r="D9" s="45"/>
      <c r="E9" s="46"/>
      <c r="F9" s="47"/>
      <c r="G9" s="19"/>
      <c r="H9" s="46"/>
      <c r="I9" s="33"/>
      <c r="J9" s="48"/>
    </row>
    <row r="10" spans="2:26" ht="21" customHeight="1" x14ac:dyDescent="0.2">
      <c r="B10" s="44"/>
      <c r="C10" s="55"/>
      <c r="D10" s="45"/>
      <c r="E10" s="46"/>
      <c r="F10" s="47"/>
      <c r="G10" s="19"/>
      <c r="H10" s="46"/>
      <c r="I10" s="33"/>
      <c r="J10" s="48"/>
    </row>
    <row r="11" spans="2:26" ht="21" customHeight="1" x14ac:dyDescent="0.2">
      <c r="B11" s="44"/>
      <c r="C11" s="55"/>
      <c r="D11" s="45"/>
      <c r="E11" s="46"/>
      <c r="F11" s="47"/>
      <c r="G11" s="19"/>
      <c r="H11" s="46"/>
      <c r="I11" s="33"/>
      <c r="J11" s="48"/>
    </row>
    <row r="12" spans="2:26" ht="21" customHeight="1" x14ac:dyDescent="0.2">
      <c r="B12" s="44"/>
      <c r="C12" s="55"/>
      <c r="D12" s="45"/>
      <c r="E12" s="46"/>
      <c r="F12" s="47"/>
      <c r="G12" s="19"/>
      <c r="H12" s="46"/>
      <c r="I12" s="33"/>
      <c r="J12" s="48"/>
    </row>
    <row r="13" spans="2:26" ht="21" customHeight="1" x14ac:dyDescent="0.2">
      <c r="B13" s="44"/>
      <c r="C13" s="55"/>
      <c r="D13" s="45"/>
      <c r="E13" s="46"/>
      <c r="F13" s="47"/>
      <c r="G13" s="19"/>
      <c r="H13" s="46"/>
      <c r="I13" s="33"/>
      <c r="J13" s="48"/>
    </row>
    <row r="14" spans="2:26" ht="21" customHeight="1" x14ac:dyDescent="0.2">
      <c r="B14" s="44"/>
      <c r="C14" s="55"/>
      <c r="D14" s="45"/>
      <c r="E14" s="46"/>
      <c r="F14" s="47"/>
      <c r="G14" s="19"/>
      <c r="H14" s="46"/>
      <c r="I14" s="33"/>
      <c r="J14" s="48"/>
    </row>
    <row r="15" spans="2:26" ht="21" customHeight="1" x14ac:dyDescent="0.2">
      <c r="B15" s="49"/>
      <c r="C15" s="78"/>
      <c r="D15" s="19"/>
      <c r="E15" s="46"/>
      <c r="F15" s="47"/>
      <c r="G15" s="19"/>
      <c r="H15" s="46"/>
      <c r="I15" s="50"/>
      <c r="J15" s="51"/>
    </row>
    <row r="16" spans="2:26" ht="21" customHeight="1" thickBot="1" x14ac:dyDescent="0.25">
      <c r="B16" s="49"/>
      <c r="C16" s="78"/>
      <c r="D16" s="52"/>
      <c r="E16" s="46"/>
      <c r="F16" s="47"/>
      <c r="G16" s="19"/>
      <c r="H16" s="46"/>
      <c r="I16" s="33"/>
      <c r="J16" s="51"/>
    </row>
    <row r="17" spans="2:10" ht="21" customHeight="1" thickBot="1" x14ac:dyDescent="0.25">
      <c r="B17" s="49"/>
      <c r="C17" s="55"/>
      <c r="D17" s="52"/>
      <c r="E17" s="53"/>
      <c r="F17" s="54"/>
      <c r="G17" s="18" t="s">
        <v>160</v>
      </c>
      <c r="H17" s="46"/>
      <c r="I17" s="32" t="s">
        <v>3</v>
      </c>
      <c r="J17" s="51"/>
    </row>
    <row r="18" spans="2:10" ht="21" customHeight="1" thickBot="1" x14ac:dyDescent="0.25">
      <c r="B18" s="49"/>
      <c r="C18" s="55"/>
      <c r="D18" s="55"/>
      <c r="E18" s="53"/>
      <c r="F18" s="54"/>
      <c r="G18" s="42">
        <v>1</v>
      </c>
      <c r="H18" s="60"/>
      <c r="I18" s="121">
        <v>2</v>
      </c>
      <c r="J18" s="51"/>
    </row>
    <row r="19" spans="2:10" ht="21" customHeight="1" x14ac:dyDescent="0.2">
      <c r="B19" s="49"/>
      <c r="C19" s="55"/>
      <c r="D19" s="45"/>
      <c r="E19" s="53"/>
      <c r="F19" s="54"/>
      <c r="H19" s="53"/>
      <c r="I19" s="33"/>
      <c r="J19" s="51"/>
    </row>
    <row r="20" spans="2:10" ht="21" customHeight="1" thickBot="1" x14ac:dyDescent="0.25">
      <c r="B20" s="44"/>
      <c r="C20" s="55"/>
      <c r="D20" s="55"/>
      <c r="E20" s="53"/>
      <c r="F20" s="54"/>
      <c r="G20" s="45"/>
      <c r="H20" s="53"/>
      <c r="I20" s="33"/>
      <c r="J20" s="51"/>
    </row>
    <row r="21" spans="2:10" ht="21" customHeight="1" thickBot="1" x14ac:dyDescent="0.25">
      <c r="B21" s="49"/>
      <c r="C21" s="55"/>
      <c r="D21" s="55"/>
      <c r="E21" s="53"/>
      <c r="F21" s="54"/>
      <c r="G21" s="122">
        <v>1</v>
      </c>
      <c r="H21" s="53"/>
      <c r="I21" s="56"/>
      <c r="J21" s="51"/>
    </row>
    <row r="22" spans="2:10" ht="21" customHeight="1" x14ac:dyDescent="0.2">
      <c r="B22" s="44"/>
      <c r="C22" s="55"/>
      <c r="D22" s="45"/>
      <c r="E22" s="53"/>
      <c r="F22" s="54"/>
      <c r="G22" s="45"/>
      <c r="H22" s="53"/>
      <c r="I22" s="34"/>
      <c r="J22" s="51"/>
    </row>
    <row r="23" spans="2:10" ht="21" customHeight="1" x14ac:dyDescent="0.2">
      <c r="B23" s="44"/>
      <c r="C23" s="55"/>
      <c r="D23" s="45"/>
      <c r="E23" s="53"/>
      <c r="F23" s="54"/>
      <c r="G23" s="45"/>
      <c r="H23" s="53"/>
      <c r="I23" s="34"/>
      <c r="J23" s="51"/>
    </row>
    <row r="24" spans="2:10" ht="21" customHeight="1" thickBot="1" x14ac:dyDescent="0.25">
      <c r="B24" s="43"/>
      <c r="G24" s="63"/>
      <c r="J24" s="64"/>
    </row>
    <row r="25" spans="2:10" s="61" customFormat="1" ht="21" customHeight="1" thickBot="1" x14ac:dyDescent="0.25">
      <c r="B25" s="65" t="s">
        <v>0</v>
      </c>
      <c r="C25" s="66" t="s">
        <v>159</v>
      </c>
      <c r="D25" s="66" t="s">
        <v>432</v>
      </c>
      <c r="E25" s="67" t="s">
        <v>433</v>
      </c>
      <c r="F25" s="68" t="s">
        <v>434</v>
      </c>
      <c r="G25" s="69" t="s">
        <v>435</v>
      </c>
      <c r="H25" s="72" t="s">
        <v>436</v>
      </c>
      <c r="I25" s="73" t="s">
        <v>437</v>
      </c>
      <c r="J25" s="74" t="s">
        <v>436</v>
      </c>
    </row>
    <row r="26" spans="2:10" ht="21" customHeight="1" x14ac:dyDescent="0.2">
      <c r="B26" s="97" t="s">
        <v>14</v>
      </c>
      <c r="C26" s="98" t="s">
        <v>93</v>
      </c>
      <c r="D26" s="62" t="s">
        <v>86</v>
      </c>
      <c r="E26" s="57">
        <v>54</v>
      </c>
      <c r="F26" s="58">
        <f>IF(E26&lt;&gt;"",E26/1000,"")</f>
        <v>5.3999999999999999E-2</v>
      </c>
      <c r="G26" s="79">
        <v>5</v>
      </c>
      <c r="H26" s="57">
        <f t="shared" ref="H26:H54" si="0">IF(AND($F26&lt;&gt;"",$G26&lt;&gt;""),$G26*$F26,"")</f>
        <v>0.27</v>
      </c>
      <c r="I26" s="70">
        <f>IF(AND($I$18&lt;&gt;"",$G26&lt;&gt;""),($I$18*$G26)/$G$21,"")</f>
        <v>10</v>
      </c>
      <c r="J26" s="71">
        <f>IF(AND($F26&lt;&gt;"",$I26&lt;&gt;""),$I26*$F26,"")</f>
        <v>0.54</v>
      </c>
    </row>
    <row r="27" spans="2:10" ht="21" customHeight="1" x14ac:dyDescent="0.2">
      <c r="B27" s="97" t="s">
        <v>317</v>
      </c>
      <c r="C27" s="98" t="s">
        <v>155</v>
      </c>
      <c r="D27" s="62" t="s">
        <v>88</v>
      </c>
      <c r="E27" s="57">
        <v>7.8</v>
      </c>
      <c r="F27" s="58">
        <f t="shared" ref="F27:F54" si="1">IF(E27&lt;&gt;"",E27/1000,"")</f>
        <v>7.7999999999999996E-3</v>
      </c>
      <c r="G27" s="79">
        <v>2000</v>
      </c>
      <c r="H27" s="57">
        <f t="shared" si="0"/>
        <v>15.6</v>
      </c>
      <c r="I27" s="70">
        <f t="shared" ref="I27:I54" si="2">IF(AND($I$18&lt;&gt;"",$G27&lt;&gt;""),($I$18*$G27)/$G$21,"")</f>
        <v>4000</v>
      </c>
      <c r="J27" s="71">
        <f t="shared" ref="J27:J54" si="3">IF(AND($F27&lt;&gt;"",$I27&lt;&gt;""),$I27*$F27,"")</f>
        <v>31.2</v>
      </c>
    </row>
    <row r="28" spans="2:10" ht="21" customHeight="1" x14ac:dyDescent="0.2">
      <c r="B28" s="97" t="s">
        <v>6</v>
      </c>
      <c r="C28" s="98" t="s">
        <v>81</v>
      </c>
      <c r="D28" s="62" t="s">
        <v>103</v>
      </c>
      <c r="E28" s="57">
        <v>14.975</v>
      </c>
      <c r="F28" s="58">
        <f t="shared" si="1"/>
        <v>1.4975E-2</v>
      </c>
      <c r="G28" s="79">
        <v>50</v>
      </c>
      <c r="H28" s="57">
        <f t="shared" si="0"/>
        <v>0.74875000000000003</v>
      </c>
      <c r="I28" s="70">
        <f t="shared" si="2"/>
        <v>100</v>
      </c>
      <c r="J28" s="71">
        <f t="shared" si="3"/>
        <v>1.4975000000000001</v>
      </c>
    </row>
    <row r="29" spans="2:10" ht="21" customHeight="1" x14ac:dyDescent="0.2">
      <c r="B29" s="97" t="s">
        <v>385</v>
      </c>
      <c r="C29" s="98"/>
      <c r="D29" s="62" t="s">
        <v>386</v>
      </c>
      <c r="E29" s="57">
        <v>5.25</v>
      </c>
      <c r="F29" s="58">
        <f t="shared" si="1"/>
        <v>5.2500000000000003E-3</v>
      </c>
      <c r="G29" s="79">
        <v>7</v>
      </c>
      <c r="H29" s="57">
        <f t="shared" si="0"/>
        <v>3.6750000000000005E-2</v>
      </c>
      <c r="I29" s="70">
        <f t="shared" si="2"/>
        <v>14</v>
      </c>
      <c r="J29" s="71">
        <f t="shared" si="3"/>
        <v>7.350000000000001E-2</v>
      </c>
    </row>
    <row r="30" spans="2:10" ht="21" customHeight="1" x14ac:dyDescent="0.2">
      <c r="B30" s="97" t="s">
        <v>5</v>
      </c>
      <c r="C30" s="98"/>
      <c r="D30" s="62" t="s">
        <v>77</v>
      </c>
      <c r="E30" s="57">
        <v>111.4</v>
      </c>
      <c r="F30" s="58">
        <f t="shared" si="1"/>
        <v>0.1114</v>
      </c>
      <c r="G30" s="79">
        <v>8</v>
      </c>
      <c r="H30" s="57">
        <f t="shared" si="0"/>
        <v>0.89119999999999999</v>
      </c>
      <c r="I30" s="70">
        <f t="shared" si="2"/>
        <v>16</v>
      </c>
      <c r="J30" s="71">
        <f t="shared" si="3"/>
        <v>1.7824</v>
      </c>
    </row>
    <row r="31" spans="2:10" ht="21" customHeight="1" x14ac:dyDescent="0.2">
      <c r="B31" s="97" t="s">
        <v>8</v>
      </c>
      <c r="C31" s="98" t="s">
        <v>83</v>
      </c>
      <c r="D31" s="62" t="s">
        <v>82</v>
      </c>
      <c r="E31" s="57">
        <v>184.5</v>
      </c>
      <c r="F31" s="58">
        <f t="shared" si="1"/>
        <v>0.1845</v>
      </c>
      <c r="G31" s="79">
        <v>25</v>
      </c>
      <c r="H31" s="57">
        <f t="shared" si="0"/>
        <v>4.6124999999999998</v>
      </c>
      <c r="I31" s="70">
        <f t="shared" si="2"/>
        <v>50</v>
      </c>
      <c r="J31" s="71">
        <f t="shared" si="3"/>
        <v>9.2249999999999996</v>
      </c>
    </row>
    <row r="32" spans="2:10" ht="21" customHeight="1" x14ac:dyDescent="0.2">
      <c r="B32" s="97"/>
      <c r="C32" s="98"/>
      <c r="D32" s="62"/>
      <c r="F32" s="58" t="str">
        <f t="shared" si="1"/>
        <v/>
      </c>
      <c r="G32" s="79"/>
      <c r="H32" s="57" t="str">
        <f>IF(AND($F32&lt;&gt;"",$G32&lt;&gt;""),$G32*$F32,"")</f>
        <v/>
      </c>
      <c r="I32" s="70" t="str">
        <f t="shared" si="2"/>
        <v/>
      </c>
      <c r="J32" s="71" t="str">
        <f t="shared" si="3"/>
        <v/>
      </c>
    </row>
    <row r="33" spans="2:10" ht="21" customHeight="1" x14ac:dyDescent="0.2">
      <c r="B33" s="97"/>
      <c r="C33" s="98"/>
      <c r="D33" s="62"/>
      <c r="F33" s="58" t="str">
        <f t="shared" si="1"/>
        <v/>
      </c>
      <c r="G33" s="79"/>
      <c r="H33" s="57" t="str">
        <f t="shared" si="0"/>
        <v/>
      </c>
      <c r="I33" s="70" t="str">
        <f t="shared" si="2"/>
        <v/>
      </c>
      <c r="J33" s="71" t="str">
        <f t="shared" si="3"/>
        <v/>
      </c>
    </row>
    <row r="34" spans="2:10" ht="21" customHeight="1" x14ac:dyDescent="0.2">
      <c r="B34" s="97"/>
      <c r="C34" s="98"/>
      <c r="D34" s="62"/>
      <c r="F34" s="58" t="str">
        <f t="shared" si="1"/>
        <v/>
      </c>
      <c r="G34" s="79"/>
      <c r="H34" s="57" t="str">
        <f t="shared" si="0"/>
        <v/>
      </c>
      <c r="I34" s="70" t="str">
        <f t="shared" si="2"/>
        <v/>
      </c>
      <c r="J34" s="71" t="str">
        <f t="shared" si="3"/>
        <v/>
      </c>
    </row>
    <row r="35" spans="2:10" ht="21" customHeight="1" x14ac:dyDescent="0.2">
      <c r="B35" s="97"/>
      <c r="C35" s="98"/>
      <c r="D35" s="62"/>
      <c r="F35" s="58" t="str">
        <f t="shared" si="1"/>
        <v/>
      </c>
      <c r="G35" s="79"/>
      <c r="H35" s="57" t="str">
        <f t="shared" si="0"/>
        <v/>
      </c>
      <c r="I35" s="70" t="str">
        <f t="shared" si="2"/>
        <v/>
      </c>
      <c r="J35" s="71" t="str">
        <f t="shared" si="3"/>
        <v/>
      </c>
    </row>
    <row r="36" spans="2:10" ht="21" customHeight="1" x14ac:dyDescent="0.2">
      <c r="B36" s="97"/>
      <c r="C36" s="98"/>
      <c r="D36" s="62"/>
      <c r="F36" s="58" t="str">
        <f t="shared" si="1"/>
        <v/>
      </c>
      <c r="G36" s="79"/>
      <c r="H36" s="57" t="str">
        <f t="shared" si="0"/>
        <v/>
      </c>
      <c r="I36" s="70" t="str">
        <f t="shared" si="2"/>
        <v/>
      </c>
      <c r="J36" s="71" t="str">
        <f t="shared" si="3"/>
        <v/>
      </c>
    </row>
    <row r="37" spans="2:10" ht="21" customHeight="1" x14ac:dyDescent="0.2">
      <c r="B37" s="97"/>
      <c r="C37" s="98"/>
      <c r="D37" s="62"/>
      <c r="F37" s="58" t="str">
        <f t="shared" si="1"/>
        <v/>
      </c>
      <c r="G37" s="79"/>
      <c r="H37" s="57" t="str">
        <f t="shared" si="0"/>
        <v/>
      </c>
      <c r="I37" s="70" t="str">
        <f t="shared" si="2"/>
        <v/>
      </c>
      <c r="J37" s="71" t="str">
        <f t="shared" si="3"/>
        <v/>
      </c>
    </row>
    <row r="38" spans="2:10" ht="21" customHeight="1" x14ac:dyDescent="0.2">
      <c r="B38" s="97"/>
      <c r="C38" s="98"/>
      <c r="D38" s="62"/>
      <c r="F38" s="58" t="str">
        <f t="shared" si="1"/>
        <v/>
      </c>
      <c r="G38" s="79"/>
      <c r="H38" s="57" t="str">
        <f t="shared" si="0"/>
        <v/>
      </c>
      <c r="I38" s="70" t="str">
        <f t="shared" si="2"/>
        <v/>
      </c>
      <c r="J38" s="71" t="str">
        <f t="shared" si="3"/>
        <v/>
      </c>
    </row>
    <row r="39" spans="2:10" ht="21" customHeight="1" x14ac:dyDescent="0.2">
      <c r="B39" s="97"/>
      <c r="C39" s="98"/>
      <c r="D39" s="62"/>
      <c r="F39" s="58" t="str">
        <f t="shared" si="1"/>
        <v/>
      </c>
      <c r="G39" s="79"/>
      <c r="H39" s="57" t="str">
        <f t="shared" si="0"/>
        <v/>
      </c>
      <c r="I39" s="70" t="str">
        <f t="shared" si="2"/>
        <v/>
      </c>
      <c r="J39" s="71" t="str">
        <f t="shared" si="3"/>
        <v/>
      </c>
    </row>
    <row r="40" spans="2:10" ht="21" customHeight="1" x14ac:dyDescent="0.2">
      <c r="B40" s="97"/>
      <c r="C40" s="98"/>
      <c r="D40" s="62"/>
      <c r="F40" s="58" t="str">
        <f t="shared" si="1"/>
        <v/>
      </c>
      <c r="G40" s="79"/>
      <c r="H40" s="57" t="str">
        <f t="shared" si="0"/>
        <v/>
      </c>
      <c r="I40" s="70" t="str">
        <f t="shared" si="2"/>
        <v/>
      </c>
      <c r="J40" s="71" t="str">
        <f t="shared" si="3"/>
        <v/>
      </c>
    </row>
    <row r="41" spans="2:10" ht="21" customHeight="1" x14ac:dyDescent="0.2">
      <c r="B41" s="97"/>
      <c r="C41" s="98"/>
      <c r="D41" s="62"/>
      <c r="F41" s="58" t="str">
        <f t="shared" si="1"/>
        <v/>
      </c>
      <c r="G41" s="79"/>
      <c r="H41" s="57" t="str">
        <f t="shared" si="0"/>
        <v/>
      </c>
      <c r="I41" s="70" t="str">
        <f t="shared" si="2"/>
        <v/>
      </c>
      <c r="J41" s="71" t="str">
        <f t="shared" si="3"/>
        <v/>
      </c>
    </row>
    <row r="42" spans="2:10" ht="21" customHeight="1" x14ac:dyDescent="0.2">
      <c r="B42" s="97"/>
      <c r="C42" s="98"/>
      <c r="D42" s="62"/>
      <c r="F42" s="58" t="str">
        <f t="shared" si="1"/>
        <v/>
      </c>
      <c r="G42" s="79"/>
      <c r="H42" s="57" t="str">
        <f t="shared" si="0"/>
        <v/>
      </c>
      <c r="I42" s="70" t="str">
        <f t="shared" si="2"/>
        <v/>
      </c>
      <c r="J42" s="71" t="str">
        <f t="shared" si="3"/>
        <v/>
      </c>
    </row>
    <row r="43" spans="2:10" ht="21" customHeight="1" x14ac:dyDescent="0.2">
      <c r="B43" s="97"/>
      <c r="C43" s="98"/>
      <c r="D43" s="62"/>
      <c r="F43" s="58" t="str">
        <f t="shared" si="1"/>
        <v/>
      </c>
      <c r="G43" s="79"/>
      <c r="H43" s="57" t="str">
        <f t="shared" si="0"/>
        <v/>
      </c>
      <c r="I43" s="70" t="str">
        <f t="shared" si="2"/>
        <v/>
      </c>
      <c r="J43" s="71" t="str">
        <f t="shared" si="3"/>
        <v/>
      </c>
    </row>
    <row r="44" spans="2:10" ht="21" customHeight="1" x14ac:dyDescent="0.2">
      <c r="B44" s="97"/>
      <c r="C44" s="98"/>
      <c r="D44" s="62"/>
      <c r="F44" s="58" t="str">
        <f t="shared" si="1"/>
        <v/>
      </c>
      <c r="G44" s="79"/>
      <c r="H44" s="57" t="str">
        <f t="shared" si="0"/>
        <v/>
      </c>
      <c r="I44" s="70" t="str">
        <f t="shared" si="2"/>
        <v/>
      </c>
      <c r="J44" s="71" t="str">
        <f t="shared" si="3"/>
        <v/>
      </c>
    </row>
    <row r="45" spans="2:10" ht="21" customHeight="1" x14ac:dyDescent="0.2">
      <c r="B45" s="97"/>
      <c r="C45" s="98"/>
      <c r="D45" s="62"/>
      <c r="F45" s="58" t="str">
        <f t="shared" si="1"/>
        <v/>
      </c>
      <c r="G45" s="80"/>
      <c r="H45" s="57" t="str">
        <f t="shared" si="0"/>
        <v/>
      </c>
      <c r="I45" s="70" t="str">
        <f t="shared" si="2"/>
        <v/>
      </c>
      <c r="J45" s="71" t="str">
        <f t="shared" si="3"/>
        <v/>
      </c>
    </row>
    <row r="46" spans="2:10" ht="21" customHeight="1" x14ac:dyDescent="0.2">
      <c r="B46" s="97"/>
      <c r="C46" s="98"/>
      <c r="D46" s="62"/>
      <c r="F46" s="58" t="str">
        <f t="shared" si="1"/>
        <v/>
      </c>
      <c r="G46" s="79"/>
      <c r="H46" s="57" t="str">
        <f t="shared" si="0"/>
        <v/>
      </c>
      <c r="I46" s="70" t="str">
        <f t="shared" si="2"/>
        <v/>
      </c>
      <c r="J46" s="71" t="str">
        <f t="shared" si="3"/>
        <v/>
      </c>
    </row>
    <row r="47" spans="2:10" ht="21" customHeight="1" x14ac:dyDescent="0.2">
      <c r="B47" s="97"/>
      <c r="C47" s="98"/>
      <c r="D47" s="62"/>
      <c r="F47" s="58" t="str">
        <f t="shared" si="1"/>
        <v/>
      </c>
      <c r="G47" s="79"/>
      <c r="H47" s="57" t="str">
        <f t="shared" si="0"/>
        <v/>
      </c>
      <c r="I47" s="70" t="str">
        <f t="shared" si="2"/>
        <v/>
      </c>
      <c r="J47" s="71" t="str">
        <f t="shared" si="3"/>
        <v/>
      </c>
    </row>
    <row r="48" spans="2:10" ht="21" customHeight="1" x14ac:dyDescent="0.2">
      <c r="B48" s="97"/>
      <c r="C48" s="98"/>
      <c r="D48" s="62"/>
      <c r="F48" s="58" t="str">
        <f t="shared" si="1"/>
        <v/>
      </c>
      <c r="G48" s="79"/>
      <c r="H48" s="57" t="str">
        <f t="shared" si="0"/>
        <v/>
      </c>
      <c r="I48" s="70" t="str">
        <f t="shared" si="2"/>
        <v/>
      </c>
      <c r="J48" s="71" t="str">
        <f t="shared" si="3"/>
        <v/>
      </c>
    </row>
    <row r="49" spans="2:10" ht="21" customHeight="1" x14ac:dyDescent="0.2">
      <c r="B49" s="97"/>
      <c r="C49" s="98"/>
      <c r="D49" s="62"/>
      <c r="F49" s="58" t="str">
        <f t="shared" si="1"/>
        <v/>
      </c>
      <c r="G49" s="81"/>
      <c r="H49" s="57" t="str">
        <f t="shared" si="0"/>
        <v/>
      </c>
      <c r="I49" s="70" t="str">
        <f t="shared" si="2"/>
        <v/>
      </c>
      <c r="J49" s="71" t="str">
        <f t="shared" si="3"/>
        <v/>
      </c>
    </row>
    <row r="50" spans="2:10" ht="21" customHeight="1" x14ac:dyDescent="0.2">
      <c r="B50" s="97"/>
      <c r="C50" s="98"/>
      <c r="D50" s="62"/>
      <c r="F50" s="58" t="str">
        <f t="shared" si="1"/>
        <v/>
      </c>
      <c r="G50" s="79"/>
      <c r="H50" s="57" t="str">
        <f t="shared" si="0"/>
        <v/>
      </c>
      <c r="I50" s="70" t="str">
        <f t="shared" si="2"/>
        <v/>
      </c>
      <c r="J50" s="71" t="str">
        <f t="shared" si="3"/>
        <v/>
      </c>
    </row>
    <row r="51" spans="2:10" ht="21" customHeight="1" x14ac:dyDescent="0.2">
      <c r="B51" s="97"/>
      <c r="C51" s="98"/>
      <c r="D51" s="62"/>
      <c r="F51" s="58" t="str">
        <f t="shared" si="1"/>
        <v/>
      </c>
      <c r="G51" s="79"/>
      <c r="H51" s="57" t="str">
        <f t="shared" si="0"/>
        <v/>
      </c>
      <c r="I51" s="70" t="str">
        <f t="shared" si="2"/>
        <v/>
      </c>
      <c r="J51" s="71" t="str">
        <f t="shared" si="3"/>
        <v/>
      </c>
    </row>
    <row r="52" spans="2:10" ht="21" customHeight="1" x14ac:dyDescent="0.2">
      <c r="B52" s="97"/>
      <c r="C52" s="98"/>
      <c r="D52" s="62"/>
      <c r="F52" s="58" t="str">
        <f t="shared" si="1"/>
        <v/>
      </c>
      <c r="G52" s="79"/>
      <c r="H52" s="57" t="str">
        <f t="shared" si="0"/>
        <v/>
      </c>
      <c r="I52" s="70" t="str">
        <f t="shared" si="2"/>
        <v/>
      </c>
      <c r="J52" s="71" t="str">
        <f t="shared" si="3"/>
        <v/>
      </c>
    </row>
    <row r="53" spans="2:10" ht="21" customHeight="1" x14ac:dyDescent="0.2">
      <c r="B53" s="97"/>
      <c r="C53" s="98"/>
      <c r="D53" s="62"/>
      <c r="F53" s="58" t="str">
        <f t="shared" si="1"/>
        <v/>
      </c>
      <c r="G53" s="79"/>
      <c r="H53" s="57" t="str">
        <f t="shared" si="0"/>
        <v/>
      </c>
      <c r="I53" s="70" t="str">
        <f t="shared" si="2"/>
        <v/>
      </c>
      <c r="J53" s="71" t="str">
        <f t="shared" si="3"/>
        <v/>
      </c>
    </row>
    <row r="54" spans="2:10" ht="21" customHeight="1" thickBot="1" x14ac:dyDescent="0.25">
      <c r="B54" s="97"/>
      <c r="C54" s="98"/>
      <c r="D54" s="62"/>
      <c r="F54" s="58" t="str">
        <f t="shared" si="1"/>
        <v/>
      </c>
      <c r="G54" s="81"/>
      <c r="H54" s="57" t="str">
        <f t="shared" si="0"/>
        <v/>
      </c>
      <c r="I54" s="70" t="str">
        <f t="shared" si="2"/>
        <v/>
      </c>
      <c r="J54" s="71" t="str">
        <f t="shared" si="3"/>
        <v/>
      </c>
    </row>
    <row r="55" spans="2:10" ht="21" customHeight="1" thickBot="1" x14ac:dyDescent="0.25">
      <c r="B55" s="112" t="s">
        <v>441</v>
      </c>
      <c r="C55" s="113"/>
      <c r="D55" s="114"/>
      <c r="E55" s="115"/>
      <c r="F55" s="116"/>
      <c r="G55" s="117" t="s">
        <v>0</v>
      </c>
      <c r="H55" s="115">
        <f>SUM(H26:H54)</f>
        <v>22.159200000000002</v>
      </c>
      <c r="I55" s="118"/>
      <c r="J55" s="119">
        <f>SUM(J26:J54)</f>
        <v>44.318400000000004</v>
      </c>
    </row>
    <row r="56" spans="2:10" ht="21" customHeight="1" x14ac:dyDescent="0.2">
      <c r="B56" s="123" t="s">
        <v>251</v>
      </c>
      <c r="C56" s="124" t="s">
        <v>235</v>
      </c>
      <c r="D56" s="125" t="s">
        <v>230</v>
      </c>
      <c r="E56" s="126">
        <v>1.98</v>
      </c>
      <c r="F56" s="127" t="e">
        <f>VLOOKUP(#REF!,Articles,5,FALSE)</f>
        <v>#REF!</v>
      </c>
      <c r="G56" s="79"/>
      <c r="H56" s="126" t="e">
        <f t="shared" ref="H56:H61" si="4">IF(AND(F56&gt;0,G56&gt;0),G56*F56,"")</f>
        <v>#REF!</v>
      </c>
      <c r="I56" s="128">
        <f t="shared" ref="I27:I61" si="5">($I$18*G56)/$G$21</f>
        <v>0</v>
      </c>
      <c r="J56" s="71" t="e">
        <f t="shared" ref="J56:J61" si="6">I56*F56</f>
        <v>#REF!</v>
      </c>
    </row>
    <row r="57" spans="2:10" ht="21" customHeight="1" x14ac:dyDescent="0.2">
      <c r="B57" s="97"/>
      <c r="C57" s="124"/>
      <c r="D57" s="125"/>
      <c r="E57" s="126"/>
      <c r="F57" s="127" t="e">
        <f t="shared" ref="F57:F61" si="7">VLOOKUP(B57,Articles,5,FALSE)</f>
        <v>#N/A</v>
      </c>
      <c r="G57" s="79"/>
      <c r="H57" s="126" t="e">
        <f t="shared" si="4"/>
        <v>#N/A</v>
      </c>
      <c r="I57" s="128">
        <f t="shared" si="5"/>
        <v>0</v>
      </c>
      <c r="J57" s="71" t="e">
        <f t="shared" si="6"/>
        <v>#N/A</v>
      </c>
    </row>
    <row r="58" spans="2:10" ht="21" customHeight="1" x14ac:dyDescent="0.2">
      <c r="B58" s="97"/>
      <c r="C58" s="124"/>
      <c r="D58" s="125"/>
      <c r="E58" s="126"/>
      <c r="F58" s="127" t="e">
        <f t="shared" si="7"/>
        <v>#N/A</v>
      </c>
      <c r="G58" s="79"/>
      <c r="H58" s="126" t="e">
        <f t="shared" si="4"/>
        <v>#N/A</v>
      </c>
      <c r="I58" s="128">
        <f t="shared" si="5"/>
        <v>0</v>
      </c>
      <c r="J58" s="71" t="e">
        <f t="shared" si="6"/>
        <v>#N/A</v>
      </c>
    </row>
    <row r="59" spans="2:10" ht="21" customHeight="1" x14ac:dyDescent="0.2">
      <c r="B59" s="97"/>
      <c r="C59" s="124"/>
      <c r="D59" s="125"/>
      <c r="E59" s="126"/>
      <c r="F59" s="127" t="e">
        <f t="shared" si="7"/>
        <v>#N/A</v>
      </c>
      <c r="G59" s="79"/>
      <c r="H59" s="126" t="e">
        <f t="shared" si="4"/>
        <v>#N/A</v>
      </c>
      <c r="I59" s="128">
        <f t="shared" si="5"/>
        <v>0</v>
      </c>
      <c r="J59" s="71" t="e">
        <f t="shared" si="6"/>
        <v>#N/A</v>
      </c>
    </row>
    <row r="60" spans="2:10" ht="21" customHeight="1" x14ac:dyDescent="0.2">
      <c r="B60" s="97"/>
      <c r="C60" s="124"/>
      <c r="D60" s="125"/>
      <c r="E60" s="126"/>
      <c r="F60" s="127" t="e">
        <f t="shared" si="7"/>
        <v>#N/A</v>
      </c>
      <c r="G60" s="81"/>
      <c r="H60" s="126" t="e">
        <f t="shared" si="4"/>
        <v>#N/A</v>
      </c>
      <c r="I60" s="128">
        <f t="shared" si="5"/>
        <v>0</v>
      </c>
      <c r="J60" s="71" t="e">
        <f t="shared" si="6"/>
        <v>#N/A</v>
      </c>
    </row>
    <row r="61" spans="2:10" ht="21" customHeight="1" x14ac:dyDescent="0.2">
      <c r="B61" s="129"/>
      <c r="C61" s="99"/>
      <c r="D61" s="82"/>
      <c r="E61" s="120"/>
      <c r="F61" s="84" t="e">
        <f t="shared" si="7"/>
        <v>#N/A</v>
      </c>
      <c r="G61" s="83"/>
      <c r="H61" s="120" t="e">
        <f t="shared" si="4"/>
        <v>#N/A</v>
      </c>
      <c r="I61" s="85">
        <f t="shared" si="5"/>
        <v>0</v>
      </c>
      <c r="J61" s="130" t="e">
        <f t="shared" si="6"/>
        <v>#N/A</v>
      </c>
    </row>
    <row r="62" spans="2:10" ht="21" customHeight="1" x14ac:dyDescent="0.2">
      <c r="B62" s="86"/>
      <c r="C62" s="131"/>
      <c r="D62" s="132"/>
      <c r="E62" s="126"/>
      <c r="F62" s="127"/>
      <c r="G62" s="125" t="s">
        <v>238</v>
      </c>
      <c r="H62" s="133" t="e">
        <f>SUM(H56:H61)</f>
        <v>#REF!</v>
      </c>
      <c r="I62" s="128" t="s">
        <v>238</v>
      </c>
      <c r="J62" s="87" t="e">
        <f>SUM(J56:J61)</f>
        <v>#REF!</v>
      </c>
    </row>
    <row r="63" spans="2:10" ht="21" customHeight="1" x14ac:dyDescent="0.2">
      <c r="B63" s="86"/>
      <c r="C63" s="131"/>
      <c r="D63" s="132"/>
      <c r="E63" s="126"/>
      <c r="F63" s="127"/>
      <c r="G63" s="132"/>
      <c r="H63" s="126"/>
      <c r="I63" s="134"/>
      <c r="J63" s="71"/>
    </row>
    <row r="64" spans="2:10" ht="21" customHeight="1" thickBot="1" x14ac:dyDescent="0.25">
      <c r="B64" s="88"/>
      <c r="C64" s="89"/>
      <c r="D64" s="90"/>
      <c r="E64" s="91"/>
      <c r="F64" s="92"/>
      <c r="G64" s="93" t="s">
        <v>259</v>
      </c>
      <c r="H64" s="94" t="e">
        <f>H55+H62</f>
        <v>#REF!</v>
      </c>
      <c r="I64" s="95"/>
      <c r="J64" s="96" t="e">
        <f>J55+J62</f>
        <v>#REF!</v>
      </c>
    </row>
  </sheetData>
  <customSheetViews>
    <customSheetView guid="{CD8B12F5-2EEE-41B8-BFD5-CA80B830EA9B}" showPageBreaks="1" showRuler="0">
      <selection activeCell="F4" sqref="F4"/>
      <pageMargins left="0.22" right="0.27" top="0.45" bottom="0.48" header="0.25" footer="0.28000000000000003"/>
      <pageSetup paperSize="9" orientation="portrait" horizontalDpi="200" verticalDpi="200" r:id="rId1"/>
      <headerFooter alignWithMargins="0"/>
    </customSheetView>
  </customSheetViews>
  <phoneticPr fontId="0" type="noConversion"/>
  <pageMargins left="0.22" right="0.27" top="0.45" bottom="0.48" header="0.25" footer="0.28000000000000003"/>
  <pageSetup paperSize="9" scale="20" orientation="portrait" horizontalDpi="200" verticalDpi="20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32" r:id="rId5" name="txtMAT">
          <controlPr defaultSize="0" autoLine="0" r:id="rId6">
            <anchor moveWithCells="1">
              <from>
                <xdr:col>1</xdr:col>
                <xdr:colOff>0</xdr:colOff>
                <xdr:row>27</xdr:row>
                <xdr:rowOff>0</xdr:rowOff>
              </from>
              <to>
                <xdr:col>2</xdr:col>
                <xdr:colOff>9525</xdr:colOff>
                <xdr:row>28</xdr:row>
                <xdr:rowOff>9525</xdr:rowOff>
              </to>
            </anchor>
          </controlPr>
        </control>
      </mc:Choice>
      <mc:Fallback>
        <control shapeId="1032" r:id="rId5" name="txtMAT"/>
      </mc:Fallback>
    </mc:AlternateContent>
    <mc:AlternateContent xmlns:mc="http://schemas.openxmlformats.org/markup-compatibility/2006">
      <mc:Choice Requires="x14">
        <control shapeId="1026" r:id="rId7" name="Button 2">
          <controlPr defaultSize="0" print="0" autoFill="0" autoPict="0" macro="[0]!Bouton2_Clic">
            <anchor moveWithCells="1" sizeWithCells="1">
              <from>
                <xdr:col>1</xdr:col>
                <xdr:colOff>381000</xdr:colOff>
                <xdr:row>16</xdr:row>
                <xdr:rowOff>361950</xdr:rowOff>
              </from>
              <to>
                <xdr:col>1</xdr:col>
                <xdr:colOff>4324350</xdr:colOff>
                <xdr:row>16</xdr:row>
                <xdr:rowOff>904875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BDD</vt:lpstr>
      <vt:lpstr>MATRICE</vt:lpstr>
      <vt:lpstr>Articles</vt:lpstr>
      <vt:lpstr>BDD!l_article</vt:lpstr>
      <vt:lpstr>MATIERES</vt:lpstr>
      <vt:lpstr>MATOS</vt:lpstr>
      <vt:lpstr>BDD!p_article</vt:lpstr>
      <vt:lpstr>Prix_H.T</vt:lpstr>
      <vt:lpstr>MATRICE!Zone_d_impression</vt:lpstr>
    </vt:vector>
  </TitlesOfParts>
  <Company>BARBOTEU RESTAURATION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"Sébastien CARTIGNY" &lt;sebastien.cartigny@barboteurestauration.fr&gt;</dc:creator>
  <cp:lastModifiedBy>PHILIPPE MARNEFFE</cp:lastModifiedBy>
  <cp:lastPrinted>2016-05-12T07:49:58Z</cp:lastPrinted>
  <dcterms:created xsi:type="dcterms:W3CDTF">2000-03-29T13:23:59Z</dcterms:created>
  <dcterms:modified xsi:type="dcterms:W3CDTF">2024-08-01T23:34:36Z</dcterms:modified>
</cp:coreProperties>
</file>