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D8208B5C-0F3F-4680-8C0A-1D579882116B}" xr6:coauthVersionLast="46" xr6:coauthVersionMax="46" xr10:uidLastSave="{00000000-0000-0000-0000-000000000000}"/>
  <bookViews>
    <workbookView xWindow="-120" yWindow="-120" windowWidth="24240" windowHeight="13140" activeTab="2" xr2:uid="{00000000-000D-0000-FFFF-FFFF00000000}"/>
  </bookViews>
  <sheets>
    <sheet name="ACHAT HUILES " sheetId="1" r:id="rId1"/>
    <sheet name="CONSOMMATION HUILES" sheetId="3" r:id="rId2"/>
    <sheet name="CALCULS" sheetId="2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2" l="1"/>
  <c r="H5" i="2"/>
  <c r="H6" i="2"/>
  <c r="H7" i="2"/>
  <c r="H8" i="2"/>
  <c r="H9" i="2"/>
  <c r="H10" i="2"/>
  <c r="H11" i="2"/>
  <c r="H3" i="2"/>
  <c r="F3" i="2"/>
  <c r="F4" i="2"/>
  <c r="F5" i="2"/>
  <c r="F6" i="2"/>
  <c r="F7" i="2"/>
  <c r="F8" i="2"/>
  <c r="F9" i="2"/>
  <c r="F10" i="2"/>
  <c r="F11" i="2"/>
  <c r="G3" i="2"/>
  <c r="G4" i="2"/>
  <c r="G5" i="2"/>
  <c r="G6" i="2"/>
  <c r="G7" i="2"/>
  <c r="G8" i="2"/>
  <c r="G9" i="2"/>
  <c r="G10" i="2"/>
  <c r="G11" i="2"/>
  <c r="E3" i="2"/>
  <c r="E4" i="2"/>
  <c r="E5" i="2"/>
  <c r="E6" i="2"/>
  <c r="E7" i="2"/>
  <c r="E8" i="2"/>
  <c r="E9" i="2"/>
  <c r="E10" i="2"/>
  <c r="E11" i="2"/>
  <c r="N3" i="3" l="1"/>
  <c r="N4" i="3"/>
  <c r="N5" i="3"/>
  <c r="N6" i="3"/>
  <c r="N7" i="3"/>
  <c r="N8" i="3"/>
  <c r="N9" i="3"/>
  <c r="N10" i="3"/>
  <c r="N11" i="3"/>
  <c r="N12" i="3"/>
  <c r="N13" i="3"/>
  <c r="N2" i="3"/>
  <c r="N19" i="1"/>
  <c r="N18" i="1"/>
  <c r="N17" i="1"/>
  <c r="N16" i="1"/>
  <c r="N15" i="1"/>
  <c r="N14" i="1"/>
  <c r="N13" i="1"/>
  <c r="N10" i="1"/>
  <c r="N3" i="1"/>
  <c r="N4" i="1"/>
  <c r="N5" i="1"/>
  <c r="N6" i="1"/>
  <c r="N7" i="1"/>
  <c r="N8" i="1"/>
  <c r="N9" i="1"/>
  <c r="N11" i="1"/>
  <c r="N12" i="1"/>
  <c r="N2" i="1"/>
</calcChain>
</file>

<file path=xl/sharedStrings.xml><?xml version="1.0" encoding="utf-8"?>
<sst xmlns="http://schemas.openxmlformats.org/spreadsheetml/2006/main" count="114" uniqueCount="51">
  <si>
    <t>ITEM</t>
  </si>
  <si>
    <t>DESIGNATION</t>
  </si>
  <si>
    <t>REF</t>
  </si>
  <si>
    <t>Quantité LIVREE</t>
  </si>
  <si>
    <t>PRIX U</t>
  </si>
  <si>
    <t>RECEPTION</t>
  </si>
  <si>
    <t>HUILE</t>
  </si>
  <si>
    <t>SEA40</t>
  </si>
  <si>
    <t>EP220</t>
  </si>
  <si>
    <t>80W90</t>
  </si>
  <si>
    <t>15W40</t>
  </si>
  <si>
    <t>DATE</t>
  </si>
  <si>
    <t>ZS46</t>
  </si>
  <si>
    <t>HUILE MOTEUR</t>
  </si>
  <si>
    <t>HUILE HYDRAULIQUE</t>
  </si>
  <si>
    <t>HUILE BOITE</t>
  </si>
  <si>
    <t>HUILE GG</t>
  </si>
  <si>
    <t>HUILE HJKJ</t>
  </si>
  <si>
    <t>HUILE GH</t>
  </si>
  <si>
    <t>GLACIOL</t>
  </si>
  <si>
    <t>75W</t>
  </si>
  <si>
    <t>FCP</t>
  </si>
  <si>
    <t>TS</t>
  </si>
  <si>
    <t>CT</t>
  </si>
  <si>
    <t>MTN</t>
  </si>
  <si>
    <t>PROD</t>
  </si>
  <si>
    <t>MTB</t>
  </si>
  <si>
    <t>ZS68</t>
  </si>
  <si>
    <t>10W40</t>
  </si>
  <si>
    <t>QT</t>
  </si>
  <si>
    <t>PRIX TOTAL</t>
  </si>
  <si>
    <t>A</t>
  </si>
  <si>
    <t>C</t>
  </si>
  <si>
    <t>D</t>
  </si>
  <si>
    <t>E</t>
  </si>
  <si>
    <t>F</t>
  </si>
  <si>
    <t>G</t>
  </si>
  <si>
    <t>H</t>
  </si>
  <si>
    <t>B</t>
  </si>
  <si>
    <t>I</t>
  </si>
  <si>
    <t>K</t>
  </si>
  <si>
    <t>O</t>
  </si>
  <si>
    <t>Stock initial</t>
  </si>
  <si>
    <t>Px</t>
  </si>
  <si>
    <t>Achats</t>
  </si>
  <si>
    <t>Conso</t>
  </si>
  <si>
    <t>Stock final</t>
  </si>
  <si>
    <t>Px2</t>
  </si>
  <si>
    <t>Px3</t>
  </si>
  <si>
    <t>Px4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</si>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</sst>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49998474074526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2" borderId="0" applyNumberFormat="0" applyBorder="0" applyAlignment="0" applyProtection="0"/>
  </cellStyleXfs>
  <cellXfs count="26">
    <xf numFmtId="0" fontId="0" fillId="0" borderId="0" xfId="0"/>
    <xf numFmtId="0" fontId="4" fillId="5" borderId="0" xfId="2" applyNumberFormat="1" applyFont="1" applyFill="1" applyBorder="1" applyAlignment="1">
      <alignment horizontal="center" vertical="center"/>
    </xf>
    <xf numFmtId="14" fontId="4" fillId="5" borderId="0" xfId="2" applyNumberFormat="1" applyFont="1" applyFill="1" applyBorder="1" applyAlignment="1">
      <alignment horizontal="center" vertical="center" wrapText="1"/>
    </xf>
    <xf numFmtId="0" fontId="4" fillId="5" borderId="0" xfId="2" applyFont="1" applyFill="1" applyBorder="1" applyAlignment="1">
      <alignment horizontal="center" vertical="center"/>
    </xf>
    <xf numFmtId="14" fontId="4" fillId="5" borderId="0" xfId="2" applyNumberFormat="1" applyFont="1" applyFill="1" applyBorder="1" applyAlignment="1">
      <alignment horizontal="center" vertical="center"/>
    </xf>
    <xf numFmtId="1" fontId="5" fillId="5" borderId="0" xfId="2" applyNumberFormat="1" applyFont="1" applyFill="1" applyBorder="1" applyAlignment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  <xf numFmtId="164" fontId="4" fillId="5" borderId="0" xfId="1" applyFont="1" applyFill="1" applyBorder="1" applyAlignment="1">
      <alignment horizontal="center" vertical="center"/>
    </xf>
    <xf numFmtId="0" fontId="4" fillId="5" borderId="0" xfId="0" applyFont="1" applyFill="1" applyBorder="1" applyAlignment="1">
      <alignment vertical="center"/>
    </xf>
    <xf numFmtId="0" fontId="1" fillId="0" borderId="0" xfId="0" applyFont="1" applyFill="1" applyBorder="1"/>
    <xf numFmtId="0" fontId="3" fillId="0" borderId="0" xfId="0" applyFont="1" applyBorder="1"/>
    <xf numFmtId="14" fontId="3" fillId="0" borderId="0" xfId="0" applyNumberFormat="1" applyFont="1" applyBorder="1"/>
    <xf numFmtId="0" fontId="3" fillId="7" borderId="0" xfId="0" applyFont="1" applyFill="1" applyBorder="1"/>
    <xf numFmtId="0" fontId="3" fillId="4" borderId="0" xfId="0" applyFont="1" applyFill="1" applyBorder="1"/>
    <xf numFmtId="0" fontId="3" fillId="3" borderId="0" xfId="0" applyFont="1" applyFill="1" applyBorder="1"/>
    <xf numFmtId="0" fontId="3" fillId="10" borderId="0" xfId="0" applyFont="1" applyFill="1" applyBorder="1"/>
    <xf numFmtId="0" fontId="3" fillId="11" borderId="0" xfId="0" applyFont="1" applyFill="1" applyBorder="1"/>
    <xf numFmtId="0" fontId="3" fillId="12" borderId="0" xfId="0" applyFont="1" applyFill="1" applyBorder="1"/>
    <xf numFmtId="0" fontId="3" fillId="5" borderId="0" xfId="0" applyFont="1" applyFill="1" applyBorder="1"/>
    <xf numFmtId="0" fontId="3" fillId="8" borderId="0" xfId="0" applyFont="1" applyFill="1" applyBorder="1"/>
    <xf numFmtId="0" fontId="0" fillId="6" borderId="0" xfId="0" applyFill="1" applyBorder="1"/>
    <xf numFmtId="0" fontId="0" fillId="0" borderId="0" xfId="0" applyBorder="1"/>
    <xf numFmtId="0" fontId="0" fillId="7" borderId="0" xfId="0" applyFill="1" applyBorder="1"/>
    <xf numFmtId="0" fontId="0" fillId="9" borderId="0" xfId="0" applyFill="1" applyBorder="1"/>
    <xf numFmtId="0" fontId="0" fillId="8" borderId="0" xfId="0" applyFill="1" applyBorder="1"/>
    <xf numFmtId="0" fontId="0" fillId="3" borderId="0" xfId="0" applyFill="1" applyBorder="1"/>
  </cellXfs>
  <cellStyles count="3">
    <cellStyle name="Milliers" xfId="1" builtinId="3"/>
    <cellStyle name="Normal" xfId="0" builtinId="0"/>
    <cellStyle name="Satisfaisant" xfId="2" builtinId="26"/>
  </cellStyles>
  <dxfs count="2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chat" displayName="Tachat" ref="A1:O19" totalsRowShown="0" headerRowDxfId="24" dataDxfId="23" tableBorderDxfId="22" headerRowCellStyle="Milliers">
  <autoFilter ref="A1:O19" xr:uid="{00000000-0009-0000-0100-000001000000}"/>
  <tableColumns count="15">
    <tableColumn id="1" xr3:uid="{00000000-0010-0000-0000-000001000000}" name="A" dataDxfId="21"/>
    <tableColumn id="2" xr3:uid="{00000000-0010-0000-0000-000002000000}" name="DATE" dataDxfId="20"/>
    <tableColumn id="3" xr3:uid="{00000000-0010-0000-0000-000003000000}" name="C" dataDxfId="19"/>
    <tableColumn id="4" xr3:uid="{00000000-0010-0000-0000-000004000000}" name="D" dataDxfId="18"/>
    <tableColumn id="5" xr3:uid="{00000000-0010-0000-0000-000005000000}" name="E" dataDxfId="17"/>
    <tableColumn id="6" xr3:uid="{00000000-0010-0000-0000-000006000000}" name="F" dataDxfId="16"/>
    <tableColumn id="7" xr3:uid="{00000000-0010-0000-0000-000007000000}" name="G" dataDxfId="15"/>
    <tableColumn id="8" xr3:uid="{00000000-0010-0000-0000-000008000000}" name="H" dataDxfId="14"/>
    <tableColumn id="9" xr3:uid="{00000000-0010-0000-0000-000009000000}" name="ITEM" dataDxfId="13"/>
    <tableColumn id="10" xr3:uid="{00000000-0010-0000-0000-00000A000000}" name="DESIGNATION" dataDxfId="12"/>
    <tableColumn id="11" xr3:uid="{00000000-0010-0000-0000-00000B000000}" name="REF"/>
    <tableColumn id="12" xr3:uid="{00000000-0010-0000-0000-00000C000000}" name="Quantité LIVREE" dataDxfId="11"/>
    <tableColumn id="13" xr3:uid="{00000000-0010-0000-0000-00000D000000}" name="PRIX U" dataDxfId="10"/>
    <tableColumn id="14" xr3:uid="{00000000-0010-0000-0000-00000E000000}" name="PRIX TOTAL" dataDxfId="9">
      <calculatedColumnFormula>M2*L2</calculatedColumnFormula>
    </tableColumn>
    <tableColumn id="15" xr3:uid="{00000000-0010-0000-0000-00000F000000}" name="RECEPTION" dataDxfId="8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conso" displayName="Tconso" ref="A1:O13" totalsRowShown="0" headerRowDxfId="7" headerRowBorderDxfId="6" tableBorderDxfId="5" totalsRowBorderDxfId="4">
  <autoFilter ref="A1:O13" xr:uid="{00000000-0009-0000-0100-000002000000}"/>
  <tableColumns count="15">
    <tableColumn id="1" xr3:uid="{00000000-0010-0000-0100-000001000000}" name="A"/>
    <tableColumn id="2" xr3:uid="{00000000-0010-0000-0100-000002000000}" name="B"/>
    <tableColumn id="3" xr3:uid="{00000000-0010-0000-0100-000003000000}" name="C"/>
    <tableColumn id="4" xr3:uid="{00000000-0010-0000-0100-000004000000}" name="D"/>
    <tableColumn id="5" xr3:uid="{00000000-0010-0000-0100-000005000000}" name="E"/>
    <tableColumn id="6" xr3:uid="{00000000-0010-0000-0100-000006000000}" name="F"/>
    <tableColumn id="7" xr3:uid="{00000000-0010-0000-0100-000007000000}" name="G"/>
    <tableColumn id="8" xr3:uid="{00000000-0010-0000-0100-000008000000}" name="H"/>
    <tableColumn id="9" xr3:uid="{00000000-0010-0000-0100-000009000000}" name="I"/>
    <tableColumn id="10" xr3:uid="{00000000-0010-0000-0100-00000A000000}" name="REF"/>
    <tableColumn id="11" xr3:uid="{00000000-0010-0000-0100-00000B000000}" name="K"/>
    <tableColumn id="12" xr3:uid="{00000000-0010-0000-0100-00000C000000}" name="QT"/>
    <tableColumn id="13" xr3:uid="{00000000-0010-0000-0100-00000D000000}" name="PRIX U"/>
    <tableColumn id="14" xr3:uid="{00000000-0010-0000-0100-00000E000000}" name="PRIX TOTAL">
      <calculatedColumnFormula>M2*L2</calculatedColumnFormula>
    </tableColumn>
    <tableColumn id="15" xr3:uid="{00000000-0010-0000-0100-00000F000000}" name="O"/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107E43C-9475-4B04-9244-3205493C30F0}" name="tHuiles" displayName="tHuiles" ref="B2:J11" totalsRowShown="0">
  <autoFilter ref="B2:J11" xr:uid="{259DAACB-8EA4-47DF-AD87-6514107374B0}"/>
  <tableColumns count="9">
    <tableColumn id="1" xr3:uid="{6A228CB4-A683-4C78-8D73-4BDA4715B238}" name="Type"/>
    <tableColumn id="2" xr3:uid="{0FA4895A-C821-4CF2-BF0A-21282946659D}" name="Stock initial"/>
    <tableColumn id="3" xr3:uid="{50256E65-970A-48F4-8291-50550669241C}" name="Px"/>
    <tableColumn id="4" xr3:uid="{9D8B22FA-2E2B-47FE-8EB7-6080353C9D23}" name="Achats" dataDxfId="3">
      <calculatedColumnFormula>SUMPRODUCT((Tachat[Quantité LIVREE])*(Tachat[REF]=tHuiles[[#This Row],[Type]]))</calculatedColumnFormula>
    </tableColumn>
    <tableColumn id="5" xr3:uid="{0ABCADE1-22A0-467C-9E6C-B75603050598}" name="Px2" dataDxfId="0">
      <calculatedColumnFormula>SUMPRODUCT((Tachat[PRIX TOTAL])*(Tachat[REF]=tHuiles[[#This Row],[Type]]))</calculatedColumnFormula>
    </tableColumn>
    <tableColumn id="6" xr3:uid="{8E05D3AD-DC4C-45BB-ADAD-30D95FC236FD}" name="Conso" dataDxfId="1">
      <calculatedColumnFormula>SUMPRODUCT((Tconso[QT])*(Tconso[REF]=tHuiles[[#This Row],[Type]]))</calculatedColumnFormula>
    </tableColumn>
    <tableColumn id="7" xr3:uid="{6380E75D-37B5-40A6-B325-816FE4248D4E}" name="Px3" dataDxfId="2">
      <calculatedColumnFormula>SUMPRODUCT((Tconso[PRIX TOTAL])*(Tconso[REF]=tHuiles[[#This Row],[Type]]))</calculatedColumnFormula>
    </tableColumn>
    <tableColumn id="8" xr3:uid="{E101ECE6-FA45-4671-A1FA-8C7E7B7D3E1C}" name="Stock final"/>
    <tableColumn id="9" xr3:uid="{19F10261-60E2-4C9A-A9E9-9EBF6A1B39A9}" name="Px4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O19"/>
  <sheetViews>
    <sheetView showGridLines="0" zoomScale="110" zoomScaleNormal="110" workbookViewId="0">
      <selection activeCell="A2" sqref="A2"/>
    </sheetView>
  </sheetViews>
  <sheetFormatPr baseColWidth="10" defaultColWidth="11.42578125" defaultRowHeight="11.25" x14ac:dyDescent="0.2"/>
  <cols>
    <col min="1" max="1" width="5.42578125" style="10" customWidth="1"/>
    <col min="2" max="2" width="9.85546875" style="10" customWidth="1"/>
    <col min="3" max="3" width="6" style="10" customWidth="1"/>
    <col min="4" max="4" width="4.7109375" style="10" customWidth="1"/>
    <col min="5" max="5" width="8.85546875" style="10" customWidth="1"/>
    <col min="6" max="6" width="5" style="10" customWidth="1"/>
    <col min="7" max="7" width="8.5703125" style="10" customWidth="1"/>
    <col min="8" max="8" width="11" style="10" customWidth="1"/>
    <col min="9" max="9" width="6.140625" style="10" customWidth="1"/>
    <col min="10" max="10" width="40.85546875" style="10" customWidth="1"/>
    <col min="11" max="11" width="12.28515625" style="10" customWidth="1"/>
    <col min="12" max="12" width="13.7109375" style="10" customWidth="1"/>
    <col min="13" max="13" width="11.42578125" style="10"/>
    <col min="14" max="14" width="12" style="10" customWidth="1"/>
    <col min="15" max="15" width="11.42578125" style="10" customWidth="1"/>
    <col min="16" max="16384" width="11.42578125" style="10"/>
  </cols>
  <sheetData>
    <row r="1" spans="1:15" s="9" customFormat="1" ht="15" x14ac:dyDescent="0.25">
      <c r="A1" s="1" t="s">
        <v>31</v>
      </c>
      <c r="B1" s="2" t="s">
        <v>11</v>
      </c>
      <c r="C1" s="3" t="s">
        <v>32</v>
      </c>
      <c r="D1" s="1" t="s">
        <v>33</v>
      </c>
      <c r="E1" s="4" t="s">
        <v>34</v>
      </c>
      <c r="F1" s="5" t="s">
        <v>35</v>
      </c>
      <c r="G1" s="3" t="s">
        <v>36</v>
      </c>
      <c r="H1" s="3" t="s">
        <v>37</v>
      </c>
      <c r="I1" s="3" t="s">
        <v>0</v>
      </c>
      <c r="J1" s="3" t="s">
        <v>1</v>
      </c>
      <c r="K1" s="3" t="s">
        <v>2</v>
      </c>
      <c r="L1" s="6" t="s">
        <v>3</v>
      </c>
      <c r="M1" s="7" t="s">
        <v>4</v>
      </c>
      <c r="N1" s="7" t="s">
        <v>30</v>
      </c>
      <c r="O1" s="8" t="s">
        <v>5</v>
      </c>
    </row>
    <row r="2" spans="1:15" x14ac:dyDescent="0.2">
      <c r="B2" s="11"/>
      <c r="H2" s="10" t="s">
        <v>21</v>
      </c>
      <c r="J2" s="10" t="s">
        <v>13</v>
      </c>
      <c r="K2" s="12" t="s">
        <v>7</v>
      </c>
      <c r="L2" s="10">
        <v>4</v>
      </c>
      <c r="M2" s="10">
        <v>777</v>
      </c>
      <c r="N2" s="10">
        <f>M2*L2</f>
        <v>3108</v>
      </c>
    </row>
    <row r="3" spans="1:15" x14ac:dyDescent="0.2">
      <c r="B3" s="11"/>
      <c r="H3" s="10" t="s">
        <v>22</v>
      </c>
      <c r="J3" s="10" t="s">
        <v>6</v>
      </c>
      <c r="K3" s="13" t="s">
        <v>8</v>
      </c>
      <c r="L3" s="10">
        <v>12</v>
      </c>
      <c r="M3" s="10">
        <v>300</v>
      </c>
      <c r="N3" s="10">
        <f t="shared" ref="N3:N19" si="0">M3*L3</f>
        <v>3600</v>
      </c>
    </row>
    <row r="4" spans="1:15" x14ac:dyDescent="0.2">
      <c r="B4" s="11"/>
      <c r="H4" s="10" t="s">
        <v>23</v>
      </c>
      <c r="J4" s="10" t="s">
        <v>15</v>
      </c>
      <c r="K4" s="14" t="s">
        <v>9</v>
      </c>
      <c r="L4" s="10">
        <v>5</v>
      </c>
      <c r="M4" s="10">
        <v>410</v>
      </c>
      <c r="N4" s="10">
        <f t="shared" si="0"/>
        <v>2050</v>
      </c>
    </row>
    <row r="5" spans="1:15" x14ac:dyDescent="0.2">
      <c r="B5" s="11"/>
      <c r="H5" s="10" t="s">
        <v>26</v>
      </c>
      <c r="J5" s="10" t="s">
        <v>18</v>
      </c>
      <c r="K5" s="15" t="s">
        <v>10</v>
      </c>
      <c r="L5" s="10">
        <v>3</v>
      </c>
      <c r="M5" s="10">
        <v>530</v>
      </c>
      <c r="N5" s="10">
        <f t="shared" si="0"/>
        <v>1590</v>
      </c>
    </row>
    <row r="6" spans="1:15" x14ac:dyDescent="0.2">
      <c r="B6" s="11"/>
      <c r="H6" s="10" t="s">
        <v>25</v>
      </c>
      <c r="J6" s="10" t="s">
        <v>6</v>
      </c>
      <c r="K6" s="12" t="s">
        <v>7</v>
      </c>
      <c r="L6" s="10">
        <v>9</v>
      </c>
      <c r="M6" s="10">
        <v>678</v>
      </c>
      <c r="N6" s="10">
        <f t="shared" si="0"/>
        <v>6102</v>
      </c>
    </row>
    <row r="7" spans="1:15" x14ac:dyDescent="0.2">
      <c r="B7" s="11"/>
      <c r="H7" s="10" t="s">
        <v>24</v>
      </c>
      <c r="J7" s="10" t="s">
        <v>14</v>
      </c>
      <c r="K7" s="13" t="s">
        <v>8</v>
      </c>
      <c r="L7" s="10">
        <v>5</v>
      </c>
      <c r="M7" s="10">
        <v>290</v>
      </c>
      <c r="N7" s="10">
        <f t="shared" si="0"/>
        <v>1450</v>
      </c>
    </row>
    <row r="8" spans="1:15" x14ac:dyDescent="0.2">
      <c r="B8" s="11"/>
      <c r="H8" s="10" t="s">
        <v>23</v>
      </c>
      <c r="J8" s="10" t="s">
        <v>6</v>
      </c>
      <c r="K8" s="15" t="s">
        <v>10</v>
      </c>
      <c r="L8" s="10">
        <v>2</v>
      </c>
      <c r="M8" s="10">
        <v>500</v>
      </c>
      <c r="N8" s="10">
        <f t="shared" si="0"/>
        <v>1000</v>
      </c>
    </row>
    <row r="9" spans="1:15" x14ac:dyDescent="0.2">
      <c r="B9" s="11"/>
      <c r="H9" s="10" t="s">
        <v>21</v>
      </c>
      <c r="J9" s="10" t="s">
        <v>16</v>
      </c>
      <c r="K9" s="14" t="s">
        <v>9</v>
      </c>
      <c r="L9" s="10">
        <v>1</v>
      </c>
      <c r="M9" s="10">
        <v>400</v>
      </c>
      <c r="N9" s="10">
        <f t="shared" si="0"/>
        <v>400</v>
      </c>
    </row>
    <row r="10" spans="1:15" x14ac:dyDescent="0.2">
      <c r="B10" s="11"/>
      <c r="H10" s="10" t="s">
        <v>25</v>
      </c>
      <c r="J10" s="10" t="s">
        <v>17</v>
      </c>
      <c r="K10" s="16" t="s">
        <v>12</v>
      </c>
      <c r="L10" s="10">
        <v>5</v>
      </c>
      <c r="M10" s="10">
        <v>800</v>
      </c>
      <c r="N10" s="10">
        <f t="shared" si="0"/>
        <v>4000</v>
      </c>
    </row>
    <row r="11" spans="1:15" x14ac:dyDescent="0.2">
      <c r="B11" s="11"/>
      <c r="H11" s="10" t="s">
        <v>22</v>
      </c>
      <c r="J11" s="10" t="s">
        <v>6</v>
      </c>
      <c r="K11" s="13" t="s">
        <v>8</v>
      </c>
      <c r="L11" s="10">
        <v>7</v>
      </c>
      <c r="M11" s="10">
        <v>300</v>
      </c>
      <c r="N11" s="10">
        <f t="shared" si="0"/>
        <v>2100</v>
      </c>
    </row>
    <row r="12" spans="1:15" x14ac:dyDescent="0.2">
      <c r="B12" s="11"/>
      <c r="H12" s="10" t="s">
        <v>21</v>
      </c>
      <c r="J12" s="10" t="s">
        <v>6</v>
      </c>
      <c r="K12" s="12" t="s">
        <v>7</v>
      </c>
      <c r="L12" s="10">
        <v>7</v>
      </c>
      <c r="M12" s="10">
        <v>789</v>
      </c>
      <c r="N12" s="10">
        <f t="shared" si="0"/>
        <v>5523</v>
      </c>
    </row>
    <row r="13" spans="1:15" x14ac:dyDescent="0.2">
      <c r="B13" s="11"/>
      <c r="H13" s="10" t="s">
        <v>25</v>
      </c>
      <c r="J13" s="10" t="s">
        <v>14</v>
      </c>
      <c r="K13" s="16" t="s">
        <v>12</v>
      </c>
      <c r="L13" s="10">
        <v>4</v>
      </c>
      <c r="M13" s="10">
        <v>820</v>
      </c>
      <c r="N13" s="10">
        <f t="shared" si="0"/>
        <v>3280</v>
      </c>
    </row>
    <row r="14" spans="1:15" x14ac:dyDescent="0.2">
      <c r="H14" s="10" t="s">
        <v>22</v>
      </c>
      <c r="J14" s="10" t="s">
        <v>6</v>
      </c>
      <c r="K14" s="17" t="s">
        <v>20</v>
      </c>
      <c r="L14" s="10">
        <v>5</v>
      </c>
      <c r="M14" s="10">
        <v>788</v>
      </c>
      <c r="N14" s="10">
        <f t="shared" si="0"/>
        <v>3940</v>
      </c>
    </row>
    <row r="15" spans="1:15" x14ac:dyDescent="0.2">
      <c r="H15" s="10" t="s">
        <v>21</v>
      </c>
      <c r="J15" s="10" t="s">
        <v>6</v>
      </c>
      <c r="K15" s="10" t="s">
        <v>19</v>
      </c>
      <c r="L15" s="10">
        <v>8</v>
      </c>
      <c r="M15" s="10">
        <v>1000</v>
      </c>
      <c r="N15" s="10">
        <f t="shared" si="0"/>
        <v>8000</v>
      </c>
    </row>
    <row r="16" spans="1:15" x14ac:dyDescent="0.2">
      <c r="H16" s="10" t="s">
        <v>21</v>
      </c>
      <c r="J16" s="10" t="s">
        <v>6</v>
      </c>
      <c r="K16" s="18" t="s">
        <v>27</v>
      </c>
      <c r="L16" s="10">
        <v>6</v>
      </c>
      <c r="M16" s="10">
        <v>677</v>
      </c>
      <c r="N16" s="10">
        <f t="shared" si="0"/>
        <v>4062</v>
      </c>
    </row>
    <row r="17" spans="8:14" x14ac:dyDescent="0.2">
      <c r="H17" s="10" t="s">
        <v>23</v>
      </c>
      <c r="J17" s="10" t="s">
        <v>6</v>
      </c>
      <c r="K17" s="19" t="s">
        <v>28</v>
      </c>
      <c r="L17" s="10">
        <v>2</v>
      </c>
      <c r="M17" s="10">
        <v>543</v>
      </c>
      <c r="N17" s="10">
        <f t="shared" si="0"/>
        <v>1086</v>
      </c>
    </row>
    <row r="18" spans="8:14" x14ac:dyDescent="0.2">
      <c r="H18" s="10" t="s">
        <v>22</v>
      </c>
      <c r="J18" s="10" t="s">
        <v>6</v>
      </c>
      <c r="K18" s="18" t="s">
        <v>27</v>
      </c>
      <c r="L18" s="10">
        <v>1</v>
      </c>
      <c r="M18" s="10">
        <v>234</v>
      </c>
      <c r="N18" s="10">
        <f t="shared" si="0"/>
        <v>234</v>
      </c>
    </row>
    <row r="19" spans="8:14" x14ac:dyDescent="0.2">
      <c r="H19" s="10" t="s">
        <v>25</v>
      </c>
      <c r="J19" s="10" t="s">
        <v>6</v>
      </c>
      <c r="K19" s="19" t="s">
        <v>28</v>
      </c>
      <c r="L19" s="10">
        <v>7</v>
      </c>
      <c r="M19" s="10">
        <v>556</v>
      </c>
      <c r="N19" s="10">
        <f t="shared" si="0"/>
        <v>3892</v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O13"/>
  <sheetViews>
    <sheetView workbookViewId="0">
      <selection activeCell="G19" sqref="G19"/>
    </sheetView>
  </sheetViews>
  <sheetFormatPr baseColWidth="10" defaultColWidth="10.85546875" defaultRowHeight="15" x14ac:dyDescent="0.25"/>
  <cols>
    <col min="1" max="3" width="10.85546875" style="21"/>
    <col min="4" max="4" width="7.85546875" style="21" customWidth="1"/>
    <col min="5" max="5" width="9.140625" style="21" customWidth="1"/>
    <col min="6" max="6" width="8.140625" style="21" customWidth="1"/>
    <col min="7" max="7" width="7.85546875" style="21" customWidth="1"/>
    <col min="8" max="13" width="10.85546875" style="21"/>
    <col min="14" max="14" width="12.28515625" style="21" customWidth="1"/>
    <col min="15" max="16384" width="10.85546875" style="21"/>
  </cols>
  <sheetData>
    <row r="1" spans="1:15" ht="30" customHeight="1" x14ac:dyDescent="0.25">
      <c r="A1" s="20" t="s">
        <v>31</v>
      </c>
      <c r="B1" s="20" t="s">
        <v>38</v>
      </c>
      <c r="C1" s="20" t="s">
        <v>32</v>
      </c>
      <c r="D1" s="20" t="s">
        <v>33</v>
      </c>
      <c r="E1" s="20" t="s">
        <v>34</v>
      </c>
      <c r="F1" s="20" t="s">
        <v>35</v>
      </c>
      <c r="G1" s="20" t="s">
        <v>36</v>
      </c>
      <c r="H1" s="20" t="s">
        <v>37</v>
      </c>
      <c r="I1" s="20" t="s">
        <v>39</v>
      </c>
      <c r="J1" s="20" t="s">
        <v>2</v>
      </c>
      <c r="K1" s="20" t="s">
        <v>40</v>
      </c>
      <c r="L1" s="20" t="s">
        <v>29</v>
      </c>
      <c r="M1" s="20" t="s">
        <v>4</v>
      </c>
      <c r="N1" s="20" t="s">
        <v>30</v>
      </c>
      <c r="O1" s="20" t="s">
        <v>41</v>
      </c>
    </row>
    <row r="2" spans="1:15" x14ac:dyDescent="0.25">
      <c r="J2" s="22" t="s">
        <v>7</v>
      </c>
      <c r="L2" s="21">
        <v>4</v>
      </c>
      <c r="M2" s="21">
        <v>677</v>
      </c>
      <c r="N2" s="21">
        <f>M2*L2</f>
        <v>2708</v>
      </c>
    </row>
    <row r="3" spans="1:15" x14ac:dyDescent="0.25">
      <c r="J3" s="23" t="s">
        <v>8</v>
      </c>
      <c r="L3" s="21">
        <v>5</v>
      </c>
      <c r="M3" s="21">
        <v>355</v>
      </c>
      <c r="N3" s="21">
        <f t="shared" ref="N3:N13" si="0">M3*L3</f>
        <v>1775</v>
      </c>
    </row>
    <row r="4" spans="1:15" x14ac:dyDescent="0.25">
      <c r="J4" s="24" t="s">
        <v>28</v>
      </c>
      <c r="L4" s="21">
        <v>4</v>
      </c>
      <c r="M4" s="21">
        <v>665</v>
      </c>
      <c r="N4" s="21">
        <f t="shared" si="0"/>
        <v>2660</v>
      </c>
    </row>
    <row r="5" spans="1:15" x14ac:dyDescent="0.25">
      <c r="J5" s="16" t="s">
        <v>12</v>
      </c>
      <c r="L5" s="21">
        <v>3</v>
      </c>
      <c r="M5" s="21">
        <v>332</v>
      </c>
      <c r="N5" s="21">
        <f t="shared" si="0"/>
        <v>996</v>
      </c>
    </row>
    <row r="6" spans="1:15" x14ac:dyDescent="0.25">
      <c r="J6" s="15" t="s">
        <v>10</v>
      </c>
      <c r="L6" s="21">
        <v>1</v>
      </c>
      <c r="M6" s="21">
        <v>556</v>
      </c>
      <c r="N6" s="21">
        <f t="shared" si="0"/>
        <v>556</v>
      </c>
    </row>
    <row r="7" spans="1:15" x14ac:dyDescent="0.25">
      <c r="J7" s="22" t="s">
        <v>7</v>
      </c>
      <c r="L7" s="21">
        <v>5</v>
      </c>
      <c r="M7" s="21">
        <v>786</v>
      </c>
      <c r="N7" s="21">
        <f t="shared" si="0"/>
        <v>3930</v>
      </c>
    </row>
    <row r="8" spans="1:15" x14ac:dyDescent="0.25">
      <c r="J8" s="23" t="s">
        <v>8</v>
      </c>
      <c r="L8" s="21">
        <v>7</v>
      </c>
      <c r="M8" s="21">
        <v>234</v>
      </c>
      <c r="N8" s="21">
        <f t="shared" si="0"/>
        <v>1638</v>
      </c>
    </row>
    <row r="9" spans="1:15" x14ac:dyDescent="0.25">
      <c r="J9" s="16" t="s">
        <v>12</v>
      </c>
      <c r="L9" s="21">
        <v>4</v>
      </c>
      <c r="M9" s="21">
        <v>566</v>
      </c>
      <c r="N9" s="21">
        <f t="shared" si="0"/>
        <v>2264</v>
      </c>
    </row>
    <row r="10" spans="1:15" x14ac:dyDescent="0.25">
      <c r="J10" s="15" t="s">
        <v>10</v>
      </c>
      <c r="L10" s="21">
        <v>8</v>
      </c>
      <c r="M10" s="21">
        <v>888</v>
      </c>
      <c r="N10" s="21">
        <f t="shared" si="0"/>
        <v>7104</v>
      </c>
    </row>
    <row r="11" spans="1:15" x14ac:dyDescent="0.25">
      <c r="J11" s="22" t="s">
        <v>7</v>
      </c>
      <c r="L11" s="21">
        <v>3</v>
      </c>
      <c r="M11" s="21">
        <v>678</v>
      </c>
      <c r="N11" s="21">
        <f t="shared" si="0"/>
        <v>2034</v>
      </c>
    </row>
    <row r="12" spans="1:15" x14ac:dyDescent="0.25">
      <c r="J12" s="23" t="s">
        <v>8</v>
      </c>
      <c r="L12" s="21">
        <v>6</v>
      </c>
      <c r="M12" s="21">
        <v>222</v>
      </c>
      <c r="N12" s="21">
        <f t="shared" si="0"/>
        <v>1332</v>
      </c>
    </row>
    <row r="13" spans="1:15" x14ac:dyDescent="0.25">
      <c r="J13" s="25" t="s">
        <v>9</v>
      </c>
      <c r="L13" s="21">
        <v>7</v>
      </c>
      <c r="M13" s="21">
        <v>345</v>
      </c>
      <c r="N13" s="21">
        <f t="shared" si="0"/>
        <v>2415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J11"/>
  <sheetViews>
    <sheetView tabSelected="1" workbookViewId="0">
      <selection activeCell="E3" sqref="E3"/>
    </sheetView>
  </sheetViews>
  <sheetFormatPr baseColWidth="10" defaultRowHeight="15" x14ac:dyDescent="0.25"/>
  <cols>
    <col min="1" max="1" width="4.28515625" customWidth="1"/>
    <col min="2" max="2" width="15" customWidth="1"/>
    <col min="3" max="3" width="12.5703125" customWidth="1"/>
    <col min="4" max="4" width="8.28515625" customWidth="1"/>
    <col min="5" max="5" width="8.7109375" customWidth="1"/>
    <col min="6" max="6" width="10.7109375" customWidth="1"/>
    <col min="7" max="7" width="9.140625" customWidth="1"/>
    <col min="8" max="8" width="8.42578125" customWidth="1"/>
    <col min="9" max="9" width="12.42578125" customWidth="1"/>
    <col min="10" max="10" width="11.140625" customWidth="1"/>
    <col min="14" max="14" width="11.5703125" customWidth="1"/>
    <col min="15" max="15" width="13.42578125" customWidth="1"/>
    <col min="21" max="21" width="12.28515625" customWidth="1"/>
  </cols>
  <sheetData>
    <row r="2" spans="2:10" x14ac:dyDescent="0.25">
      <c r="B2" t="s">
        <v>50</v>
      </c>
      <c r="C2" t="s">
        <v>42</v>
      </c>
      <c r="D2" t="s">
        <v>43</v>
      </c>
      <c r="E2" t="s">
        <v>44</v>
      </c>
      <c r="F2" t="s">
        <v>47</v>
      </c>
      <c r="G2" t="s">
        <v>45</v>
      </c>
      <c r="H2" t="s">
        <v>48</v>
      </c>
      <c r="I2" t="s">
        <v>46</v>
      </c>
      <c r="J2" t="s">
        <v>49</v>
      </c>
    </row>
    <row r="3" spans="2:10" x14ac:dyDescent="0.25">
      <c r="B3" t="s">
        <v>7</v>
      </c>
      <c r="E3">
        <f>SUMPRODUCT((Tachat[Quantité LIVREE])*(Tachat[REF]=tHuiles[[#This Row],[Type]]))</f>
        <v>20</v>
      </c>
      <c r="F3">
        <f>SUMPRODUCT((Tachat[PRIX TOTAL])*(Tachat[REF]=tHuiles[[#This Row],[Type]]))</f>
        <v>14733</v>
      </c>
      <c r="G3">
        <f>SUMPRODUCT((Tconso[QT])*(Tconso[REF]=tHuiles[[#This Row],[Type]]))</f>
        <v>12</v>
      </c>
      <c r="H3">
        <f>SUMPRODUCT((Tconso[PRIX TOTAL])*(Tconso[REF]=tHuiles[[#This Row],[Type]]))</f>
        <v>8672</v>
      </c>
    </row>
    <row r="4" spans="2:10" x14ac:dyDescent="0.25">
      <c r="B4" t="s">
        <v>10</v>
      </c>
      <c r="E4">
        <f>SUMPRODUCT((Tachat[Quantité LIVREE])*(Tachat[REF]=tHuiles[[#This Row],[Type]]))</f>
        <v>5</v>
      </c>
      <c r="F4">
        <f>SUMPRODUCT((Tachat[PRIX TOTAL])*(Tachat[REF]=tHuiles[[#This Row],[Type]]))</f>
        <v>2590</v>
      </c>
      <c r="G4">
        <f>SUMPRODUCT((Tconso[QT])*(Tconso[REF]=tHuiles[[#This Row],[Type]]))</f>
        <v>9</v>
      </c>
      <c r="H4">
        <f>SUMPRODUCT((Tconso[PRIX TOTAL])*(Tconso[REF]=tHuiles[[#This Row],[Type]]))</f>
        <v>7660</v>
      </c>
    </row>
    <row r="5" spans="2:10" x14ac:dyDescent="0.25">
      <c r="B5" t="s">
        <v>27</v>
      </c>
      <c r="E5">
        <f>SUMPRODUCT((Tachat[Quantité LIVREE])*(Tachat[REF]=tHuiles[[#This Row],[Type]]))</f>
        <v>7</v>
      </c>
      <c r="F5">
        <f>SUMPRODUCT((Tachat[PRIX TOTAL])*(Tachat[REF]=tHuiles[[#This Row],[Type]]))</f>
        <v>4296</v>
      </c>
      <c r="G5">
        <f>SUMPRODUCT((Tconso[QT])*(Tconso[REF]=tHuiles[[#This Row],[Type]]))</f>
        <v>0</v>
      </c>
      <c r="H5">
        <f>SUMPRODUCT((Tconso[PRIX TOTAL])*(Tconso[REF]=tHuiles[[#This Row],[Type]]))</f>
        <v>0</v>
      </c>
    </row>
    <row r="6" spans="2:10" x14ac:dyDescent="0.25">
      <c r="B6" t="s">
        <v>8</v>
      </c>
      <c r="E6">
        <f>SUMPRODUCT((Tachat[Quantité LIVREE])*(Tachat[REF]=tHuiles[[#This Row],[Type]]))</f>
        <v>24</v>
      </c>
      <c r="F6">
        <f>SUMPRODUCT((Tachat[PRIX TOTAL])*(Tachat[REF]=tHuiles[[#This Row],[Type]]))</f>
        <v>7150</v>
      </c>
      <c r="G6">
        <f>SUMPRODUCT((Tconso[QT])*(Tconso[REF]=tHuiles[[#This Row],[Type]]))</f>
        <v>18</v>
      </c>
      <c r="H6">
        <f>SUMPRODUCT((Tconso[PRIX TOTAL])*(Tconso[REF]=tHuiles[[#This Row],[Type]]))</f>
        <v>4745</v>
      </c>
    </row>
    <row r="7" spans="2:10" x14ac:dyDescent="0.25">
      <c r="B7" t="s">
        <v>28</v>
      </c>
      <c r="E7">
        <f>SUMPRODUCT((Tachat[Quantité LIVREE])*(Tachat[REF]=tHuiles[[#This Row],[Type]]))</f>
        <v>9</v>
      </c>
      <c r="F7">
        <f>SUMPRODUCT((Tachat[PRIX TOTAL])*(Tachat[REF]=tHuiles[[#This Row],[Type]]))</f>
        <v>4978</v>
      </c>
      <c r="G7">
        <f>SUMPRODUCT((Tconso[QT])*(Tconso[REF]=tHuiles[[#This Row],[Type]]))</f>
        <v>4</v>
      </c>
      <c r="H7">
        <f>SUMPRODUCT((Tconso[PRIX TOTAL])*(Tconso[REF]=tHuiles[[#This Row],[Type]]))</f>
        <v>2660</v>
      </c>
    </row>
    <row r="8" spans="2:10" x14ac:dyDescent="0.25">
      <c r="B8" t="s">
        <v>20</v>
      </c>
      <c r="E8">
        <f>SUMPRODUCT((Tachat[Quantité LIVREE])*(Tachat[REF]=tHuiles[[#This Row],[Type]]))</f>
        <v>5</v>
      </c>
      <c r="F8">
        <f>SUMPRODUCT((Tachat[PRIX TOTAL])*(Tachat[REF]=tHuiles[[#This Row],[Type]]))</f>
        <v>3940</v>
      </c>
      <c r="G8">
        <f>SUMPRODUCT((Tconso[QT])*(Tconso[REF]=tHuiles[[#This Row],[Type]]))</f>
        <v>0</v>
      </c>
      <c r="H8">
        <f>SUMPRODUCT((Tconso[PRIX TOTAL])*(Tconso[REF]=tHuiles[[#This Row],[Type]]))</f>
        <v>0</v>
      </c>
    </row>
    <row r="9" spans="2:10" x14ac:dyDescent="0.25">
      <c r="B9" t="s">
        <v>9</v>
      </c>
      <c r="E9">
        <f>SUMPRODUCT((Tachat[Quantité LIVREE])*(Tachat[REF]=tHuiles[[#This Row],[Type]]))</f>
        <v>6</v>
      </c>
      <c r="F9">
        <f>SUMPRODUCT((Tachat[PRIX TOTAL])*(Tachat[REF]=tHuiles[[#This Row],[Type]]))</f>
        <v>2450</v>
      </c>
      <c r="G9">
        <f>SUMPRODUCT((Tconso[QT])*(Tconso[REF]=tHuiles[[#This Row],[Type]]))</f>
        <v>7</v>
      </c>
      <c r="H9">
        <f>SUMPRODUCT((Tconso[PRIX TOTAL])*(Tconso[REF]=tHuiles[[#This Row],[Type]]))</f>
        <v>2415</v>
      </c>
    </row>
    <row r="10" spans="2:10" x14ac:dyDescent="0.25">
      <c r="B10" t="s">
        <v>12</v>
      </c>
      <c r="E10">
        <f>SUMPRODUCT((Tachat[Quantité LIVREE])*(Tachat[REF]=tHuiles[[#This Row],[Type]]))</f>
        <v>9</v>
      </c>
      <c r="F10">
        <f>SUMPRODUCT((Tachat[PRIX TOTAL])*(Tachat[REF]=tHuiles[[#This Row],[Type]]))</f>
        <v>7280</v>
      </c>
      <c r="G10">
        <f>SUMPRODUCT((Tconso[QT])*(Tconso[REF]=tHuiles[[#This Row],[Type]]))</f>
        <v>7</v>
      </c>
      <c r="H10">
        <f>SUMPRODUCT((Tconso[PRIX TOTAL])*(Tconso[REF]=tHuiles[[#This Row],[Type]]))</f>
        <v>3260</v>
      </c>
    </row>
    <row r="11" spans="2:10" x14ac:dyDescent="0.25">
      <c r="B11" t="s">
        <v>19</v>
      </c>
      <c r="E11">
        <f>SUMPRODUCT((Tachat[Quantité LIVREE])*(Tachat[REF]=tHuiles[[#This Row],[Type]]))</f>
        <v>8</v>
      </c>
      <c r="F11">
        <f>SUMPRODUCT((Tachat[PRIX TOTAL])*(Tachat[REF]=tHuiles[[#This Row],[Type]]))</f>
        <v>8000</v>
      </c>
      <c r="G11">
        <f>SUMPRODUCT((Tconso[QT])*(Tconso[REF]=tHuiles[[#This Row],[Type]]))</f>
        <v>0</v>
      </c>
      <c r="H11">
        <f>SUMPRODUCT((Tconso[PRIX TOTAL])*(Tconso[REF]=tHuiles[[#This Row],[Type]]))</f>
        <v>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ACHAT HUILES </vt:lpstr>
      <vt:lpstr>CONSOMMATION HUILES</vt:lpstr>
      <vt:lpstr>CALCULS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Achat</dc:creator>
  <cp:lastModifiedBy>Utilisateur</cp:lastModifiedBy>
  <dcterms:created xsi:type="dcterms:W3CDTF">2021-01-27T21:15:03Z</dcterms:created>
  <dcterms:modified xsi:type="dcterms:W3CDTF">2021-01-29T13:16:57Z</dcterms:modified>
</cp:coreProperties>
</file>