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drawings/drawing11.xml" ContentType="application/vnd.openxmlformats-officedocument.drawing+xml"/>
  <Override PartName="/xl/comments3.xml" ContentType="application/vnd.openxmlformats-officedocument.spreadsheetml.comments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84C9E1F-E0BB-4235-A340-9FA972A2FBB7}" xr6:coauthVersionLast="45" xr6:coauthVersionMax="45" xr10:uidLastSave="{00000000-0000-0000-0000-000000000000}"/>
  <bookViews>
    <workbookView xWindow="-120" yWindow="-120" windowWidth="24240" windowHeight="13140" tabRatio="799" activeTab="10" xr2:uid="{00000000-000D-0000-FFFF-FFFF00000000}"/>
  </bookViews>
  <sheets>
    <sheet name="Légende" sheetId="1" r:id="rId1"/>
    <sheet name="BDD" sheetId="365" r:id="rId2"/>
    <sheet name="F0448-1" sheetId="2" r:id="rId3"/>
    <sheet name="F0448-2" sheetId="328" r:id="rId4"/>
    <sheet name="F0448-0" sheetId="357" r:id="rId5"/>
    <sheet name="F0449-1" sheetId="343" r:id="rId6"/>
    <sheet name="F0449-2" sheetId="344" r:id="rId7"/>
    <sheet name="F0449-0" sheetId="358" r:id="rId8"/>
    <sheet name="F0450-1" sheetId="345" r:id="rId9"/>
    <sheet name="F0450-2" sheetId="346" r:id="rId10"/>
    <sheet name="F0450-0" sheetId="359" r:id="rId11"/>
    <sheet name="F0451-1" sheetId="347" r:id="rId12"/>
    <sheet name="F0451-2" sheetId="348" r:id="rId13"/>
  </sheets>
  <functionGroups builtInGroupCount="19"/>
  <calcPr calcId="191029"/>
</workbook>
</file>

<file path=xl/calcChain.xml><?xml version="1.0" encoding="utf-8"?>
<calcChain xmlns="http://schemas.openxmlformats.org/spreadsheetml/2006/main">
  <c r="E18" i="359" l="1"/>
  <c r="F17" i="359" s="1"/>
  <c r="D18" i="359"/>
  <c r="E17" i="359"/>
  <c r="D15" i="359"/>
  <c r="H10" i="359"/>
  <c r="B3" i="359"/>
  <c r="B2" i="359"/>
  <c r="E18" i="358"/>
  <c r="D18" i="358"/>
  <c r="E17" i="358" s="1"/>
  <c r="F17" i="358"/>
  <c r="D15" i="358"/>
  <c r="H10" i="358"/>
  <c r="B3" i="358"/>
  <c r="B2" i="358"/>
  <c r="E11" i="1"/>
  <c r="E12" i="1"/>
  <c r="E15" i="1"/>
  <c r="E8" i="1"/>
  <c r="E9" i="1"/>
  <c r="E10" i="1"/>
  <c r="E13" i="1"/>
  <c r="E14" i="1"/>
  <c r="E16" i="1" l="1"/>
  <c r="E18" i="357"/>
  <c r="D18" i="357"/>
  <c r="F17" i="357"/>
  <c r="E17" i="357"/>
  <c r="D15" i="357"/>
  <c r="H10" i="357"/>
  <c r="B3" i="357"/>
  <c r="B2" i="357"/>
  <c r="E21" i="348" l="1"/>
  <c r="F20" i="348" s="1"/>
  <c r="D21" i="348"/>
  <c r="E20" i="348" s="1"/>
  <c r="H18" i="348"/>
  <c r="G18" i="348"/>
  <c r="F18" i="348"/>
  <c r="E18" i="348"/>
  <c r="D18" i="348"/>
  <c r="H10" i="348"/>
  <c r="B3" i="348"/>
  <c r="B2" i="348"/>
  <c r="E21" i="347"/>
  <c r="F20" i="347" s="1"/>
  <c r="D21" i="347"/>
  <c r="E20" i="347" s="1"/>
  <c r="H18" i="347"/>
  <c r="G18" i="347"/>
  <c r="F18" i="347"/>
  <c r="E18" i="347"/>
  <c r="D18" i="347"/>
  <c r="H10" i="347"/>
  <c r="B3" i="347"/>
  <c r="B2" i="347"/>
  <c r="E21" i="346"/>
  <c r="D21" i="346"/>
  <c r="E20" i="346" s="1"/>
  <c r="F20" i="346"/>
  <c r="H18" i="346"/>
  <c r="G18" i="346"/>
  <c r="F18" i="346"/>
  <c r="E18" i="346"/>
  <c r="D18" i="346"/>
  <c r="H10" i="346"/>
  <c r="B3" i="346"/>
  <c r="B2" i="346"/>
  <c r="E21" i="345"/>
  <c r="D21" i="345"/>
  <c r="E20" i="345" s="1"/>
  <c r="F20" i="345"/>
  <c r="H18" i="345"/>
  <c r="G18" i="345"/>
  <c r="F18" i="345"/>
  <c r="E18" i="345"/>
  <c r="D18" i="345"/>
  <c r="H10" i="345"/>
  <c r="B3" i="345"/>
  <c r="B2" i="345"/>
  <c r="E21" i="344"/>
  <c r="F20" i="344" s="1"/>
  <c r="D21" i="344"/>
  <c r="E20" i="344"/>
  <c r="H18" i="344"/>
  <c r="G18" i="344"/>
  <c r="F18" i="344"/>
  <c r="E18" i="344"/>
  <c r="D18" i="344"/>
  <c r="H10" i="344"/>
  <c r="B3" i="344"/>
  <c r="B2" i="344"/>
  <c r="E21" i="343"/>
  <c r="F20" i="343" s="1"/>
  <c r="D21" i="343"/>
  <c r="E20" i="343" s="1"/>
  <c r="H18" i="343"/>
  <c r="G18" i="343"/>
  <c r="F18" i="343"/>
  <c r="E18" i="343"/>
  <c r="D18" i="343"/>
  <c r="H10" i="343"/>
  <c r="B3" i="343"/>
  <c r="B2" i="343"/>
  <c r="B2" i="328"/>
  <c r="B2" i="2"/>
  <c r="E21" i="328"/>
  <c r="F20" i="328" s="1"/>
  <c r="D21" i="328"/>
  <c r="E20" i="328"/>
  <c r="H18" i="328"/>
  <c r="G18" i="328"/>
  <c r="F18" i="328"/>
  <c r="E18" i="328"/>
  <c r="D18" i="328"/>
  <c r="H10" i="328"/>
  <c r="H10" i="2"/>
  <c r="E18" i="2" l="1"/>
  <c r="E21" i="2"/>
  <c r="F20" i="2" s="1"/>
  <c r="D21" i="2"/>
  <c r="E20" i="2" s="1"/>
  <c r="D18" i="2"/>
  <c r="G18" i="2"/>
  <c r="H18" i="2"/>
  <c r="F18" i="2"/>
  <c r="B3" i="2" l="1"/>
  <c r="B3" i="3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SLE</author>
  </authors>
  <commentList>
    <comment ref="B6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SLE:</t>
        </r>
        <r>
          <rPr>
            <sz val="9"/>
            <color indexed="81"/>
            <rFont val="Tahoma"/>
            <family val="2"/>
          </rPr>
          <t xml:space="preserve">
FAIRE UN CLIQUE DROIT DANS LA CASE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SLE</author>
  </authors>
  <commentList>
    <comment ref="B6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SLE:</t>
        </r>
        <r>
          <rPr>
            <sz val="9"/>
            <color indexed="81"/>
            <rFont val="Tahoma"/>
            <family val="2"/>
          </rPr>
          <t xml:space="preserve">
FAIRE UN CLIQUE DROIT DANS LA CASE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SLE</author>
  </authors>
  <commentList>
    <comment ref="B6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SLE:</t>
        </r>
        <r>
          <rPr>
            <sz val="9"/>
            <color indexed="81"/>
            <rFont val="Tahoma"/>
            <family val="2"/>
          </rPr>
          <t xml:space="preserve">
FAIRE UN CLIQUE DROIT DANS LA CASE</t>
        </r>
      </text>
    </comment>
  </commentList>
</comments>
</file>

<file path=xl/sharedStrings.xml><?xml version="1.0" encoding="utf-8"?>
<sst xmlns="http://schemas.openxmlformats.org/spreadsheetml/2006/main" count="311" uniqueCount="66">
  <si>
    <t>lots conformes</t>
  </si>
  <si>
    <t>lots trop lents sortie étuve</t>
  </si>
  <si>
    <t>lots rapides sortie étuve</t>
  </si>
  <si>
    <t xml:space="preserve">lots trop lents après géluleuse </t>
  </si>
  <si>
    <t>lots en investigation</t>
  </si>
  <si>
    <t>Echantillon</t>
  </si>
  <si>
    <t>Bol</t>
  </si>
  <si>
    <t>Top coating</t>
  </si>
  <si>
    <t>Position</t>
  </si>
  <si>
    <t>Haut</t>
  </si>
  <si>
    <t>Milieu</t>
  </si>
  <si>
    <t>Bas</t>
  </si>
  <si>
    <t>Routine acceptance criteria</t>
  </si>
  <si>
    <t>15 -35 %</t>
  </si>
  <si>
    <t>40 - 60 %</t>
  </si>
  <si>
    <t>&gt;85%</t>
  </si>
  <si>
    <t>Résultats initiaux pellets</t>
  </si>
  <si>
    <t>92.6</t>
  </si>
  <si>
    <t>lots trop rapides sortie géluleuse</t>
  </si>
  <si>
    <t>Analyses</t>
  </si>
  <si>
    <t>Numéro LOT</t>
  </si>
  <si>
    <t>Average :</t>
  </si>
  <si>
    <t>Lower limit</t>
  </si>
  <si>
    <t>Upper limit</t>
  </si>
  <si>
    <t>Bulk Avant remlissage - Analyse offline UV</t>
  </si>
  <si>
    <t>Urapidil Caps</t>
  </si>
  <si>
    <t>Lot :</t>
  </si>
  <si>
    <t>Commentaires sur le lot :</t>
  </si>
  <si>
    <t xml:space="preserve">Dosage </t>
  </si>
  <si>
    <t>mg</t>
  </si>
  <si>
    <t>Date de Fab</t>
  </si>
  <si>
    <t>lot en attente de resultat</t>
  </si>
  <si>
    <t>Légende</t>
  </si>
  <si>
    <t>BDD</t>
  </si>
  <si>
    <t>F0448-1</t>
  </si>
  <si>
    <t>F0448-2</t>
  </si>
  <si>
    <t>F0448-0</t>
  </si>
  <si>
    <t>F0449-1</t>
  </si>
  <si>
    <t>F0449-2</t>
  </si>
  <si>
    <t>F0449-0</t>
  </si>
  <si>
    <t>F0450-1</t>
  </si>
  <si>
    <t>F0450-2</t>
  </si>
  <si>
    <t>F0450-0</t>
  </si>
  <si>
    <t>F0451-1</t>
  </si>
  <si>
    <t>F0451-2</t>
  </si>
  <si>
    <t>F0451-0</t>
  </si>
  <si>
    <t>Pas de donnée</t>
  </si>
  <si>
    <t>Rouge</t>
  </si>
  <si>
    <t>Vert</t>
  </si>
  <si>
    <t>Jaune</t>
  </si>
  <si>
    <t>Orange</t>
  </si>
  <si>
    <t>Bleu</t>
  </si>
  <si>
    <t>Violet</t>
  </si>
  <si>
    <t>Gris</t>
  </si>
  <si>
    <t>Rose</t>
  </si>
  <si>
    <t>Total</t>
  </si>
  <si>
    <t>Couleur</t>
  </si>
  <si>
    <t>Nombre par couleur</t>
  </si>
  <si>
    <t>Code Couleur</t>
  </si>
  <si>
    <t>Affiche les Onglets</t>
  </si>
  <si>
    <t>Masque les onglet</t>
  </si>
  <si>
    <t>Satut du lot</t>
  </si>
  <si>
    <t>Veer</t>
  </si>
  <si>
    <t>Bllur</t>
  </si>
  <si>
    <t>NYC</t>
  </si>
  <si>
    <t>JAPAN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</si>
</sst>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;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115511"/>
      <name val="Consolas"/>
      <family val="3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rgb="FF000000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2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7" borderId="24" xfId="0" applyFont="1" applyFill="1" applyBorder="1" applyAlignment="1">
      <alignment horizontal="center" vertical="center"/>
    </xf>
    <xf numFmtId="165" fontId="0" fillId="0" borderId="0" xfId="0" applyNumberFormat="1"/>
    <xf numFmtId="1" fontId="2" fillId="9" borderId="9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9" fillId="10" borderId="25" xfId="0" applyFont="1" applyFill="1" applyBorder="1" applyAlignment="1">
      <alignment horizontal="center"/>
    </xf>
    <xf numFmtId="0" fontId="0" fillId="0" borderId="0" xfId="0" applyNumberFormat="1"/>
    <xf numFmtId="0" fontId="7" fillId="10" borderId="25" xfId="0" applyFont="1" applyFill="1" applyBorder="1" applyAlignment="1">
      <alignment horizontal="center"/>
    </xf>
    <xf numFmtId="0" fontId="7" fillId="10" borderId="24" xfId="0" applyFont="1" applyFill="1" applyBorder="1" applyAlignment="1">
      <alignment horizontal="center"/>
    </xf>
    <xf numFmtId="1" fontId="2" fillId="9" borderId="28" xfId="0" applyNumberFormat="1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164" fontId="6" fillId="5" borderId="8" xfId="0" applyNumberFormat="1" applyFont="1" applyFill="1" applyBorder="1" applyAlignment="1">
      <alignment horizontal="center" vertical="center" wrapText="1"/>
    </xf>
    <xf numFmtId="164" fontId="6" fillId="5" borderId="19" xfId="0" applyNumberFormat="1" applyFont="1" applyFill="1" applyBorder="1" applyAlignment="1">
      <alignment horizontal="center" vertical="center" wrapText="1"/>
    </xf>
    <xf numFmtId="1" fontId="3" fillId="0" borderId="27" xfId="0" applyNumberFormat="1" applyFont="1" applyBorder="1" applyAlignment="1">
      <alignment horizontal="center" vertical="center"/>
    </xf>
    <xf numFmtId="164" fontId="3" fillId="8" borderId="21" xfId="0" applyNumberFormat="1" applyFont="1" applyFill="1" applyBorder="1" applyAlignment="1" applyProtection="1">
      <alignment horizontal="center" vertical="center"/>
      <protection locked="0"/>
    </xf>
    <xf numFmtId="164" fontId="8" fillId="10" borderId="25" xfId="0" applyNumberFormat="1" applyFont="1" applyFill="1" applyBorder="1" applyAlignment="1">
      <alignment horizontal="center" vertical="center"/>
    </xf>
    <xf numFmtId="164" fontId="8" fillId="10" borderId="24" xfId="0" applyNumberFormat="1" applyFont="1" applyFill="1" applyBorder="1" applyAlignment="1">
      <alignment horizontal="center" vertical="center"/>
    </xf>
    <xf numFmtId="164" fontId="10" fillId="10" borderId="23" xfId="0" applyNumberFormat="1" applyFont="1" applyFill="1" applyBorder="1" applyAlignment="1">
      <alignment horizontal="center"/>
    </xf>
    <xf numFmtId="164" fontId="10" fillId="10" borderId="22" xfId="0" applyNumberFormat="1" applyFont="1" applyFill="1" applyBorder="1" applyAlignment="1">
      <alignment horizontal="center"/>
    </xf>
    <xf numFmtId="164" fontId="10" fillId="10" borderId="25" xfId="0" applyNumberFormat="1" applyFont="1" applyFill="1" applyBorder="1" applyAlignment="1">
      <alignment horizontal="center"/>
    </xf>
    <xf numFmtId="164" fontId="10" fillId="10" borderId="24" xfId="0" applyNumberFormat="1" applyFont="1" applyFill="1" applyBorder="1" applyAlignment="1">
      <alignment horizontal="center"/>
    </xf>
    <xf numFmtId="164" fontId="3" fillId="8" borderId="26" xfId="0" applyNumberFormat="1" applyFont="1" applyFill="1" applyBorder="1" applyAlignment="1" applyProtection="1">
      <alignment horizontal="center" vertical="center"/>
      <protection locked="0"/>
    </xf>
    <xf numFmtId="164" fontId="3" fillId="8" borderId="29" xfId="0" applyNumberFormat="1" applyFont="1" applyFill="1" applyBorder="1" applyAlignment="1" applyProtection="1">
      <alignment horizontal="center" vertical="center"/>
      <protection locked="0"/>
    </xf>
    <xf numFmtId="164" fontId="3" fillId="8" borderId="20" xfId="0" applyNumberFormat="1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>
      <alignment horizontal="right" vertical="center" wrapText="1"/>
    </xf>
    <xf numFmtId="0" fontId="11" fillId="11" borderId="24" xfId="0" applyFont="1" applyFill="1" applyBorder="1" applyAlignment="1">
      <alignment horizontal="center"/>
    </xf>
    <xf numFmtId="0" fontId="12" fillId="0" borderId="0" xfId="0" applyFont="1"/>
    <xf numFmtId="0" fontId="1" fillId="0" borderId="0" xfId="0" applyFont="1" applyProtection="1"/>
    <xf numFmtId="0" fontId="0" fillId="0" borderId="0" xfId="0" applyProtection="1"/>
    <xf numFmtId="0" fontId="1" fillId="0" borderId="24" xfId="0" applyFont="1" applyBorder="1" applyAlignment="1" applyProtection="1">
      <alignment horizontal="center"/>
    </xf>
    <xf numFmtId="0" fontId="0" fillId="0" borderId="0" xfId="0" applyFont="1" applyProtection="1"/>
    <xf numFmtId="0" fontId="4" fillId="6" borderId="6" xfId="0" applyFont="1" applyFill="1" applyBorder="1" applyAlignment="1" applyProtection="1">
      <alignment horizontal="right" vertical="center" wrapText="1"/>
    </xf>
    <xf numFmtId="0" fontId="11" fillId="11" borderId="24" xfId="0" applyFont="1" applyFill="1" applyBorder="1" applyAlignment="1" applyProtection="1">
      <alignment horizontal="center"/>
    </xf>
    <xf numFmtId="0" fontId="2" fillId="6" borderId="8" xfId="0" applyFont="1" applyFill="1" applyBorder="1" applyAlignment="1" applyProtection="1">
      <alignment horizontal="center" vertical="center"/>
    </xf>
    <xf numFmtId="0" fontId="3" fillId="6" borderId="9" xfId="0" applyFont="1" applyFill="1" applyBorder="1" applyAlignment="1" applyProtection="1">
      <alignment horizontal="center" vertical="center" wrapText="1"/>
    </xf>
    <xf numFmtId="0" fontId="3" fillId="6" borderId="9" xfId="0" applyFont="1" applyFill="1" applyBorder="1" applyAlignment="1" applyProtection="1">
      <alignment horizontal="center" vertical="center"/>
    </xf>
    <xf numFmtId="0" fontId="9" fillId="10" borderId="25" xfId="0" applyFont="1" applyFill="1" applyBorder="1" applyAlignment="1" applyProtection="1">
      <alignment horizontal="center"/>
    </xf>
    <xf numFmtId="0" fontId="7" fillId="10" borderId="25" xfId="0" applyFont="1" applyFill="1" applyBorder="1" applyAlignment="1" applyProtection="1">
      <alignment horizontal="center"/>
    </xf>
    <xf numFmtId="164" fontId="8" fillId="10" borderId="25" xfId="0" applyNumberFormat="1" applyFont="1" applyFill="1" applyBorder="1" applyAlignment="1" applyProtection="1">
      <alignment horizontal="center" vertical="center"/>
    </xf>
    <xf numFmtId="164" fontId="10" fillId="10" borderId="25" xfId="0" applyNumberFormat="1" applyFont="1" applyFill="1" applyBorder="1" applyAlignment="1" applyProtection="1">
      <alignment horizontal="center"/>
    </xf>
    <xf numFmtId="164" fontId="10" fillId="10" borderId="23" xfId="0" applyNumberFormat="1" applyFont="1" applyFill="1" applyBorder="1" applyAlignment="1" applyProtection="1">
      <alignment horizontal="center"/>
    </xf>
    <xf numFmtId="0" fontId="7" fillId="10" borderId="24" xfId="0" applyFont="1" applyFill="1" applyBorder="1" applyAlignment="1" applyProtection="1">
      <alignment horizontal="center"/>
    </xf>
    <xf numFmtId="164" fontId="8" fillId="10" borderId="24" xfId="0" applyNumberFormat="1" applyFont="1" applyFill="1" applyBorder="1" applyAlignment="1" applyProtection="1">
      <alignment horizontal="center" vertical="center"/>
    </xf>
    <xf numFmtId="164" fontId="10" fillId="10" borderId="24" xfId="0" applyNumberFormat="1" applyFont="1" applyFill="1" applyBorder="1" applyAlignment="1" applyProtection="1">
      <alignment horizontal="center"/>
    </xf>
    <xf numFmtId="164" fontId="10" fillId="10" borderId="22" xfId="0" applyNumberFormat="1" applyFont="1" applyFill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64" fontId="6" fillId="5" borderId="8" xfId="0" applyNumberFormat="1" applyFont="1" applyFill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164" fontId="6" fillId="5" borderId="19" xfId="0" applyNumberFormat="1" applyFont="1" applyFill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/>
    </xf>
    <xf numFmtId="1" fontId="3" fillId="0" borderId="27" xfId="0" applyNumberFormat="1" applyFont="1" applyBorder="1" applyAlignment="1" applyProtection="1">
      <alignment horizontal="center" vertical="center"/>
    </xf>
    <xf numFmtId="1" fontId="2" fillId="9" borderId="28" xfId="0" applyNumberFormat="1" applyFont="1" applyFill="1" applyBorder="1" applyAlignment="1" applyProtection="1">
      <alignment horizontal="center" vertical="center"/>
    </xf>
    <xf numFmtId="1" fontId="2" fillId="9" borderId="9" xfId="0" applyNumberFormat="1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6" fillId="4" borderId="24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165" fontId="0" fillId="0" borderId="0" xfId="0" applyNumberFormat="1" applyProtection="1"/>
    <xf numFmtId="0" fontId="1" fillId="7" borderId="24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2" fillId="0" borderId="0" xfId="0" applyFont="1" applyProtection="1">
      <protection locked="0"/>
    </xf>
    <xf numFmtId="0" fontId="13" fillId="0" borderId="0" xfId="0" applyFont="1"/>
    <xf numFmtId="0" fontId="1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0" fillId="0" borderId="0" xfId="0" applyNumberFormat="1" applyProtection="1"/>
    <xf numFmtId="164" fontId="10" fillId="10" borderId="20" xfId="0" applyNumberFormat="1" applyFont="1" applyFill="1" applyBorder="1" applyAlignment="1">
      <alignment horizontal="center"/>
    </xf>
    <xf numFmtId="164" fontId="10" fillId="10" borderId="3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0" fillId="0" borderId="24" xfId="0" applyBorder="1"/>
    <xf numFmtId="14" fontId="1" fillId="0" borderId="24" xfId="0" applyNumberFormat="1" applyFon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42" xfId="0" applyNumberFormat="1" applyBorder="1"/>
    <xf numFmtId="0" fontId="0" fillId="0" borderId="35" xfId="0" applyNumberFormat="1" applyBorder="1"/>
    <xf numFmtId="0" fontId="0" fillId="0" borderId="37" xfId="0" applyNumberFormat="1" applyBorder="1"/>
    <xf numFmtId="2" fontId="0" fillId="0" borderId="24" xfId="0" applyNumberForma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18" borderId="32" xfId="0" applyNumberFormat="1" applyFont="1" applyFill="1" applyBorder="1" applyAlignment="1">
      <alignment vertical="center"/>
    </xf>
    <xf numFmtId="0" fontId="1" fillId="18" borderId="24" xfId="0" applyNumberFormat="1" applyFont="1" applyFill="1" applyBorder="1" applyAlignment="1">
      <alignment horizontal="center" vertical="center"/>
    </xf>
    <xf numFmtId="0" fontId="1" fillId="18" borderId="24" xfId="0" applyNumberFormat="1" applyFont="1" applyFill="1" applyBorder="1" applyAlignment="1">
      <alignment horizontal="center" vertical="center" wrapText="1"/>
    </xf>
    <xf numFmtId="0" fontId="1" fillId="18" borderId="25" xfId="0" applyNumberFormat="1" applyFont="1" applyFill="1" applyBorder="1" applyAlignment="1">
      <alignment horizontal="center" vertical="center" wrapText="1"/>
    </xf>
    <xf numFmtId="0" fontId="0" fillId="0" borderId="43" xfId="0" applyNumberFormat="1" applyBorder="1" applyAlignment="1">
      <alignment vertical="center"/>
    </xf>
    <xf numFmtId="0" fontId="0" fillId="13" borderId="31" xfId="0" applyNumberFormat="1" applyFill="1" applyBorder="1" applyAlignment="1">
      <alignment horizontal="center" vertical="center"/>
    </xf>
    <xf numFmtId="0" fontId="0" fillId="0" borderId="43" xfId="0" quotePrefix="1" applyNumberFormat="1" applyBorder="1" applyAlignment="1">
      <alignment horizontal="center" vertical="center"/>
    </xf>
    <xf numFmtId="0" fontId="0" fillId="0" borderId="21" xfId="0" applyNumberFormat="1" applyBorder="1"/>
    <xf numFmtId="0" fontId="0" fillId="0" borderId="44" xfId="0" applyNumberFormat="1" applyBorder="1" applyAlignment="1">
      <alignment vertical="center"/>
    </xf>
    <xf numFmtId="0" fontId="0" fillId="2" borderId="40" xfId="0" applyNumberFormat="1" applyFill="1" applyBorder="1" applyAlignment="1">
      <alignment horizontal="center" vertical="center"/>
    </xf>
    <xf numFmtId="0" fontId="0" fillId="0" borderId="44" xfId="0" quotePrefix="1" applyNumberFormat="1" applyBorder="1" applyAlignment="1">
      <alignment horizontal="center" vertical="center"/>
    </xf>
    <xf numFmtId="0" fontId="0" fillId="0" borderId="34" xfId="0" applyNumberFormat="1" applyBorder="1"/>
    <xf numFmtId="0" fontId="0" fillId="14" borderId="40" xfId="0" applyNumberFormat="1" applyFill="1" applyBorder="1" applyAlignment="1">
      <alignment horizontal="center" vertical="center"/>
    </xf>
    <xf numFmtId="0" fontId="0" fillId="3" borderId="40" xfId="0" applyNumberFormat="1" applyFill="1" applyBorder="1" applyAlignment="1">
      <alignment horizontal="center" vertical="center"/>
    </xf>
    <xf numFmtId="0" fontId="0" fillId="15" borderId="40" xfId="0" applyNumberFormat="1" applyFill="1" applyBorder="1" applyAlignment="1">
      <alignment horizontal="center" vertical="center"/>
    </xf>
    <xf numFmtId="0" fontId="0" fillId="16" borderId="40" xfId="0" applyNumberFormat="1" applyFill="1" applyBorder="1" applyAlignment="1">
      <alignment horizontal="center" vertical="center"/>
    </xf>
    <xf numFmtId="0" fontId="0" fillId="17" borderId="40" xfId="0" applyNumberFormat="1" applyFill="1" applyBorder="1" applyAlignment="1">
      <alignment horizontal="center" vertical="center"/>
    </xf>
    <xf numFmtId="0" fontId="0" fillId="0" borderId="45" xfId="0" applyNumberFormat="1" applyBorder="1" applyAlignment="1">
      <alignment vertical="center"/>
    </xf>
    <xf numFmtId="0" fontId="14" fillId="12" borderId="41" xfId="0" applyNumberFormat="1" applyFont="1" applyFill="1" applyBorder="1" applyAlignment="1">
      <alignment horizontal="center" vertical="center"/>
    </xf>
    <xf numFmtId="0" fontId="0" fillId="0" borderId="45" xfId="0" quotePrefix="1" applyNumberFormat="1" applyBorder="1" applyAlignment="1">
      <alignment horizontal="center" vertical="center"/>
    </xf>
    <xf numFmtId="0" fontId="0" fillId="0" borderId="36" xfId="0" applyNumberFormat="1" applyBorder="1"/>
    <xf numFmtId="0" fontId="1" fillId="0" borderId="32" xfId="0" applyNumberFormat="1" applyFont="1" applyBorder="1" applyAlignment="1">
      <alignment horizontal="center" vertical="center"/>
    </xf>
    <xf numFmtId="0" fontId="1" fillId="0" borderId="33" xfId="0" applyNumberFormat="1" applyFont="1" applyFill="1" applyBorder="1" applyAlignment="1">
      <alignment horizontal="center" vertical="center"/>
    </xf>
    <xf numFmtId="0" fontId="5" fillId="4" borderId="17" xfId="0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right" vertical="center"/>
    </xf>
    <xf numFmtId="0" fontId="3" fillId="0" borderId="15" xfId="0" applyFont="1" applyBorder="1" applyAlignment="1" applyProtection="1">
      <alignment horizontal="right" vertical="center"/>
    </xf>
    <xf numFmtId="0" fontId="2" fillId="10" borderId="17" xfId="0" applyFont="1" applyFill="1" applyBorder="1" applyAlignment="1" applyProtection="1">
      <alignment horizontal="center" vertical="center"/>
    </xf>
    <xf numFmtId="0" fontId="2" fillId="10" borderId="22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horizontal="center"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</xf>
    <xf numFmtId="0" fontId="4" fillId="6" borderId="13" xfId="0" applyFont="1" applyFill="1" applyBorder="1" applyAlignment="1" applyProtection="1">
      <alignment horizontal="center" vertical="center" wrapText="1"/>
    </xf>
    <xf numFmtId="0" fontId="4" fillId="6" borderId="7" xfId="0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0" fontId="4" fillId="6" borderId="12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</cellXfs>
  <cellStyles count="1">
    <cellStyle name="Normal" xfId="0" builtinId="0"/>
  </cellStyles>
  <dxfs count="152"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b/>
        <i val="0"/>
        <color theme="1" tint="0.34998626667073579"/>
      </font>
      <fill>
        <patternFill>
          <bgColor rgb="FFEFD015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theme="1" tint="0.34998626667073579"/>
      </font>
      <fill>
        <patternFill>
          <bgColor theme="5" tint="0.39994506668294322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b/>
        <i val="0"/>
        <color theme="1" tint="0.34998626667073579"/>
      </font>
      <fill>
        <patternFill>
          <bgColor rgb="FFEFD015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theme="1" tint="0.34998626667073579"/>
      </font>
      <fill>
        <patternFill>
          <bgColor theme="5" tint="0.39994506668294322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b/>
        <i val="0"/>
        <color theme="1" tint="0.34998626667073579"/>
      </font>
      <fill>
        <patternFill>
          <bgColor rgb="FFEFD015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theme="1" tint="0.34998626667073579"/>
      </font>
      <fill>
        <patternFill>
          <bgColor theme="5" tint="0.39994506668294322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fgColor theme="0"/>
          <bgColor theme="6" tint="0.59996337778862885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C0C0C0"/>
      <color rgb="FFCC99FF"/>
      <color rgb="FF00CCFF"/>
      <color rgb="FFFF9900"/>
      <color rgb="FFFFFF00"/>
      <color rgb="FFFFCC00"/>
      <color rgb="FF99CC00"/>
      <color rgb="FFFF8080"/>
      <color rgb="FFFF66FF"/>
      <color rgb="FFEFD0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54-48F5-8663-13109255E675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54-48F5-8663-13109255E675}"/>
            </c:ext>
          </c:extLst>
        </c:ser>
        <c:ser>
          <c:idx val="2"/>
          <c:order val="2"/>
          <c:tx>
            <c:strRef>
              <c:f>'F0448-1'!$D$18</c:f>
              <c:strCache>
                <c:ptCount val="1"/>
                <c:pt idx="0">
                  <c:v>F0448-1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54-48F5-8663-13109255E675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'F0448-1'!$F$12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754-48F5-8663-13109255E675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'F0448-1'!$G$12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754-48F5-8663-13109255E675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'F0448-1'!$H$12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754-48F5-8663-13109255E6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94-4E35-996D-477E255BA047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C94-4E35-996D-477E255BA047}"/>
            </c:ext>
          </c:extLst>
        </c:ser>
        <c:ser>
          <c:idx val="2"/>
          <c:order val="2"/>
          <c:tx>
            <c:strRef>
              <c:f>'F0448-2'!$D$18</c:f>
              <c:strCache>
                <c:ptCount val="1"/>
                <c:pt idx="0">
                  <c:v>F0448-2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'F0448-2'!$F$18:$H$18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C94-4E35-996D-477E255BA047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'F0448-2'!$F$12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C94-4E35-996D-477E255BA047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'F0448-2'!$G$12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C94-4E35-996D-477E255BA047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'F0448-2'!$H$12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C94-4E35-996D-477E255BA0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04-4E30-9DF7-CA575857EF8F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704-4E30-9DF7-CA575857EF8F}"/>
            </c:ext>
          </c:extLst>
        </c:ser>
        <c:ser>
          <c:idx val="2"/>
          <c:order val="2"/>
          <c:tx>
            <c:strRef>
              <c:f>'F0448-0'!$H$10</c:f>
              <c:strCache>
                <c:ptCount val="1"/>
                <c:pt idx="0">
                  <c:v>F0448-0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'F0448-0'!$F$15:$H$15</c:f>
              <c:numCache>
                <c:formatCode>0</c:formatCode>
                <c:ptCount val="3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704-4E30-9DF7-CA575857EF8F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'F0448-0'!$F$12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704-4E30-9DF7-CA575857EF8F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'F0448-0'!$G$12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704-4E30-9DF7-CA575857EF8F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'F0448-0'!$H$12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704-4E30-9DF7-CA575857E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6,8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'F0449-1'!$C$13:$D$13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E8-43F0-9C83-67DA737676FA}"/>
            </c:ext>
          </c:extLst>
        </c:ser>
        <c:ser>
          <c:idx val="1"/>
          <c:order val="1"/>
          <c:tx>
            <c:strRef>
              <c:f>'F0449-1'!$C$14:$D$14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1E8-43F0-9C83-67DA737676FA}"/>
            </c:ext>
          </c:extLst>
        </c:ser>
        <c:ser>
          <c:idx val="2"/>
          <c:order val="2"/>
          <c:tx>
            <c:strRef>
              <c:f>'F0449-1'!$D$18</c:f>
              <c:strCache>
                <c:ptCount val="1"/>
                <c:pt idx="0">
                  <c:v>F0449-1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'F0449-1'!$F$18:$H$18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1E8-43F0-9C83-67DA737676FA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'F0449-1'!$F$12</c:f>
              <c:numCache>
                <c:formatCode>General</c:formatCode>
                <c:ptCount val="1"/>
                <c:pt idx="0">
                  <c:v>14</c:v>
                </c:pt>
              </c:numCache>
            </c:numRef>
          </c:xVal>
          <c:yVal>
            <c:numRef>
              <c:f>'F0449-1'!$E$20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1E8-43F0-9C83-67DA737676FA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'F0449-1'!$G$12</c:f>
              <c:numCache>
                <c:formatCode>General</c:formatCode>
                <c:ptCount val="1"/>
                <c:pt idx="0">
                  <c:v>28</c:v>
                </c:pt>
              </c:numCache>
            </c:numRef>
          </c:xVal>
          <c:yVal>
            <c:numRef>
              <c:f>'F0449-1'!$F$20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1E8-43F0-9C83-67DA737676FA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'F0449-1'!$H$12</c:f>
              <c:numCache>
                <c:formatCode>General</c:formatCode>
                <c:ptCount val="1"/>
                <c:pt idx="0">
                  <c:v>120</c:v>
                </c:pt>
              </c:numCache>
            </c:numRef>
          </c:xVal>
          <c:yVal>
            <c:numRef>
              <c:f>'F0449-1'!$G$20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1E8-43F0-9C83-67DA73767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13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6,8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'F0449-1'!$C$13:$D$13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8A-4A2A-90D7-41C0D58B537B}"/>
            </c:ext>
          </c:extLst>
        </c:ser>
        <c:ser>
          <c:idx val="1"/>
          <c:order val="1"/>
          <c:tx>
            <c:strRef>
              <c:f>'F0449-1'!$C$14:$D$14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8A-4A2A-90D7-41C0D58B537B}"/>
            </c:ext>
          </c:extLst>
        </c:ser>
        <c:ser>
          <c:idx val="2"/>
          <c:order val="2"/>
          <c:tx>
            <c:strRef>
              <c:f>'F0449-1'!$D$18</c:f>
              <c:strCache>
                <c:ptCount val="1"/>
                <c:pt idx="0">
                  <c:v>F0449-1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'F0449-1'!$F$12:$H$12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'F0449-1'!$F$18:$H$18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68A-4A2A-90D7-41C0D58B537B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'F0449-2'!$F$12</c:f>
              <c:numCache>
                <c:formatCode>General</c:formatCode>
                <c:ptCount val="1"/>
                <c:pt idx="0">
                  <c:v>14</c:v>
                </c:pt>
              </c:numCache>
            </c:numRef>
          </c:xVal>
          <c:yVal>
            <c:numRef>
              <c:f>'F0449-1'!$E$20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68A-4A2A-90D7-41C0D58B537B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'F0449-2'!$G$12</c:f>
              <c:numCache>
                <c:formatCode>General</c:formatCode>
                <c:ptCount val="1"/>
                <c:pt idx="0">
                  <c:v>28</c:v>
                </c:pt>
              </c:numCache>
            </c:numRef>
          </c:xVal>
          <c:yVal>
            <c:numRef>
              <c:f>'F0449-1'!$F$20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68A-4A2A-90D7-41C0D58B537B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'F0449-2'!$H$12</c:f>
              <c:numCache>
                <c:formatCode>General</c:formatCode>
                <c:ptCount val="1"/>
                <c:pt idx="0">
                  <c:v>120</c:v>
                </c:pt>
              </c:numCache>
            </c:numRef>
          </c:xVal>
          <c:yVal>
            <c:numRef>
              <c:f>'F0449-1'!$G$20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68A-4A2A-90D7-41C0D58B53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13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6,8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'F0449-0'!$F$12:$H$12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36-47A2-A255-C656FF95D969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'F0449-0'!$F$12:$H$12</c:f>
              <c:numCache>
                <c:formatCode>General</c:formatCode>
                <c:ptCount val="3"/>
                <c:pt idx="0">
                  <c:v>14</c:v>
                </c:pt>
                <c:pt idx="1">
                  <c:v>28</c:v>
                </c:pt>
                <c:pt idx="2">
                  <c:v>120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36-47A2-A255-C656FF95D969}"/>
            </c:ext>
          </c:extLst>
        </c:ser>
        <c:ser>
          <c:idx val="2"/>
          <c:order val="2"/>
          <c:tx>
            <c:strRef>
              <c:f>'F0449-0'!$H$10</c:f>
              <c:strCache>
                <c:ptCount val="1"/>
                <c:pt idx="0">
                  <c:v>F0449-0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'F0449-0'!$F$15:$H$15</c:f>
              <c:numCache>
                <c:formatCode>0</c:formatCode>
                <c:ptCount val="3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836-47A2-A255-C656FF95D969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'F0449-0'!$F$12</c:f>
              <c:numCache>
                <c:formatCode>General</c:formatCode>
                <c:ptCount val="1"/>
                <c:pt idx="0">
                  <c:v>14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836-47A2-A255-C656FF95D969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'F0449-0'!$G$12</c:f>
              <c:numCache>
                <c:formatCode>General</c:formatCode>
                <c:ptCount val="1"/>
                <c:pt idx="0">
                  <c:v>28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836-47A2-A255-C656FF95D969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'F0449-0'!$H$12</c:f>
              <c:numCache>
                <c:formatCode>General</c:formatCode>
                <c:ptCount val="1"/>
                <c:pt idx="0">
                  <c:v>120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836-47A2-A255-C656FF95D9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13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'F0450-1'!$C$13:$D$13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52-44AD-9C8F-41E88A233968}"/>
            </c:ext>
          </c:extLst>
        </c:ser>
        <c:ser>
          <c:idx val="1"/>
          <c:order val="1"/>
          <c:tx>
            <c:strRef>
              <c:f>'F0450-1'!$C$14:$D$14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52-44AD-9C8F-41E88A233968}"/>
            </c:ext>
          </c:extLst>
        </c:ser>
        <c:ser>
          <c:idx val="2"/>
          <c:order val="2"/>
          <c:tx>
            <c:strRef>
              <c:f>'F0450-1'!$D$18</c:f>
              <c:strCache>
                <c:ptCount val="1"/>
                <c:pt idx="0">
                  <c:v>F0450-1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152-44AD-9C8F-41E88A233968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'F0450-1'!$F$12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'F0450-1'!$E$20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152-44AD-9C8F-41E88A233968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'F0450-1'!$G$12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'F0450-1'!$F$20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152-44AD-9C8F-41E88A233968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'F0450-1'!$H$12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'F0450-1'!$G$20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152-44AD-9C8F-41E88A233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'F0450-1'!$C$13:$D$13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D5-441F-9044-A85B351745B1}"/>
            </c:ext>
          </c:extLst>
        </c:ser>
        <c:ser>
          <c:idx val="1"/>
          <c:order val="1"/>
          <c:tx>
            <c:strRef>
              <c:f>'F0450-1'!$C$14:$D$14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D5-441F-9044-A85B351745B1}"/>
            </c:ext>
          </c:extLst>
        </c:ser>
        <c:ser>
          <c:idx val="2"/>
          <c:order val="2"/>
          <c:tx>
            <c:strRef>
              <c:f>'F0450-1'!$D$18</c:f>
              <c:strCache>
                <c:ptCount val="1"/>
                <c:pt idx="0">
                  <c:v>F0450-1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'F0450-1'!$F$12:$H$12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D5-441F-9044-A85B351745B1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'F0450-2'!$F$12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'F0450-1'!$E$20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D5-441F-9044-A85B351745B1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'F0450-2'!$G$12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'F0450-1'!$F$20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DD5-441F-9044-A85B351745B1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'F0450-2'!$H$12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'F0450-1'!$G$20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DD5-441F-9044-A85B351745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'F0448-1'!$C$13:$D$13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E7-47DB-969C-6DA54A7EE357}"/>
            </c:ext>
          </c:extLst>
        </c:ser>
        <c:ser>
          <c:idx val="1"/>
          <c:order val="1"/>
          <c:tx>
            <c:strRef>
              <c:f>'F0448-1'!$C$14:$D$14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'F0448-1'!$F$14:$H$14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E7-47DB-969C-6DA54A7EE357}"/>
            </c:ext>
          </c:extLst>
        </c:ser>
        <c:ser>
          <c:idx val="2"/>
          <c:order val="2"/>
          <c:tx>
            <c:strRef>
              <c:f>'F0450-0'!$H$10</c:f>
              <c:strCache>
                <c:ptCount val="1"/>
                <c:pt idx="0">
                  <c:v>F0450-0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'F0448-1'!$F$12:$H$12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'F0450-0'!$F$15:$H$15</c:f>
              <c:numCache>
                <c:formatCode>0</c:formatCode>
                <c:ptCount val="3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1E7-47DB-969C-6DA54A7EE357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'F0450-0'!$F$12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'F0448-1'!$E$20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1E7-47DB-969C-6DA54A7EE357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'F0450-0'!$G$12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'F0448-1'!$F$20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1E7-47DB-969C-6DA54A7EE357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'F0450-0'!$H$12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'F0448-1'!$G$20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1E7-47DB-969C-6DA54A7EE3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'F0451-1'!$C$13:$D$13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E77-42EA-96D9-3EF1539ADA17}"/>
            </c:ext>
          </c:extLst>
        </c:ser>
        <c:ser>
          <c:idx val="1"/>
          <c:order val="1"/>
          <c:tx>
            <c:strRef>
              <c:f>'F0451-1'!$C$14:$D$14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E77-42EA-96D9-3EF1539ADA17}"/>
            </c:ext>
          </c:extLst>
        </c:ser>
        <c:ser>
          <c:idx val="2"/>
          <c:order val="2"/>
          <c:tx>
            <c:strRef>
              <c:f>'F0451-1'!$D$18</c:f>
              <c:strCache>
                <c:ptCount val="1"/>
                <c:pt idx="0">
                  <c:v>F0451-1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E77-42EA-96D9-3EF1539ADA17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'F0451-1'!$F$12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'F0451-1'!$E$20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E77-42EA-96D9-3EF1539ADA17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'F0451-1'!$G$12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'F0451-1'!$F$20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E77-42EA-96D9-3EF1539ADA17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'F0451-1'!$H$12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'F0451-1'!$G$20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E77-42EA-96D9-3EF1539AD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Dissolution profile Urapidil pH 4,5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'F0451-1'!$C$13:$D$13</c:f>
              <c:strCache>
                <c:ptCount val="2"/>
                <c:pt idx="0">
                  <c:v>Lower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round/>
              <a:tailEnd type="none"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'F0451-1'!$F$13:$H$13</c:f>
              <c:numCache>
                <c:formatCode>0.0</c:formatCode>
                <c:ptCount val="3"/>
                <c:pt idx="0">
                  <c:v>15</c:v>
                </c:pt>
                <c:pt idx="1">
                  <c:v>40</c:v>
                </c:pt>
                <c:pt idx="2">
                  <c:v>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DC-4123-80B7-AADD3B5C5DA5}"/>
            </c:ext>
          </c:extLst>
        </c:ser>
        <c:ser>
          <c:idx val="1"/>
          <c:order val="1"/>
          <c:tx>
            <c:strRef>
              <c:f>'F0451-1'!$C$14:$D$14</c:f>
              <c:strCache>
                <c:ptCount val="2"/>
                <c:pt idx="0">
                  <c:v>Upper limit</c:v>
                </c:pt>
              </c:strCache>
            </c:strRef>
          </c:tx>
          <c:spPr>
            <a:ln w="19050" cap="flat">
              <a:solidFill>
                <a:srgbClr val="FF0000"/>
              </a:solidFill>
              <a:prstDash val="sysDot"/>
              <a:bevel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'F0451-1'!$F$14:$H$14</c:f>
              <c:numCache>
                <c:formatCode>0.0</c:formatCode>
                <c:ptCount val="3"/>
                <c:pt idx="0">
                  <c:v>35</c:v>
                </c:pt>
                <c:pt idx="1">
                  <c:v>60</c:v>
                </c:pt>
                <c:pt idx="2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DC-4123-80B7-AADD3B5C5DA5}"/>
            </c:ext>
          </c:extLst>
        </c:ser>
        <c:ser>
          <c:idx val="2"/>
          <c:order val="2"/>
          <c:tx>
            <c:strRef>
              <c:f>'F0451-1'!$D$18</c:f>
              <c:strCache>
                <c:ptCount val="1"/>
                <c:pt idx="0">
                  <c:v>F0451-1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'F0451-1'!$F$12:$H$12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960</c:v>
                </c:pt>
              </c:numCache>
            </c:numRef>
          </c:xVal>
          <c:yVal>
            <c:numRef>
              <c:f>'F0451-1'!$F$18:$H$18</c:f>
              <c:numCache>
                <c:formatCode>0</c:formatCode>
                <c:ptCount val="3"/>
                <c:pt idx="0">
                  <c:v>23.566666666666666</c:v>
                </c:pt>
                <c:pt idx="1">
                  <c:v>49.033333333333331</c:v>
                </c:pt>
                <c:pt idx="2">
                  <c:v>92.1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2DC-4123-80B7-AADD3B5C5DA5}"/>
            </c:ext>
          </c:extLst>
        </c:ser>
        <c:ser>
          <c:idx val="8"/>
          <c:order val="3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'F0451-2'!$F$12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xVal>
          <c:yVal>
            <c:numRef>
              <c:f>'F0451-1'!$E$20</c:f>
              <c:numCache>
                <c:formatCode>;;;</c:formatCode>
                <c:ptCount val="1"/>
                <c:pt idx="0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2DC-4123-80B7-AADD3B5C5DA5}"/>
            </c:ext>
          </c:extLst>
        </c:ser>
        <c:ser>
          <c:idx val="9"/>
          <c:order val="4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fixedVal"/>
            <c:noEndCap val="0"/>
            <c:val val="10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'F0451-2'!$G$12</c:f>
              <c:numCache>
                <c:formatCode>General</c:formatCode>
                <c:ptCount val="1"/>
                <c:pt idx="0">
                  <c:v>60</c:v>
                </c:pt>
              </c:numCache>
            </c:numRef>
          </c:xVal>
          <c:yVal>
            <c:numRef>
              <c:f>'F0451-1'!$F$20</c:f>
              <c:numCache>
                <c:formatCode>;;;</c:formatCode>
                <c:ptCount val="1"/>
                <c:pt idx="0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2DC-4123-80B7-AADD3B5C5DA5}"/>
            </c:ext>
          </c:extLst>
        </c:ser>
        <c:ser>
          <c:idx val="10"/>
          <c:order val="5"/>
          <c:marker>
            <c:symbol val="none"/>
          </c:marker>
          <c:errBars>
            <c:errDir val="x"/>
            <c:errBarType val="both"/>
            <c:errValType val="fixedVal"/>
            <c:noEndCap val="0"/>
            <c:val val="1"/>
            <c:spPr>
              <a:ln w="3175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minus"/>
            <c:errValType val="fixedVal"/>
            <c:noEndCap val="0"/>
            <c:val val="15"/>
            <c:spPr>
              <a:ln w="12700">
                <a:solidFill>
                  <a:srgbClr val="00CCFF"/>
                </a:solidFill>
                <a:prstDash val="solid"/>
              </a:ln>
            </c:spPr>
          </c:errBars>
          <c:xVal>
            <c:numRef>
              <c:f>'F0451-2'!$H$12</c:f>
              <c:numCache>
                <c:formatCode>General</c:formatCode>
                <c:ptCount val="1"/>
                <c:pt idx="0">
                  <c:v>960</c:v>
                </c:pt>
              </c:numCache>
            </c:numRef>
          </c:xVal>
          <c:yVal>
            <c:numRef>
              <c:f>'F0451-1'!$G$20</c:f>
              <c:numCache>
                <c:formatCode>;;;</c:formatCode>
                <c:ptCount val="1"/>
                <c:pt idx="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2DC-4123-80B7-AADD3B5C5D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54560"/>
        <c:axId val="130754952"/>
      </c:scatterChart>
      <c:valAx>
        <c:axId val="130754560"/>
        <c:scaling>
          <c:orientation val="minMax"/>
          <c:max val="97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Time point (min)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952"/>
        <c:crosses val="autoZero"/>
        <c:crossBetween val="midCat"/>
      </c:valAx>
      <c:valAx>
        <c:axId val="130754952"/>
        <c:scaling>
          <c:orientation val="minMax"/>
          <c:max val="105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Dissolution (%)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075456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498832416154003"/>
          <c:y val="5.1209130532891535E-2"/>
          <c:w val="0.14202727828593531"/>
          <c:h val="0.7686751938813077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shade val="51000"/>
            <a:satMod val="130000"/>
          </a:schemeClr>
        </a:gs>
        <a:gs pos="80000">
          <a:schemeClr val="dk1">
            <a:shade val="93000"/>
            <a:satMod val="130000"/>
          </a:schemeClr>
        </a:gs>
        <a:gs pos="100000">
          <a:schemeClr val="dk1">
            <a:shade val="94000"/>
            <a:satMod val="135000"/>
          </a:schemeClr>
        </a:gs>
      </a:gsLst>
      <a:lin ang="16200000" scaled="0"/>
    </a:gradFill>
    <a:ln w="9525" cap="flat" cmpd="sng" algn="ctr">
      <a:noFill/>
      <a:round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704850</xdr:colOff>
      <xdr:row>8</xdr:row>
      <xdr:rowOff>19050</xdr:rowOff>
    </xdr:from>
    <xdr:to>
      <xdr:col>15</xdr:col>
      <xdr:colOff>47625</xdr:colOff>
      <xdr:row>11</xdr:row>
      <xdr:rowOff>47625</xdr:rowOff>
    </xdr:to>
    <xdr:sp macro="[0]!ouvreForm" textlink="">
      <xdr:nvSpPr>
        <xdr:cNvPr id="5" name="BtnPlanni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010650" y="1857375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6</xdr:col>
      <xdr:colOff>142875</xdr:colOff>
      <xdr:row>7</xdr:row>
      <xdr:rowOff>28575</xdr:rowOff>
    </xdr:from>
    <xdr:to>
      <xdr:col>6</xdr:col>
      <xdr:colOff>809625</xdr:colOff>
      <xdr:row>7</xdr:row>
      <xdr:rowOff>295275</xdr:rowOff>
    </xdr:to>
    <xdr:sp macro="[0]!Vert_masquer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 bwMode="auto">
        <a:xfrm>
          <a:off x="6248400" y="1809750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5</xdr:col>
      <xdr:colOff>178934</xdr:colOff>
      <xdr:row>7</xdr:row>
      <xdr:rowOff>54429</xdr:rowOff>
    </xdr:from>
    <xdr:to>
      <xdr:col>5</xdr:col>
      <xdr:colOff>817109</xdr:colOff>
      <xdr:row>7</xdr:row>
      <xdr:rowOff>292553</xdr:rowOff>
    </xdr:to>
    <xdr:sp macro="[0]!Vert_afficher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 bwMode="auto">
        <a:xfrm>
          <a:off x="5302023" y="1840367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9</xdr:row>
      <xdr:rowOff>38101</xdr:rowOff>
    </xdr:from>
    <xdr:to>
      <xdr:col>5</xdr:col>
      <xdr:colOff>809625</xdr:colOff>
      <xdr:row>9</xdr:row>
      <xdr:rowOff>276225</xdr:rowOff>
    </xdr:to>
    <xdr:sp macro="[0]!Orange_afficher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 bwMode="auto">
        <a:xfrm>
          <a:off x="5295900" y="2466976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10</xdr:row>
      <xdr:rowOff>47626</xdr:rowOff>
    </xdr:from>
    <xdr:to>
      <xdr:col>5</xdr:col>
      <xdr:colOff>809625</xdr:colOff>
      <xdr:row>10</xdr:row>
      <xdr:rowOff>285750</xdr:rowOff>
    </xdr:to>
    <xdr:sp macro="[0]!Rouge_afficher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 bwMode="auto">
        <a:xfrm>
          <a:off x="5295900" y="28003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11</xdr:row>
      <xdr:rowOff>47626</xdr:rowOff>
    </xdr:from>
    <xdr:to>
      <xdr:col>5</xdr:col>
      <xdr:colOff>809625</xdr:colOff>
      <xdr:row>11</xdr:row>
      <xdr:rowOff>285750</xdr:rowOff>
    </xdr:to>
    <xdr:sp macro="[0]!Bleu_afficher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 bwMode="auto">
        <a:xfrm>
          <a:off x="5295900" y="312420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161925</xdr:colOff>
      <xdr:row>12</xdr:row>
      <xdr:rowOff>47626</xdr:rowOff>
    </xdr:from>
    <xdr:to>
      <xdr:col>5</xdr:col>
      <xdr:colOff>800100</xdr:colOff>
      <xdr:row>12</xdr:row>
      <xdr:rowOff>285750</xdr:rowOff>
    </xdr:to>
    <xdr:sp macro="[0]!Violet_afficher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 bwMode="auto">
        <a:xfrm>
          <a:off x="5286375" y="34480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161925</xdr:colOff>
      <xdr:row>13</xdr:row>
      <xdr:rowOff>47626</xdr:rowOff>
    </xdr:from>
    <xdr:to>
      <xdr:col>5</xdr:col>
      <xdr:colOff>800100</xdr:colOff>
      <xdr:row>13</xdr:row>
      <xdr:rowOff>285750</xdr:rowOff>
    </xdr:to>
    <xdr:sp macro="[0]!Gris_afficher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 bwMode="auto">
        <a:xfrm>
          <a:off x="5286375" y="377190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161925</xdr:colOff>
      <xdr:row>14</xdr:row>
      <xdr:rowOff>47626</xdr:rowOff>
    </xdr:from>
    <xdr:to>
      <xdr:col>5</xdr:col>
      <xdr:colOff>800100</xdr:colOff>
      <xdr:row>14</xdr:row>
      <xdr:rowOff>285750</xdr:rowOff>
    </xdr:to>
    <xdr:sp macro="[0]!Rose_afficher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 bwMode="auto">
        <a:xfrm>
          <a:off x="5286375" y="40957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5</xdr:col>
      <xdr:colOff>171450</xdr:colOff>
      <xdr:row>8</xdr:row>
      <xdr:rowOff>47626</xdr:rowOff>
    </xdr:from>
    <xdr:to>
      <xdr:col>5</xdr:col>
      <xdr:colOff>809625</xdr:colOff>
      <xdr:row>8</xdr:row>
      <xdr:rowOff>285750</xdr:rowOff>
    </xdr:to>
    <xdr:sp macro="[0]!Jaune_afficher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 bwMode="auto">
        <a:xfrm>
          <a:off x="5295900" y="2152651"/>
          <a:ext cx="638175" cy="238124"/>
        </a:xfrm>
        <a:prstGeom prst="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64000">
              <a:schemeClr val="accent3">
                <a:lumMod val="60000"/>
                <a:lumOff val="40000"/>
              </a:schemeClr>
            </a:gs>
            <a:gs pos="83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20000"/>
                <a:lumOff val="80000"/>
              </a:schemeClr>
            </a:gs>
          </a:gsLst>
          <a:lin ang="5400000" scaled="1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AFFICHER</a:t>
          </a:r>
        </a:p>
      </xdr:txBody>
    </xdr:sp>
    <xdr:clientData/>
  </xdr:twoCellAnchor>
  <xdr:twoCellAnchor>
    <xdr:from>
      <xdr:col>6</xdr:col>
      <xdr:colOff>141514</xdr:colOff>
      <xdr:row>8</xdr:row>
      <xdr:rowOff>29936</xdr:rowOff>
    </xdr:from>
    <xdr:to>
      <xdr:col>6</xdr:col>
      <xdr:colOff>808264</xdr:colOff>
      <xdr:row>8</xdr:row>
      <xdr:rowOff>296636</xdr:rowOff>
    </xdr:to>
    <xdr:sp macro="[0]!Jaune_masquer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 bwMode="auto">
        <a:xfrm>
          <a:off x="6244318" y="2139043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130628</xdr:colOff>
      <xdr:row>9</xdr:row>
      <xdr:rowOff>25854</xdr:rowOff>
    </xdr:from>
    <xdr:to>
      <xdr:col>6</xdr:col>
      <xdr:colOff>797378</xdr:colOff>
      <xdr:row>9</xdr:row>
      <xdr:rowOff>292554</xdr:rowOff>
    </xdr:to>
    <xdr:sp macro="[0]!Orange_masquer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 bwMode="auto">
        <a:xfrm>
          <a:off x="6233432" y="245813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129948</xdr:colOff>
      <xdr:row>10</xdr:row>
      <xdr:rowOff>25174</xdr:rowOff>
    </xdr:from>
    <xdr:to>
      <xdr:col>6</xdr:col>
      <xdr:colOff>796698</xdr:colOff>
      <xdr:row>10</xdr:row>
      <xdr:rowOff>291874</xdr:rowOff>
    </xdr:to>
    <xdr:sp macro="[0]!Rouge_masquer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 bwMode="auto">
        <a:xfrm>
          <a:off x="6232752" y="2780620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129267</xdr:colOff>
      <xdr:row>11</xdr:row>
      <xdr:rowOff>27895</xdr:rowOff>
    </xdr:from>
    <xdr:to>
      <xdr:col>6</xdr:col>
      <xdr:colOff>796017</xdr:colOff>
      <xdr:row>11</xdr:row>
      <xdr:rowOff>294595</xdr:rowOff>
    </xdr:to>
    <xdr:sp macro="[0]!Bleu_masquer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 bwMode="auto">
        <a:xfrm>
          <a:off x="6232071" y="310651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131989</xdr:colOff>
      <xdr:row>12</xdr:row>
      <xdr:rowOff>30615</xdr:rowOff>
    </xdr:from>
    <xdr:to>
      <xdr:col>6</xdr:col>
      <xdr:colOff>798739</xdr:colOff>
      <xdr:row>12</xdr:row>
      <xdr:rowOff>297315</xdr:rowOff>
    </xdr:to>
    <xdr:sp macro="[0]!Violet_masquer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 bwMode="auto">
        <a:xfrm>
          <a:off x="6234793" y="343240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134710</xdr:colOff>
      <xdr:row>13</xdr:row>
      <xdr:rowOff>29936</xdr:rowOff>
    </xdr:from>
    <xdr:to>
      <xdr:col>6</xdr:col>
      <xdr:colOff>801460</xdr:colOff>
      <xdr:row>13</xdr:row>
      <xdr:rowOff>296636</xdr:rowOff>
    </xdr:to>
    <xdr:sp macro="[0]!Gris_masquer" textlink="">
      <xdr:nvSpPr>
        <xdr:cNvPr id="42" name="Rectangl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 bwMode="auto">
        <a:xfrm>
          <a:off x="6237514" y="3754891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  <xdr:twoCellAnchor>
    <xdr:from>
      <xdr:col>6</xdr:col>
      <xdr:colOff>134030</xdr:colOff>
      <xdr:row>14</xdr:row>
      <xdr:rowOff>32657</xdr:rowOff>
    </xdr:from>
    <xdr:to>
      <xdr:col>6</xdr:col>
      <xdr:colOff>800780</xdr:colOff>
      <xdr:row>14</xdr:row>
      <xdr:rowOff>299357</xdr:rowOff>
    </xdr:to>
    <xdr:sp macro="[0]!Rose_masquer" textlink="">
      <xdr:nvSpPr>
        <xdr:cNvPr id="43" name="Rectangl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 bwMode="auto">
        <a:xfrm>
          <a:off x="6236834" y="4080782"/>
          <a:ext cx="666750" cy="2667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/>
        </a:bodyPr>
        <a:lstStyle/>
        <a:p>
          <a:pPr algn="ctr"/>
          <a:r>
            <a:rPr lang="fr-FR" sz="1000"/>
            <a:t>MASQUER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0</xdr:row>
          <xdr:rowOff>161925</xdr:rowOff>
        </xdr:from>
        <xdr:to>
          <xdr:col>2</xdr:col>
          <xdr:colOff>304800</xdr:colOff>
          <xdr:row>2</xdr:row>
          <xdr:rowOff>152400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1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Liste Onglet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3" name="BtnPlanni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2" name="ZoneTexte 1" title="Commentaires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spect="1"/>
        </xdr:cNvSpPr>
      </xdr:nvSpPr>
      <xdr:spPr>
        <a:xfrm>
          <a:off x="885825" y="49720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3" name="BtnPlanni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5334000" y="619125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22</xdr:row>
      <xdr:rowOff>19050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6" name="ZoneTexte 5" title="Commentaires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20</xdr:row>
      <xdr:rowOff>161925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20</xdr:row>
      <xdr:rowOff>47626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spect="1"/>
        </xdr:cNvSpPr>
      </xdr:nvSpPr>
      <xdr:spPr>
        <a:xfrm>
          <a:off x="885825" y="49625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381000</xdr:colOff>
      <xdr:row>8</xdr:row>
      <xdr:rowOff>190500</xdr:rowOff>
    </xdr:from>
    <xdr:to>
      <xdr:col>17</xdr:col>
      <xdr:colOff>552450</xdr:colOff>
      <xdr:row>22</xdr:row>
      <xdr:rowOff>9525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spect="1"/>
        </xdr:cNvSpPr>
      </xdr:nvSpPr>
      <xdr:spPr>
        <a:xfrm>
          <a:off x="885825" y="51530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5410200" y="628650"/>
          <a:ext cx="2390775" cy="8382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20</xdr:row>
      <xdr:rowOff>161925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20</xdr:row>
      <xdr:rowOff>47626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spect="1"/>
        </xdr:cNvSpPr>
      </xdr:nvSpPr>
      <xdr:spPr>
        <a:xfrm>
          <a:off x="885825" y="437197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381000</xdr:colOff>
      <xdr:row>8</xdr:row>
      <xdr:rowOff>190500</xdr:rowOff>
    </xdr:from>
    <xdr:to>
      <xdr:col>17</xdr:col>
      <xdr:colOff>552450</xdr:colOff>
      <xdr:row>22</xdr:row>
      <xdr:rowOff>9525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spect="1"/>
        </xdr:cNvSpPr>
      </xdr:nvSpPr>
      <xdr:spPr>
        <a:xfrm>
          <a:off x="885825" y="51530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5410200" y="628650"/>
          <a:ext cx="2390775" cy="8382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390525</xdr:colOff>
      <xdr:row>9</xdr:row>
      <xdr:rowOff>0</xdr:rowOff>
    </xdr:from>
    <xdr:to>
      <xdr:col>17</xdr:col>
      <xdr:colOff>561975</xdr:colOff>
      <xdr:row>20</xdr:row>
      <xdr:rowOff>161925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20</xdr:row>
      <xdr:rowOff>47626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spect="1"/>
        </xdr:cNvSpPr>
      </xdr:nvSpPr>
      <xdr:spPr>
        <a:xfrm>
          <a:off x="885825" y="437197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390526</xdr:colOff>
      <xdr:row>8</xdr:row>
      <xdr:rowOff>190500</xdr:rowOff>
    </xdr:from>
    <xdr:to>
      <xdr:col>17</xdr:col>
      <xdr:colOff>561976</xdr:colOff>
      <xdr:row>22</xdr:row>
      <xdr:rowOff>19050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57151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spect="1"/>
        </xdr:cNvSpPr>
      </xdr:nvSpPr>
      <xdr:spPr>
        <a:xfrm>
          <a:off x="885825" y="5162551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28575</xdr:rowOff>
    </xdr:from>
    <xdr:to>
      <xdr:col>10</xdr:col>
      <xdr:colOff>104775</xdr:colOff>
      <xdr:row>6</xdr:row>
      <xdr:rowOff>57150</xdr:rowOff>
    </xdr:to>
    <xdr:sp macro="[0]!ouvreForm" textlink="">
      <xdr:nvSpPr>
        <xdr:cNvPr id="2" name="BtnPlanni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5410200" y="628650"/>
          <a:ext cx="2390775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0000" endA="300" endPos="38500" dist="50800" dir="5400000" sy="-100000" algn="bl" rotWithShape="0"/>
        </a:effectLst>
        <a:scene3d>
          <a:camera prst="orthographicFront"/>
          <a:lightRig rig="chilly" dir="t"/>
        </a:scene3d>
        <a:sp3d prstMaterial="dkEdge"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 cap="none" spc="5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Sélectionner</a:t>
          </a:r>
          <a:r>
            <a:rPr lang="fr-FR" sz="2000" b="1" cap="none" spc="50" baseline="0">
              <a:ln w="0">
                <a:noFill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le numéro de lot</a:t>
          </a:r>
          <a:endParaRPr lang="fr-FR" sz="2000" b="1" cap="none" spc="50">
            <a:ln w="0">
              <a:noFill/>
            </a:ln>
            <a:solidFill>
              <a:schemeClr val="bg2">
                <a:lumMod val="50000"/>
              </a:schemeClr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381000</xdr:colOff>
      <xdr:row>8</xdr:row>
      <xdr:rowOff>190500</xdr:rowOff>
    </xdr:from>
    <xdr:to>
      <xdr:col>17</xdr:col>
      <xdr:colOff>552450</xdr:colOff>
      <xdr:row>22</xdr:row>
      <xdr:rowOff>9525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47625</xdr:colOff>
      <xdr:row>23</xdr:row>
      <xdr:rowOff>47626</xdr:rowOff>
    </xdr:from>
    <xdr:ext cx="5286375" cy="264560"/>
    <xdr:sp macro="" textlink="" fLocksText="0">
      <xdr:nvSpPr>
        <xdr:cNvPr id="4" name="ZoneTexte 3" title="Commentaires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spect="1"/>
        </xdr:cNvSpPr>
      </xdr:nvSpPr>
      <xdr:spPr>
        <a:xfrm>
          <a:off x="885825" y="5153026"/>
          <a:ext cx="5286375" cy="264560"/>
        </a:xfrm>
        <a:prstGeom prst="rect">
          <a:avLst/>
        </a:prstGeom>
        <a:solidFill>
          <a:schemeClr val="accent6">
            <a:lumMod val="20000"/>
            <a:lumOff val="80000"/>
            <a:alpha val="50000"/>
          </a:schemeClr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 fLocksWithSheet="0"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28"/>
  <sheetViews>
    <sheetView showGridLines="0" zoomScaleNormal="100" workbookViewId="0">
      <selection activeCell="E20" sqref="E20"/>
    </sheetView>
  </sheetViews>
  <sheetFormatPr baseColWidth="10" defaultColWidth="11.42578125" defaultRowHeight="15" x14ac:dyDescent="0.25"/>
  <cols>
    <col min="1" max="1" width="11.42578125" style="21"/>
    <col min="2" max="2" width="30.5703125" style="21" bestFit="1" customWidth="1"/>
    <col min="3" max="3" width="12.5703125" style="21" customWidth="1"/>
    <col min="4" max="5" width="11.42578125" style="21"/>
    <col min="6" max="7" width="14.7109375" style="21" customWidth="1"/>
    <col min="8" max="16384" width="11.42578125" style="21"/>
  </cols>
  <sheetData>
    <row r="1" spans="2:7" ht="15.75" customHeight="1" x14ac:dyDescent="0.25"/>
    <row r="2" spans="2:7" ht="15.75" customHeight="1" x14ac:dyDescent="0.25"/>
    <row r="3" spans="2:7" ht="15.75" customHeight="1" x14ac:dyDescent="0.25"/>
    <row r="4" spans="2:7" ht="31.5" customHeight="1" x14ac:dyDescent="0.25"/>
    <row r="6" spans="2:7" ht="15.75" thickBot="1" x14ac:dyDescent="0.3"/>
    <row r="7" spans="2:7" ht="30.75" thickBot="1" x14ac:dyDescent="0.3">
      <c r="B7" s="98" t="s">
        <v>32</v>
      </c>
      <c r="C7" s="99" t="s">
        <v>58</v>
      </c>
      <c r="D7" s="99" t="s">
        <v>56</v>
      </c>
      <c r="E7" s="100" t="s">
        <v>57</v>
      </c>
      <c r="F7" s="101" t="s">
        <v>59</v>
      </c>
      <c r="G7" s="101" t="s">
        <v>60</v>
      </c>
    </row>
    <row r="8" spans="2:7" ht="25.5" customHeight="1" x14ac:dyDescent="0.25">
      <c r="B8" s="102" t="s">
        <v>0</v>
      </c>
      <c r="C8" s="90">
        <v>43</v>
      </c>
      <c r="D8" s="103" t="s">
        <v>48</v>
      </c>
      <c r="E8" s="104">
        <f ca="1">CompteCouleurOnglets(D8)</f>
        <v>1</v>
      </c>
      <c r="F8" s="105"/>
      <c r="G8" s="93"/>
    </row>
    <row r="9" spans="2:7" ht="25.5" customHeight="1" x14ac:dyDescent="0.25">
      <c r="B9" s="106" t="s">
        <v>1</v>
      </c>
      <c r="C9" s="91">
        <v>27</v>
      </c>
      <c r="D9" s="107" t="s">
        <v>49</v>
      </c>
      <c r="E9" s="108">
        <f t="shared" ref="E9:E15" ca="1" si="0">CompteCouleurOnglets(D9)</f>
        <v>1</v>
      </c>
      <c r="F9" s="109"/>
      <c r="G9" s="94"/>
    </row>
    <row r="10" spans="2:7" ht="25.5" customHeight="1" x14ac:dyDescent="0.25">
      <c r="B10" s="106" t="s">
        <v>2</v>
      </c>
      <c r="C10" s="91">
        <v>55</v>
      </c>
      <c r="D10" s="110" t="s">
        <v>50</v>
      </c>
      <c r="E10" s="108">
        <f t="shared" ca="1" si="0"/>
        <v>0</v>
      </c>
      <c r="F10" s="109"/>
      <c r="G10" s="94"/>
    </row>
    <row r="11" spans="2:7" ht="25.5" customHeight="1" x14ac:dyDescent="0.25">
      <c r="B11" s="106" t="s">
        <v>18</v>
      </c>
      <c r="C11" s="91" t="s">
        <v>47</v>
      </c>
      <c r="D11" s="111" t="s">
        <v>47</v>
      </c>
      <c r="E11" s="108">
        <f t="shared" ca="1" si="0"/>
        <v>2</v>
      </c>
      <c r="F11" s="109"/>
      <c r="G11" s="94"/>
    </row>
    <row r="12" spans="2:7" ht="25.5" customHeight="1" x14ac:dyDescent="0.25">
      <c r="B12" s="106" t="s">
        <v>3</v>
      </c>
      <c r="C12" s="91">
        <v>33</v>
      </c>
      <c r="D12" s="112" t="s">
        <v>51</v>
      </c>
      <c r="E12" s="108">
        <f t="shared" ca="1" si="0"/>
        <v>0</v>
      </c>
      <c r="F12" s="109"/>
      <c r="G12" s="94"/>
    </row>
    <row r="13" spans="2:7" ht="25.5" customHeight="1" x14ac:dyDescent="0.25">
      <c r="B13" s="106" t="s">
        <v>4</v>
      </c>
      <c r="C13" s="91">
        <v>39</v>
      </c>
      <c r="D13" s="113" t="s">
        <v>52</v>
      </c>
      <c r="E13" s="108">
        <f t="shared" ca="1" si="0"/>
        <v>1</v>
      </c>
      <c r="F13" s="109"/>
      <c r="G13" s="94"/>
    </row>
    <row r="14" spans="2:7" ht="25.5" customHeight="1" x14ac:dyDescent="0.25">
      <c r="B14" s="106" t="s">
        <v>31</v>
      </c>
      <c r="C14" s="91">
        <v>15</v>
      </c>
      <c r="D14" s="114" t="s">
        <v>53</v>
      </c>
      <c r="E14" s="108">
        <f t="shared" ca="1" si="0"/>
        <v>0</v>
      </c>
      <c r="F14" s="109"/>
      <c r="G14" s="94"/>
    </row>
    <row r="15" spans="2:7" ht="25.5" customHeight="1" thickBot="1" x14ac:dyDescent="0.3">
      <c r="B15" s="115" t="s">
        <v>46</v>
      </c>
      <c r="C15" s="92">
        <v>22</v>
      </c>
      <c r="D15" s="116" t="s">
        <v>54</v>
      </c>
      <c r="E15" s="117">
        <f t="shared" ca="1" si="0"/>
        <v>1</v>
      </c>
      <c r="F15" s="118"/>
      <c r="G15" s="95"/>
    </row>
    <row r="16" spans="2:7" ht="15.75" thickBot="1" x14ac:dyDescent="0.3">
      <c r="D16" s="119" t="s">
        <v>55</v>
      </c>
      <c r="E16" s="120">
        <f ca="1">SUM(E8:E15)</f>
        <v>6</v>
      </c>
    </row>
    <row r="17" spans="7:9" x14ac:dyDescent="0.25">
      <c r="G17" s="21" t="s">
        <v>62</v>
      </c>
    </row>
    <row r="18" spans="7:9" x14ac:dyDescent="0.25">
      <c r="G18" s="21" t="s">
        <v>63</v>
      </c>
    </row>
    <row r="27" spans="7:9" x14ac:dyDescent="0.25">
      <c r="I27" s="21" t="s">
        <v>64</v>
      </c>
    </row>
    <row r="28" spans="7:9" x14ac:dyDescent="0.25">
      <c r="I28" s="21" t="s">
        <v>65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6"/>
  <dimension ref="B4:D34"/>
  <sheetViews>
    <sheetView workbookViewId="0">
      <selection activeCell="D25" sqref="D25"/>
    </sheetView>
  </sheetViews>
  <sheetFormatPr baseColWidth="10" defaultRowHeight="15" x14ac:dyDescent="0.25"/>
  <sheetData>
    <row r="4" spans="2:4" s="11" customFormat="1" x14ac:dyDescent="0.25"/>
    <row r="5" spans="2:4" x14ac:dyDescent="0.25">
      <c r="B5" t="s">
        <v>32</v>
      </c>
      <c r="C5" s="11"/>
      <c r="D5" s="11"/>
    </row>
    <row r="6" spans="2:4" x14ac:dyDescent="0.25">
      <c r="B6" t="s">
        <v>33</v>
      </c>
      <c r="C6" s="11"/>
      <c r="D6" s="11"/>
    </row>
    <row r="7" spans="2:4" x14ac:dyDescent="0.25">
      <c r="B7" t="s">
        <v>34</v>
      </c>
      <c r="C7" s="11"/>
      <c r="D7" s="11"/>
    </row>
    <row r="8" spans="2:4" x14ac:dyDescent="0.25">
      <c r="B8" t="s">
        <v>35</v>
      </c>
      <c r="C8" s="11"/>
      <c r="D8" s="11"/>
    </row>
    <row r="9" spans="2:4" x14ac:dyDescent="0.25">
      <c r="B9" t="s">
        <v>36</v>
      </c>
      <c r="C9" s="11"/>
      <c r="D9" s="11"/>
    </row>
    <row r="10" spans="2:4" x14ac:dyDescent="0.25">
      <c r="B10" t="s">
        <v>37</v>
      </c>
      <c r="C10" s="11"/>
      <c r="D10" s="11"/>
    </row>
    <row r="11" spans="2:4" x14ac:dyDescent="0.25">
      <c r="B11" t="s">
        <v>38</v>
      </c>
      <c r="C11" s="11"/>
      <c r="D11" s="11"/>
    </row>
    <row r="12" spans="2:4" x14ac:dyDescent="0.25">
      <c r="B12" t="s">
        <v>39</v>
      </c>
      <c r="C12" s="11"/>
      <c r="D12" s="11"/>
    </row>
    <row r="13" spans="2:4" x14ac:dyDescent="0.25">
      <c r="B13" t="s">
        <v>40</v>
      </c>
      <c r="C13" s="11"/>
      <c r="D13" s="11"/>
    </row>
    <row r="14" spans="2:4" x14ac:dyDescent="0.25">
      <c r="B14" t="s">
        <v>41</v>
      </c>
      <c r="C14" s="11"/>
      <c r="D14" s="11"/>
    </row>
    <row r="15" spans="2:4" x14ac:dyDescent="0.25">
      <c r="B15" t="s">
        <v>42</v>
      </c>
      <c r="C15" s="11"/>
      <c r="D15" s="11"/>
    </row>
    <row r="16" spans="2:4" x14ac:dyDescent="0.25">
      <c r="B16" t="s">
        <v>43</v>
      </c>
      <c r="C16" s="11"/>
      <c r="D16" s="11"/>
    </row>
    <row r="17" spans="2:4" x14ac:dyDescent="0.25">
      <c r="B17" t="s">
        <v>44</v>
      </c>
      <c r="C17" s="11"/>
      <c r="D17" s="11"/>
    </row>
    <row r="18" spans="2:4" x14ac:dyDescent="0.25">
      <c r="B18" t="s">
        <v>45</v>
      </c>
      <c r="C18" s="11"/>
      <c r="D18" s="11"/>
    </row>
    <row r="19" spans="2:4" x14ac:dyDescent="0.25">
      <c r="C19" s="11"/>
      <c r="D19" s="11"/>
    </row>
    <row r="20" spans="2:4" x14ac:dyDescent="0.25">
      <c r="C20" s="11"/>
      <c r="D20" s="11"/>
    </row>
    <row r="21" spans="2:4" x14ac:dyDescent="0.25">
      <c r="C21" s="11"/>
      <c r="D21" s="11"/>
    </row>
    <row r="22" spans="2:4" x14ac:dyDescent="0.25">
      <c r="C22" s="11"/>
      <c r="D22" s="11"/>
    </row>
    <row r="23" spans="2:4" x14ac:dyDescent="0.25">
      <c r="C23" s="11"/>
      <c r="D23" s="11"/>
    </row>
    <row r="24" spans="2:4" x14ac:dyDescent="0.25">
      <c r="C24" s="11"/>
      <c r="D24" s="11"/>
    </row>
    <row r="25" spans="2:4" x14ac:dyDescent="0.25">
      <c r="C25" s="11"/>
      <c r="D25" s="11"/>
    </row>
    <row r="26" spans="2:4" x14ac:dyDescent="0.25">
      <c r="C26" s="11"/>
      <c r="D26" s="11"/>
    </row>
    <row r="27" spans="2:4" x14ac:dyDescent="0.25">
      <c r="C27" s="11"/>
      <c r="D27" s="11"/>
    </row>
    <row r="28" spans="2:4" x14ac:dyDescent="0.25">
      <c r="C28" s="11"/>
      <c r="D28" s="11"/>
    </row>
    <row r="29" spans="2:4" x14ac:dyDescent="0.25">
      <c r="C29" s="11"/>
      <c r="D29" s="11"/>
    </row>
    <row r="30" spans="2:4" x14ac:dyDescent="0.25">
      <c r="C30" s="11"/>
      <c r="D30" s="11"/>
    </row>
    <row r="31" spans="2:4" x14ac:dyDescent="0.25">
      <c r="C31" s="11"/>
      <c r="D31" s="11"/>
    </row>
    <row r="32" spans="2:4" x14ac:dyDescent="0.25">
      <c r="C32" s="11"/>
      <c r="D32" s="11"/>
    </row>
    <row r="33" spans="3:4" x14ac:dyDescent="0.25">
      <c r="C33" s="11"/>
      <c r="D33" s="11"/>
    </row>
    <row r="34" spans="3:4" x14ac:dyDescent="0.25">
      <c r="C34" s="11"/>
      <c r="D34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Snamelist">
                <anchor moveWithCells="1" sizeWithCells="1">
                  <from>
                    <xdr:col>0</xdr:col>
                    <xdr:colOff>438150</xdr:colOff>
                    <xdr:row>0</xdr:row>
                    <xdr:rowOff>161925</xdr:rowOff>
                  </from>
                  <to>
                    <xdr:col>2</xdr:col>
                    <xdr:colOff>304800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FF00"/>
  </sheetPr>
  <dimension ref="A1:I23"/>
  <sheetViews>
    <sheetView showGridLines="0" zoomScaleNormal="100" workbookViewId="0">
      <selection activeCell="B4" sqref="B4"/>
    </sheetView>
  </sheetViews>
  <sheetFormatPr baseColWidth="10" defaultColWidth="11.42578125" defaultRowHeight="15" x14ac:dyDescent="0.25"/>
  <cols>
    <col min="1" max="2" width="15.28515625" style="77" customWidth="1"/>
    <col min="3" max="16384" width="11.42578125" style="77"/>
  </cols>
  <sheetData>
    <row r="1" spans="1:9" ht="15.75" thickBot="1" x14ac:dyDescent="0.3">
      <c r="A1" s="80" t="s">
        <v>16</v>
      </c>
      <c r="D1" s="76" t="s">
        <v>64</v>
      </c>
    </row>
    <row r="2" spans="1:9" ht="15.75" thickBot="1" x14ac:dyDescent="0.3">
      <c r="A2" s="80" t="s">
        <v>19</v>
      </c>
      <c r="B2" s="44" t="str">
        <f>IF(G12&lt;60,"pH 6,8",IF(G12=60,"pH 4,5"))</f>
        <v>pH 4,5</v>
      </c>
      <c r="F2" s="83"/>
    </row>
    <row r="3" spans="1:9" ht="15.75" thickBot="1" x14ac:dyDescent="0.3">
      <c r="A3" s="80" t="s">
        <v>20</v>
      </c>
      <c r="B3" s="44" t="str">
        <f ca="1">RIGHT(CELL("nomfichier",A1),
LEN(CELL("nomfichier",A1))-FIND("]",
CELL("nomfichier",A1)))</f>
        <v>F0448-1</v>
      </c>
    </row>
    <row r="4" spans="1:9" ht="31.5" customHeight="1" thickBot="1" x14ac:dyDescent="0.3">
      <c r="A4" s="97" t="s">
        <v>61</v>
      </c>
      <c r="B4" s="96" t="s">
        <v>1</v>
      </c>
      <c r="I4" s="80"/>
    </row>
    <row r="5" spans="1:9" ht="16.5" customHeight="1" x14ac:dyDescent="0.25"/>
    <row r="8" spans="1:9" x14ac:dyDescent="0.25">
      <c r="D8" s="81"/>
      <c r="E8" s="81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F0448-1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82">
        <v>20</v>
      </c>
      <c r="G12" s="82">
        <v>60</v>
      </c>
      <c r="H12" s="82">
        <v>960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>
        <v>24.5</v>
      </c>
      <c r="G15" s="29">
        <v>49.9</v>
      </c>
      <c r="H15" s="36">
        <v>92.5</v>
      </c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F0448-1</v>
      </c>
      <c r="E18" s="69">
        <f>AVERAGE(E15:E17)</f>
        <v>0</v>
      </c>
      <c r="F18" s="70">
        <f>AVERAGE(F15:F17)</f>
        <v>23.566666666666666</v>
      </c>
      <c r="G18" s="71">
        <f>AVERAGE(G15:G17)</f>
        <v>49.033333333333331</v>
      </c>
      <c r="H18" s="71">
        <f>AVERAGE(H15:H17)</f>
        <v>92.1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B20" s="43"/>
      <c r="C20" s="43"/>
      <c r="D20" s="75"/>
      <c r="E20" s="75">
        <f>F13+D21</f>
        <v>25</v>
      </c>
      <c r="F20" s="75">
        <f>G13+E21</f>
        <v>50</v>
      </c>
      <c r="G20" s="75">
        <v>100</v>
      </c>
      <c r="H20" s="43"/>
    </row>
    <row r="21" spans="2:8" x14ac:dyDescent="0.25">
      <c r="B21" s="43"/>
      <c r="C21" s="43"/>
      <c r="D21" s="75">
        <f>(F14-F13)/2</f>
        <v>10</v>
      </c>
      <c r="E21" s="75">
        <f>(G14-G13)/2</f>
        <v>10</v>
      </c>
      <c r="F21" s="75"/>
      <c r="G21" s="75"/>
      <c r="H21" s="43"/>
    </row>
    <row r="23" spans="2:8" x14ac:dyDescent="0.25">
      <c r="B23" s="78" t="s">
        <v>27</v>
      </c>
    </row>
  </sheetData>
  <sheetProtection selectLockedCells="1"/>
  <mergeCells count="7">
    <mergeCell ref="B19:D19"/>
    <mergeCell ref="B18:C18"/>
    <mergeCell ref="C13:D13"/>
    <mergeCell ref="C14:D14"/>
    <mergeCell ref="B10:C11"/>
    <mergeCell ref="D11:H11"/>
    <mergeCell ref="D10:F10"/>
  </mergeCells>
  <conditionalFormatting sqref="F15">
    <cfRule type="cellIs" dxfId="151" priority="12" operator="lessThan">
      <formula>$F$13</formula>
    </cfRule>
    <cfRule type="cellIs" dxfId="150" priority="34" stopIfTrue="1" operator="greaterThan">
      <formula>$F$14</formula>
    </cfRule>
    <cfRule type="cellIs" dxfId="149" priority="36" stopIfTrue="1" operator="between">
      <formula>$F$13</formula>
      <formula>$F$14</formula>
    </cfRule>
  </conditionalFormatting>
  <conditionalFormatting sqref="F13">
    <cfRule type="cellIs" dxfId="148" priority="35" stopIfTrue="1" operator="lessThan">
      <formula>$F$7</formula>
    </cfRule>
  </conditionalFormatting>
  <conditionalFormatting sqref="F16:F17">
    <cfRule type="cellIs" dxfId="147" priority="9" operator="lessThan">
      <formula>$F$13</formula>
    </cfRule>
    <cfRule type="cellIs" dxfId="146" priority="10" stopIfTrue="1" operator="greaterThan">
      <formula>$F$14</formula>
    </cfRule>
    <cfRule type="cellIs" dxfId="145" priority="11" stopIfTrue="1" operator="between">
      <formula>$F$13</formula>
      <formula>$F$14</formula>
    </cfRule>
  </conditionalFormatting>
  <conditionalFormatting sqref="G15:G17">
    <cfRule type="cellIs" dxfId="144" priority="6" operator="lessThan">
      <formula>$G$13</formula>
    </cfRule>
    <cfRule type="cellIs" dxfId="143" priority="7" stopIfTrue="1" operator="greaterThan">
      <formula>$G$14</formula>
    </cfRule>
    <cfRule type="cellIs" dxfId="142" priority="8" stopIfTrue="1" operator="between">
      <formula>$G$13</formula>
      <formula>$G$14</formula>
    </cfRule>
  </conditionalFormatting>
  <conditionalFormatting sqref="H15:H17">
    <cfRule type="cellIs" dxfId="141" priority="4" stopIfTrue="1" operator="lessThan">
      <formula>$H$13</formula>
    </cfRule>
    <cfRule type="cellIs" dxfId="140" priority="5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 F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B655B028-8FA3-4ECA-8C0D-EBD0122164FF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38" operator="containsText" id="{A11DE280-F64B-4F18-BC9A-807F6E8E7A9F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8424660F-BABC-4C1A-947C-C3D73F7DC17B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6AA8E916-FFBF-4ECB-B1F0-3796EFFFE663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2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H23"/>
  <sheetViews>
    <sheetView showGridLines="0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F0448-2</v>
      </c>
    </row>
    <row r="4" spans="1:8" ht="31.5" customHeight="1" thickBot="1" x14ac:dyDescent="0.3">
      <c r="A4" s="97" t="s">
        <v>61</v>
      </c>
      <c r="B4" s="96" t="s">
        <v>18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F0448-2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/>
      <c r="G15" s="29"/>
      <c r="H15" s="36"/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/>
      <c r="G16" s="29"/>
      <c r="H16" s="36"/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/>
      <c r="G17" s="37"/>
      <c r="H17" s="38"/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F0448-2</v>
      </c>
      <c r="E18" s="28">
        <f>AVERAGE(E15:E17)</f>
        <v>0</v>
      </c>
      <c r="F18" s="24" t="e">
        <f>AVERAGE(F15:F17)</f>
        <v>#DIV/0!</v>
      </c>
      <c r="G18" s="18" t="e">
        <f>AVERAGE(G15:G17)</f>
        <v>#DIV/0!</v>
      </c>
      <c r="H18" s="18" t="e">
        <f>AVERAGE(H15:H17)</f>
        <v>#DIV/0!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135" priority="11" operator="lessThan">
      <formula>$F$13</formula>
    </cfRule>
    <cfRule type="cellIs" dxfId="134" priority="12" stopIfTrue="1" operator="greaterThan">
      <formula>$F$14</formula>
    </cfRule>
    <cfRule type="cellIs" dxfId="133" priority="14" stopIfTrue="1" operator="between">
      <formula>$F$13</formula>
      <formula>$F$14</formula>
    </cfRule>
  </conditionalFormatting>
  <conditionalFormatting sqref="F13">
    <cfRule type="cellIs" dxfId="132" priority="13" stopIfTrue="1" operator="lessThan">
      <formula>$F$7</formula>
    </cfRule>
  </conditionalFormatting>
  <conditionalFormatting sqref="F16:F17">
    <cfRule type="cellIs" dxfId="131" priority="8" operator="lessThan">
      <formula>$F$13</formula>
    </cfRule>
    <cfRule type="cellIs" dxfId="130" priority="9" stopIfTrue="1" operator="greaterThan">
      <formula>$F$14</formula>
    </cfRule>
    <cfRule type="cellIs" dxfId="129" priority="10" stopIfTrue="1" operator="between">
      <formula>$F$13</formula>
      <formula>$F$14</formula>
    </cfRule>
  </conditionalFormatting>
  <conditionalFormatting sqref="G15:G17">
    <cfRule type="cellIs" dxfId="128" priority="5" operator="lessThan">
      <formula>$G$13</formula>
    </cfRule>
    <cfRule type="cellIs" dxfId="127" priority="6" stopIfTrue="1" operator="greaterThan">
      <formula>$G$14</formula>
    </cfRule>
    <cfRule type="cellIs" dxfId="126" priority="7" stopIfTrue="1" operator="between">
      <formula>$G$13</formula>
      <formula>$G$14</formula>
    </cfRule>
  </conditionalFormatting>
  <conditionalFormatting sqref="H15:H17">
    <cfRule type="cellIs" dxfId="125" priority="3" stopIfTrue="1" operator="lessThan">
      <formula>$H$13</formula>
    </cfRule>
    <cfRule type="cellIs" dxfId="12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2849335F-5BF1-4D07-BE1E-FF9849859935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353EEE1C-89A6-4B3A-9D53-C970B891ECC5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2FA8A874-8513-45DB-A3CB-2BB53BFFCBE0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EDBAE598-48F2-41AC-9C8A-927DA8F82C44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3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8">
    <tabColor rgb="FF99CC00"/>
  </sheetPr>
  <dimension ref="A1:H20"/>
  <sheetViews>
    <sheetView showGridLines="0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F0448-0</v>
      </c>
    </row>
    <row r="4" spans="1:8" ht="31.5" customHeight="1" thickBot="1" x14ac:dyDescent="0.3">
      <c r="A4" s="97" t="s">
        <v>61</v>
      </c>
      <c r="B4" s="96" t="s">
        <v>0</v>
      </c>
      <c r="H4" s="6"/>
    </row>
    <row r="5" spans="1:8" ht="16.5" customHeight="1" thickBot="1" x14ac:dyDescent="0.3">
      <c r="A5" s="87" t="s">
        <v>28</v>
      </c>
      <c r="B5" s="88">
        <v>60</v>
      </c>
      <c r="C5" s="11" t="s">
        <v>29</v>
      </c>
    </row>
    <row r="6" spans="1:8" ht="15.75" thickBot="1" x14ac:dyDescent="0.3">
      <c r="A6" s="87" t="s">
        <v>30</v>
      </c>
      <c r="B6" s="89">
        <v>44172</v>
      </c>
    </row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F0448-0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85">
        <v>60</v>
      </c>
      <c r="H14" s="86">
        <v>105</v>
      </c>
    </row>
    <row r="15" spans="1:8" ht="16.5" thickTop="1" thickBot="1" x14ac:dyDescent="0.3">
      <c r="B15" s="151" t="s">
        <v>21</v>
      </c>
      <c r="C15" s="152"/>
      <c r="D15" s="14" t="str">
        <f ca="1">RIGHT(CELL("nomfichier",A1),
LEN(CELL("nomfichier",A1))-FIND("]",
CELL("nomfichier",A1)))</f>
        <v>F0448-0</v>
      </c>
      <c r="E15" s="28"/>
      <c r="F15" s="24"/>
      <c r="G15" s="18"/>
      <c r="H15" s="18"/>
    </row>
    <row r="16" spans="1:8" ht="15.75" thickBot="1" x14ac:dyDescent="0.3">
      <c r="B16" s="137" t="s">
        <v>12</v>
      </c>
      <c r="C16" s="138"/>
      <c r="D16" s="139"/>
      <c r="E16" s="19"/>
      <c r="F16" s="25" t="s">
        <v>13</v>
      </c>
      <c r="G16" s="5" t="s">
        <v>14</v>
      </c>
      <c r="H16" s="5" t="s">
        <v>15</v>
      </c>
    </row>
    <row r="17" spans="2:7" x14ac:dyDescent="0.25">
      <c r="D17" s="17"/>
      <c r="E17" s="17">
        <f>F13+D18</f>
        <v>25</v>
      </c>
      <c r="F17" s="17">
        <f>G13+E18</f>
        <v>50</v>
      </c>
      <c r="G17" s="17">
        <v>100</v>
      </c>
    </row>
    <row r="18" spans="2:7" x14ac:dyDescent="0.25">
      <c r="D18" s="17">
        <f>(F14-F13)/2</f>
        <v>10</v>
      </c>
      <c r="E18" s="17">
        <f>(G14-G13)/2</f>
        <v>10</v>
      </c>
      <c r="F18" s="17"/>
      <c r="G18" s="17"/>
    </row>
    <row r="20" spans="2:7" x14ac:dyDescent="0.25">
      <c r="B20" s="41" t="s">
        <v>27</v>
      </c>
    </row>
  </sheetData>
  <mergeCells count="7">
    <mergeCell ref="B16:D16"/>
    <mergeCell ref="B10:C11"/>
    <mergeCell ref="D10:F10"/>
    <mergeCell ref="D11:H11"/>
    <mergeCell ref="C13:D13"/>
    <mergeCell ref="C14:D14"/>
    <mergeCell ref="B15:C15"/>
  </mergeCells>
  <conditionalFormatting sqref="F13">
    <cfRule type="cellIs" dxfId="119" priority="16" stopIfTrue="1" operator="lessThan">
      <formula>$F$7</formula>
    </cfRule>
  </conditionalFormatting>
  <conditionalFormatting sqref="B5">
    <cfRule type="cellIs" dxfId="118" priority="1" operator="equal">
      <formula>90</formula>
    </cfRule>
    <cfRule type="cellIs" dxfId="117" priority="2" operator="equal">
      <formula>60</formula>
    </cfRule>
    <cfRule type="cellIs" dxfId="116" priority="3" operator="equal">
      <formula>30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B595F682-BB13-4AA0-8131-4C959A86A6D7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9" operator="containsText" id="{55A5A38A-0568-410B-B733-06FEC52E4FB2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4" operator="containsText" id="{8DBD538B-14DF-47B5-872A-C8725D76A03A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5" operator="containsText" id="{443DDD33-0AB0-4102-AD6A-D5180F812A35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4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indexed="62"/>
  </sheetPr>
  <dimension ref="A1:I79"/>
  <sheetViews>
    <sheetView showGridLines="0" zoomScaleNormal="100" workbookViewId="0">
      <selection activeCell="B4" sqref="B4"/>
    </sheetView>
  </sheetViews>
  <sheetFormatPr baseColWidth="10" defaultColWidth="11.42578125" defaultRowHeight="15" x14ac:dyDescent="0.25"/>
  <cols>
    <col min="1" max="2" width="15.28515625" style="43" customWidth="1"/>
    <col min="3" max="16384" width="11.42578125" style="43"/>
  </cols>
  <sheetData>
    <row r="1" spans="1:9" ht="15.75" thickBot="1" x14ac:dyDescent="0.3">
      <c r="A1" s="42" t="s">
        <v>16</v>
      </c>
      <c r="D1" s="76" t="s">
        <v>65</v>
      </c>
    </row>
    <row r="2" spans="1:9" ht="15.75" thickBot="1" x14ac:dyDescent="0.3">
      <c r="A2" s="42" t="s">
        <v>19</v>
      </c>
      <c r="B2" s="44" t="str">
        <f>IF(G12&lt;60,"pH 6,8",IF(G12=60,"pH 4,5"))</f>
        <v>pH 6,8</v>
      </c>
      <c r="F2" s="79"/>
    </row>
    <row r="3" spans="1:9" ht="15.75" thickBot="1" x14ac:dyDescent="0.3">
      <c r="A3" s="42" t="s">
        <v>20</v>
      </c>
      <c r="B3" s="44" t="str">
        <f ca="1">RIGHT(CELL("nomfichier",A1),
LEN(CELL("nomfichier",A1))-FIND("]",
CELL("nomfichier",A1)))</f>
        <v>F0449-1</v>
      </c>
    </row>
    <row r="4" spans="1:9" ht="31.5" customHeight="1" thickBot="1" x14ac:dyDescent="0.3">
      <c r="A4" s="97" t="s">
        <v>61</v>
      </c>
      <c r="B4" s="96" t="s">
        <v>31</v>
      </c>
      <c r="I4" s="42"/>
    </row>
    <row r="5" spans="1:9" ht="16.5" customHeight="1" x14ac:dyDescent="0.25"/>
    <row r="8" spans="1:9" x14ac:dyDescent="0.25">
      <c r="D8" s="45"/>
      <c r="E8" s="45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F0449-1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50">
        <v>14</v>
      </c>
      <c r="G12" s="50">
        <v>28</v>
      </c>
      <c r="H12" s="50">
        <v>120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/>
      <c r="G15" s="29"/>
      <c r="H15" s="36"/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/>
      <c r="G16" s="29"/>
      <c r="H16" s="36"/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/>
      <c r="G17" s="37"/>
      <c r="H17" s="38"/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F0449-1</v>
      </c>
      <c r="E18" s="69">
        <f>AVERAGE(E15:E17)</f>
        <v>0</v>
      </c>
      <c r="F18" s="70" t="e">
        <f>AVERAGE(F15:F17)</f>
        <v>#DIV/0!</v>
      </c>
      <c r="G18" s="71" t="e">
        <f>AVERAGE(G15:G17)</f>
        <v>#DIV/0!</v>
      </c>
      <c r="H18" s="71" t="e">
        <f>AVERAGE(H15:H17)</f>
        <v>#DIV/0!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C20" s="84"/>
      <c r="D20" s="75"/>
      <c r="E20" s="75">
        <f>F13+D21</f>
        <v>25</v>
      </c>
      <c r="F20" s="75">
        <f>G13+E21</f>
        <v>50</v>
      </c>
      <c r="G20" s="75">
        <v>100</v>
      </c>
      <c r="H20" s="84"/>
    </row>
    <row r="21" spans="2:8" x14ac:dyDescent="0.25">
      <c r="C21" s="84"/>
      <c r="D21" s="75">
        <f>(F14-F13)/2</f>
        <v>10</v>
      </c>
      <c r="E21" s="75">
        <f>(G14-G13)/2</f>
        <v>10</v>
      </c>
      <c r="F21" s="84"/>
      <c r="G21" s="84"/>
      <c r="H21" s="84"/>
    </row>
    <row r="22" spans="2:8" x14ac:dyDescent="0.25">
      <c r="C22" s="84"/>
      <c r="D22" s="84"/>
      <c r="E22" s="84"/>
      <c r="F22" s="84"/>
      <c r="G22" s="84"/>
      <c r="H22" s="84"/>
    </row>
    <row r="23" spans="2:8" s="77" customFormat="1" x14ac:dyDescent="0.25">
      <c r="B23" s="78" t="s">
        <v>27</v>
      </c>
    </row>
    <row r="24" spans="2:8" s="77" customFormat="1" x14ac:dyDescent="0.25"/>
    <row r="25" spans="2:8" s="77" customFormat="1" x14ac:dyDescent="0.25"/>
    <row r="26" spans="2:8" s="77" customFormat="1" x14ac:dyDescent="0.25"/>
    <row r="27" spans="2:8" s="77" customFormat="1" x14ac:dyDescent="0.25"/>
    <row r="28" spans="2:8" s="77" customFormat="1" x14ac:dyDescent="0.25"/>
    <row r="29" spans="2:8" s="77" customFormat="1" x14ac:dyDescent="0.25"/>
    <row r="30" spans="2:8" s="77" customFormat="1" x14ac:dyDescent="0.25"/>
    <row r="31" spans="2:8" s="77" customFormat="1" x14ac:dyDescent="0.25"/>
    <row r="32" spans="2:8" s="77" customFormat="1" x14ac:dyDescent="0.25"/>
    <row r="33" s="77" customFormat="1" x14ac:dyDescent="0.25"/>
    <row r="34" s="77" customFormat="1" x14ac:dyDescent="0.25"/>
    <row r="35" s="77" customFormat="1" x14ac:dyDescent="0.25"/>
    <row r="36" s="77" customFormat="1" x14ac:dyDescent="0.25"/>
    <row r="37" s="77" customFormat="1" x14ac:dyDescent="0.25"/>
    <row r="38" s="77" customFormat="1" x14ac:dyDescent="0.25"/>
    <row r="39" s="77" customFormat="1" x14ac:dyDescent="0.25"/>
    <row r="40" s="77" customFormat="1" x14ac:dyDescent="0.25"/>
    <row r="41" s="77" customFormat="1" x14ac:dyDescent="0.25"/>
    <row r="42" s="77" customFormat="1" x14ac:dyDescent="0.25"/>
    <row r="43" s="77" customFormat="1" x14ac:dyDescent="0.25"/>
    <row r="44" s="77" customFormat="1" x14ac:dyDescent="0.25"/>
    <row r="45" s="77" customFormat="1" x14ac:dyDescent="0.25"/>
    <row r="46" s="77" customFormat="1" x14ac:dyDescent="0.25"/>
    <row r="47" s="77" customFormat="1" x14ac:dyDescent="0.25"/>
    <row r="48" s="77" customFormat="1" x14ac:dyDescent="0.25"/>
    <row r="49" s="77" customFormat="1" x14ac:dyDescent="0.25"/>
    <row r="50" s="77" customFormat="1" x14ac:dyDescent="0.25"/>
    <row r="51" s="77" customFormat="1" x14ac:dyDescent="0.25"/>
    <row r="52" s="77" customFormat="1" x14ac:dyDescent="0.25"/>
    <row r="53" s="77" customFormat="1" x14ac:dyDescent="0.25"/>
    <row r="54" s="77" customFormat="1" x14ac:dyDescent="0.25"/>
    <row r="55" s="77" customFormat="1" x14ac:dyDescent="0.25"/>
    <row r="56" s="77" customFormat="1" x14ac:dyDescent="0.25"/>
    <row r="57" s="77" customFormat="1" x14ac:dyDescent="0.25"/>
    <row r="58" s="77" customFormat="1" x14ac:dyDescent="0.25"/>
    <row r="59" s="77" customFormat="1" x14ac:dyDescent="0.25"/>
    <row r="60" s="77" customFormat="1" x14ac:dyDescent="0.25"/>
    <row r="61" s="77" customFormat="1" x14ac:dyDescent="0.25"/>
    <row r="62" s="77" customFormat="1" x14ac:dyDescent="0.25"/>
    <row r="63" s="77" customFormat="1" x14ac:dyDescent="0.25"/>
    <row r="64" s="77" customFormat="1" x14ac:dyDescent="0.25"/>
    <row r="65" s="77" customFormat="1" x14ac:dyDescent="0.25"/>
    <row r="66" s="77" customFormat="1" x14ac:dyDescent="0.25"/>
    <row r="67" s="77" customFormat="1" x14ac:dyDescent="0.25"/>
    <row r="68" s="77" customFormat="1" x14ac:dyDescent="0.25"/>
    <row r="69" s="77" customFormat="1" x14ac:dyDescent="0.25"/>
    <row r="70" s="77" customFormat="1" x14ac:dyDescent="0.25"/>
    <row r="71" s="77" customFormat="1" x14ac:dyDescent="0.25"/>
    <row r="72" s="77" customFormat="1" x14ac:dyDescent="0.25"/>
    <row r="73" s="77" customFormat="1" x14ac:dyDescent="0.25"/>
    <row r="74" s="77" customFormat="1" x14ac:dyDescent="0.25"/>
    <row r="75" s="77" customFormat="1" x14ac:dyDescent="0.25"/>
    <row r="76" s="77" customFormat="1" x14ac:dyDescent="0.25"/>
    <row r="77" s="77" customFormat="1" x14ac:dyDescent="0.25"/>
    <row r="78" s="77" customFormat="1" x14ac:dyDescent="0.25"/>
    <row r="79" s="77" customFormat="1" x14ac:dyDescent="0.25"/>
  </sheetData>
  <sheetProtection formatCells="0" formatColumns="0" formatRows="0" selectLockedCells="1"/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111" priority="11" operator="lessThan">
      <formula>$F$13</formula>
    </cfRule>
    <cfRule type="cellIs" dxfId="110" priority="12" stopIfTrue="1" operator="greaterThan">
      <formula>$F$14</formula>
    </cfRule>
    <cfRule type="cellIs" dxfId="109" priority="14" stopIfTrue="1" operator="between">
      <formula>$F$13</formula>
      <formula>$F$14</formula>
    </cfRule>
  </conditionalFormatting>
  <conditionalFormatting sqref="F13">
    <cfRule type="cellIs" dxfId="108" priority="13" stopIfTrue="1" operator="lessThan">
      <formula>$F$7</formula>
    </cfRule>
  </conditionalFormatting>
  <conditionalFormatting sqref="F16:F17">
    <cfRule type="cellIs" dxfId="107" priority="8" operator="lessThan">
      <formula>$F$13</formula>
    </cfRule>
    <cfRule type="cellIs" dxfId="106" priority="9" stopIfTrue="1" operator="greaterThan">
      <formula>$F$14</formula>
    </cfRule>
    <cfRule type="cellIs" dxfId="105" priority="10" stopIfTrue="1" operator="between">
      <formula>$F$13</formula>
      <formula>$F$14</formula>
    </cfRule>
  </conditionalFormatting>
  <conditionalFormatting sqref="G15:G17">
    <cfRule type="cellIs" dxfId="104" priority="5" operator="lessThan">
      <formula>$G$13</formula>
    </cfRule>
    <cfRule type="cellIs" dxfId="103" priority="6" stopIfTrue="1" operator="greaterThan">
      <formula>$G$14</formula>
    </cfRule>
    <cfRule type="cellIs" dxfId="102" priority="7" stopIfTrue="1" operator="between">
      <formula>$G$13</formula>
      <formula>$G$14</formula>
    </cfRule>
  </conditionalFormatting>
  <conditionalFormatting sqref="H15:H17">
    <cfRule type="cellIs" dxfId="101" priority="3" stopIfTrue="1" operator="lessThan">
      <formula>$H$13</formula>
    </cfRule>
    <cfRule type="cellIs" dxfId="100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C12FA88A-B382-4F95-ACDB-83545DB0A2CB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C4AEA0EB-D2B6-46FC-89F4-4856B172DCB9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4B533BCA-7520-4E1C-BB37-7714FEB06C7C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3F7528F8-57D9-47FB-8F35-9910B1C6DAF1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5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indexed="62"/>
  </sheetPr>
  <dimension ref="A1:H23"/>
  <sheetViews>
    <sheetView showGridLines="0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65</v>
      </c>
    </row>
    <row r="2" spans="1:8" ht="15.75" thickBot="1" x14ac:dyDescent="0.3">
      <c r="A2" s="6" t="s">
        <v>19</v>
      </c>
      <c r="B2" s="15" t="str">
        <f>IF(G12&lt;60,"pH 6,8",IF(G12=60,"pH 4,5"))</f>
        <v>pH 6,8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F0449-2</v>
      </c>
    </row>
    <row r="4" spans="1:8" ht="31.5" customHeight="1" thickBot="1" x14ac:dyDescent="0.3">
      <c r="A4" s="97" t="s">
        <v>61</v>
      </c>
      <c r="B4" s="96" t="s">
        <v>31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F0449-2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14</v>
      </c>
      <c r="G12" s="10">
        <v>28</v>
      </c>
      <c r="H12" s="10">
        <v>120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/>
      <c r="G15" s="29"/>
      <c r="H15" s="36"/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/>
      <c r="G16" s="29"/>
      <c r="H16" s="36"/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/>
      <c r="G17" s="37"/>
      <c r="H17" s="38"/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F0449-2</v>
      </c>
      <c r="E18" s="28">
        <f>AVERAGE(E15:E17)</f>
        <v>0</v>
      </c>
      <c r="F18" s="24" t="e">
        <f>AVERAGE(F15:F17)</f>
        <v>#DIV/0!</v>
      </c>
      <c r="G18" s="18" t="e">
        <f>AVERAGE(G15:G17)</f>
        <v>#DIV/0!</v>
      </c>
      <c r="H18" s="18" t="e">
        <f>AVERAGE(H15:H17)</f>
        <v>#DIV/0!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95" priority="11" operator="lessThan">
      <formula>$F$13</formula>
    </cfRule>
    <cfRule type="cellIs" dxfId="94" priority="12" stopIfTrue="1" operator="greaterThan">
      <formula>$F$14</formula>
    </cfRule>
    <cfRule type="cellIs" dxfId="93" priority="14" stopIfTrue="1" operator="between">
      <formula>$F$13</formula>
      <formula>$F$14</formula>
    </cfRule>
  </conditionalFormatting>
  <conditionalFormatting sqref="F13">
    <cfRule type="cellIs" dxfId="92" priority="13" stopIfTrue="1" operator="lessThan">
      <formula>$F$7</formula>
    </cfRule>
  </conditionalFormatting>
  <conditionalFormatting sqref="F16:F17">
    <cfRule type="cellIs" dxfId="91" priority="8" operator="lessThan">
      <formula>$F$13</formula>
    </cfRule>
    <cfRule type="cellIs" dxfId="90" priority="9" stopIfTrue="1" operator="greaterThan">
      <formula>$F$14</formula>
    </cfRule>
    <cfRule type="cellIs" dxfId="89" priority="10" stopIfTrue="1" operator="between">
      <formula>$F$13</formula>
      <formula>$F$14</formula>
    </cfRule>
  </conditionalFormatting>
  <conditionalFormatting sqref="G15:G17">
    <cfRule type="cellIs" dxfId="88" priority="5" operator="lessThan">
      <formula>$G$13</formula>
    </cfRule>
    <cfRule type="cellIs" dxfId="87" priority="6" stopIfTrue="1" operator="greaterThan">
      <formula>$G$14</formula>
    </cfRule>
    <cfRule type="cellIs" dxfId="86" priority="7" stopIfTrue="1" operator="between">
      <formula>$G$13</formula>
      <formula>$G$14</formula>
    </cfRule>
  </conditionalFormatting>
  <conditionalFormatting sqref="H15:H17">
    <cfRule type="cellIs" dxfId="85" priority="3" stopIfTrue="1" operator="lessThan">
      <formula>$H$13</formula>
    </cfRule>
    <cfRule type="cellIs" dxfId="8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FD7D21E4-1004-4370-AA6E-8D13DE0CC064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E626E6D8-1382-4B52-B6C7-45339D94C787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FEE5898D-CB40-4226-AC17-DA63086A1655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05B71FFF-A139-406B-A0CF-8F36778D111D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6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9">
    <tabColor indexed="62"/>
  </sheetPr>
  <dimension ref="A1:H20"/>
  <sheetViews>
    <sheetView showGridLines="0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6,8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F0449-0</v>
      </c>
    </row>
    <row r="4" spans="1:8" ht="31.5" customHeight="1" thickBot="1" x14ac:dyDescent="0.3">
      <c r="A4" s="97" t="s">
        <v>61</v>
      </c>
      <c r="B4" s="96" t="s">
        <v>0</v>
      </c>
      <c r="H4" s="6"/>
    </row>
    <row r="5" spans="1:8" ht="16.5" customHeight="1" thickBot="1" x14ac:dyDescent="0.3">
      <c r="A5" s="87" t="s">
        <v>28</v>
      </c>
      <c r="B5" s="88">
        <v>60</v>
      </c>
      <c r="C5" s="11" t="s">
        <v>29</v>
      </c>
    </row>
    <row r="6" spans="1:8" ht="15.75" thickBot="1" x14ac:dyDescent="0.3">
      <c r="A6" s="87" t="s">
        <v>30</v>
      </c>
      <c r="B6" s="89">
        <v>44187</v>
      </c>
    </row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F0449-0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14</v>
      </c>
      <c r="G12" s="10">
        <v>28</v>
      </c>
      <c r="H12" s="10">
        <v>120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85">
        <v>60</v>
      </c>
      <c r="H14" s="86">
        <v>105</v>
      </c>
    </row>
    <row r="15" spans="1:8" ht="16.5" thickTop="1" thickBot="1" x14ac:dyDescent="0.3">
      <c r="B15" s="151" t="s">
        <v>21</v>
      </c>
      <c r="C15" s="152"/>
      <c r="D15" s="14" t="str">
        <f ca="1">RIGHT(CELL("nomfichier",A1),
LEN(CELL("nomfichier",A1))-FIND("]",
CELL("nomfichier",A1)))</f>
        <v>F0449-0</v>
      </c>
      <c r="E15" s="28"/>
      <c r="F15" s="24"/>
      <c r="G15" s="18"/>
      <c r="H15" s="18"/>
    </row>
    <row r="16" spans="1:8" ht="15.75" thickBot="1" x14ac:dyDescent="0.3">
      <c r="B16" s="137" t="s">
        <v>12</v>
      </c>
      <c r="C16" s="138"/>
      <c r="D16" s="139"/>
      <c r="E16" s="19"/>
      <c r="F16" s="25" t="s">
        <v>13</v>
      </c>
      <c r="G16" s="5" t="s">
        <v>14</v>
      </c>
      <c r="H16" s="5" t="s">
        <v>15</v>
      </c>
    </row>
    <row r="17" spans="2:7" x14ac:dyDescent="0.25">
      <c r="D17" s="17"/>
      <c r="E17" s="17">
        <f>F13+D18</f>
        <v>25</v>
      </c>
      <c r="F17" s="17">
        <f>G13+E18</f>
        <v>50</v>
      </c>
      <c r="G17" s="17">
        <v>100</v>
      </c>
    </row>
    <row r="18" spans="2:7" x14ac:dyDescent="0.25">
      <c r="D18" s="17">
        <f>(F14-F13)/2</f>
        <v>10</v>
      </c>
      <c r="E18" s="17">
        <f>(G14-G13)/2</f>
        <v>10</v>
      </c>
      <c r="F18" s="17"/>
      <c r="G18" s="17"/>
    </row>
    <row r="20" spans="2:7" x14ac:dyDescent="0.25">
      <c r="B20" s="41" t="s">
        <v>27</v>
      </c>
    </row>
  </sheetData>
  <mergeCells count="7">
    <mergeCell ref="B16:D16"/>
    <mergeCell ref="B10:C11"/>
    <mergeCell ref="D10:F10"/>
    <mergeCell ref="D11:H11"/>
    <mergeCell ref="C13:D13"/>
    <mergeCell ref="C14:D14"/>
    <mergeCell ref="B15:C15"/>
  </mergeCells>
  <conditionalFormatting sqref="F13">
    <cfRule type="cellIs" dxfId="79" priority="6" stopIfTrue="1" operator="lessThan">
      <formula>$F$7</formula>
    </cfRule>
  </conditionalFormatting>
  <conditionalFormatting sqref="B5">
    <cfRule type="cellIs" dxfId="78" priority="1" operator="equal">
      <formula>90</formula>
    </cfRule>
    <cfRule type="cellIs" dxfId="77" priority="2" operator="equal">
      <formula>60</formula>
    </cfRule>
    <cfRule type="cellIs" dxfId="76" priority="3" operator="equal">
      <formula>30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291AD28C-7477-496D-B5C2-4310725A04E4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8" operator="containsText" id="{B012D651-4697-4E25-B402-29A6C3D1E67D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4" operator="containsText" id="{8D2320AD-7CEB-4FE2-8057-77C8B256F062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5" operator="containsText" id="{8B6EC3CD-C526-49E0-A6CF-090866F81893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7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>
    <tabColor indexed="62"/>
  </sheetPr>
  <dimension ref="A1:I79"/>
  <sheetViews>
    <sheetView showGridLines="0" zoomScaleNormal="100" workbookViewId="0">
      <selection activeCell="G34" sqref="G34"/>
    </sheetView>
  </sheetViews>
  <sheetFormatPr baseColWidth="10" defaultColWidth="11.42578125" defaultRowHeight="15" x14ac:dyDescent="0.25"/>
  <cols>
    <col min="1" max="2" width="15.28515625" style="43" customWidth="1"/>
    <col min="3" max="16384" width="11.42578125" style="43"/>
  </cols>
  <sheetData>
    <row r="1" spans="1:9" ht="15.75" thickBot="1" x14ac:dyDescent="0.3">
      <c r="A1" s="42" t="s">
        <v>16</v>
      </c>
      <c r="D1" s="76" t="s">
        <v>64</v>
      </c>
    </row>
    <row r="2" spans="1:9" ht="15.75" thickBot="1" x14ac:dyDescent="0.3">
      <c r="A2" s="42" t="s">
        <v>19</v>
      </c>
      <c r="B2" s="44" t="str">
        <f>IF(G12&lt;60,"pH 6,8",IF(G12=60,"pH 4,5"))</f>
        <v>pH 4,5</v>
      </c>
      <c r="F2" s="79"/>
    </row>
    <row r="3" spans="1:9" ht="15.75" thickBot="1" x14ac:dyDescent="0.3">
      <c r="A3" s="42" t="s">
        <v>20</v>
      </c>
      <c r="B3" s="44" t="str">
        <f ca="1">RIGHT(CELL("nomfichier",A1),
LEN(CELL("nomfichier",A1))-FIND("]",
CELL("nomfichier",A1)))</f>
        <v>F0450-1</v>
      </c>
    </row>
    <row r="4" spans="1:9" ht="31.5" customHeight="1" thickBot="1" x14ac:dyDescent="0.3">
      <c r="A4" s="97" t="s">
        <v>61</v>
      </c>
      <c r="B4" s="96" t="s">
        <v>0</v>
      </c>
      <c r="I4" s="42"/>
    </row>
    <row r="5" spans="1:9" ht="16.5" customHeight="1" x14ac:dyDescent="0.25"/>
    <row r="8" spans="1:9" x14ac:dyDescent="0.25">
      <c r="D8" s="45"/>
      <c r="E8" s="45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F0450-1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50">
        <v>20</v>
      </c>
      <c r="G12" s="50">
        <v>60</v>
      </c>
      <c r="H12" s="50">
        <v>960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>
        <v>24.5</v>
      </c>
      <c r="G15" s="29">
        <v>49.9</v>
      </c>
      <c r="H15" s="36">
        <v>92.5</v>
      </c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F0450-1</v>
      </c>
      <c r="E18" s="69">
        <f>AVERAGE(E15:E17)</f>
        <v>0</v>
      </c>
      <c r="F18" s="70">
        <f>AVERAGE(F15:F17)</f>
        <v>23.566666666666666</v>
      </c>
      <c r="G18" s="71">
        <f>AVERAGE(G15:G17)</f>
        <v>49.033333333333331</v>
      </c>
      <c r="H18" s="71">
        <f>AVERAGE(H15:H17)</f>
        <v>92.1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D20" s="75"/>
      <c r="E20" s="75">
        <f>F13+D21</f>
        <v>25</v>
      </c>
      <c r="F20" s="75">
        <f>G13+E21</f>
        <v>50</v>
      </c>
      <c r="G20" s="75">
        <v>100</v>
      </c>
    </row>
    <row r="21" spans="2:8" x14ac:dyDescent="0.25">
      <c r="D21" s="75">
        <f>(F14-F13)/2</f>
        <v>10</v>
      </c>
      <c r="E21" s="75">
        <f>(G14-G13)/2</f>
        <v>10</v>
      </c>
      <c r="F21" s="75"/>
      <c r="G21" s="75"/>
    </row>
    <row r="23" spans="2:8" s="77" customFormat="1" x14ac:dyDescent="0.25">
      <c r="B23" s="78" t="s">
        <v>27</v>
      </c>
    </row>
    <row r="24" spans="2:8" s="77" customFormat="1" x14ac:dyDescent="0.25"/>
    <row r="25" spans="2:8" s="77" customFormat="1" x14ac:dyDescent="0.25"/>
    <row r="26" spans="2:8" s="77" customFormat="1" x14ac:dyDescent="0.25"/>
    <row r="27" spans="2:8" s="77" customFormat="1" x14ac:dyDescent="0.25"/>
    <row r="28" spans="2:8" s="77" customFormat="1" x14ac:dyDescent="0.25"/>
    <row r="29" spans="2:8" s="77" customFormat="1" x14ac:dyDescent="0.25"/>
    <row r="30" spans="2:8" s="77" customFormat="1" x14ac:dyDescent="0.25"/>
    <row r="31" spans="2:8" s="77" customFormat="1" x14ac:dyDescent="0.25"/>
    <row r="32" spans="2:8" s="77" customFormat="1" x14ac:dyDescent="0.25"/>
    <row r="33" s="77" customFormat="1" x14ac:dyDescent="0.25"/>
    <row r="34" s="77" customFormat="1" x14ac:dyDescent="0.25"/>
    <row r="35" s="77" customFormat="1" x14ac:dyDescent="0.25"/>
    <row r="36" s="77" customFormat="1" x14ac:dyDescent="0.25"/>
    <row r="37" s="77" customFormat="1" x14ac:dyDescent="0.25"/>
    <row r="38" s="77" customFormat="1" x14ac:dyDescent="0.25"/>
    <row r="39" s="77" customFormat="1" x14ac:dyDescent="0.25"/>
    <row r="40" s="77" customFormat="1" x14ac:dyDescent="0.25"/>
    <row r="41" s="77" customFormat="1" x14ac:dyDescent="0.25"/>
    <row r="42" s="77" customFormat="1" x14ac:dyDescent="0.25"/>
    <row r="43" s="77" customFormat="1" x14ac:dyDescent="0.25"/>
    <row r="44" s="77" customFormat="1" x14ac:dyDescent="0.25"/>
    <row r="45" s="77" customFormat="1" x14ac:dyDescent="0.25"/>
    <row r="46" s="77" customFormat="1" x14ac:dyDescent="0.25"/>
    <row r="47" s="77" customFormat="1" x14ac:dyDescent="0.25"/>
    <row r="48" s="77" customFormat="1" x14ac:dyDescent="0.25"/>
    <row r="49" s="77" customFormat="1" x14ac:dyDescent="0.25"/>
    <row r="50" s="77" customFormat="1" x14ac:dyDescent="0.25"/>
    <row r="51" s="77" customFormat="1" x14ac:dyDescent="0.25"/>
    <row r="52" s="77" customFormat="1" x14ac:dyDescent="0.25"/>
    <row r="53" s="77" customFormat="1" x14ac:dyDescent="0.25"/>
    <row r="54" s="77" customFormat="1" x14ac:dyDescent="0.25"/>
    <row r="55" s="77" customFormat="1" x14ac:dyDescent="0.25"/>
    <row r="56" s="77" customFormat="1" x14ac:dyDescent="0.25"/>
    <row r="57" s="77" customFormat="1" x14ac:dyDescent="0.25"/>
    <row r="58" s="77" customFormat="1" x14ac:dyDescent="0.25"/>
    <row r="59" s="77" customFormat="1" x14ac:dyDescent="0.25"/>
    <row r="60" s="77" customFormat="1" x14ac:dyDescent="0.25"/>
    <row r="61" s="77" customFormat="1" x14ac:dyDescent="0.25"/>
    <row r="62" s="77" customFormat="1" x14ac:dyDescent="0.25"/>
    <row r="63" s="77" customFormat="1" x14ac:dyDescent="0.25"/>
    <row r="64" s="77" customFormat="1" x14ac:dyDescent="0.25"/>
    <row r="65" s="77" customFormat="1" x14ac:dyDescent="0.25"/>
    <row r="66" s="77" customFormat="1" x14ac:dyDescent="0.25"/>
    <row r="67" s="77" customFormat="1" x14ac:dyDescent="0.25"/>
    <row r="68" s="77" customFormat="1" x14ac:dyDescent="0.25"/>
    <row r="69" s="77" customFormat="1" x14ac:dyDescent="0.25"/>
    <row r="70" s="77" customFormat="1" x14ac:dyDescent="0.25"/>
    <row r="71" s="77" customFormat="1" x14ac:dyDescent="0.25"/>
    <row r="72" s="77" customFormat="1" x14ac:dyDescent="0.25"/>
    <row r="73" s="77" customFormat="1" x14ac:dyDescent="0.25"/>
    <row r="74" s="77" customFormat="1" x14ac:dyDescent="0.25"/>
    <row r="75" s="77" customFormat="1" x14ac:dyDescent="0.25"/>
    <row r="76" s="77" customFormat="1" x14ac:dyDescent="0.25"/>
    <row r="77" s="77" customFormat="1" x14ac:dyDescent="0.25"/>
    <row r="78" s="77" customFormat="1" x14ac:dyDescent="0.25"/>
    <row r="79" s="77" customFormat="1" x14ac:dyDescent="0.25"/>
  </sheetData>
  <sheetProtection formatCells="0" formatColumns="0" formatRows="0" selectLockedCells="1"/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71" priority="11" operator="lessThan">
      <formula>$F$13</formula>
    </cfRule>
    <cfRule type="cellIs" dxfId="70" priority="12" stopIfTrue="1" operator="greaterThan">
      <formula>$F$14</formula>
    </cfRule>
    <cfRule type="cellIs" dxfId="69" priority="14" stopIfTrue="1" operator="between">
      <formula>$F$13</formula>
      <formula>$F$14</formula>
    </cfRule>
  </conditionalFormatting>
  <conditionalFormatting sqref="F13">
    <cfRule type="cellIs" dxfId="68" priority="13" stopIfTrue="1" operator="lessThan">
      <formula>$F$7</formula>
    </cfRule>
  </conditionalFormatting>
  <conditionalFormatting sqref="F16:F17">
    <cfRule type="cellIs" dxfId="67" priority="8" operator="lessThan">
      <formula>$F$13</formula>
    </cfRule>
    <cfRule type="cellIs" dxfId="66" priority="9" stopIfTrue="1" operator="greaterThan">
      <formula>$F$14</formula>
    </cfRule>
    <cfRule type="cellIs" dxfId="65" priority="10" stopIfTrue="1" operator="between">
      <formula>$F$13</formula>
      <formula>$F$14</formula>
    </cfRule>
  </conditionalFormatting>
  <conditionalFormatting sqref="G15:G17">
    <cfRule type="cellIs" dxfId="64" priority="5" operator="lessThan">
      <formula>$G$13</formula>
    </cfRule>
    <cfRule type="cellIs" dxfId="63" priority="6" stopIfTrue="1" operator="greaterThan">
      <formula>$G$14</formula>
    </cfRule>
    <cfRule type="cellIs" dxfId="62" priority="7" stopIfTrue="1" operator="between">
      <formula>$G$13</formula>
      <formula>$G$14</formula>
    </cfRule>
  </conditionalFormatting>
  <conditionalFormatting sqref="H15:H17">
    <cfRule type="cellIs" dxfId="61" priority="3" stopIfTrue="1" operator="lessThan">
      <formula>$H$13</formula>
    </cfRule>
    <cfRule type="cellIs" dxfId="60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9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591DACAB-DA1D-45FA-BDC1-06E1835B7E9C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50F107C0-ADB5-4FB5-8DFB-778FD324094A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856AC9F8-4FFF-4670-8BBD-007182D276FB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C7E026EB-52FF-41C1-8106-DEBC310C523D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8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>
    <tabColor indexed="46"/>
  </sheetPr>
  <dimension ref="A1:H23"/>
  <sheetViews>
    <sheetView showGridLines="0" workbookViewId="0">
      <selection activeCell="I33" sqref="I33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64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F0450-2</v>
      </c>
    </row>
    <row r="4" spans="1:8" ht="31.5" customHeight="1" thickBot="1" x14ac:dyDescent="0.3">
      <c r="A4" s="97" t="s">
        <v>61</v>
      </c>
      <c r="B4" s="96" t="s">
        <v>0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F0450-2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>
        <v>24.5</v>
      </c>
      <c r="G15" s="29">
        <v>49.9</v>
      </c>
      <c r="H15" s="36">
        <v>92.5</v>
      </c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F0450-2</v>
      </c>
      <c r="E18" s="28">
        <f>AVERAGE(E15:E17)</f>
        <v>0</v>
      </c>
      <c r="F18" s="24">
        <f>AVERAGE(F15:F17)</f>
        <v>23.566666666666666</v>
      </c>
      <c r="G18" s="18">
        <f>AVERAGE(G15:G17)</f>
        <v>49.033333333333331</v>
      </c>
      <c r="H18" s="18">
        <f>AVERAGE(H15:H17)</f>
        <v>92.1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55" priority="11" operator="lessThan">
      <formula>$F$13</formula>
    </cfRule>
    <cfRule type="cellIs" dxfId="54" priority="12" stopIfTrue="1" operator="greaterThan">
      <formula>$F$14</formula>
    </cfRule>
    <cfRule type="cellIs" dxfId="53" priority="14" stopIfTrue="1" operator="between">
      <formula>$F$13</formula>
      <formula>$F$14</formula>
    </cfRule>
  </conditionalFormatting>
  <conditionalFormatting sqref="F13">
    <cfRule type="cellIs" dxfId="52" priority="13" stopIfTrue="1" operator="lessThan">
      <formula>$F$7</formula>
    </cfRule>
  </conditionalFormatting>
  <conditionalFormatting sqref="F16:F17">
    <cfRule type="cellIs" dxfId="51" priority="8" operator="lessThan">
      <formula>$F$13</formula>
    </cfRule>
    <cfRule type="cellIs" dxfId="50" priority="9" stopIfTrue="1" operator="greaterThan">
      <formula>$F$14</formula>
    </cfRule>
    <cfRule type="cellIs" dxfId="49" priority="10" stopIfTrue="1" operator="between">
      <formula>$F$13</formula>
      <formula>$F$14</formula>
    </cfRule>
  </conditionalFormatting>
  <conditionalFormatting sqref="G15:G17">
    <cfRule type="cellIs" dxfId="48" priority="5" operator="lessThan">
      <formula>$G$13</formula>
    </cfRule>
    <cfRule type="cellIs" dxfId="47" priority="6" stopIfTrue="1" operator="greaterThan">
      <formula>$G$14</formula>
    </cfRule>
    <cfRule type="cellIs" dxfId="46" priority="7" stopIfTrue="1" operator="between">
      <formula>$G$13</formula>
      <formula>$G$14</formula>
    </cfRule>
  </conditionalFormatting>
  <conditionalFormatting sqref="H15:H17">
    <cfRule type="cellIs" dxfId="45" priority="3" stopIfTrue="1" operator="lessThan">
      <formula>$H$13</formula>
    </cfRule>
    <cfRule type="cellIs" dxfId="4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05E665B0-97AC-47EC-9CC0-5A0D09C9B5A0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80290451-81D7-406D-9271-D3A481AF5EB6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EC749EA4-CB8A-4094-9336-76B479438509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3D25270B-6761-488A-9320-6828930687F6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9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0">
    <tabColor rgb="FFFF0000"/>
  </sheetPr>
  <dimension ref="A1:H20"/>
  <sheetViews>
    <sheetView showGridLines="0" tabSelected="1" workbookViewId="0">
      <selection activeCell="B4" sqref="B4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65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F0450-0</v>
      </c>
    </row>
    <row r="4" spans="1:8" ht="31.5" customHeight="1" thickBot="1" x14ac:dyDescent="0.3">
      <c r="A4" s="97" t="s">
        <v>61</v>
      </c>
      <c r="B4" s="96" t="s">
        <v>18</v>
      </c>
      <c r="H4" s="6"/>
    </row>
    <row r="5" spans="1:8" ht="16.5" customHeight="1" thickBot="1" x14ac:dyDescent="0.3">
      <c r="A5" s="87" t="s">
        <v>28</v>
      </c>
      <c r="B5" s="88">
        <v>60</v>
      </c>
      <c r="C5" s="11" t="s">
        <v>29</v>
      </c>
    </row>
    <row r="6" spans="1:8" ht="15.75" thickBot="1" x14ac:dyDescent="0.3">
      <c r="A6" s="87" t="s">
        <v>30</v>
      </c>
      <c r="B6" s="89">
        <v>44181</v>
      </c>
    </row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F0450-0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85">
        <v>60</v>
      </c>
      <c r="H14" s="86">
        <v>105</v>
      </c>
    </row>
    <row r="15" spans="1:8" ht="16.5" thickTop="1" thickBot="1" x14ac:dyDescent="0.3">
      <c r="B15" s="151" t="s">
        <v>21</v>
      </c>
      <c r="C15" s="152"/>
      <c r="D15" s="14" t="str">
        <f ca="1">RIGHT(CELL("nomfichier",A1),
LEN(CELL("nomfichier",A1))-FIND("]",
CELL("nomfichier",A1)))</f>
        <v>F0450-0</v>
      </c>
      <c r="E15" s="28"/>
      <c r="F15" s="24"/>
      <c r="G15" s="18"/>
      <c r="H15" s="18"/>
    </row>
    <row r="16" spans="1:8" ht="15.75" thickBot="1" x14ac:dyDescent="0.3">
      <c r="B16" s="137" t="s">
        <v>12</v>
      </c>
      <c r="C16" s="138"/>
      <c r="D16" s="139"/>
      <c r="E16" s="19"/>
      <c r="F16" s="25" t="s">
        <v>13</v>
      </c>
      <c r="G16" s="5" t="s">
        <v>14</v>
      </c>
      <c r="H16" s="5" t="s">
        <v>15</v>
      </c>
    </row>
    <row r="17" spans="2:7" x14ac:dyDescent="0.25">
      <c r="D17" s="17"/>
      <c r="E17" s="17">
        <f>F13+D18</f>
        <v>25</v>
      </c>
      <c r="F17" s="17">
        <f>G13+E18</f>
        <v>50</v>
      </c>
      <c r="G17" s="17">
        <v>100</v>
      </c>
    </row>
    <row r="18" spans="2:7" x14ac:dyDescent="0.25">
      <c r="D18" s="17">
        <f>(F14-F13)/2</f>
        <v>10</v>
      </c>
      <c r="E18" s="17">
        <f>(G14-G13)/2</f>
        <v>10</v>
      </c>
      <c r="F18" s="17"/>
      <c r="G18" s="17"/>
    </row>
    <row r="20" spans="2:7" x14ac:dyDescent="0.25">
      <c r="B20" s="41" t="s">
        <v>27</v>
      </c>
    </row>
  </sheetData>
  <mergeCells count="7">
    <mergeCell ref="B16:D16"/>
    <mergeCell ref="B10:C11"/>
    <mergeCell ref="D10:F10"/>
    <mergeCell ref="D11:H11"/>
    <mergeCell ref="C13:D13"/>
    <mergeCell ref="C14:D14"/>
    <mergeCell ref="B15:C15"/>
  </mergeCells>
  <conditionalFormatting sqref="F13">
    <cfRule type="cellIs" dxfId="39" priority="6" stopIfTrue="1" operator="lessThan">
      <formula>$F$7</formula>
    </cfRule>
  </conditionalFormatting>
  <conditionalFormatting sqref="B5">
    <cfRule type="cellIs" dxfId="38" priority="1" operator="equal">
      <formula>90</formula>
    </cfRule>
    <cfRule type="cellIs" dxfId="37" priority="2" operator="equal">
      <formula>60</formula>
    </cfRule>
    <cfRule type="cellIs" dxfId="36" priority="3" operator="equal">
      <formula>30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8551531B-FEAE-4D13-8811-E23830AE14C5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8" operator="containsText" id="{829F9527-033C-4F31-BD36-6627609D6CD3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4" operator="containsText" id="{D21A05E5-661E-4890-993E-BBDAA6A38A37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5" operator="containsText" id="{B5CE24FB-AAFF-4164-840B-F7655EE5CA22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A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8">
    <tabColor indexed="29"/>
  </sheetPr>
  <dimension ref="A1:I79"/>
  <sheetViews>
    <sheetView showGridLines="0" zoomScaleNormal="100" workbookViewId="0">
      <selection activeCell="J34" sqref="J34"/>
    </sheetView>
  </sheetViews>
  <sheetFormatPr baseColWidth="10" defaultColWidth="11.42578125" defaultRowHeight="15" x14ac:dyDescent="0.25"/>
  <cols>
    <col min="1" max="2" width="15.28515625" style="43" customWidth="1"/>
    <col min="3" max="16384" width="11.42578125" style="43"/>
  </cols>
  <sheetData>
    <row r="1" spans="1:9" ht="15.75" thickBot="1" x14ac:dyDescent="0.3">
      <c r="A1" s="42" t="s">
        <v>16</v>
      </c>
      <c r="D1" s="76" t="s">
        <v>64</v>
      </c>
    </row>
    <row r="2" spans="1:9" ht="15.75" thickBot="1" x14ac:dyDescent="0.3">
      <c r="A2" s="42" t="s">
        <v>19</v>
      </c>
      <c r="B2" s="44" t="str">
        <f>IF(G12&lt;60,"pH 6,8",IF(G12=60,"pH 4,5"))</f>
        <v>pH 4,5</v>
      </c>
      <c r="F2" s="79"/>
    </row>
    <row r="3" spans="1:9" ht="15.75" thickBot="1" x14ac:dyDescent="0.3">
      <c r="A3" s="42" t="s">
        <v>20</v>
      </c>
      <c r="B3" s="44" t="str">
        <f ca="1">RIGHT(CELL("nomfichier",A1),
LEN(CELL("nomfichier",A1))-FIND("]",
CELL("nomfichier",A1)))</f>
        <v>F0451-1</v>
      </c>
    </row>
    <row r="4" spans="1:9" ht="31.5" customHeight="1" thickBot="1" x14ac:dyDescent="0.3">
      <c r="A4" s="97" t="s">
        <v>61</v>
      </c>
      <c r="B4" s="96" t="s">
        <v>4</v>
      </c>
      <c r="I4" s="42"/>
    </row>
    <row r="5" spans="1:9" ht="16.5" customHeight="1" x14ac:dyDescent="0.25"/>
    <row r="8" spans="1:9" x14ac:dyDescent="0.25">
      <c r="D8" s="45"/>
      <c r="E8" s="45"/>
    </row>
    <row r="9" spans="1:9" ht="15.75" thickBot="1" x14ac:dyDescent="0.3"/>
    <row r="10" spans="1:9" ht="15.75" customHeight="1" thickBot="1" x14ac:dyDescent="0.3">
      <c r="B10" s="128" t="s">
        <v>5</v>
      </c>
      <c r="C10" s="129"/>
      <c r="D10" s="135" t="s">
        <v>25</v>
      </c>
      <c r="E10" s="136"/>
      <c r="F10" s="136"/>
      <c r="G10" s="46" t="s">
        <v>26</v>
      </c>
      <c r="H10" s="47" t="str">
        <f ca="1">RIGHT(CELL("nomfichier",A1),
LEN(CELL("nomfichier",A1))-FIND("]",
CELL("nomfichier",A1)))</f>
        <v>F0451-1</v>
      </c>
    </row>
    <row r="11" spans="1:9" ht="16.5" thickBot="1" x14ac:dyDescent="0.3">
      <c r="B11" s="130"/>
      <c r="C11" s="131"/>
      <c r="D11" s="132" t="s">
        <v>24</v>
      </c>
      <c r="E11" s="133"/>
      <c r="F11" s="133"/>
      <c r="G11" s="133"/>
      <c r="H11" s="134"/>
    </row>
    <row r="12" spans="1:9" ht="26.25" thickBot="1" x14ac:dyDescent="0.3">
      <c r="B12" s="48" t="s">
        <v>6</v>
      </c>
      <c r="C12" s="49" t="s">
        <v>7</v>
      </c>
      <c r="D12" s="49" t="s">
        <v>8</v>
      </c>
      <c r="E12" s="49">
        <v>0</v>
      </c>
      <c r="F12" s="50">
        <v>20</v>
      </c>
      <c r="G12" s="50">
        <v>60</v>
      </c>
      <c r="H12" s="50">
        <v>960</v>
      </c>
    </row>
    <row r="13" spans="1:9" ht="16.5" thickBot="1" x14ac:dyDescent="0.3">
      <c r="B13" s="51"/>
      <c r="C13" s="126" t="s">
        <v>22</v>
      </c>
      <c r="D13" s="127"/>
      <c r="E13" s="52">
        <v>0</v>
      </c>
      <c r="F13" s="53">
        <v>15</v>
      </c>
      <c r="G13" s="54">
        <v>40</v>
      </c>
      <c r="H13" s="55">
        <v>85</v>
      </c>
    </row>
    <row r="14" spans="1:9" ht="16.5" thickBot="1" x14ac:dyDescent="0.3">
      <c r="B14" s="51"/>
      <c r="C14" s="126" t="s">
        <v>23</v>
      </c>
      <c r="D14" s="127"/>
      <c r="E14" s="56">
        <v>0</v>
      </c>
      <c r="F14" s="57">
        <v>35</v>
      </c>
      <c r="G14" s="58">
        <v>60</v>
      </c>
      <c r="H14" s="59">
        <v>105</v>
      </c>
    </row>
    <row r="15" spans="1:9" ht="15.75" thickBot="1" x14ac:dyDescent="0.3">
      <c r="B15" s="60">
        <v>1</v>
      </c>
      <c r="C15" s="61">
        <v>1</v>
      </c>
      <c r="D15" s="62" t="s">
        <v>9</v>
      </c>
      <c r="E15" s="63">
        <v>0</v>
      </c>
      <c r="F15" s="29">
        <v>24.5</v>
      </c>
      <c r="G15" s="29">
        <v>49.9</v>
      </c>
      <c r="H15" s="36">
        <v>92.5</v>
      </c>
    </row>
    <row r="16" spans="1:9" ht="15.75" thickBot="1" x14ac:dyDescent="0.3">
      <c r="B16" s="64">
        <v>2</v>
      </c>
      <c r="C16" s="61">
        <v>1</v>
      </c>
      <c r="D16" s="62" t="s">
        <v>10</v>
      </c>
      <c r="E16" s="63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65">
        <v>3</v>
      </c>
      <c r="C17" s="66">
        <v>1</v>
      </c>
      <c r="D17" s="66" t="s">
        <v>11</v>
      </c>
      <c r="E17" s="6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24" t="s">
        <v>21</v>
      </c>
      <c r="C18" s="125"/>
      <c r="D18" s="68" t="str">
        <f ca="1">RIGHT(CELL("nomfichier",A1),
LEN(CELL("nomfichier",A1))-FIND("]",
CELL("nomfichier",A1)))</f>
        <v>F0451-1</v>
      </c>
      <c r="E18" s="69">
        <f>AVERAGE(E15:E17)</f>
        <v>0</v>
      </c>
      <c r="F18" s="70">
        <f>AVERAGE(F15:F17)</f>
        <v>23.566666666666666</v>
      </c>
      <c r="G18" s="71">
        <f>AVERAGE(G15:G17)</f>
        <v>49.033333333333331</v>
      </c>
      <c r="H18" s="71">
        <f>AVERAGE(H15:H17)</f>
        <v>92.1</v>
      </c>
    </row>
    <row r="19" spans="2:8" ht="15.75" thickBot="1" x14ac:dyDescent="0.3">
      <c r="B19" s="121" t="s">
        <v>12</v>
      </c>
      <c r="C19" s="122"/>
      <c r="D19" s="123"/>
      <c r="E19" s="72"/>
      <c r="F19" s="73" t="s">
        <v>13</v>
      </c>
      <c r="G19" s="74" t="s">
        <v>14</v>
      </c>
      <c r="H19" s="74" t="s">
        <v>15</v>
      </c>
    </row>
    <row r="20" spans="2:8" x14ac:dyDescent="0.25">
      <c r="D20" s="75"/>
      <c r="E20" s="75">
        <f>F13+D21</f>
        <v>25</v>
      </c>
      <c r="F20" s="75">
        <f>G13+E21</f>
        <v>50</v>
      </c>
      <c r="G20" s="75">
        <v>100</v>
      </c>
    </row>
    <row r="21" spans="2:8" x14ac:dyDescent="0.25">
      <c r="D21" s="75">
        <f>(F14-F13)/2</f>
        <v>10</v>
      </c>
      <c r="E21" s="75">
        <f>(G14-G13)/2</f>
        <v>10</v>
      </c>
      <c r="F21" s="75"/>
      <c r="G21" s="75"/>
    </row>
    <row r="23" spans="2:8" s="77" customFormat="1" x14ac:dyDescent="0.25">
      <c r="B23" s="78" t="s">
        <v>27</v>
      </c>
    </row>
    <row r="24" spans="2:8" s="77" customFormat="1" x14ac:dyDescent="0.25"/>
    <row r="25" spans="2:8" s="77" customFormat="1" x14ac:dyDescent="0.25"/>
    <row r="26" spans="2:8" s="77" customFormat="1" x14ac:dyDescent="0.25"/>
    <row r="27" spans="2:8" s="77" customFormat="1" x14ac:dyDescent="0.25"/>
    <row r="28" spans="2:8" s="77" customFormat="1" x14ac:dyDescent="0.25"/>
    <row r="29" spans="2:8" s="77" customFormat="1" x14ac:dyDescent="0.25"/>
    <row r="30" spans="2:8" s="77" customFormat="1" x14ac:dyDescent="0.25"/>
    <row r="31" spans="2:8" s="77" customFormat="1" x14ac:dyDescent="0.25"/>
    <row r="32" spans="2:8" s="77" customFormat="1" x14ac:dyDescent="0.25"/>
    <row r="33" s="77" customFormat="1" x14ac:dyDescent="0.25"/>
    <row r="34" s="77" customFormat="1" x14ac:dyDescent="0.25"/>
    <row r="35" s="77" customFormat="1" x14ac:dyDescent="0.25"/>
    <row r="36" s="77" customFormat="1" x14ac:dyDescent="0.25"/>
    <row r="37" s="77" customFormat="1" x14ac:dyDescent="0.25"/>
    <row r="38" s="77" customFormat="1" x14ac:dyDescent="0.25"/>
    <row r="39" s="77" customFormat="1" x14ac:dyDescent="0.25"/>
    <row r="40" s="77" customFormat="1" x14ac:dyDescent="0.25"/>
    <row r="41" s="77" customFormat="1" x14ac:dyDescent="0.25"/>
    <row r="42" s="77" customFormat="1" x14ac:dyDescent="0.25"/>
    <row r="43" s="77" customFormat="1" x14ac:dyDescent="0.25"/>
    <row r="44" s="77" customFormat="1" x14ac:dyDescent="0.25"/>
    <row r="45" s="77" customFormat="1" x14ac:dyDescent="0.25"/>
    <row r="46" s="77" customFormat="1" x14ac:dyDescent="0.25"/>
    <row r="47" s="77" customFormat="1" x14ac:dyDescent="0.25"/>
    <row r="48" s="77" customFormat="1" x14ac:dyDescent="0.25"/>
    <row r="49" s="77" customFormat="1" x14ac:dyDescent="0.25"/>
    <row r="50" s="77" customFormat="1" x14ac:dyDescent="0.25"/>
    <row r="51" s="77" customFormat="1" x14ac:dyDescent="0.25"/>
    <row r="52" s="77" customFormat="1" x14ac:dyDescent="0.25"/>
    <row r="53" s="77" customFormat="1" x14ac:dyDescent="0.25"/>
    <row r="54" s="77" customFormat="1" x14ac:dyDescent="0.25"/>
    <row r="55" s="77" customFormat="1" x14ac:dyDescent="0.25"/>
    <row r="56" s="77" customFormat="1" x14ac:dyDescent="0.25"/>
    <row r="57" s="77" customFormat="1" x14ac:dyDescent="0.25"/>
    <row r="58" s="77" customFormat="1" x14ac:dyDescent="0.25"/>
    <row r="59" s="77" customFormat="1" x14ac:dyDescent="0.25"/>
    <row r="60" s="77" customFormat="1" x14ac:dyDescent="0.25"/>
    <row r="61" s="77" customFormat="1" x14ac:dyDescent="0.25"/>
    <row r="62" s="77" customFormat="1" x14ac:dyDescent="0.25"/>
    <row r="63" s="77" customFormat="1" x14ac:dyDescent="0.25"/>
    <row r="64" s="77" customFormat="1" x14ac:dyDescent="0.25"/>
    <row r="65" s="77" customFormat="1" x14ac:dyDescent="0.25"/>
    <row r="66" s="77" customFormat="1" x14ac:dyDescent="0.25"/>
    <row r="67" s="77" customFormat="1" x14ac:dyDescent="0.25"/>
    <row r="68" s="77" customFormat="1" x14ac:dyDescent="0.25"/>
    <row r="69" s="77" customFormat="1" x14ac:dyDescent="0.25"/>
    <row r="70" s="77" customFormat="1" x14ac:dyDescent="0.25"/>
    <row r="71" s="77" customFormat="1" x14ac:dyDescent="0.25"/>
    <row r="72" s="77" customFormat="1" x14ac:dyDescent="0.25"/>
    <row r="73" s="77" customFormat="1" x14ac:dyDescent="0.25"/>
    <row r="74" s="77" customFormat="1" x14ac:dyDescent="0.25"/>
    <row r="75" s="77" customFormat="1" x14ac:dyDescent="0.25"/>
    <row r="76" s="77" customFormat="1" x14ac:dyDescent="0.25"/>
    <row r="77" s="77" customFormat="1" x14ac:dyDescent="0.25"/>
    <row r="78" s="77" customFormat="1" x14ac:dyDescent="0.25"/>
    <row r="79" s="77" customFormat="1" x14ac:dyDescent="0.25"/>
  </sheetData>
  <sheetProtection formatCells="0" formatColumns="0" formatRows="0" selectLockedCells="1"/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31" priority="11" operator="lessThan">
      <formula>$F$13</formula>
    </cfRule>
    <cfRule type="cellIs" dxfId="30" priority="12" stopIfTrue="1" operator="greaterThan">
      <formula>$F$14</formula>
    </cfRule>
    <cfRule type="cellIs" dxfId="29" priority="14" stopIfTrue="1" operator="between">
      <formula>$F$13</formula>
      <formula>$F$14</formula>
    </cfRule>
  </conditionalFormatting>
  <conditionalFormatting sqref="F13">
    <cfRule type="cellIs" dxfId="28" priority="13" stopIfTrue="1" operator="lessThan">
      <formula>$F$7</formula>
    </cfRule>
  </conditionalFormatting>
  <conditionalFormatting sqref="F16:F17">
    <cfRule type="cellIs" dxfId="27" priority="8" operator="lessThan">
      <formula>$F$13</formula>
    </cfRule>
    <cfRule type="cellIs" dxfId="26" priority="9" stopIfTrue="1" operator="greaterThan">
      <formula>$F$14</formula>
    </cfRule>
    <cfRule type="cellIs" dxfId="25" priority="10" stopIfTrue="1" operator="between">
      <formula>$F$13</formula>
      <formula>$F$14</formula>
    </cfRule>
  </conditionalFormatting>
  <conditionalFormatting sqref="G15:G17">
    <cfRule type="cellIs" dxfId="24" priority="5" operator="lessThan">
      <formula>$G$13</formula>
    </cfRule>
    <cfRule type="cellIs" dxfId="23" priority="6" stopIfTrue="1" operator="greaterThan">
      <formula>$G$14</formula>
    </cfRule>
    <cfRule type="cellIs" dxfId="22" priority="7" stopIfTrue="1" operator="between">
      <formula>$G$13</formula>
      <formula>$G$14</formula>
    </cfRule>
  </conditionalFormatting>
  <conditionalFormatting sqref="H15:H17">
    <cfRule type="cellIs" dxfId="21" priority="3" stopIfTrue="1" operator="lessThan">
      <formula>$H$13</formula>
    </cfRule>
    <cfRule type="cellIs" dxfId="20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G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C9915A8A-16BC-472D-BD07-064CA144319A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34311034-1616-423D-AA4B-7217130AEB09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51D7B39E-68E7-4FF2-AD21-DDA70E1EED02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62B35258-D423-4CFF-A9F2-8F71681B65CE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B00-000001000000}">
          <x14:formula1>
            <xm:f>Légende!$B$8:$B$15</xm:f>
          </x14:formula1>
          <xm:sqref>B4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9">
    <tabColor indexed="62"/>
  </sheetPr>
  <dimension ref="A1:H23"/>
  <sheetViews>
    <sheetView showGridLines="0" workbookViewId="0">
      <selection activeCell="J38" sqref="J38"/>
    </sheetView>
  </sheetViews>
  <sheetFormatPr baseColWidth="10" defaultColWidth="11.42578125" defaultRowHeight="15" x14ac:dyDescent="0.25"/>
  <cols>
    <col min="1" max="2" width="15.28515625" style="11" customWidth="1"/>
    <col min="3" max="16384" width="11.42578125" style="11"/>
  </cols>
  <sheetData>
    <row r="1" spans="1:8" ht="15.75" thickBot="1" x14ac:dyDescent="0.3">
      <c r="A1" s="6" t="s">
        <v>16</v>
      </c>
      <c r="D1" s="16" t="s">
        <v>65</v>
      </c>
    </row>
    <row r="2" spans="1:8" ht="15.75" thickBot="1" x14ac:dyDescent="0.3">
      <c r="A2" s="6" t="s">
        <v>19</v>
      </c>
      <c r="B2" s="15" t="str">
        <f>IF(G12&lt;60,"pH 6,8",IF(G12=60,"pH 4,5"))</f>
        <v>pH 4,5</v>
      </c>
    </row>
    <row r="3" spans="1:8" ht="15.75" thickBot="1" x14ac:dyDescent="0.3">
      <c r="A3" s="6" t="s">
        <v>20</v>
      </c>
      <c r="B3" s="15" t="str">
        <f ca="1">RIGHT(CELL("nomfichier",A1),
LEN(CELL("nomfichier",A1))-FIND("]",
CELL("nomfichier",A1)))</f>
        <v>F0451-2</v>
      </c>
    </row>
    <row r="4" spans="1:8" ht="31.5" customHeight="1" thickBot="1" x14ac:dyDescent="0.3">
      <c r="A4" s="97" t="s">
        <v>61</v>
      </c>
      <c r="B4" s="96" t="s">
        <v>2</v>
      </c>
      <c r="H4" s="6"/>
    </row>
    <row r="5" spans="1:8" ht="16.5" customHeight="1" x14ac:dyDescent="0.25"/>
    <row r="8" spans="1:8" x14ac:dyDescent="0.25">
      <c r="D8" s="7"/>
    </row>
    <row r="9" spans="1:8" ht="15.75" thickBot="1" x14ac:dyDescent="0.3"/>
    <row r="10" spans="1:8" ht="15.75" customHeight="1" thickBot="1" x14ac:dyDescent="0.3">
      <c r="B10" s="140" t="s">
        <v>5</v>
      </c>
      <c r="C10" s="141"/>
      <c r="D10" s="144" t="s">
        <v>25</v>
      </c>
      <c r="E10" s="145"/>
      <c r="F10" s="145"/>
      <c r="G10" s="39" t="s">
        <v>26</v>
      </c>
      <c r="H10" s="40" t="str">
        <f ca="1">RIGHT(CELL("nomfichier",A1),
LEN(CELL("nomfichier",A1))-FIND("]",
CELL("nomfichier",A1)))</f>
        <v>F0451-2</v>
      </c>
    </row>
    <row r="11" spans="1:8" ht="16.5" thickBot="1" x14ac:dyDescent="0.3">
      <c r="B11" s="142"/>
      <c r="C11" s="143"/>
      <c r="D11" s="146" t="s">
        <v>24</v>
      </c>
      <c r="E11" s="147"/>
      <c r="F11" s="147"/>
      <c r="G11" s="147"/>
      <c r="H11" s="148"/>
    </row>
    <row r="12" spans="1:8" ht="26.25" thickBot="1" x14ac:dyDescent="0.3">
      <c r="B12" s="8" t="s">
        <v>6</v>
      </c>
      <c r="C12" s="9" t="s">
        <v>7</v>
      </c>
      <c r="D12" s="9" t="s">
        <v>8</v>
      </c>
      <c r="E12" s="9">
        <v>0</v>
      </c>
      <c r="F12" s="10">
        <v>20</v>
      </c>
      <c r="G12" s="10">
        <v>60</v>
      </c>
      <c r="H12" s="10">
        <v>960</v>
      </c>
    </row>
    <row r="13" spans="1:8" ht="16.5" thickBot="1" x14ac:dyDescent="0.3">
      <c r="B13" s="20"/>
      <c r="C13" s="149" t="s">
        <v>22</v>
      </c>
      <c r="D13" s="150"/>
      <c r="E13" s="22">
        <v>0</v>
      </c>
      <c r="F13" s="30">
        <v>15</v>
      </c>
      <c r="G13" s="34">
        <v>40</v>
      </c>
      <c r="H13" s="32">
        <v>85</v>
      </c>
    </row>
    <row r="14" spans="1:8" ht="16.5" thickBot="1" x14ac:dyDescent="0.3">
      <c r="B14" s="20"/>
      <c r="C14" s="149" t="s">
        <v>23</v>
      </c>
      <c r="D14" s="150"/>
      <c r="E14" s="23">
        <v>0</v>
      </c>
      <c r="F14" s="31">
        <v>35</v>
      </c>
      <c r="G14" s="35">
        <v>60</v>
      </c>
      <c r="H14" s="33">
        <v>105</v>
      </c>
    </row>
    <row r="15" spans="1:8" ht="15.75" thickBot="1" x14ac:dyDescent="0.3">
      <c r="B15" s="13">
        <v>1</v>
      </c>
      <c r="C15" s="2">
        <v>1</v>
      </c>
      <c r="D15" s="12" t="s">
        <v>9</v>
      </c>
      <c r="E15" s="26">
        <v>0</v>
      </c>
      <c r="F15" s="29">
        <v>24.5</v>
      </c>
      <c r="G15" s="29">
        <v>49.9</v>
      </c>
      <c r="H15" s="36">
        <v>92.5</v>
      </c>
    </row>
    <row r="16" spans="1:8" ht="15.75" thickBot="1" x14ac:dyDescent="0.3">
      <c r="B16" s="1">
        <v>2</v>
      </c>
      <c r="C16" s="2">
        <v>1</v>
      </c>
      <c r="D16" s="12" t="s">
        <v>10</v>
      </c>
      <c r="E16" s="26">
        <v>0</v>
      </c>
      <c r="F16" s="29">
        <v>24.1</v>
      </c>
      <c r="G16" s="29">
        <v>50.2</v>
      </c>
      <c r="H16" s="36">
        <v>91.7</v>
      </c>
    </row>
    <row r="17" spans="2:8" ht="15.75" thickBot="1" x14ac:dyDescent="0.3">
      <c r="B17" s="3">
        <v>3</v>
      </c>
      <c r="C17" s="4">
        <v>1</v>
      </c>
      <c r="D17" s="4" t="s">
        <v>11</v>
      </c>
      <c r="E17" s="27">
        <v>0</v>
      </c>
      <c r="F17" s="29">
        <v>22.1</v>
      </c>
      <c r="G17" s="37">
        <v>47</v>
      </c>
      <c r="H17" s="38" t="s">
        <v>17</v>
      </c>
    </row>
    <row r="18" spans="2:8" ht="16.5" thickTop="1" thickBot="1" x14ac:dyDescent="0.3">
      <c r="B18" s="151" t="s">
        <v>21</v>
      </c>
      <c r="C18" s="152"/>
      <c r="D18" s="14" t="str">
        <f ca="1">RIGHT(CELL("nomfichier",A1),
LEN(CELL("nomfichier",A1))-FIND("]",
CELL("nomfichier",A1)))</f>
        <v>F0451-2</v>
      </c>
      <c r="E18" s="28">
        <f>AVERAGE(E15:E17)</f>
        <v>0</v>
      </c>
      <c r="F18" s="24">
        <f>AVERAGE(F15:F17)</f>
        <v>23.566666666666666</v>
      </c>
      <c r="G18" s="18">
        <f>AVERAGE(G15:G17)</f>
        <v>49.033333333333331</v>
      </c>
      <c r="H18" s="18">
        <f>AVERAGE(H15:H17)</f>
        <v>92.1</v>
      </c>
    </row>
    <row r="19" spans="2:8" ht="15.75" thickBot="1" x14ac:dyDescent="0.3">
      <c r="B19" s="137" t="s">
        <v>12</v>
      </c>
      <c r="C19" s="138"/>
      <c r="D19" s="139"/>
      <c r="E19" s="19"/>
      <c r="F19" s="25" t="s">
        <v>13</v>
      </c>
      <c r="G19" s="5" t="s">
        <v>14</v>
      </c>
      <c r="H19" s="5" t="s">
        <v>15</v>
      </c>
    </row>
    <row r="20" spans="2:8" x14ac:dyDescent="0.25">
      <c r="D20" s="17"/>
      <c r="E20" s="17">
        <f>F13+D21</f>
        <v>25</v>
      </c>
      <c r="F20" s="17">
        <f>G13+E21</f>
        <v>50</v>
      </c>
      <c r="G20" s="17">
        <v>100</v>
      </c>
    </row>
    <row r="21" spans="2:8" x14ac:dyDescent="0.25">
      <c r="D21" s="17">
        <f>(F14-F13)/2</f>
        <v>10</v>
      </c>
      <c r="E21" s="17">
        <f>(G14-G13)/2</f>
        <v>10</v>
      </c>
      <c r="F21" s="17"/>
      <c r="G21" s="17"/>
    </row>
    <row r="23" spans="2:8" x14ac:dyDescent="0.25">
      <c r="B23" s="41" t="s">
        <v>27</v>
      </c>
    </row>
  </sheetData>
  <mergeCells count="7">
    <mergeCell ref="B19:D19"/>
    <mergeCell ref="B10:C11"/>
    <mergeCell ref="D10:F10"/>
    <mergeCell ref="D11:H11"/>
    <mergeCell ref="C13:D13"/>
    <mergeCell ref="C14:D14"/>
    <mergeCell ref="B18:C18"/>
  </mergeCells>
  <conditionalFormatting sqref="F15">
    <cfRule type="cellIs" dxfId="15" priority="11" operator="lessThan">
      <formula>$F$13</formula>
    </cfRule>
    <cfRule type="cellIs" dxfId="14" priority="12" stopIfTrue="1" operator="greaterThan">
      <formula>$F$14</formula>
    </cfRule>
    <cfRule type="cellIs" dxfId="13" priority="14" stopIfTrue="1" operator="between">
      <formula>$F$13</formula>
      <formula>$F$14</formula>
    </cfRule>
  </conditionalFormatting>
  <conditionalFormatting sqref="F13">
    <cfRule type="cellIs" dxfId="12" priority="13" stopIfTrue="1" operator="lessThan">
      <formula>$F$7</formula>
    </cfRule>
  </conditionalFormatting>
  <conditionalFormatting sqref="F16:F17">
    <cfRule type="cellIs" dxfId="11" priority="8" operator="lessThan">
      <formula>$F$13</formula>
    </cfRule>
    <cfRule type="cellIs" dxfId="10" priority="9" stopIfTrue="1" operator="greaterThan">
      <formula>$F$14</formula>
    </cfRule>
    <cfRule type="cellIs" dxfId="9" priority="10" stopIfTrue="1" operator="between">
      <formula>$F$13</formula>
      <formula>$F$14</formula>
    </cfRule>
  </conditionalFormatting>
  <conditionalFormatting sqref="G15:G17">
    <cfRule type="cellIs" dxfId="8" priority="5" operator="lessThan">
      <formula>$G$13</formula>
    </cfRule>
    <cfRule type="cellIs" dxfId="7" priority="6" stopIfTrue="1" operator="greaterThan">
      <formula>$G$14</formula>
    </cfRule>
    <cfRule type="cellIs" dxfId="6" priority="7" stopIfTrue="1" operator="between">
      <formula>$G$13</formula>
      <formula>$G$14</formula>
    </cfRule>
  </conditionalFormatting>
  <conditionalFormatting sqref="H15:H17">
    <cfRule type="cellIs" dxfId="5" priority="3" stopIfTrue="1" operator="lessThan">
      <formula>$H$13</formula>
    </cfRule>
    <cfRule type="cellIs" dxfId="4" priority="4" stopIfTrue="1" operator="greaterThanOrEqual">
      <formula>$H$13</formula>
    </cfRule>
  </conditionalFormatting>
  <pageMargins left="0.7" right="0.7" top="0.75" bottom="0.75" header="0.3" footer="0.3"/>
  <pageSetup paperSize="9" orientation="portrait" verticalDpi="0" r:id="rId1"/>
  <ignoredErrors>
    <ignoredError sqref="E18:H18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2ADDA876-4AAC-4FE9-8313-C16D0FC6EE6A}">
            <xm:f>NOT(ISERROR(SEARCH(Légende!$G$18,B2)))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16" operator="containsText" id="{7AE9A882-3465-42FC-B8E0-E47959EC57FE}">
            <xm:f>NOT(ISERROR(SEARCH(Légende!$G$17,B2)))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C9F50E68-174C-4EEA-8A99-C967E9926C63}">
            <xm:f>NOT(ISERROR(SEARCH(Légende!$G$18,H10)))</xm:f>
            <xm:f>Légende!$G$18</xm:f>
            <x14:dxf>
              <font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14:cfRule type="containsText" priority="2" operator="containsText" id="{981B7879-4E90-4FA5-8CAB-A9868A521E7E}">
            <xm:f>NOT(ISERROR(SEARCH(Légende!$G$17,H10)))</xm:f>
            <xm:f>Légende!$G$17</xm:f>
            <x14:dxf>
              <font>
                <color rgb="FF00B050"/>
              </font>
              <fill>
                <patternFill>
                  <fgColor theme="0"/>
                  <bgColor theme="6" tint="0.59996337778862885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C00-000000000000}">
          <x14:formula1>
            <xm:f>Légende!$I$27:$I$28</xm:f>
          </x14:formula1>
          <xm:sqref>D1</xm:sqref>
        </x14:dataValidation>
        <x14:dataValidation type="list" allowBlank="1" showInputMessage="1" showErrorMessage="1" xr:uid="{00000000-0002-0000-0C00-000001000000}">
          <x14:formula1>
            <xm:f>Légende!$B$8:$B$15</xm:f>
          </x14:formula1>
          <xm:sqref>B4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0A07A31-3632-4706-965A-1240EFC542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Légende</vt:lpstr>
      <vt:lpstr>BDD</vt:lpstr>
      <vt:lpstr>F0448-1</vt:lpstr>
      <vt:lpstr>F0448-2</vt:lpstr>
      <vt:lpstr>F0448-0</vt:lpstr>
      <vt:lpstr>F0449-1</vt:lpstr>
      <vt:lpstr>F0449-2</vt:lpstr>
      <vt:lpstr>F0449-0</vt:lpstr>
      <vt:lpstr>F0450-1</vt:lpstr>
      <vt:lpstr>F0450-2</vt:lpstr>
      <vt:lpstr>F0450-0</vt:lpstr>
      <vt:lpstr>F0451-1</vt:lpstr>
      <vt:lpstr>F0451-2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Natt</dc:creator>
  <cp:lastModifiedBy>Utilisateur</cp:lastModifiedBy>
  <dcterms:created xsi:type="dcterms:W3CDTF">2020-01-20T09:02:21Z</dcterms:created>
  <dcterms:modified xsi:type="dcterms:W3CDTF">2020-12-30T13:21:01Z</dcterms:modified>
</cp:coreProperties>
</file>