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580" tabRatio="924"/>
  </bookViews>
  <sheets>
    <sheet name="FL EB Doui" sheetId="2" r:id="rId1"/>
    <sheet name="Pelles" sheetId="15" r:id="rId2"/>
    <sheet name="Man plast et mod" sheetId="4" r:id="rId3"/>
  </sheets>
  <definedNames>
    <definedName name="_xlnm._FilterDatabase" localSheetId="0" hidden="1">'FL EB Doui'!$A$1:$H$31</definedName>
    <definedName name="_xlnm._FilterDatabase" localSheetId="2" hidden="1">'Man plast et mod'!$A$1:$H$31</definedName>
    <definedName name="_xlnm._FilterDatabase" localSheetId="1" hidden="1">Pelles!$A$1:$H$48</definedName>
  </definedNames>
  <calcPr calcId="152511"/>
</workbook>
</file>

<file path=xl/calcChain.xml><?xml version="1.0" encoding="utf-8"?>
<calcChain xmlns="http://schemas.openxmlformats.org/spreadsheetml/2006/main">
  <c r="E30" i="4" l="1"/>
  <c r="E31" i="2"/>
  <c r="E50" i="15"/>
  <c r="E32" i="4"/>
  <c r="G23" i="15"/>
  <c r="E38" i="15"/>
  <c r="G43" i="15"/>
  <c r="G45" i="15"/>
  <c r="G18" i="4"/>
  <c r="E10" i="15"/>
  <c r="G12" i="15"/>
  <c r="E4" i="15"/>
  <c r="E48" i="15"/>
  <c r="E51" i="15"/>
  <c r="E52" i="15"/>
  <c r="E33" i="15"/>
  <c r="G33" i="15"/>
  <c r="G23" i="4"/>
  <c r="G22" i="4"/>
  <c r="G9" i="15"/>
  <c r="E5" i="15"/>
  <c r="G5" i="15"/>
  <c r="G13" i="15"/>
  <c r="G6" i="15"/>
  <c r="G17" i="15"/>
  <c r="G31" i="15"/>
  <c r="G30" i="15"/>
  <c r="E19" i="15"/>
  <c r="G4" i="2"/>
  <c r="G21" i="15"/>
  <c r="G24" i="15"/>
  <c r="G38" i="15"/>
  <c r="E34" i="2"/>
  <c r="E35" i="2"/>
  <c r="G4" i="15"/>
  <c r="G24" i="4"/>
  <c r="G28" i="4"/>
  <c r="G25" i="4"/>
  <c r="G26" i="4"/>
  <c r="G15" i="15"/>
  <c r="G3" i="15"/>
  <c r="G26" i="15"/>
  <c r="G14" i="4"/>
  <c r="G18" i="2"/>
  <c r="G2" i="4"/>
  <c r="G29" i="4"/>
  <c r="G3" i="4"/>
  <c r="G4" i="4"/>
  <c r="G5" i="4"/>
  <c r="G6" i="4"/>
  <c r="G7" i="4"/>
  <c r="G8" i="4"/>
  <c r="G9" i="4"/>
  <c r="G10" i="4"/>
  <c r="G11" i="4"/>
  <c r="G12" i="4"/>
  <c r="G13" i="4"/>
  <c r="G15" i="4"/>
  <c r="G16" i="4"/>
  <c r="G17" i="4"/>
  <c r="G19" i="4"/>
  <c r="G20" i="4"/>
  <c r="G21" i="4"/>
  <c r="G27" i="4"/>
  <c r="G2" i="15"/>
  <c r="G7" i="15"/>
  <c r="G8" i="15"/>
  <c r="G10" i="15"/>
  <c r="G11" i="15"/>
  <c r="G14" i="15"/>
  <c r="G16" i="15"/>
  <c r="G18" i="15"/>
  <c r="G19" i="15"/>
  <c r="G20" i="15"/>
  <c r="G22" i="15"/>
  <c r="G25" i="15"/>
  <c r="G27" i="15"/>
  <c r="G28" i="15"/>
  <c r="G29" i="15"/>
  <c r="G32" i="15"/>
  <c r="G34" i="15"/>
  <c r="G35" i="15"/>
  <c r="G36" i="15"/>
  <c r="G37" i="15"/>
  <c r="G39" i="15"/>
  <c r="G40" i="15"/>
  <c r="G41" i="15"/>
  <c r="G42" i="15"/>
  <c r="G44" i="15"/>
  <c r="G46" i="15"/>
  <c r="G3" i="2"/>
  <c r="G30" i="2"/>
  <c r="G5" i="2"/>
  <c r="G6" i="2"/>
  <c r="G8" i="2"/>
  <c r="G9" i="2"/>
  <c r="G10" i="2"/>
  <c r="G11" i="2"/>
  <c r="G12" i="2"/>
  <c r="G13" i="2"/>
  <c r="G14" i="2"/>
  <c r="G15" i="2"/>
  <c r="G16" i="2"/>
  <c r="G17" i="2"/>
  <c r="G19" i="2"/>
  <c r="G20" i="2"/>
  <c r="G21" i="2"/>
  <c r="G22" i="2"/>
  <c r="G23" i="2"/>
  <c r="G24" i="2"/>
  <c r="G25" i="2"/>
  <c r="G26" i="2"/>
  <c r="G27" i="2"/>
  <c r="G28" i="2"/>
  <c r="G29" i="2"/>
  <c r="G7" i="2"/>
  <c r="G2" i="2"/>
  <c r="G47" i="15"/>
  <c r="E33" i="4"/>
  <c r="E34" i="4"/>
</calcChain>
</file>

<file path=xl/sharedStrings.xml><?xml version="1.0" encoding="utf-8"?>
<sst xmlns="http://schemas.openxmlformats.org/spreadsheetml/2006/main" count="371" uniqueCount="230">
  <si>
    <t>Euros</t>
  </si>
  <si>
    <t>Prix au 100</t>
  </si>
  <si>
    <t>PELLES A NEIGE</t>
  </si>
  <si>
    <t>UNIVERSAL</t>
  </si>
  <si>
    <t>Rallonges pour rlx de 250 mm en vrac</t>
  </si>
  <si>
    <t>Quantité totale</t>
  </si>
  <si>
    <t>TOTAL</t>
  </si>
  <si>
    <t>Modules ZZ 16 Ø 106</t>
  </si>
  <si>
    <t>Modules ZZ 20 Ø 106</t>
  </si>
  <si>
    <t>Modules ZZ 20 Ø   90</t>
  </si>
  <si>
    <t>Modules ZZ 16 Ø   70</t>
  </si>
  <si>
    <t>Bobines noires Ø 8</t>
  </si>
  <si>
    <t>Flasques mousse Ø 8 Blanc</t>
  </si>
  <si>
    <t>Flasques ODO Diamètre 37 Ø 6 naturel</t>
  </si>
  <si>
    <t>Flasques radiateur Ø 6 blanc</t>
  </si>
  <si>
    <t>Flasques mousse Ø 6 Gris SAVY</t>
  </si>
  <si>
    <t xml:space="preserve">Pelles à grain ABS ivoire        </t>
  </si>
  <si>
    <t>Montures 1/2 têtes</t>
  </si>
  <si>
    <t>Pisort G.M Ø 8 Noir</t>
  </si>
  <si>
    <t>Pisort P.M Ø 6 Noir</t>
  </si>
  <si>
    <t>Client</t>
  </si>
  <si>
    <t>FLASQUES, EB, DOUILLES</t>
  </si>
  <si>
    <t>CLIENT</t>
  </si>
  <si>
    <t>MANCHES PLASTIQUE, MODULES</t>
  </si>
  <si>
    <t>TOUS</t>
  </si>
  <si>
    <t>Flasques diamètre 46 pour EB en cartons</t>
  </si>
  <si>
    <t>Rallonges pour rlx de 180 mm avec flasque Ø 45 montée</t>
  </si>
  <si>
    <t>Tubes frein pour EB en vrac</t>
  </si>
  <si>
    <t xml:space="preserve">Tubes frein avec flasques Ø 45 montés </t>
  </si>
  <si>
    <t>Pisort G.M Ø 8 Rouge</t>
  </si>
  <si>
    <t>EUROPA</t>
  </si>
  <si>
    <t>SAVY</t>
  </si>
  <si>
    <t>MAGNE</t>
  </si>
  <si>
    <t>MALIGE</t>
  </si>
  <si>
    <t>PAD</t>
  </si>
  <si>
    <t>TANNERIE</t>
  </si>
  <si>
    <t>Modèle V2007 Ø 6 NATUREL</t>
  </si>
  <si>
    <t>Poussoir à  neige Corail - carton de 10</t>
  </si>
  <si>
    <t>RBN</t>
  </si>
  <si>
    <t>Douilles à  fourchette Rouges</t>
  </si>
  <si>
    <t>Pelles à neige corail sans manche bois sans poignée plastique avec embout métal - cart de 10</t>
  </si>
  <si>
    <t>O</t>
  </si>
  <si>
    <t>Rallonges pour rlx de 180 mm en vrac</t>
  </si>
  <si>
    <t>Manches plastiques pour pelles auto MAGNE - en cagettes plastiques</t>
  </si>
  <si>
    <t>Manches plastiques pour pelles auto ODOBEZ - en cagettes plastiques</t>
  </si>
  <si>
    <t>Bobines noires Ø 7,6</t>
  </si>
  <si>
    <t>Poignées plastique pour manches de pelles - IVOIRE -</t>
  </si>
  <si>
    <t>Poignées plastique pour manches de pelles - CORAIL -</t>
  </si>
  <si>
    <t>Poignées plastique pour manches de pelles - ref 240310 - VERT MAGNE -</t>
  </si>
  <si>
    <t>REF LOUXOR</t>
  </si>
  <si>
    <t>7FAA0007SAVY</t>
  </si>
  <si>
    <t>7FMO0002</t>
  </si>
  <si>
    <t>7FMO0003</t>
  </si>
  <si>
    <t>7FRA0001</t>
  </si>
  <si>
    <t>7FAA0019EURO</t>
  </si>
  <si>
    <t>7FOD0001</t>
  </si>
  <si>
    <t>7FRF4502</t>
  </si>
  <si>
    <t>7BOB0001</t>
  </si>
  <si>
    <t>7BOB0002</t>
  </si>
  <si>
    <t>9DOC0003</t>
  </si>
  <si>
    <t>11POI0004FOMA</t>
  </si>
  <si>
    <t xml:space="preserve">11PAG0002 </t>
  </si>
  <si>
    <t>11PAN0002</t>
  </si>
  <si>
    <t>11PAN3001BOX</t>
  </si>
  <si>
    <t>11PNA0002</t>
  </si>
  <si>
    <t xml:space="preserve">11PAN2002 </t>
  </si>
  <si>
    <t>8MPL0014</t>
  </si>
  <si>
    <t>8MPL0036</t>
  </si>
  <si>
    <t>8MPL0029</t>
  </si>
  <si>
    <t>8MPL0031</t>
  </si>
  <si>
    <t>8MPL0033</t>
  </si>
  <si>
    <t>8MPL0022</t>
  </si>
  <si>
    <t>8MPL0023</t>
  </si>
  <si>
    <t>8MPL0025</t>
  </si>
  <si>
    <t>8MPL0026</t>
  </si>
  <si>
    <t>8MPL0027</t>
  </si>
  <si>
    <t>9SOC0001</t>
  </si>
  <si>
    <t>9MOD0002</t>
  </si>
  <si>
    <t>9MOD0003</t>
  </si>
  <si>
    <t>9MOD0005</t>
  </si>
  <si>
    <t>9MOD0004</t>
  </si>
  <si>
    <t>Rallonges pour rlx de 250 mm avec flasque Ø 45 montée</t>
  </si>
  <si>
    <t>Flasques à ailettes Diamètre 44,8 Ø 6 Blanc</t>
  </si>
  <si>
    <t>Pelles à  grain ABS rouge ( givrées )</t>
  </si>
  <si>
    <t>Flasques RF 45 Transparent trou  de 8</t>
  </si>
  <si>
    <t>TOTAL ART.</t>
  </si>
  <si>
    <t>7FAA0002</t>
  </si>
  <si>
    <t>7FAA0004</t>
  </si>
  <si>
    <t>7FAA0008</t>
  </si>
  <si>
    <t>11PAG0006</t>
  </si>
  <si>
    <t>11POI0002</t>
  </si>
  <si>
    <t>9MOD0001</t>
  </si>
  <si>
    <t>9MOD1003</t>
  </si>
  <si>
    <t>Flasques diamètre 36 pour EB en cartons</t>
  </si>
  <si>
    <t>Pelles auto avec manche et poignée plastique avec embout metal -vert anis</t>
  </si>
  <si>
    <t>Poignées plastique pour manches de pelles - Vert ANIS</t>
  </si>
  <si>
    <t>Poignées plastique pour manches de pelles - NOIR</t>
  </si>
  <si>
    <t>REY</t>
  </si>
  <si>
    <t>Modèle V2007 Ø 6 Marron</t>
  </si>
  <si>
    <t>Modules ZZ 12 Ø   52</t>
  </si>
  <si>
    <t>Modules de Finition ZZ 20 dia 106</t>
  </si>
  <si>
    <t>BRJA</t>
  </si>
  <si>
    <t>Flasques à ailettes Diamètre 44,8 Ø 8 Blanc</t>
  </si>
  <si>
    <t>7FAA0020EURO</t>
  </si>
  <si>
    <t>Poignées plastique pour manches de pelles- BLEU LAVANDE</t>
  </si>
  <si>
    <t>Poignées plastique pour manches de pelles- VIOLET-MAUVE</t>
  </si>
  <si>
    <t>Poignées plastique pour manches de pelles- ROSE FLUO</t>
  </si>
  <si>
    <t xml:space="preserve">Poignées plastique pour manches de pelles - ROUGE   </t>
  </si>
  <si>
    <t>11PAN0002FOMA</t>
  </si>
  <si>
    <t>BRICO DEPOT</t>
  </si>
  <si>
    <t>11PAN3001BD</t>
  </si>
  <si>
    <t>Pelles auto avec manche et poignée plastique avec embout metal - Rose Fluo</t>
  </si>
  <si>
    <t>Pelles auto en BOX de 60 DINACOLOR - Couleurs assorties 4 * 15</t>
  </si>
  <si>
    <t>Pelles auto en BOX de 60 BRICO-DEPOT - Couleurs assorties 4 * 15</t>
  </si>
  <si>
    <t>LANGUETTE Noire pour manches de brosses à plafond</t>
  </si>
  <si>
    <t>8MPL0039</t>
  </si>
  <si>
    <t>Socle plastique pour cote à  dorer</t>
  </si>
  <si>
    <t>9SOC0002</t>
  </si>
  <si>
    <t>Poignées plastique pour manches de pelles - JAUNES</t>
  </si>
  <si>
    <t xml:space="preserve">Manches plastique n° 45 Jaune </t>
  </si>
  <si>
    <t>Manches plastique n° 20 Beige</t>
  </si>
  <si>
    <t>Manches plastique n° 25 Beige</t>
  </si>
  <si>
    <t>Manches plastique n° 30 Beige</t>
  </si>
  <si>
    <t>Manches plastique n° 40 Beige</t>
  </si>
  <si>
    <t>Manches plastique n° 45 Beige</t>
  </si>
  <si>
    <t>Manches plastique n° 50 Beige</t>
  </si>
  <si>
    <t>MAGASIN USINE</t>
  </si>
  <si>
    <t>Pelles à  grain La Buvette Vert ABS</t>
  </si>
  <si>
    <t>LA BUVETTE</t>
  </si>
  <si>
    <t>Pelles à neige corail manche bois sans poignée</t>
  </si>
  <si>
    <t xml:space="preserve">Flasques à ailettes Diamètre 44,8 Ø 8 Rouge </t>
  </si>
  <si>
    <t>Flasques à ailettes Diamètre 44 Ø 8 Blanc</t>
  </si>
  <si>
    <t>Douilles courtes P.P noir  Fibre Verre 30%</t>
  </si>
  <si>
    <t>Rallonges pour rlx de 250 mm avec flasque Ø 43 montée</t>
  </si>
  <si>
    <t>11PAG004</t>
  </si>
  <si>
    <t>11PNA0005</t>
  </si>
  <si>
    <t>11PNA0006</t>
  </si>
  <si>
    <t>9DOC0002</t>
  </si>
  <si>
    <t>Modules de Finition ZZ 16 dia 70</t>
  </si>
  <si>
    <t>8MPL0005</t>
  </si>
  <si>
    <t>Modèle V2007 Ø 6 Gris MALIGE</t>
  </si>
  <si>
    <t>8MPL0009</t>
  </si>
  <si>
    <t>9MOD1001</t>
  </si>
  <si>
    <t>Pelles auto avec manche et poignée plastique avec embout metal - 4 COULEURS</t>
  </si>
  <si>
    <t>Pelles alliage sans manche</t>
  </si>
  <si>
    <t>11PAL0001</t>
  </si>
  <si>
    <t>Flasques à ailettes Diamètre 44,8 Ø 6 Naturel</t>
  </si>
  <si>
    <t>Flasques à ailettes Diamètre 44,8 Ø 8 Naturel</t>
  </si>
  <si>
    <t>7FEB0004</t>
  </si>
  <si>
    <t>7FEB0003</t>
  </si>
  <si>
    <t>7RAL0001</t>
  </si>
  <si>
    <t>7RAL0004</t>
  </si>
  <si>
    <t>7RAL0005</t>
  </si>
  <si>
    <t>7RAL0003</t>
  </si>
  <si>
    <t>7RAL0006</t>
  </si>
  <si>
    <t>7TUB0001</t>
  </si>
  <si>
    <t>7TUB0003</t>
  </si>
  <si>
    <t>11PAN2003BD-AR</t>
  </si>
  <si>
    <t>11PNA0001-AR</t>
  </si>
  <si>
    <t>11PNA0002-AR</t>
  </si>
  <si>
    <t>11PNA0004-AR</t>
  </si>
  <si>
    <t>11PNA0005-AR</t>
  </si>
  <si>
    <t>11PAN4007</t>
  </si>
  <si>
    <t>11PAN4006</t>
  </si>
  <si>
    <t>11POI0006</t>
  </si>
  <si>
    <t>11POI0013</t>
  </si>
  <si>
    <t>11POI0012</t>
  </si>
  <si>
    <t>11POI0010</t>
  </si>
  <si>
    <t>11POI0011</t>
  </si>
  <si>
    <t>11POI0008</t>
  </si>
  <si>
    <t>11POI0009</t>
  </si>
  <si>
    <t>11POI0007</t>
  </si>
  <si>
    <t>Poussoir à  neige Rouge - BRICO DEPOT Manche et Caisse Bois</t>
  </si>
  <si>
    <t>7FOD0002</t>
  </si>
  <si>
    <t>BOUGRELLE</t>
  </si>
  <si>
    <t>Flasques ODO Diamètre 37 Ø 8 naturel</t>
  </si>
  <si>
    <t>Socle plastique pour DROITE HOLLANDAISE</t>
  </si>
  <si>
    <t>9SOC0003</t>
  </si>
  <si>
    <t>Pelles auto avec manche et poignée plastique avec embout metal -Mauve -</t>
  </si>
  <si>
    <t>Pelles à  neige vert Magne en cartons de 10 - Ref 186360</t>
  </si>
  <si>
    <t>Pelles auto avec manche et poignée plastique avec embout metal -Vert MAGNE</t>
  </si>
  <si>
    <t>11PAN3001FOMA</t>
  </si>
  <si>
    <t>Pelles à grain ABS ivoire - Couleur loupée verdatre</t>
  </si>
  <si>
    <t>11PAG0002</t>
  </si>
  <si>
    <t>GOUVY-MULLER</t>
  </si>
  <si>
    <t xml:space="preserve">Flasques à ailettes gris sans bobine Ø 6 Savy Ref 20240006   </t>
  </si>
  <si>
    <t>7FAA0001</t>
  </si>
  <si>
    <t>7FAA0003</t>
  </si>
  <si>
    <t>Total</t>
  </si>
  <si>
    <r>
      <t>Pelle auto sans manche rail monté</t>
    </r>
    <r>
      <rPr>
        <b/>
        <sz val="12"/>
        <rFont val="Arial"/>
        <family val="2"/>
      </rPr>
      <t xml:space="preserve"> </t>
    </r>
    <r>
      <rPr>
        <sz val="12"/>
        <rFont val="Arial"/>
        <family val="2"/>
      </rPr>
      <t>JAUNE</t>
    </r>
  </si>
  <si>
    <t>Pelle auto sans manche rail monté CORAIL</t>
  </si>
  <si>
    <t>Pelle auto sans manche rail monté MAUVE</t>
  </si>
  <si>
    <t>Pelle auto sans manche rail monté BLEU LAVANDE</t>
  </si>
  <si>
    <t>Pelle auto sans manche rail monté VERT ANIS</t>
  </si>
  <si>
    <t>Semi Finis</t>
  </si>
  <si>
    <t>Articles finis</t>
  </si>
  <si>
    <t>11PNA0003-AR</t>
  </si>
  <si>
    <t>Moule C/O</t>
  </si>
  <si>
    <t>C</t>
  </si>
  <si>
    <t>Port défalqué 15%</t>
  </si>
  <si>
    <t>Butées Or SAVY</t>
  </si>
  <si>
    <t>7BUT0001SAVY</t>
  </si>
  <si>
    <t>Pelles auto avec manche et poignée plastique avec embout metal - Bleu lavande</t>
  </si>
  <si>
    <t xml:space="preserve">11PNA0004 </t>
  </si>
  <si>
    <t>Pelles auto avec manche et poignée plastique avec embout metal - Rouge</t>
  </si>
  <si>
    <t>11PNADI0004</t>
  </si>
  <si>
    <t>Poussoirs à neige Vert MAGNE avec embout métal - cart de 10</t>
  </si>
  <si>
    <t>11PAN2002FOMA</t>
  </si>
  <si>
    <t xml:space="preserve">Pelles à  grain ABS vert MAGNE </t>
  </si>
  <si>
    <t>11PAG002FOMA</t>
  </si>
  <si>
    <t>Pelles à neige Rouge GOUVY</t>
  </si>
  <si>
    <t>11PAN0004</t>
  </si>
  <si>
    <t>Pelles à  grain CHAPRON Vert ABS</t>
  </si>
  <si>
    <t>CHAPERON LEM</t>
  </si>
  <si>
    <t>11PAG003</t>
  </si>
  <si>
    <t>Modules de Finition ZZ 16 dia 106</t>
  </si>
  <si>
    <t>9MOD1004</t>
  </si>
  <si>
    <t>Modules de Finition ZZ 20 dia 90</t>
  </si>
  <si>
    <t>9MOD1002</t>
  </si>
  <si>
    <t>Pelles à grain ABS déclassées couleur vert-rouge-ivoire</t>
  </si>
  <si>
    <t>11PAG0002DEC</t>
  </si>
  <si>
    <t>Pelles à neige corail manche bois avec poignée</t>
  </si>
  <si>
    <t>11PAN0001</t>
  </si>
  <si>
    <t>Manches pour brosses à plafond ( à dégrapper)</t>
  </si>
  <si>
    <t>8MPL0021-SF</t>
  </si>
  <si>
    <t>Poignées plastique pour manches de pelles- MAUVE Clair ( à vérifier)</t>
  </si>
  <si>
    <t>Poignées plastique pour manches de pelles- BLEU FONCE</t>
  </si>
  <si>
    <t>11POI ??</t>
  </si>
  <si>
    <t>Pelle auto sans manche rail NON monté MAUVE</t>
  </si>
  <si>
    <t>à terminer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</si>
</sst>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E_-;\-* #,##0.00\ _E_-;_-* &quot;-&quot;??\ _E_-;_-@_-"/>
    <numFmt numFmtId="165" formatCode="0.000"/>
    <numFmt numFmtId="166" formatCode="#,##0_ ;\-#,##0\ "/>
    <numFmt numFmtId="167" formatCode="#,##0.000"/>
  </numFmts>
  <fonts count="1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i/>
      <sz val="12"/>
      <name val="Arial"/>
      <family val="2"/>
    </font>
    <font>
      <b/>
      <sz val="9"/>
      <name val="Arial"/>
      <family val="2"/>
    </font>
    <font>
      <b/>
      <i/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 applyProtection="0"/>
    <xf numFmtId="16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 applyAlignment="1">
      <alignment vertical="center"/>
    </xf>
    <xf numFmtId="0" fontId="6" fillId="0" borderId="1" xfId="0" applyFont="1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3" fillId="0" borderId="2" xfId="0" applyFont="1" applyBorder="1" applyAlignment="1">
      <alignment horizontal="left" vertical="center" indent="1"/>
    </xf>
    <xf numFmtId="4" fontId="0" fillId="0" borderId="0" xfId="0" applyNumberFormat="1" applyAlignment="1">
      <alignment horizontal="right" vertical="center" indent="2"/>
    </xf>
    <xf numFmtId="4" fontId="0" fillId="0" borderId="2" xfId="0" applyNumberFormat="1" applyBorder="1" applyAlignment="1">
      <alignment horizontal="right" vertical="center" indent="2"/>
    </xf>
    <xf numFmtId="4" fontId="7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right" vertical="center" indent="1"/>
    </xf>
    <xf numFmtId="166" fontId="3" fillId="0" borderId="0" xfId="1" applyNumberFormat="1" applyFont="1" applyAlignment="1">
      <alignment horizontal="right" vertical="center" indent="1"/>
    </xf>
    <xf numFmtId="0" fontId="3" fillId="2" borderId="2" xfId="0" applyFont="1" applyFill="1" applyBorder="1" applyAlignment="1">
      <alignment horizontal="left" vertical="center" indent="1"/>
    </xf>
    <xf numFmtId="0" fontId="6" fillId="0" borderId="0" xfId="0" applyFont="1" applyBorder="1" applyAlignment="1">
      <alignment horizontal="left" vertical="center" indent="1"/>
    </xf>
    <xf numFmtId="0" fontId="10" fillId="0" borderId="2" xfId="0" applyFont="1" applyBorder="1" applyAlignment="1">
      <alignment horizontal="left" vertical="center" indent="1"/>
    </xf>
    <xf numFmtId="0" fontId="8" fillId="0" borderId="2" xfId="0" applyFon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/>
    </xf>
    <xf numFmtId="3" fontId="3" fillId="0" borderId="0" xfId="0" applyNumberFormat="1" applyFont="1" applyAlignment="1">
      <alignment horizontal="right" vertical="center" indent="1"/>
    </xf>
    <xf numFmtId="0" fontId="3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 vertical="center" indent="1"/>
    </xf>
    <xf numFmtId="4" fontId="5" fillId="0" borderId="2" xfId="0" applyNumberFormat="1" applyFont="1" applyBorder="1" applyAlignment="1">
      <alignment horizontal="right" vertical="center" indent="1"/>
    </xf>
    <xf numFmtId="0" fontId="5" fillId="0" borderId="0" xfId="0" applyFont="1" applyAlignment="1">
      <alignment vertical="center"/>
    </xf>
    <xf numFmtId="0" fontId="5" fillId="0" borderId="2" xfId="2" applyFont="1" applyBorder="1" applyAlignment="1">
      <alignment horizontal="left" vertical="center" indent="1"/>
    </xf>
    <xf numFmtId="4" fontId="5" fillId="0" borderId="2" xfId="2" applyNumberFormat="1" applyFont="1" applyBorder="1" applyAlignment="1">
      <alignment horizontal="right" vertical="center" indent="1"/>
    </xf>
    <xf numFmtId="0" fontId="5" fillId="0" borderId="0" xfId="0" applyFont="1" applyAlignment="1">
      <alignment horizontal="left" vertical="center"/>
    </xf>
    <xf numFmtId="3" fontId="5" fillId="0" borderId="0" xfId="0" applyNumberFormat="1" applyFont="1" applyAlignment="1">
      <alignment horizontal="right" vertical="center" indent="1"/>
    </xf>
    <xf numFmtId="4" fontId="10" fillId="0" borderId="3" xfId="0" applyNumberFormat="1" applyFont="1" applyFill="1" applyBorder="1" applyAlignment="1">
      <alignment horizontal="right" vertical="center" indent="1"/>
    </xf>
    <xf numFmtId="0" fontId="5" fillId="0" borderId="0" xfId="0" applyFont="1" applyAlignment="1">
      <alignment horizontal="left" vertical="center" indent="1"/>
    </xf>
    <xf numFmtId="4" fontId="5" fillId="0" borderId="0" xfId="0" applyNumberFormat="1" applyFont="1" applyAlignment="1">
      <alignment horizontal="right" vertical="center" indent="2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66" fontId="2" fillId="0" borderId="2" xfId="1" applyNumberFormat="1" applyFont="1" applyBorder="1" applyAlignment="1">
      <alignment horizontal="right" vertical="center" indent="1"/>
    </xf>
    <xf numFmtId="166" fontId="2" fillId="2" borderId="2" xfId="1" applyNumberFormat="1" applyFont="1" applyFill="1" applyBorder="1" applyAlignment="1">
      <alignment horizontal="right" vertical="center" indent="1"/>
    </xf>
    <xf numFmtId="0" fontId="3" fillId="2" borderId="2" xfId="0" applyFont="1" applyFill="1" applyBorder="1" applyAlignment="1">
      <alignment horizontal="center" vertical="center"/>
    </xf>
    <xf numFmtId="9" fontId="5" fillId="0" borderId="0" xfId="3" applyFont="1" applyAlignment="1">
      <alignment horizontal="left" vertical="center"/>
    </xf>
    <xf numFmtId="9" fontId="3" fillId="0" borderId="0" xfId="3" applyFont="1" applyAlignment="1">
      <alignment horizontal="left"/>
    </xf>
    <xf numFmtId="0" fontId="5" fillId="0" borderId="3" xfId="0" applyFont="1" applyBorder="1" applyAlignment="1">
      <alignment horizontal="left" vertical="center" indent="1"/>
    </xf>
    <xf numFmtId="166" fontId="5" fillId="0" borderId="0" xfId="1" applyNumberFormat="1" applyFont="1" applyAlignment="1">
      <alignment horizontal="right" vertical="center" indent="1"/>
    </xf>
    <xf numFmtId="2" fontId="10" fillId="0" borderId="0" xfId="0" applyNumberFormat="1" applyFont="1" applyAlignment="1">
      <alignment horizontal="right" vertical="center" indent="1"/>
    </xf>
    <xf numFmtId="4" fontId="10" fillId="0" borderId="2" xfId="0" applyNumberFormat="1" applyFont="1" applyFill="1" applyBorder="1" applyAlignment="1">
      <alignment horizontal="right" vertical="center" indent="1"/>
    </xf>
    <xf numFmtId="4" fontId="10" fillId="0" borderId="0" xfId="0" applyNumberFormat="1" applyFont="1" applyBorder="1" applyAlignment="1">
      <alignment horizontal="right" vertical="center" indent="1"/>
    </xf>
    <xf numFmtId="2" fontId="5" fillId="0" borderId="0" xfId="0" applyNumberFormat="1" applyFont="1" applyAlignment="1">
      <alignment horizontal="right" vertical="center" indent="1"/>
    </xf>
    <xf numFmtId="0" fontId="5" fillId="2" borderId="2" xfId="0" applyFont="1" applyFill="1" applyBorder="1" applyAlignment="1">
      <alignment horizontal="left" vertical="center" indent="1"/>
    </xf>
    <xf numFmtId="3" fontId="10" fillId="2" borderId="2" xfId="0" applyNumberFormat="1" applyFont="1" applyFill="1" applyBorder="1" applyAlignment="1">
      <alignment horizontal="right" vertical="center" indent="1"/>
    </xf>
    <xf numFmtId="166" fontId="10" fillId="2" borderId="2" xfId="1" applyNumberFormat="1" applyFont="1" applyFill="1" applyBorder="1" applyAlignment="1">
      <alignment horizontal="right" vertical="center" indent="1"/>
    </xf>
    <xf numFmtId="166" fontId="10" fillId="0" borderId="2" xfId="1" applyNumberFormat="1" applyFont="1" applyBorder="1" applyAlignment="1">
      <alignment horizontal="right" vertical="center" indent="1"/>
    </xf>
    <xf numFmtId="3" fontId="10" fillId="0" borderId="2" xfId="0" applyNumberFormat="1" applyFont="1" applyBorder="1" applyAlignment="1">
      <alignment horizontal="center" vertical="center"/>
    </xf>
    <xf numFmtId="3" fontId="10" fillId="2" borderId="2" xfId="0" applyNumberFormat="1" applyFont="1" applyFill="1" applyBorder="1" applyAlignment="1">
      <alignment horizontal="center" vertical="center"/>
    </xf>
    <xf numFmtId="3" fontId="10" fillId="2" borderId="2" xfId="2" applyNumberFormat="1" applyFont="1" applyFill="1" applyBorder="1" applyAlignment="1">
      <alignment horizontal="center" vertical="center"/>
    </xf>
    <xf numFmtId="9" fontId="3" fillId="0" borderId="0" xfId="3" applyFont="1" applyAlignment="1">
      <alignment horizontal="left" vertical="center"/>
    </xf>
    <xf numFmtId="0" fontId="3" fillId="0" borderId="0" xfId="0" applyFont="1" applyAlignment="1">
      <alignment vertical="center"/>
    </xf>
    <xf numFmtId="0" fontId="5" fillId="2" borderId="2" xfId="2" applyFont="1" applyFill="1" applyBorder="1" applyAlignment="1">
      <alignment horizontal="left" vertical="center" indent="1"/>
    </xf>
    <xf numFmtId="3" fontId="10" fillId="0" borderId="2" xfId="0" applyNumberFormat="1" applyFont="1" applyBorder="1" applyAlignment="1">
      <alignment horizontal="right" vertical="center" indent="2"/>
    </xf>
    <xf numFmtId="166" fontId="2" fillId="0" borderId="2" xfId="0" applyNumberFormat="1" applyFont="1" applyBorder="1" applyAlignment="1">
      <alignment horizontal="right" vertical="center"/>
    </xf>
    <xf numFmtId="0" fontId="5" fillId="2" borderId="3" xfId="0" applyFont="1" applyFill="1" applyBorder="1" applyAlignment="1">
      <alignment horizontal="left" vertical="center" indent="1"/>
    </xf>
    <xf numFmtId="0" fontId="2" fillId="0" borderId="2" xfId="0" applyFont="1" applyBorder="1" applyAlignment="1">
      <alignment horizontal="left" vertical="center" indent="1"/>
    </xf>
    <xf numFmtId="0" fontId="9" fillId="0" borderId="2" xfId="0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indent="1"/>
    </xf>
    <xf numFmtId="167" fontId="2" fillId="0" borderId="0" xfId="0" applyNumberFormat="1" applyFont="1" applyAlignment="1">
      <alignment horizontal="right" vertical="center" indent="1"/>
    </xf>
    <xf numFmtId="4" fontId="2" fillId="0" borderId="3" xfId="0" applyNumberFormat="1" applyFont="1" applyFill="1" applyBorder="1" applyAlignment="1">
      <alignment horizontal="right" vertical="center" indent="1"/>
    </xf>
    <xf numFmtId="0" fontId="3" fillId="0" borderId="0" xfId="0" applyFont="1" applyAlignment="1">
      <alignment horizontal="left" vertical="center" indent="1"/>
    </xf>
    <xf numFmtId="2" fontId="3" fillId="0" borderId="0" xfId="0" applyNumberFormat="1" applyFont="1" applyAlignment="1">
      <alignment horizontal="right" vertical="center" indent="1"/>
    </xf>
    <xf numFmtId="4" fontId="3" fillId="0" borderId="0" xfId="0" applyNumberFormat="1" applyFont="1" applyAlignment="1">
      <alignment horizontal="right" vertical="center" indent="2"/>
    </xf>
    <xf numFmtId="167" fontId="5" fillId="0" borderId="0" xfId="0" applyNumberFormat="1" applyFont="1" applyAlignment="1">
      <alignment horizontal="right" vertical="center" indent="1"/>
    </xf>
    <xf numFmtId="2" fontId="5" fillId="2" borderId="0" xfId="0" applyNumberFormat="1" applyFont="1" applyFill="1" applyAlignment="1">
      <alignment horizontal="right" vertical="center" indent="1"/>
    </xf>
    <xf numFmtId="2" fontId="10" fillId="2" borderId="2" xfId="0" applyNumberFormat="1" applyFont="1" applyFill="1" applyBorder="1" applyAlignment="1">
      <alignment horizontal="right" vertical="center" indent="1"/>
    </xf>
    <xf numFmtId="165" fontId="2" fillId="2" borderId="2" xfId="0" applyNumberFormat="1" applyFont="1" applyFill="1" applyBorder="1" applyAlignment="1">
      <alignment horizontal="right" vertical="center" indent="1"/>
    </xf>
    <xf numFmtId="9" fontId="2" fillId="0" borderId="0" xfId="3" applyFont="1" applyAlignment="1">
      <alignment horizontal="left" vertical="center"/>
    </xf>
    <xf numFmtId="2" fontId="10" fillId="2" borderId="2" xfId="2" applyNumberFormat="1" applyFont="1" applyFill="1" applyBorder="1" applyAlignment="1">
      <alignment horizontal="right" vertical="center" indent="1"/>
    </xf>
    <xf numFmtId="164" fontId="10" fillId="2" borderId="2" xfId="1" applyNumberFormat="1" applyFont="1" applyFill="1" applyBorder="1" applyAlignment="1">
      <alignment horizontal="right" vertical="center" indent="1"/>
    </xf>
    <xf numFmtId="164" fontId="10" fillId="2" borderId="2" xfId="1" applyNumberFormat="1" applyFont="1" applyFill="1" applyBorder="1" applyAlignment="1">
      <alignment horizontal="right" vertical="center"/>
    </xf>
    <xf numFmtId="166" fontId="3" fillId="0" borderId="2" xfId="1" applyNumberFormat="1" applyFont="1" applyBorder="1" applyAlignment="1">
      <alignment horizontal="right" vertical="center" indent="1"/>
    </xf>
    <xf numFmtId="166" fontId="5" fillId="0" borderId="2" xfId="1" applyNumberFormat="1" applyFont="1" applyBorder="1" applyAlignment="1">
      <alignment horizontal="right" vertical="center" indent="1"/>
    </xf>
    <xf numFmtId="0" fontId="1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4">
    <cellStyle name="Milliers" xfId="1" builtinId="3"/>
    <cellStyle name="Normal" xfId="0" builtinId="0"/>
    <cellStyle name="Normal_2010-09-30" xfId="2"/>
    <cellStyle name="Pourcentag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I35"/>
  <sheetViews>
    <sheetView tabSelected="1" zoomScaleNormal="100" workbookViewId="0">
      <pane ySplit="1" topLeftCell="A20" activePane="bottomLeft" state="frozenSplit"/>
      <selection activeCell="C35" sqref="C35:C36"/>
      <selection pane="bottomLeft" activeCell="I1" sqref="I1"/>
    </sheetView>
  </sheetViews>
  <sheetFormatPr baseColWidth="10" defaultRowHeight="18" customHeight="1" x14ac:dyDescent="0.2"/>
  <cols>
    <col min="1" max="1" width="57.42578125" style="61" customWidth="1"/>
    <col min="2" max="2" width="19.140625" style="61" customWidth="1"/>
    <col min="3" max="3" width="9.85546875" style="75" customWidth="1"/>
    <col min="4" max="4" width="13.85546875" style="61" customWidth="1"/>
    <col min="5" max="5" width="12.7109375" style="9" customWidth="1"/>
    <col min="6" max="6" width="11.140625" style="62" customWidth="1"/>
    <col min="7" max="7" width="12.7109375" style="63" customWidth="1"/>
    <col min="8" max="8" width="9" style="57" customWidth="1"/>
    <col min="9" max="9" width="11.42578125" style="49"/>
    <col min="10" max="10" width="8.85546875" style="49" bestFit="1" customWidth="1"/>
    <col min="11" max="11" width="41.42578125" style="49" bestFit="1" customWidth="1"/>
    <col min="12" max="12" width="14" style="49" bestFit="1" customWidth="1"/>
    <col min="13" max="13" width="9" style="49" bestFit="1" customWidth="1"/>
    <col min="14" max="14" width="5" style="49" bestFit="1" customWidth="1"/>
    <col min="15" max="16384" width="11.42578125" style="49"/>
  </cols>
  <sheetData>
    <row r="1" spans="1:9" ht="37.5" customHeight="1" x14ac:dyDescent="0.2">
      <c r="A1" s="54" t="s">
        <v>21</v>
      </c>
      <c r="B1" s="54" t="s">
        <v>49</v>
      </c>
      <c r="C1" s="74" t="s">
        <v>197</v>
      </c>
      <c r="D1" s="54" t="s">
        <v>20</v>
      </c>
      <c r="E1" s="55" t="s">
        <v>5</v>
      </c>
      <c r="F1" s="55" t="s">
        <v>1</v>
      </c>
      <c r="G1" s="56" t="s">
        <v>6</v>
      </c>
    </row>
    <row r="2" spans="1:9" ht="18" customHeight="1" x14ac:dyDescent="0.2">
      <c r="A2" s="4" t="s">
        <v>45</v>
      </c>
      <c r="B2" s="4" t="s">
        <v>57</v>
      </c>
      <c r="C2" s="27" t="s">
        <v>41</v>
      </c>
      <c r="D2" s="4" t="s">
        <v>24</v>
      </c>
      <c r="E2" s="30">
        <v>11200</v>
      </c>
      <c r="F2" s="67">
        <v>3.45</v>
      </c>
      <c r="G2" s="8">
        <f t="shared" ref="G2:G29" si="0">E2*F2/100</f>
        <v>386.4</v>
      </c>
      <c r="H2" s="48" t="s">
        <v>229</v>
      </c>
    </row>
    <row r="3" spans="1:9" ht="18" customHeight="1" x14ac:dyDescent="0.2">
      <c r="A3" s="4" t="s">
        <v>11</v>
      </c>
      <c r="B3" s="4" t="s">
        <v>58</v>
      </c>
      <c r="C3" s="27" t="s">
        <v>41</v>
      </c>
      <c r="D3" s="4" t="s">
        <v>24</v>
      </c>
      <c r="E3" s="30">
        <v>27950</v>
      </c>
      <c r="F3" s="67">
        <v>3.45</v>
      </c>
      <c r="G3" s="8">
        <f t="shared" si="0"/>
        <v>964.27499999999998</v>
      </c>
      <c r="H3" s="48"/>
    </row>
    <row r="4" spans="1:9" ht="18" customHeight="1" x14ac:dyDescent="0.2">
      <c r="A4" s="4" t="s">
        <v>200</v>
      </c>
      <c r="B4" s="4" t="s">
        <v>201</v>
      </c>
      <c r="C4" s="27" t="s">
        <v>198</v>
      </c>
      <c r="D4" s="4" t="s">
        <v>31</v>
      </c>
      <c r="E4" s="30">
        <v>3700</v>
      </c>
      <c r="F4" s="67">
        <v>2.4</v>
      </c>
      <c r="G4" s="8">
        <f t="shared" si="0"/>
        <v>88.8</v>
      </c>
      <c r="H4" s="48"/>
      <c r="I4" s="49">
        <v>3700</v>
      </c>
    </row>
    <row r="5" spans="1:9" ht="18" customHeight="1" x14ac:dyDescent="0.2">
      <c r="A5" s="10" t="s">
        <v>185</v>
      </c>
      <c r="B5" s="10" t="s">
        <v>50</v>
      </c>
      <c r="C5" s="32" t="s">
        <v>198</v>
      </c>
      <c r="D5" s="10" t="s">
        <v>31</v>
      </c>
      <c r="E5" s="31">
        <v>48000</v>
      </c>
      <c r="F5" s="67">
        <v>3</v>
      </c>
      <c r="G5" s="58">
        <f t="shared" si="0"/>
        <v>1440</v>
      </c>
      <c r="H5" s="68">
        <v>0.5</v>
      </c>
      <c r="I5" s="49">
        <v>48000</v>
      </c>
    </row>
    <row r="6" spans="1:9" ht="18" customHeight="1" x14ac:dyDescent="0.2">
      <c r="A6" s="4" t="s">
        <v>82</v>
      </c>
      <c r="B6" s="10" t="s">
        <v>88</v>
      </c>
      <c r="C6" s="32" t="s">
        <v>41</v>
      </c>
      <c r="D6" s="4" t="s">
        <v>24</v>
      </c>
      <c r="E6" s="30">
        <v>9390</v>
      </c>
      <c r="F6" s="67">
        <v>2.2799999999999998</v>
      </c>
      <c r="G6" s="8">
        <f t="shared" si="0"/>
        <v>214.09199999999998</v>
      </c>
      <c r="H6" s="68">
        <v>0.5</v>
      </c>
      <c r="I6" s="49">
        <v>9390</v>
      </c>
    </row>
    <row r="7" spans="1:9" ht="18" customHeight="1" x14ac:dyDescent="0.2">
      <c r="A7" s="4" t="s">
        <v>102</v>
      </c>
      <c r="B7" s="10" t="s">
        <v>86</v>
      </c>
      <c r="C7" s="32" t="s">
        <v>41</v>
      </c>
      <c r="D7" s="4" t="s">
        <v>24</v>
      </c>
      <c r="E7" s="30">
        <v>2100</v>
      </c>
      <c r="F7" s="67">
        <v>2.74</v>
      </c>
      <c r="G7" s="8">
        <f t="shared" si="0"/>
        <v>57.54</v>
      </c>
      <c r="H7" s="68"/>
    </row>
    <row r="8" spans="1:9" ht="18" customHeight="1" x14ac:dyDescent="0.2">
      <c r="A8" s="4" t="s">
        <v>146</v>
      </c>
      <c r="B8" s="4" t="s">
        <v>54</v>
      </c>
      <c r="C8" s="27" t="s">
        <v>198</v>
      </c>
      <c r="D8" s="4" t="s">
        <v>30</v>
      </c>
      <c r="E8" s="30">
        <v>10500</v>
      </c>
      <c r="F8" s="67">
        <v>2.5099999999999998</v>
      </c>
      <c r="G8" s="8">
        <f t="shared" si="0"/>
        <v>263.54999999999995</v>
      </c>
      <c r="H8" s="68"/>
    </row>
    <row r="9" spans="1:9" ht="18" customHeight="1" x14ac:dyDescent="0.2">
      <c r="A9" s="4" t="s">
        <v>147</v>
      </c>
      <c r="B9" s="4" t="s">
        <v>87</v>
      </c>
      <c r="C9" s="27" t="s">
        <v>41</v>
      </c>
      <c r="D9" s="4" t="s">
        <v>24</v>
      </c>
      <c r="E9" s="30">
        <v>21000</v>
      </c>
      <c r="F9" s="67">
        <v>2.85</v>
      </c>
      <c r="G9" s="8">
        <f t="shared" si="0"/>
        <v>598.5</v>
      </c>
      <c r="H9" s="68"/>
    </row>
    <row r="10" spans="1:9" ht="18" customHeight="1" x14ac:dyDescent="0.2">
      <c r="A10" s="4" t="s">
        <v>147</v>
      </c>
      <c r="B10" s="4" t="s">
        <v>103</v>
      </c>
      <c r="C10" s="27" t="s">
        <v>198</v>
      </c>
      <c r="D10" s="4" t="s">
        <v>30</v>
      </c>
      <c r="E10" s="30">
        <v>23100</v>
      </c>
      <c r="F10" s="67">
        <v>2.5099999999999998</v>
      </c>
      <c r="G10" s="8">
        <f t="shared" si="0"/>
        <v>579.80999999999995</v>
      </c>
      <c r="H10" s="68"/>
    </row>
    <row r="11" spans="1:9" ht="18" customHeight="1" x14ac:dyDescent="0.2">
      <c r="A11" s="4" t="s">
        <v>130</v>
      </c>
      <c r="B11" s="4" t="s">
        <v>187</v>
      </c>
      <c r="C11" s="27"/>
      <c r="D11" s="4" t="s">
        <v>38</v>
      </c>
      <c r="E11" s="30">
        <v>4200</v>
      </c>
      <c r="F11" s="67">
        <v>2.7</v>
      </c>
      <c r="G11" s="8">
        <f t="shared" si="0"/>
        <v>113.4</v>
      </c>
      <c r="H11" s="68"/>
    </row>
    <row r="12" spans="1:9" ht="18" customHeight="1" x14ac:dyDescent="0.2">
      <c r="A12" s="4" t="s">
        <v>131</v>
      </c>
      <c r="B12" s="4" t="s">
        <v>186</v>
      </c>
      <c r="C12" s="27"/>
      <c r="D12" s="4" t="s">
        <v>24</v>
      </c>
      <c r="E12" s="30">
        <v>37800</v>
      </c>
      <c r="F12" s="67">
        <v>2.7</v>
      </c>
      <c r="G12" s="8">
        <f t="shared" si="0"/>
        <v>1020.6</v>
      </c>
      <c r="H12" s="68"/>
    </row>
    <row r="13" spans="1:9" ht="18" customHeight="1" x14ac:dyDescent="0.2">
      <c r="A13" s="4" t="s">
        <v>93</v>
      </c>
      <c r="B13" s="4" t="s">
        <v>148</v>
      </c>
      <c r="C13" s="27"/>
      <c r="D13" s="4" t="s">
        <v>24</v>
      </c>
      <c r="E13" s="31">
        <v>650</v>
      </c>
      <c r="F13" s="67">
        <v>10</v>
      </c>
      <c r="G13" s="8">
        <f t="shared" si="0"/>
        <v>65</v>
      </c>
      <c r="H13" s="68">
        <v>0.5</v>
      </c>
    </row>
    <row r="14" spans="1:9" ht="18" customHeight="1" x14ac:dyDescent="0.2">
      <c r="A14" s="4" t="s">
        <v>25</v>
      </c>
      <c r="B14" s="4" t="s">
        <v>149</v>
      </c>
      <c r="C14" s="27"/>
      <c r="D14" s="4" t="s">
        <v>24</v>
      </c>
      <c r="E14" s="30">
        <v>500</v>
      </c>
      <c r="F14" s="67">
        <v>2.13</v>
      </c>
      <c r="G14" s="8">
        <f t="shared" si="0"/>
        <v>10.65</v>
      </c>
      <c r="H14" s="48"/>
    </row>
    <row r="15" spans="1:9" ht="18" customHeight="1" x14ac:dyDescent="0.2">
      <c r="A15" s="4" t="s">
        <v>15</v>
      </c>
      <c r="B15" s="4" t="s">
        <v>51</v>
      </c>
      <c r="C15" s="27"/>
      <c r="D15" s="4" t="s">
        <v>31</v>
      </c>
      <c r="E15" s="30">
        <v>19500</v>
      </c>
      <c r="F15" s="67">
        <v>1.6</v>
      </c>
      <c r="G15" s="8">
        <f t="shared" si="0"/>
        <v>312</v>
      </c>
      <c r="H15" s="48"/>
    </row>
    <row r="16" spans="1:9" ht="18" customHeight="1" x14ac:dyDescent="0.2">
      <c r="A16" s="4" t="s">
        <v>12</v>
      </c>
      <c r="B16" s="4" t="s">
        <v>52</v>
      </c>
      <c r="C16" s="27"/>
      <c r="D16" s="4" t="s">
        <v>24</v>
      </c>
      <c r="E16" s="30">
        <v>5590</v>
      </c>
      <c r="F16" s="67">
        <v>2.06</v>
      </c>
      <c r="G16" s="8">
        <f t="shared" si="0"/>
        <v>115.154</v>
      </c>
      <c r="H16" s="48"/>
      <c r="I16" s="49">
        <v>5590</v>
      </c>
    </row>
    <row r="17" spans="1:9" ht="18" customHeight="1" x14ac:dyDescent="0.2">
      <c r="A17" s="4" t="s">
        <v>13</v>
      </c>
      <c r="B17" s="4" t="s">
        <v>55</v>
      </c>
      <c r="C17" s="27"/>
      <c r="D17" s="4" t="s">
        <v>24</v>
      </c>
      <c r="E17" s="30">
        <v>34420</v>
      </c>
      <c r="F17" s="67">
        <v>2.94</v>
      </c>
      <c r="G17" s="8">
        <f t="shared" si="0"/>
        <v>1011.948</v>
      </c>
      <c r="H17" s="68">
        <v>0.5</v>
      </c>
    </row>
    <row r="18" spans="1:9" ht="18" customHeight="1" x14ac:dyDescent="0.2">
      <c r="A18" s="4" t="s">
        <v>175</v>
      </c>
      <c r="B18" s="4" t="s">
        <v>173</v>
      </c>
      <c r="C18" s="27"/>
      <c r="D18" s="4" t="s">
        <v>174</v>
      </c>
      <c r="E18" s="30">
        <v>18700</v>
      </c>
      <c r="F18" s="67">
        <v>2.2000000000000002</v>
      </c>
      <c r="G18" s="8">
        <f t="shared" si="0"/>
        <v>411.4</v>
      </c>
      <c r="H18" s="48"/>
    </row>
    <row r="19" spans="1:9" ht="18" customHeight="1" x14ac:dyDescent="0.2">
      <c r="A19" s="4" t="s">
        <v>14</v>
      </c>
      <c r="B19" s="4" t="s">
        <v>53</v>
      </c>
      <c r="C19" s="27"/>
      <c r="D19" s="4" t="s">
        <v>24</v>
      </c>
      <c r="E19" s="30">
        <v>22750</v>
      </c>
      <c r="F19" s="67">
        <v>2.0499999999999998</v>
      </c>
      <c r="G19" s="8">
        <f t="shared" si="0"/>
        <v>466.37499999999994</v>
      </c>
      <c r="H19" s="48"/>
      <c r="I19" s="49">
        <v>22750</v>
      </c>
    </row>
    <row r="20" spans="1:9" ht="18" customHeight="1" x14ac:dyDescent="0.2">
      <c r="A20" s="4" t="s">
        <v>84</v>
      </c>
      <c r="B20" s="4" t="s">
        <v>56</v>
      </c>
      <c r="C20" s="27"/>
      <c r="D20" s="4" t="s">
        <v>35</v>
      </c>
      <c r="E20" s="30">
        <v>5100</v>
      </c>
      <c r="F20" s="67">
        <v>3.5</v>
      </c>
      <c r="G20" s="8">
        <f t="shared" si="0"/>
        <v>178.5</v>
      </c>
      <c r="H20" s="68">
        <v>0.5</v>
      </c>
    </row>
    <row r="21" spans="1:9" ht="18" customHeight="1" x14ac:dyDescent="0.2">
      <c r="A21" s="4" t="s">
        <v>42</v>
      </c>
      <c r="B21" s="10" t="s">
        <v>150</v>
      </c>
      <c r="C21" s="32"/>
      <c r="D21" s="4" t="s">
        <v>24</v>
      </c>
      <c r="E21" s="30">
        <v>32230</v>
      </c>
      <c r="F21" s="67">
        <v>5.55</v>
      </c>
      <c r="G21" s="8">
        <f t="shared" si="0"/>
        <v>1788.7650000000001</v>
      </c>
      <c r="H21" s="48"/>
    </row>
    <row r="22" spans="1:9" ht="18" customHeight="1" x14ac:dyDescent="0.2">
      <c r="A22" s="4" t="s">
        <v>4</v>
      </c>
      <c r="B22" s="10" t="s">
        <v>151</v>
      </c>
      <c r="C22" s="32"/>
      <c r="D22" s="4" t="s">
        <v>24</v>
      </c>
      <c r="E22" s="30">
        <v>9000</v>
      </c>
      <c r="F22" s="67">
        <v>5.7</v>
      </c>
      <c r="G22" s="8">
        <f t="shared" si="0"/>
        <v>513</v>
      </c>
      <c r="H22" s="48"/>
    </row>
    <row r="23" spans="1:9" ht="18" customHeight="1" x14ac:dyDescent="0.2">
      <c r="A23" s="4" t="s">
        <v>26</v>
      </c>
      <c r="B23" s="10" t="s">
        <v>153</v>
      </c>
      <c r="C23" s="32"/>
      <c r="D23" s="4" t="s">
        <v>24</v>
      </c>
      <c r="E23" s="30">
        <v>2840</v>
      </c>
      <c r="F23" s="67">
        <v>9.83</v>
      </c>
      <c r="G23" s="8">
        <f t="shared" si="0"/>
        <v>279.17200000000003</v>
      </c>
      <c r="H23" s="34"/>
    </row>
    <row r="24" spans="1:9" ht="18" customHeight="1" x14ac:dyDescent="0.2">
      <c r="A24" s="4" t="s">
        <v>81</v>
      </c>
      <c r="B24" s="10" t="s">
        <v>154</v>
      </c>
      <c r="C24" s="32"/>
      <c r="D24" s="4" t="s">
        <v>24</v>
      </c>
      <c r="E24" s="30">
        <v>1380</v>
      </c>
      <c r="F24" s="67">
        <v>9.35</v>
      </c>
      <c r="G24" s="8">
        <f t="shared" si="0"/>
        <v>129.03</v>
      </c>
      <c r="H24" s="48"/>
    </row>
    <row r="25" spans="1:9" ht="18" customHeight="1" x14ac:dyDescent="0.2">
      <c r="A25" s="4" t="s">
        <v>133</v>
      </c>
      <c r="B25" s="10" t="s">
        <v>152</v>
      </c>
      <c r="C25" s="32"/>
      <c r="D25" s="4" t="s">
        <v>24</v>
      </c>
      <c r="E25" s="30">
        <v>244</v>
      </c>
      <c r="F25" s="67">
        <v>11.7</v>
      </c>
      <c r="G25" s="8">
        <f t="shared" si="0"/>
        <v>28.547999999999998</v>
      </c>
      <c r="H25" s="48"/>
    </row>
    <row r="26" spans="1:9" ht="18" customHeight="1" x14ac:dyDescent="0.2">
      <c r="A26" s="4" t="s">
        <v>27</v>
      </c>
      <c r="B26" s="10" t="s">
        <v>155</v>
      </c>
      <c r="C26" s="32"/>
      <c r="D26" s="4" t="s">
        <v>24</v>
      </c>
      <c r="E26" s="30">
        <v>1300</v>
      </c>
      <c r="F26" s="67">
        <v>5.4</v>
      </c>
      <c r="G26" s="8">
        <f t="shared" si="0"/>
        <v>70.2</v>
      </c>
      <c r="H26" s="34"/>
    </row>
    <row r="27" spans="1:9" ht="18" customHeight="1" x14ac:dyDescent="0.2">
      <c r="A27" s="4" t="s">
        <v>28</v>
      </c>
      <c r="B27" s="10" t="s">
        <v>156</v>
      </c>
      <c r="C27" s="32"/>
      <c r="D27" s="4" t="s">
        <v>24</v>
      </c>
      <c r="E27" s="30">
        <v>3600</v>
      </c>
      <c r="F27" s="67">
        <v>9.35</v>
      </c>
      <c r="G27" s="8">
        <f t="shared" si="0"/>
        <v>336.6</v>
      </c>
      <c r="H27" s="48"/>
    </row>
    <row r="28" spans="1:9" ht="18" customHeight="1" x14ac:dyDescent="0.2">
      <c r="A28" s="4" t="s">
        <v>132</v>
      </c>
      <c r="B28" s="10" t="s">
        <v>137</v>
      </c>
      <c r="C28" s="32"/>
      <c r="D28" s="4" t="s">
        <v>34</v>
      </c>
      <c r="E28" s="30">
        <v>1870</v>
      </c>
      <c r="F28" s="67">
        <v>9.51</v>
      </c>
      <c r="G28" s="8">
        <f t="shared" si="0"/>
        <v>177.83700000000002</v>
      </c>
      <c r="H28" s="68"/>
    </row>
    <row r="29" spans="1:9" ht="18" customHeight="1" x14ac:dyDescent="0.2">
      <c r="A29" s="4" t="s">
        <v>39</v>
      </c>
      <c r="B29" s="4" t="s">
        <v>59</v>
      </c>
      <c r="C29" s="27" t="s">
        <v>198</v>
      </c>
      <c r="D29" s="4" t="s">
        <v>34</v>
      </c>
      <c r="E29" s="31">
        <v>6500</v>
      </c>
      <c r="F29" s="67">
        <v>9.51</v>
      </c>
      <c r="G29" s="8">
        <f t="shared" si="0"/>
        <v>618.15</v>
      </c>
      <c r="H29" s="68"/>
    </row>
    <row r="30" spans="1:9" ht="18" customHeight="1" x14ac:dyDescent="0.2">
      <c r="A30" s="57"/>
      <c r="B30" s="57"/>
      <c r="D30" s="57"/>
      <c r="E30" s="15"/>
      <c r="F30" s="59" t="s">
        <v>0</v>
      </c>
      <c r="G30" s="60">
        <f>SUM(G2:G29)</f>
        <v>12239.296000000002</v>
      </c>
    </row>
    <row r="31" spans="1:9" ht="18" customHeight="1" x14ac:dyDescent="0.2">
      <c r="A31" s="57"/>
      <c r="B31" s="57"/>
      <c r="D31" s="57" t="s">
        <v>85</v>
      </c>
      <c r="E31" s="52">
        <f>SUM(E2:E29)</f>
        <v>365114</v>
      </c>
      <c r="F31" s="57"/>
      <c r="G31" s="9"/>
    </row>
    <row r="33" spans="4:5" ht="18" customHeight="1" x14ac:dyDescent="0.2">
      <c r="D33" s="16" t="s">
        <v>194</v>
      </c>
      <c r="E33" s="72">
        <v>0</v>
      </c>
    </row>
    <row r="34" spans="4:5" ht="18" customHeight="1" x14ac:dyDescent="0.2">
      <c r="D34" s="16" t="s">
        <v>195</v>
      </c>
      <c r="E34" s="72">
        <f>+E31</f>
        <v>365114</v>
      </c>
    </row>
    <row r="35" spans="4:5" ht="18" customHeight="1" x14ac:dyDescent="0.2">
      <c r="D35" s="16" t="s">
        <v>188</v>
      </c>
      <c r="E35" s="72">
        <f>+E34+E33</f>
        <v>365114</v>
      </c>
    </row>
  </sheetData>
  <sheetProtection selectLockedCells="1" selectUnlockedCells="1"/>
  <autoFilter ref="A1:H31"/>
  <phoneticPr fontId="4" type="noConversion"/>
  <printOptions horizontalCentered="1"/>
  <pageMargins left="0.23622047244094491" right="0.23622047244094491" top="0.19685039370078741" bottom="0.39370078740157483" header="0.19685039370078741" footer="0.15748031496062992"/>
  <pageSetup paperSize="9" scale="69" orientation="portrait" useFirstPageNumber="1" r:id="rId1"/>
  <headerFooter>
    <oddFooter xml:space="preserve">&amp;L&amp;"Arial,Gras italique"Odobez Inv 30.09.17&amp;C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H52"/>
  <sheetViews>
    <sheetView zoomScale="86" zoomScaleNormal="86" workbookViewId="0">
      <pane ySplit="1" topLeftCell="A17" activePane="bottomLeft" state="frozenSplit"/>
      <selection activeCell="C35" sqref="C35:C36"/>
      <selection pane="bottomLeft" activeCell="C31" sqref="C31"/>
    </sheetView>
  </sheetViews>
  <sheetFormatPr baseColWidth="10" defaultRowHeight="18" customHeight="1" x14ac:dyDescent="0.2"/>
  <cols>
    <col min="1" max="1" width="89" style="25" customWidth="1"/>
    <col min="2" max="2" width="22.7109375" style="25" customWidth="1"/>
    <col min="3" max="3" width="9.140625" style="25" customWidth="1"/>
    <col min="4" max="4" width="20.7109375" style="25" customWidth="1"/>
    <col min="5" max="5" width="13" style="36" customWidth="1"/>
    <col min="6" max="6" width="16.28515625" style="40" customWidth="1"/>
    <col min="7" max="7" width="15.28515625" style="26" customWidth="1"/>
    <col min="8" max="8" width="11.42578125" style="33"/>
    <col min="9" max="9" width="11.42578125" style="19"/>
    <col min="10" max="10" width="10.42578125" style="19" bestFit="1" customWidth="1"/>
    <col min="11" max="11" width="73.5703125" style="19" bestFit="1" customWidth="1"/>
    <col min="12" max="12" width="25.28515625" style="19" bestFit="1" customWidth="1"/>
    <col min="13" max="13" width="11.28515625" style="19" bestFit="1" customWidth="1"/>
    <col min="14" max="14" width="9.140625" style="19" bestFit="1" customWidth="1"/>
    <col min="15" max="16384" width="11.42578125" style="19"/>
  </cols>
  <sheetData>
    <row r="1" spans="1:8" ht="36.75" customHeight="1" x14ac:dyDescent="0.2">
      <c r="A1" s="12" t="s">
        <v>2</v>
      </c>
      <c r="B1" s="12" t="s">
        <v>49</v>
      </c>
      <c r="C1" s="74" t="s">
        <v>197</v>
      </c>
      <c r="D1" s="12" t="s">
        <v>22</v>
      </c>
      <c r="E1" s="29" t="s">
        <v>5</v>
      </c>
      <c r="F1" s="29" t="s">
        <v>1</v>
      </c>
      <c r="G1" s="7" t="s">
        <v>6</v>
      </c>
    </row>
    <row r="2" spans="1:8" ht="20.100000000000001" customHeight="1" x14ac:dyDescent="0.2">
      <c r="A2" s="35" t="s">
        <v>16</v>
      </c>
      <c r="B2" s="53" t="s">
        <v>61</v>
      </c>
      <c r="C2" s="76">
        <v>0</v>
      </c>
      <c r="D2" s="35" t="s">
        <v>24</v>
      </c>
      <c r="E2" s="44">
        <v>480</v>
      </c>
      <c r="F2" s="70">
        <v>477</v>
      </c>
      <c r="G2" s="18">
        <f t="shared" ref="G2:G46" si="0">E2*F2/100</f>
        <v>2289.6</v>
      </c>
    </row>
    <row r="3" spans="1:8" ht="20.100000000000001" customHeight="1" x14ac:dyDescent="0.2">
      <c r="A3" s="35" t="s">
        <v>182</v>
      </c>
      <c r="B3" s="53" t="s">
        <v>183</v>
      </c>
      <c r="C3" s="76">
        <v>0</v>
      </c>
      <c r="D3" s="35" t="s">
        <v>24</v>
      </c>
      <c r="E3" s="44">
        <v>27</v>
      </c>
      <c r="F3" s="70">
        <v>500</v>
      </c>
      <c r="G3" s="18">
        <f t="shared" si="0"/>
        <v>135</v>
      </c>
      <c r="H3" s="33">
        <v>0.5</v>
      </c>
    </row>
    <row r="4" spans="1:8" ht="20.100000000000001" customHeight="1" x14ac:dyDescent="0.2">
      <c r="A4" s="35" t="s">
        <v>219</v>
      </c>
      <c r="B4" s="53" t="s">
        <v>220</v>
      </c>
      <c r="C4" s="76">
        <v>0</v>
      </c>
      <c r="D4" s="35" t="s">
        <v>24</v>
      </c>
      <c r="E4" s="44">
        <f>162+10</f>
        <v>172</v>
      </c>
      <c r="F4" s="70">
        <v>350</v>
      </c>
      <c r="G4" s="18">
        <f t="shared" si="0"/>
        <v>602</v>
      </c>
      <c r="H4" s="33">
        <v>0.5</v>
      </c>
    </row>
    <row r="5" spans="1:8" ht="20.100000000000001" customHeight="1" x14ac:dyDescent="0.2">
      <c r="A5" s="17" t="s">
        <v>83</v>
      </c>
      <c r="B5" s="41" t="s">
        <v>89</v>
      </c>
      <c r="C5" s="76">
        <v>0</v>
      </c>
      <c r="D5" s="41" t="s">
        <v>24</v>
      </c>
      <c r="E5" s="43">
        <f>20+228</f>
        <v>248</v>
      </c>
      <c r="F5" s="70">
        <v>460</v>
      </c>
      <c r="G5" s="18">
        <f t="shared" si="0"/>
        <v>1140.8</v>
      </c>
      <c r="H5" s="33">
        <v>0.5</v>
      </c>
    </row>
    <row r="6" spans="1:8" ht="20.100000000000001" customHeight="1" x14ac:dyDescent="0.2">
      <c r="A6" s="17" t="s">
        <v>208</v>
      </c>
      <c r="B6" s="41" t="s">
        <v>209</v>
      </c>
      <c r="C6" s="76">
        <v>0</v>
      </c>
      <c r="D6" s="41" t="s">
        <v>32</v>
      </c>
      <c r="E6" s="43">
        <v>1680</v>
      </c>
      <c r="F6" s="70">
        <v>465.12</v>
      </c>
      <c r="G6" s="18">
        <f t="shared" si="0"/>
        <v>7814.0159999999996</v>
      </c>
    </row>
    <row r="7" spans="1:8" ht="20.100000000000001" customHeight="1" x14ac:dyDescent="0.2">
      <c r="A7" s="17" t="s">
        <v>179</v>
      </c>
      <c r="B7" s="41" t="s">
        <v>108</v>
      </c>
      <c r="C7" s="76">
        <v>0</v>
      </c>
      <c r="D7" s="41" t="s">
        <v>32</v>
      </c>
      <c r="E7" s="43">
        <v>480</v>
      </c>
      <c r="F7" s="70">
        <v>414.12</v>
      </c>
      <c r="G7" s="18">
        <f t="shared" si="0"/>
        <v>1987.7760000000001</v>
      </c>
    </row>
    <row r="8" spans="1:8" ht="20.100000000000001" customHeight="1" x14ac:dyDescent="0.2">
      <c r="A8" s="17" t="s">
        <v>127</v>
      </c>
      <c r="B8" s="41" t="s">
        <v>134</v>
      </c>
      <c r="C8" s="76">
        <v>0</v>
      </c>
      <c r="D8" s="41" t="s">
        <v>128</v>
      </c>
      <c r="E8" s="43">
        <v>480</v>
      </c>
      <c r="F8" s="70">
        <v>480</v>
      </c>
      <c r="G8" s="18">
        <f t="shared" si="0"/>
        <v>2304</v>
      </c>
    </row>
    <row r="9" spans="1:8" ht="20.100000000000001" customHeight="1" x14ac:dyDescent="0.2">
      <c r="A9" s="17" t="s">
        <v>212</v>
      </c>
      <c r="B9" s="41" t="s">
        <v>214</v>
      </c>
      <c r="C9" s="76">
        <v>0</v>
      </c>
      <c r="D9" s="41" t="s">
        <v>213</v>
      </c>
      <c r="E9" s="43">
        <v>240</v>
      </c>
      <c r="F9" s="70">
        <v>500</v>
      </c>
      <c r="G9" s="18">
        <f t="shared" si="0"/>
        <v>1200</v>
      </c>
    </row>
    <row r="10" spans="1:8" ht="20.100000000000001" customHeight="1" x14ac:dyDescent="0.2">
      <c r="A10" s="17" t="s">
        <v>40</v>
      </c>
      <c r="B10" s="41" t="s">
        <v>62</v>
      </c>
      <c r="C10" s="76">
        <v>0</v>
      </c>
      <c r="D10" s="41" t="s">
        <v>24</v>
      </c>
      <c r="E10" s="43">
        <f>1408+20</f>
        <v>1428</v>
      </c>
      <c r="F10" s="70">
        <v>445</v>
      </c>
      <c r="G10" s="18">
        <f t="shared" si="0"/>
        <v>6354.6</v>
      </c>
    </row>
    <row r="11" spans="1:8" ht="20.100000000000001" customHeight="1" x14ac:dyDescent="0.2">
      <c r="A11" s="17" t="s">
        <v>129</v>
      </c>
      <c r="B11" s="41"/>
      <c r="C11" s="76">
        <v>0</v>
      </c>
      <c r="D11" s="41" t="s">
        <v>126</v>
      </c>
      <c r="E11" s="43">
        <v>14</v>
      </c>
      <c r="F11" s="70">
        <v>792</v>
      </c>
      <c r="G11" s="18">
        <f t="shared" si="0"/>
        <v>110.88</v>
      </c>
    </row>
    <row r="12" spans="1:8" ht="20.100000000000001" customHeight="1" x14ac:dyDescent="0.2">
      <c r="A12" s="17" t="s">
        <v>221</v>
      </c>
      <c r="B12" s="41" t="s">
        <v>222</v>
      </c>
      <c r="C12" s="76">
        <v>0</v>
      </c>
      <c r="D12" s="41" t="s">
        <v>24</v>
      </c>
      <c r="E12" s="43">
        <v>4</v>
      </c>
      <c r="F12" s="70">
        <v>700</v>
      </c>
      <c r="G12" s="18">
        <f t="shared" si="0"/>
        <v>28</v>
      </c>
    </row>
    <row r="13" spans="1:8" ht="20.100000000000001" customHeight="1" x14ac:dyDescent="0.2">
      <c r="A13" s="17" t="s">
        <v>210</v>
      </c>
      <c r="B13" s="41" t="s">
        <v>211</v>
      </c>
      <c r="C13" s="76">
        <v>0</v>
      </c>
      <c r="D13" s="41" t="s">
        <v>184</v>
      </c>
      <c r="E13" s="43">
        <v>240</v>
      </c>
      <c r="F13" s="70">
        <v>456</v>
      </c>
      <c r="G13" s="18">
        <f t="shared" si="0"/>
        <v>1094.4000000000001</v>
      </c>
    </row>
    <row r="14" spans="1:8" ht="20.100000000000001" customHeight="1" x14ac:dyDescent="0.2">
      <c r="A14" s="17" t="s">
        <v>144</v>
      </c>
      <c r="B14" s="41" t="s">
        <v>145</v>
      </c>
      <c r="C14" s="76">
        <v>0</v>
      </c>
      <c r="D14" s="41" t="s">
        <v>24</v>
      </c>
      <c r="E14" s="43">
        <v>51</v>
      </c>
      <c r="F14" s="70">
        <v>1350</v>
      </c>
      <c r="G14" s="18">
        <f t="shared" si="0"/>
        <v>688.5</v>
      </c>
    </row>
    <row r="15" spans="1:8" ht="20.100000000000001" customHeight="1" x14ac:dyDescent="0.2">
      <c r="A15" s="17" t="s">
        <v>37</v>
      </c>
      <c r="B15" s="41" t="s">
        <v>65</v>
      </c>
      <c r="C15" s="76">
        <v>0</v>
      </c>
      <c r="D15" s="41" t="s">
        <v>24</v>
      </c>
      <c r="E15" s="42">
        <v>847</v>
      </c>
      <c r="F15" s="70">
        <v>460</v>
      </c>
      <c r="G15" s="18">
        <f t="shared" si="0"/>
        <v>3896.2</v>
      </c>
    </row>
    <row r="16" spans="1:8" ht="20.100000000000001" customHeight="1" x14ac:dyDescent="0.2">
      <c r="A16" s="17" t="s">
        <v>172</v>
      </c>
      <c r="B16" s="41" t="s">
        <v>157</v>
      </c>
      <c r="C16" s="76">
        <v>0</v>
      </c>
      <c r="D16" s="41" t="s">
        <v>109</v>
      </c>
      <c r="E16" s="42">
        <v>1100</v>
      </c>
      <c r="F16" s="70">
        <v>620.5</v>
      </c>
      <c r="G16" s="18">
        <f t="shared" si="0"/>
        <v>6825.5</v>
      </c>
      <c r="H16" s="33" t="s">
        <v>199</v>
      </c>
    </row>
    <row r="17" spans="1:8" ht="20.100000000000001" customHeight="1" x14ac:dyDescent="0.2">
      <c r="A17" s="17" t="s">
        <v>206</v>
      </c>
      <c r="B17" s="41" t="s">
        <v>207</v>
      </c>
      <c r="C17" s="76">
        <v>0</v>
      </c>
      <c r="D17" s="41" t="s">
        <v>32</v>
      </c>
      <c r="E17" s="43">
        <v>790</v>
      </c>
      <c r="F17" s="70">
        <v>465.12</v>
      </c>
      <c r="G17" s="18">
        <f t="shared" si="0"/>
        <v>3674.4479999999999</v>
      </c>
    </row>
    <row r="18" spans="1:8" ht="20.100000000000001" customHeight="1" x14ac:dyDescent="0.2">
      <c r="A18" s="17" t="s">
        <v>112</v>
      </c>
      <c r="B18" s="41" t="s">
        <v>63</v>
      </c>
      <c r="C18" s="76">
        <v>0</v>
      </c>
      <c r="D18" s="41" t="s">
        <v>24</v>
      </c>
      <c r="E18" s="43">
        <v>60</v>
      </c>
      <c r="F18" s="70">
        <v>480</v>
      </c>
      <c r="G18" s="18">
        <f t="shared" si="0"/>
        <v>288</v>
      </c>
    </row>
    <row r="19" spans="1:8" ht="20.100000000000001" customHeight="1" x14ac:dyDescent="0.2">
      <c r="A19" s="17" t="s">
        <v>113</v>
      </c>
      <c r="B19" s="41" t="s">
        <v>110</v>
      </c>
      <c r="C19" s="76">
        <v>0</v>
      </c>
      <c r="D19" s="41" t="s">
        <v>109</v>
      </c>
      <c r="E19" s="43">
        <f>960+1080</f>
        <v>2040</v>
      </c>
      <c r="F19" s="70">
        <v>365.5</v>
      </c>
      <c r="G19" s="18">
        <f t="shared" si="0"/>
        <v>7456.2</v>
      </c>
      <c r="H19" s="33" t="s">
        <v>199</v>
      </c>
    </row>
    <row r="20" spans="1:8" ht="20.100000000000001" customHeight="1" x14ac:dyDescent="0.2">
      <c r="A20" s="17" t="s">
        <v>189</v>
      </c>
      <c r="B20" s="41" t="s">
        <v>196</v>
      </c>
      <c r="C20" s="76">
        <v>0</v>
      </c>
      <c r="D20" s="41" t="s">
        <v>24</v>
      </c>
      <c r="E20" s="43">
        <v>290</v>
      </c>
      <c r="F20" s="70">
        <v>325</v>
      </c>
      <c r="G20" s="18">
        <f t="shared" si="0"/>
        <v>942.5</v>
      </c>
    </row>
    <row r="21" spans="1:8" ht="20.100000000000001" customHeight="1" x14ac:dyDescent="0.2">
      <c r="A21" s="17" t="s">
        <v>190</v>
      </c>
      <c r="B21" s="41" t="s">
        <v>158</v>
      </c>
      <c r="C21" s="76">
        <v>0</v>
      </c>
      <c r="D21" s="41" t="s">
        <v>24</v>
      </c>
      <c r="E21" s="43">
        <v>400</v>
      </c>
      <c r="F21" s="70">
        <v>325</v>
      </c>
      <c r="G21" s="18">
        <f t="shared" si="0"/>
        <v>1300</v>
      </c>
    </row>
    <row r="22" spans="1:8" ht="20.100000000000001" customHeight="1" x14ac:dyDescent="0.2">
      <c r="A22" s="17" t="s">
        <v>191</v>
      </c>
      <c r="B22" s="41" t="s">
        <v>159</v>
      </c>
      <c r="C22" s="76">
        <v>0</v>
      </c>
      <c r="D22" s="41" t="s">
        <v>24</v>
      </c>
      <c r="E22" s="43">
        <v>25</v>
      </c>
      <c r="F22" s="70">
        <v>325</v>
      </c>
      <c r="G22" s="18">
        <f t="shared" si="0"/>
        <v>81.25</v>
      </c>
    </row>
    <row r="23" spans="1:8" ht="20.100000000000001" customHeight="1" x14ac:dyDescent="0.2">
      <c r="A23" s="17" t="s">
        <v>228</v>
      </c>
      <c r="B23" s="41" t="s">
        <v>159</v>
      </c>
      <c r="C23" s="76">
        <v>0</v>
      </c>
      <c r="D23" s="41" t="s">
        <v>24</v>
      </c>
      <c r="E23" s="43">
        <v>45</v>
      </c>
      <c r="F23" s="70">
        <v>280</v>
      </c>
      <c r="G23" s="18">
        <f t="shared" si="0"/>
        <v>126</v>
      </c>
    </row>
    <row r="24" spans="1:8" ht="20.100000000000001" customHeight="1" x14ac:dyDescent="0.2">
      <c r="A24" s="17" t="s">
        <v>192</v>
      </c>
      <c r="B24" s="41" t="s">
        <v>160</v>
      </c>
      <c r="C24" s="76">
        <v>0</v>
      </c>
      <c r="D24" s="41" t="s">
        <v>24</v>
      </c>
      <c r="E24" s="43">
        <v>65</v>
      </c>
      <c r="F24" s="70">
        <v>325</v>
      </c>
      <c r="G24" s="18">
        <f t="shared" si="0"/>
        <v>211.25</v>
      </c>
    </row>
    <row r="25" spans="1:8" ht="20.100000000000001" customHeight="1" x14ac:dyDescent="0.2">
      <c r="A25" s="17" t="s">
        <v>193</v>
      </c>
      <c r="B25" s="41" t="s">
        <v>161</v>
      </c>
      <c r="C25" s="76">
        <v>0</v>
      </c>
      <c r="D25" s="41" t="s">
        <v>24</v>
      </c>
      <c r="E25" s="43">
        <v>24</v>
      </c>
      <c r="F25" s="70">
        <v>325</v>
      </c>
      <c r="G25" s="18">
        <f t="shared" si="0"/>
        <v>78</v>
      </c>
    </row>
    <row r="26" spans="1:8" ht="20.100000000000001" customHeight="1" x14ac:dyDescent="0.2">
      <c r="A26" s="17" t="s">
        <v>180</v>
      </c>
      <c r="B26" s="41" t="s">
        <v>181</v>
      </c>
      <c r="C26" s="76">
        <v>0</v>
      </c>
      <c r="D26" s="41" t="s">
        <v>32</v>
      </c>
      <c r="E26" s="43">
        <v>252</v>
      </c>
      <c r="F26" s="70">
        <v>432.48</v>
      </c>
      <c r="G26" s="18">
        <f t="shared" si="0"/>
        <v>1089.8496</v>
      </c>
    </row>
    <row r="27" spans="1:8" ht="20.100000000000001" customHeight="1" x14ac:dyDescent="0.2">
      <c r="A27" s="17" t="s">
        <v>94</v>
      </c>
      <c r="B27" s="41" t="s">
        <v>135</v>
      </c>
      <c r="C27" s="76">
        <v>0</v>
      </c>
      <c r="D27" s="41" t="s">
        <v>24</v>
      </c>
      <c r="E27" s="43">
        <v>27</v>
      </c>
      <c r="F27" s="70">
        <v>430</v>
      </c>
      <c r="G27" s="18">
        <f t="shared" si="0"/>
        <v>116.1</v>
      </c>
    </row>
    <row r="28" spans="1:8" ht="20.100000000000001" customHeight="1" x14ac:dyDescent="0.2">
      <c r="A28" s="17" t="s">
        <v>178</v>
      </c>
      <c r="B28" s="41" t="s">
        <v>64</v>
      </c>
      <c r="C28" s="76">
        <v>0</v>
      </c>
      <c r="D28" s="41" t="s">
        <v>24</v>
      </c>
      <c r="E28" s="43">
        <v>16</v>
      </c>
      <c r="F28" s="70">
        <v>430</v>
      </c>
      <c r="G28" s="18">
        <f t="shared" si="0"/>
        <v>68.8</v>
      </c>
    </row>
    <row r="29" spans="1:8" ht="20.100000000000001" customHeight="1" x14ac:dyDescent="0.2">
      <c r="A29" s="17" t="s">
        <v>111</v>
      </c>
      <c r="B29" s="41" t="s">
        <v>136</v>
      </c>
      <c r="C29" s="76">
        <v>0</v>
      </c>
      <c r="D29" s="41" t="s">
        <v>24</v>
      </c>
      <c r="E29" s="43">
        <v>37</v>
      </c>
      <c r="F29" s="70">
        <v>430</v>
      </c>
      <c r="G29" s="18">
        <f t="shared" si="0"/>
        <v>159.1</v>
      </c>
    </row>
    <row r="30" spans="1:8" ht="20.100000000000001" customHeight="1" x14ac:dyDescent="0.2">
      <c r="A30" s="17" t="s">
        <v>202</v>
      </c>
      <c r="B30" s="41" t="s">
        <v>203</v>
      </c>
      <c r="C30" s="76">
        <v>0</v>
      </c>
      <c r="D30" s="41" t="s">
        <v>24</v>
      </c>
      <c r="E30" s="43">
        <v>5</v>
      </c>
      <c r="F30" s="70">
        <v>430</v>
      </c>
      <c r="G30" s="18">
        <f t="shared" si="0"/>
        <v>21.5</v>
      </c>
    </row>
    <row r="31" spans="1:8" ht="20.100000000000001" customHeight="1" x14ac:dyDescent="0.2">
      <c r="A31" s="17" t="s">
        <v>204</v>
      </c>
      <c r="B31" s="41" t="s">
        <v>205</v>
      </c>
      <c r="C31" s="76">
        <v>0</v>
      </c>
      <c r="D31" s="41" t="s">
        <v>24</v>
      </c>
      <c r="E31" s="43">
        <v>7</v>
      </c>
      <c r="F31" s="70">
        <v>430</v>
      </c>
      <c r="G31" s="18">
        <f t="shared" si="0"/>
        <v>30.1</v>
      </c>
    </row>
    <row r="32" spans="1:8" ht="20.100000000000001" customHeight="1" x14ac:dyDescent="0.2">
      <c r="A32" s="17" t="s">
        <v>143</v>
      </c>
      <c r="B32" s="41"/>
      <c r="C32" s="76">
        <v>0</v>
      </c>
      <c r="D32" s="41" t="s">
        <v>126</v>
      </c>
      <c r="E32" s="43">
        <v>4</v>
      </c>
      <c r="F32" s="70">
        <v>542</v>
      </c>
      <c r="G32" s="18">
        <f t="shared" si="0"/>
        <v>21.68</v>
      </c>
    </row>
    <row r="33" spans="1:7" ht="20.100000000000001" customHeight="1" x14ac:dyDescent="0.2">
      <c r="A33" s="17" t="s">
        <v>43</v>
      </c>
      <c r="B33" s="41" t="s">
        <v>162</v>
      </c>
      <c r="C33" s="76">
        <v>0</v>
      </c>
      <c r="D33" s="41" t="s">
        <v>32</v>
      </c>
      <c r="E33" s="42">
        <f>5.5*110</f>
        <v>605</v>
      </c>
      <c r="F33" s="70">
        <v>75</v>
      </c>
      <c r="G33" s="18">
        <f t="shared" si="0"/>
        <v>453.75</v>
      </c>
    </row>
    <row r="34" spans="1:7" ht="20.100000000000001" customHeight="1" x14ac:dyDescent="0.2">
      <c r="A34" s="17" t="s">
        <v>44</v>
      </c>
      <c r="B34" s="41" t="s">
        <v>163</v>
      </c>
      <c r="C34" s="76">
        <v>0</v>
      </c>
      <c r="D34" s="41" t="s">
        <v>24</v>
      </c>
      <c r="E34" s="42">
        <v>800</v>
      </c>
      <c r="F34" s="70">
        <v>75</v>
      </c>
      <c r="G34" s="18">
        <f t="shared" si="0"/>
        <v>600</v>
      </c>
    </row>
    <row r="35" spans="1:7" ht="20.100000000000001" customHeight="1" x14ac:dyDescent="0.2">
      <c r="A35" s="17" t="s">
        <v>47</v>
      </c>
      <c r="B35" s="41" t="s">
        <v>164</v>
      </c>
      <c r="C35" s="76">
        <v>0</v>
      </c>
      <c r="D35" s="41" t="s">
        <v>24</v>
      </c>
      <c r="E35" s="43">
        <v>660</v>
      </c>
      <c r="F35" s="70">
        <v>37</v>
      </c>
      <c r="G35" s="18">
        <f t="shared" si="0"/>
        <v>244.2</v>
      </c>
    </row>
    <row r="36" spans="1:7" ht="20.100000000000001" customHeight="1" x14ac:dyDescent="0.2">
      <c r="A36" s="17" t="s">
        <v>48</v>
      </c>
      <c r="B36" s="41" t="s">
        <v>60</v>
      </c>
      <c r="C36" s="76">
        <v>0</v>
      </c>
      <c r="D36" s="41" t="s">
        <v>32</v>
      </c>
      <c r="E36" s="43">
        <v>1080</v>
      </c>
      <c r="F36" s="71">
        <v>74.2</v>
      </c>
      <c r="G36" s="18">
        <f t="shared" si="0"/>
        <v>801.36</v>
      </c>
    </row>
    <row r="37" spans="1:7" ht="20.100000000000001" customHeight="1" x14ac:dyDescent="0.2">
      <c r="A37" s="17" t="s">
        <v>96</v>
      </c>
      <c r="B37" s="41" t="s">
        <v>90</v>
      </c>
      <c r="C37" s="76">
        <v>0</v>
      </c>
      <c r="D37" s="41" t="s">
        <v>32</v>
      </c>
      <c r="E37" s="43">
        <v>960</v>
      </c>
      <c r="F37" s="71">
        <v>69</v>
      </c>
      <c r="G37" s="18">
        <f t="shared" si="0"/>
        <v>662.4</v>
      </c>
    </row>
    <row r="38" spans="1:7" ht="20.100000000000001" customHeight="1" x14ac:dyDescent="0.2">
      <c r="A38" s="17" t="s">
        <v>46</v>
      </c>
      <c r="B38" s="41" t="s">
        <v>165</v>
      </c>
      <c r="C38" s="76">
        <v>0</v>
      </c>
      <c r="D38" s="41" t="s">
        <v>24</v>
      </c>
      <c r="E38" s="43">
        <f>100+220</f>
        <v>320</v>
      </c>
      <c r="F38" s="70">
        <v>37</v>
      </c>
      <c r="G38" s="18">
        <f t="shared" si="0"/>
        <v>118.4</v>
      </c>
    </row>
    <row r="39" spans="1:7" ht="20.100000000000001" customHeight="1" x14ac:dyDescent="0.2">
      <c r="A39" s="17" t="s">
        <v>107</v>
      </c>
      <c r="B39" s="41" t="s">
        <v>166</v>
      </c>
      <c r="C39" s="76">
        <v>0</v>
      </c>
      <c r="D39" s="41" t="s">
        <v>24</v>
      </c>
      <c r="E39" s="43">
        <v>1160</v>
      </c>
      <c r="F39" s="70">
        <v>37</v>
      </c>
      <c r="G39" s="18">
        <f t="shared" si="0"/>
        <v>429.2</v>
      </c>
    </row>
    <row r="40" spans="1:7" ht="20.100000000000001" customHeight="1" x14ac:dyDescent="0.2">
      <c r="A40" s="17" t="s">
        <v>118</v>
      </c>
      <c r="B40" s="41" t="s">
        <v>167</v>
      </c>
      <c r="C40" s="76">
        <v>0</v>
      </c>
      <c r="D40" s="41" t="s">
        <v>24</v>
      </c>
      <c r="E40" s="43">
        <v>1000</v>
      </c>
      <c r="F40" s="70">
        <v>37</v>
      </c>
      <c r="G40" s="18">
        <f t="shared" si="0"/>
        <v>370</v>
      </c>
    </row>
    <row r="41" spans="1:7" ht="20.100000000000001" customHeight="1" x14ac:dyDescent="0.2">
      <c r="A41" s="17" t="s">
        <v>95</v>
      </c>
      <c r="B41" s="41" t="s">
        <v>169</v>
      </c>
      <c r="C41" s="76">
        <v>0</v>
      </c>
      <c r="D41" s="41" t="s">
        <v>24</v>
      </c>
      <c r="E41" s="43">
        <v>80</v>
      </c>
      <c r="F41" s="70">
        <v>37</v>
      </c>
      <c r="G41" s="18">
        <f t="shared" si="0"/>
        <v>29.6</v>
      </c>
    </row>
    <row r="42" spans="1:7" ht="20.100000000000001" customHeight="1" x14ac:dyDescent="0.2">
      <c r="A42" s="17" t="s">
        <v>104</v>
      </c>
      <c r="B42" s="41" t="s">
        <v>170</v>
      </c>
      <c r="C42" s="76">
        <v>0</v>
      </c>
      <c r="D42" s="41" t="s">
        <v>24</v>
      </c>
      <c r="E42" s="43">
        <v>80</v>
      </c>
      <c r="F42" s="70">
        <v>37</v>
      </c>
      <c r="G42" s="18">
        <f t="shared" si="0"/>
        <v>29.6</v>
      </c>
    </row>
    <row r="43" spans="1:7" ht="20.100000000000001" customHeight="1" x14ac:dyDescent="0.2">
      <c r="A43" s="17" t="s">
        <v>226</v>
      </c>
      <c r="B43" s="41" t="s">
        <v>227</v>
      </c>
      <c r="C43" s="76">
        <v>0</v>
      </c>
      <c r="D43" s="41" t="s">
        <v>24</v>
      </c>
      <c r="E43" s="43">
        <v>1100</v>
      </c>
      <c r="F43" s="70">
        <v>37</v>
      </c>
      <c r="G43" s="18">
        <f t="shared" si="0"/>
        <v>407</v>
      </c>
    </row>
    <row r="44" spans="1:7" ht="20.100000000000001" customHeight="1" x14ac:dyDescent="0.2">
      <c r="A44" s="17" t="s">
        <v>106</v>
      </c>
      <c r="B44" s="41" t="s">
        <v>168</v>
      </c>
      <c r="C44" s="76">
        <v>0</v>
      </c>
      <c r="D44" s="41" t="s">
        <v>24</v>
      </c>
      <c r="E44" s="43">
        <v>150</v>
      </c>
      <c r="F44" s="70">
        <v>37</v>
      </c>
      <c r="G44" s="18">
        <f t="shared" si="0"/>
        <v>55.5</v>
      </c>
    </row>
    <row r="45" spans="1:7" ht="20.100000000000001" customHeight="1" x14ac:dyDescent="0.2">
      <c r="A45" s="17" t="s">
        <v>225</v>
      </c>
      <c r="B45" s="41" t="s">
        <v>171</v>
      </c>
      <c r="C45" s="76">
        <v>0</v>
      </c>
      <c r="D45" s="41" t="s">
        <v>24</v>
      </c>
      <c r="E45" s="43">
        <v>1040</v>
      </c>
      <c r="F45" s="70">
        <v>37</v>
      </c>
      <c r="G45" s="18">
        <f t="shared" si="0"/>
        <v>384.8</v>
      </c>
    </row>
    <row r="46" spans="1:7" ht="20.100000000000001" customHeight="1" x14ac:dyDescent="0.2">
      <c r="A46" s="17" t="s">
        <v>105</v>
      </c>
      <c r="B46" s="41" t="s">
        <v>171</v>
      </c>
      <c r="C46" s="76">
        <v>0</v>
      </c>
      <c r="D46" s="41" t="s">
        <v>24</v>
      </c>
      <c r="E46" s="43">
        <v>160</v>
      </c>
      <c r="F46" s="70">
        <v>37</v>
      </c>
      <c r="G46" s="18">
        <f t="shared" si="0"/>
        <v>59.2</v>
      </c>
    </row>
    <row r="47" spans="1:7" ht="18" customHeight="1" x14ac:dyDescent="0.2">
      <c r="A47" s="22"/>
      <c r="B47" s="22"/>
      <c r="C47" s="22"/>
      <c r="D47" s="22"/>
      <c r="F47" s="37" t="s">
        <v>0</v>
      </c>
      <c r="G47" s="38">
        <f>SUM(G2:G46)</f>
        <v>56781.059599999993</v>
      </c>
    </row>
    <row r="48" spans="1:7" ht="18" customHeight="1" x14ac:dyDescent="0.2">
      <c r="A48" s="22"/>
      <c r="B48" s="22"/>
      <c r="C48" s="22"/>
      <c r="D48" s="22"/>
      <c r="E48" s="44">
        <f>SUM(E2:E46)</f>
        <v>20773</v>
      </c>
      <c r="F48" s="37"/>
      <c r="G48" s="39"/>
    </row>
    <row r="49" spans="4:6" ht="18" customHeight="1" x14ac:dyDescent="0.2">
      <c r="F49" s="65"/>
    </row>
    <row r="50" spans="4:6" ht="18" customHeight="1" x14ac:dyDescent="0.2">
      <c r="D50" s="16" t="s">
        <v>194</v>
      </c>
      <c r="E50" s="73">
        <f>+E25+E24+E23+E22+E21+E20</f>
        <v>849</v>
      </c>
    </row>
    <row r="51" spans="4:6" ht="18" customHeight="1" x14ac:dyDescent="0.2">
      <c r="D51" s="16" t="s">
        <v>195</v>
      </c>
      <c r="E51" s="73">
        <f>+E48-E50</f>
        <v>19924</v>
      </c>
    </row>
    <row r="52" spans="4:6" ht="18" customHeight="1" x14ac:dyDescent="0.2">
      <c r="D52" s="16" t="s">
        <v>188</v>
      </c>
      <c r="E52" s="73">
        <f>SUM(E50:E51)</f>
        <v>20773</v>
      </c>
    </row>
  </sheetData>
  <autoFilter ref="A1:H48"/>
  <phoneticPr fontId="4" type="noConversion"/>
  <printOptions horizontalCentered="1"/>
  <pageMargins left="0.23622047244094491" right="0.23622047244094491" top="0.19685039370078741" bottom="0.39370078740157483" header="0.19685039370078741" footer="0.15748031496062992"/>
  <pageSetup paperSize="9" scale="48" orientation="portrait" useFirstPageNumber="1" r:id="rId1"/>
  <headerFooter alignWithMargins="0">
    <oddFooter xml:space="preserve">&amp;L&amp;"Arial,Gras italique"Odobez Inv 30.09.17&amp;C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H34"/>
  <sheetViews>
    <sheetView zoomScale="85" zoomScaleNormal="85" workbookViewId="0">
      <pane ySplit="1" topLeftCell="A2" activePane="bottomLeft" state="frozenSplit"/>
      <selection activeCell="C35" sqref="C35:C36"/>
      <selection pane="bottomLeft" activeCell="B5" sqref="B5"/>
    </sheetView>
  </sheetViews>
  <sheetFormatPr baseColWidth="10" defaultRowHeight="15" customHeight="1" x14ac:dyDescent="0.2"/>
  <cols>
    <col min="1" max="1" width="65.7109375" style="3" customWidth="1"/>
    <col min="2" max="2" width="21.140625" style="3" bestFit="1" customWidth="1"/>
    <col min="3" max="3" width="10.85546875" style="28" customWidth="1"/>
    <col min="4" max="4" width="17" style="3" customWidth="1"/>
    <col min="5" max="5" width="16.42578125" style="5" customWidth="1"/>
    <col min="6" max="6" width="12.7109375" style="1" customWidth="1"/>
    <col min="7" max="7" width="14.85546875" style="1" customWidth="1"/>
    <col min="8" max="8" width="11.5703125" style="48" customWidth="1"/>
    <col min="9" max="9" width="11.42578125" style="1"/>
    <col min="10" max="10" width="8.85546875" style="1" bestFit="1" customWidth="1"/>
    <col min="11" max="11" width="41.28515625" style="1" bestFit="1" customWidth="1"/>
    <col min="12" max="12" width="12.5703125" style="1" bestFit="1" customWidth="1"/>
    <col min="13" max="13" width="9" style="1" bestFit="1" customWidth="1"/>
    <col min="14" max="14" width="6.5703125" style="1" bestFit="1" customWidth="1"/>
    <col min="15" max="16384" width="11.42578125" style="1"/>
  </cols>
  <sheetData>
    <row r="1" spans="1:8" ht="30" customHeight="1" thickBot="1" x14ac:dyDescent="0.25">
      <c r="A1" s="2" t="s">
        <v>23</v>
      </c>
      <c r="B1" s="11" t="s">
        <v>49</v>
      </c>
      <c r="C1" s="74" t="s">
        <v>197</v>
      </c>
      <c r="D1" s="11" t="s">
        <v>20</v>
      </c>
      <c r="E1" s="13" t="s">
        <v>5</v>
      </c>
      <c r="F1" s="13" t="s">
        <v>1</v>
      </c>
      <c r="G1" s="14" t="s">
        <v>6</v>
      </c>
    </row>
    <row r="2" spans="1:8" s="19" customFormat="1" ht="18" customHeight="1" x14ac:dyDescent="0.2">
      <c r="A2" s="17" t="s">
        <v>98</v>
      </c>
      <c r="B2" s="17" t="s">
        <v>139</v>
      </c>
      <c r="C2" s="77" t="s">
        <v>41</v>
      </c>
      <c r="D2" s="17" t="s">
        <v>24</v>
      </c>
      <c r="E2" s="46">
        <v>4070</v>
      </c>
      <c r="F2" s="66">
        <v>8.9</v>
      </c>
      <c r="G2" s="18">
        <f t="shared" ref="G2:G24" si="0">E2*F2/100</f>
        <v>362.23</v>
      </c>
      <c r="H2" s="33">
        <v>0.5</v>
      </c>
    </row>
    <row r="3" spans="1:8" s="19" customFormat="1" ht="18" customHeight="1" x14ac:dyDescent="0.2">
      <c r="A3" s="17" t="s">
        <v>36</v>
      </c>
      <c r="B3" s="17" t="s">
        <v>66</v>
      </c>
      <c r="C3" s="77" t="s">
        <v>41</v>
      </c>
      <c r="D3" s="17" t="s">
        <v>33</v>
      </c>
      <c r="E3" s="45">
        <v>4070</v>
      </c>
      <c r="F3" s="66">
        <v>10.1</v>
      </c>
      <c r="G3" s="18">
        <f t="shared" si="0"/>
        <v>411.07</v>
      </c>
      <c r="H3" s="33"/>
    </row>
    <row r="4" spans="1:8" s="19" customFormat="1" ht="18" customHeight="1" x14ac:dyDescent="0.2">
      <c r="A4" s="17" t="s">
        <v>140</v>
      </c>
      <c r="B4" s="17" t="s">
        <v>141</v>
      </c>
      <c r="C4" s="77" t="s">
        <v>41</v>
      </c>
      <c r="D4" s="17" t="s">
        <v>33</v>
      </c>
      <c r="E4" s="45">
        <v>370</v>
      </c>
      <c r="F4" s="66">
        <v>9.6</v>
      </c>
      <c r="G4" s="18">
        <f t="shared" si="0"/>
        <v>35.520000000000003</v>
      </c>
      <c r="H4" s="33"/>
    </row>
    <row r="5" spans="1:8" s="19" customFormat="1" ht="18" customHeight="1" x14ac:dyDescent="0.2">
      <c r="A5" s="17" t="s">
        <v>120</v>
      </c>
      <c r="B5" s="17" t="s">
        <v>70</v>
      </c>
      <c r="C5" s="77" t="s">
        <v>198</v>
      </c>
      <c r="D5" s="17" t="s">
        <v>97</v>
      </c>
      <c r="E5" s="46">
        <v>6000</v>
      </c>
      <c r="F5" s="66">
        <v>7.7</v>
      </c>
      <c r="G5" s="18">
        <f t="shared" si="0"/>
        <v>462</v>
      </c>
      <c r="H5" s="33">
        <v>0.5</v>
      </c>
    </row>
    <row r="6" spans="1:8" s="19" customFormat="1" ht="18" customHeight="1" x14ac:dyDescent="0.2">
      <c r="A6" s="17" t="s">
        <v>121</v>
      </c>
      <c r="B6" s="17" t="s">
        <v>71</v>
      </c>
      <c r="C6" s="77" t="s">
        <v>198</v>
      </c>
      <c r="D6" s="17" t="s">
        <v>97</v>
      </c>
      <c r="E6" s="45">
        <v>900</v>
      </c>
      <c r="F6" s="66">
        <v>8.1</v>
      </c>
      <c r="G6" s="18">
        <f t="shared" si="0"/>
        <v>72.900000000000006</v>
      </c>
      <c r="H6" s="33">
        <v>0.5</v>
      </c>
    </row>
    <row r="7" spans="1:8" s="19" customFormat="1" ht="18" customHeight="1" x14ac:dyDescent="0.2">
      <c r="A7" s="17" t="s">
        <v>122</v>
      </c>
      <c r="B7" s="17" t="s">
        <v>72</v>
      </c>
      <c r="C7" s="77" t="s">
        <v>198</v>
      </c>
      <c r="D7" s="17" t="s">
        <v>97</v>
      </c>
      <c r="E7" s="45">
        <v>820</v>
      </c>
      <c r="F7" s="66">
        <v>8.4499999999999993</v>
      </c>
      <c r="G7" s="18">
        <f t="shared" si="0"/>
        <v>69.289999999999992</v>
      </c>
      <c r="H7" s="33">
        <v>0.5</v>
      </c>
    </row>
    <row r="8" spans="1:8" s="19" customFormat="1" ht="18" customHeight="1" x14ac:dyDescent="0.2">
      <c r="A8" s="17" t="s">
        <v>123</v>
      </c>
      <c r="B8" s="17" t="s">
        <v>73</v>
      </c>
      <c r="C8" s="77" t="s">
        <v>198</v>
      </c>
      <c r="D8" s="17" t="s">
        <v>97</v>
      </c>
      <c r="E8" s="45">
        <v>1735</v>
      </c>
      <c r="F8" s="66">
        <v>9.75</v>
      </c>
      <c r="G8" s="18">
        <f t="shared" si="0"/>
        <v>169.16249999999999</v>
      </c>
      <c r="H8" s="33">
        <v>0.5</v>
      </c>
    </row>
    <row r="9" spans="1:8" s="19" customFormat="1" ht="18" customHeight="1" x14ac:dyDescent="0.2">
      <c r="A9" s="17" t="s">
        <v>124</v>
      </c>
      <c r="B9" s="17" t="s">
        <v>74</v>
      </c>
      <c r="C9" s="77" t="s">
        <v>198</v>
      </c>
      <c r="D9" s="17" t="s">
        <v>97</v>
      </c>
      <c r="E9" s="45">
        <v>2480</v>
      </c>
      <c r="F9" s="66">
        <v>10.1</v>
      </c>
      <c r="G9" s="18">
        <f t="shared" si="0"/>
        <v>250.48</v>
      </c>
      <c r="H9" s="33">
        <v>0.5</v>
      </c>
    </row>
    <row r="10" spans="1:8" s="19" customFormat="1" ht="18" customHeight="1" x14ac:dyDescent="0.2">
      <c r="A10" s="17" t="s">
        <v>119</v>
      </c>
      <c r="B10" s="41"/>
      <c r="C10" s="79" t="s">
        <v>198</v>
      </c>
      <c r="D10" s="17" t="s">
        <v>97</v>
      </c>
      <c r="E10" s="45">
        <v>100</v>
      </c>
      <c r="F10" s="66">
        <v>29</v>
      </c>
      <c r="G10" s="18">
        <f t="shared" si="0"/>
        <v>29</v>
      </c>
      <c r="H10" s="33">
        <v>0.5</v>
      </c>
    </row>
    <row r="11" spans="1:8" s="19" customFormat="1" ht="18" customHeight="1" x14ac:dyDescent="0.2">
      <c r="A11" s="17" t="s">
        <v>125</v>
      </c>
      <c r="B11" s="17" t="s">
        <v>75</v>
      </c>
      <c r="C11" s="77" t="s">
        <v>198</v>
      </c>
      <c r="D11" s="17" t="s">
        <v>97</v>
      </c>
      <c r="E11" s="45">
        <v>880</v>
      </c>
      <c r="F11" s="66">
        <v>10.4</v>
      </c>
      <c r="G11" s="18">
        <f t="shared" si="0"/>
        <v>91.52</v>
      </c>
      <c r="H11" s="33">
        <v>0.5</v>
      </c>
    </row>
    <row r="12" spans="1:8" s="19" customFormat="1" ht="18" customHeight="1" x14ac:dyDescent="0.2">
      <c r="A12" s="17" t="s">
        <v>17</v>
      </c>
      <c r="B12" s="17" t="s">
        <v>76</v>
      </c>
      <c r="C12" s="77" t="s">
        <v>198</v>
      </c>
      <c r="D12" s="17" t="s">
        <v>97</v>
      </c>
      <c r="E12" s="46">
        <v>6898</v>
      </c>
      <c r="F12" s="66">
        <v>50.4</v>
      </c>
      <c r="G12" s="18">
        <f t="shared" si="0"/>
        <v>3476.5920000000001</v>
      </c>
      <c r="H12" s="33"/>
    </row>
    <row r="13" spans="1:8" s="19" customFormat="1" ht="18" customHeight="1" x14ac:dyDescent="0.2">
      <c r="A13" s="17" t="s">
        <v>116</v>
      </c>
      <c r="B13" s="17" t="s">
        <v>117</v>
      </c>
      <c r="C13" s="77" t="s">
        <v>198</v>
      </c>
      <c r="D13" s="17" t="s">
        <v>97</v>
      </c>
      <c r="E13" s="45">
        <v>365</v>
      </c>
      <c r="F13" s="66">
        <v>42</v>
      </c>
      <c r="G13" s="18">
        <f t="shared" si="0"/>
        <v>153.30000000000001</v>
      </c>
      <c r="H13" s="33"/>
    </row>
    <row r="14" spans="1:8" s="19" customFormat="1" ht="18" customHeight="1" x14ac:dyDescent="0.2">
      <c r="A14" s="17" t="s">
        <v>176</v>
      </c>
      <c r="B14" s="17" t="s">
        <v>177</v>
      </c>
      <c r="C14" s="77" t="s">
        <v>198</v>
      </c>
      <c r="D14" s="17" t="s">
        <v>97</v>
      </c>
      <c r="E14" s="45">
        <v>1730</v>
      </c>
      <c r="F14" s="66">
        <v>51</v>
      </c>
      <c r="G14" s="18">
        <f t="shared" si="0"/>
        <v>882.3</v>
      </c>
      <c r="H14" s="33"/>
    </row>
    <row r="15" spans="1:8" s="19" customFormat="1" ht="18" customHeight="1" x14ac:dyDescent="0.2">
      <c r="A15" s="17" t="s">
        <v>29</v>
      </c>
      <c r="B15" s="17" t="s">
        <v>68</v>
      </c>
      <c r="C15" s="77" t="s">
        <v>41</v>
      </c>
      <c r="D15" s="17" t="s">
        <v>24</v>
      </c>
      <c r="E15" s="45">
        <v>2400</v>
      </c>
      <c r="F15" s="66">
        <v>7.5</v>
      </c>
      <c r="G15" s="18">
        <f t="shared" si="0"/>
        <v>180</v>
      </c>
      <c r="H15" s="33">
        <v>0.5</v>
      </c>
    </row>
    <row r="16" spans="1:8" s="19" customFormat="1" ht="18" customHeight="1" x14ac:dyDescent="0.2">
      <c r="A16" s="17" t="s">
        <v>18</v>
      </c>
      <c r="B16" s="17" t="s">
        <v>69</v>
      </c>
      <c r="C16" s="77" t="s">
        <v>41</v>
      </c>
      <c r="D16" s="17" t="s">
        <v>24</v>
      </c>
      <c r="E16" s="45">
        <v>2460</v>
      </c>
      <c r="F16" s="66">
        <v>9</v>
      </c>
      <c r="G16" s="18">
        <f t="shared" si="0"/>
        <v>221.4</v>
      </c>
      <c r="H16" s="33"/>
    </row>
    <row r="17" spans="1:8" s="19" customFormat="1" ht="18" customHeight="1" x14ac:dyDescent="0.2">
      <c r="A17" s="17" t="s">
        <v>19</v>
      </c>
      <c r="B17" s="17" t="s">
        <v>67</v>
      </c>
      <c r="C17" s="77" t="s">
        <v>41</v>
      </c>
      <c r="D17" s="17" t="s">
        <v>24</v>
      </c>
      <c r="E17" s="45">
        <v>4780</v>
      </c>
      <c r="F17" s="66">
        <v>8.25</v>
      </c>
      <c r="G17" s="18">
        <f t="shared" si="0"/>
        <v>394.35</v>
      </c>
      <c r="H17" s="33">
        <v>0.5</v>
      </c>
    </row>
    <row r="18" spans="1:8" s="19" customFormat="1" ht="18" customHeight="1" x14ac:dyDescent="0.2">
      <c r="A18" s="17" t="s">
        <v>223</v>
      </c>
      <c r="B18" s="17" t="s">
        <v>224</v>
      </c>
      <c r="C18" s="77" t="s">
        <v>41</v>
      </c>
      <c r="D18" s="17" t="s">
        <v>24</v>
      </c>
      <c r="E18" s="45">
        <v>22000</v>
      </c>
      <c r="F18" s="66">
        <v>8.5</v>
      </c>
      <c r="G18" s="18">
        <f t="shared" si="0"/>
        <v>1870</v>
      </c>
      <c r="H18" s="33"/>
    </row>
    <row r="19" spans="1:8" s="19" customFormat="1" ht="18" customHeight="1" x14ac:dyDescent="0.2">
      <c r="A19" s="20" t="s">
        <v>114</v>
      </c>
      <c r="B19" s="17" t="s">
        <v>115</v>
      </c>
      <c r="C19" s="77" t="s">
        <v>41</v>
      </c>
      <c r="D19" s="17" t="s">
        <v>101</v>
      </c>
      <c r="E19" s="45">
        <v>9780</v>
      </c>
      <c r="F19" s="66">
        <v>2.5</v>
      </c>
      <c r="G19" s="18">
        <f t="shared" si="0"/>
        <v>244.5</v>
      </c>
      <c r="H19" s="33"/>
    </row>
    <row r="20" spans="1:8" s="19" customFormat="1" ht="18" customHeight="1" x14ac:dyDescent="0.2">
      <c r="A20" s="20" t="s">
        <v>100</v>
      </c>
      <c r="B20" s="50" t="s">
        <v>92</v>
      </c>
      <c r="C20" s="78" t="s">
        <v>198</v>
      </c>
      <c r="D20" s="20" t="s">
        <v>3</v>
      </c>
      <c r="E20" s="47">
        <v>144</v>
      </c>
      <c r="F20" s="69">
        <v>150.54</v>
      </c>
      <c r="G20" s="21">
        <f t="shared" si="0"/>
        <v>216.77759999999998</v>
      </c>
      <c r="H20" s="33"/>
    </row>
    <row r="21" spans="1:8" s="19" customFormat="1" ht="18" customHeight="1" x14ac:dyDescent="0.2">
      <c r="A21" s="20" t="s">
        <v>138</v>
      </c>
      <c r="B21" s="50" t="s">
        <v>142</v>
      </c>
      <c r="C21" s="78" t="s">
        <v>198</v>
      </c>
      <c r="D21" s="20" t="s">
        <v>3</v>
      </c>
      <c r="E21" s="47">
        <v>644</v>
      </c>
      <c r="F21" s="69">
        <v>113.17</v>
      </c>
      <c r="G21" s="21">
        <f t="shared" si="0"/>
        <v>728.81479999999999</v>
      </c>
      <c r="H21" s="33"/>
    </row>
    <row r="22" spans="1:8" s="19" customFormat="1" ht="18" customHeight="1" x14ac:dyDescent="0.2">
      <c r="A22" s="20" t="s">
        <v>215</v>
      </c>
      <c r="B22" s="50" t="s">
        <v>216</v>
      </c>
      <c r="C22" s="78" t="s">
        <v>198</v>
      </c>
      <c r="D22" s="20" t="s">
        <v>3</v>
      </c>
      <c r="E22" s="47">
        <v>43</v>
      </c>
      <c r="F22" s="69">
        <v>150.54</v>
      </c>
      <c r="G22" s="21">
        <f t="shared" si="0"/>
        <v>64.732199999999992</v>
      </c>
      <c r="H22" s="33">
        <v>0.5</v>
      </c>
    </row>
    <row r="23" spans="1:8" s="19" customFormat="1" ht="18" customHeight="1" x14ac:dyDescent="0.2">
      <c r="A23" s="20" t="s">
        <v>217</v>
      </c>
      <c r="B23" s="50" t="s">
        <v>218</v>
      </c>
      <c r="C23" s="78" t="s">
        <v>198</v>
      </c>
      <c r="D23" s="20" t="s">
        <v>3</v>
      </c>
      <c r="E23" s="47">
        <v>432</v>
      </c>
      <c r="F23" s="69">
        <v>123.36</v>
      </c>
      <c r="G23" s="21">
        <f t="shared" si="0"/>
        <v>532.91519999999991</v>
      </c>
      <c r="H23" s="33"/>
    </row>
    <row r="24" spans="1:8" s="19" customFormat="1" ht="18" customHeight="1" x14ac:dyDescent="0.2">
      <c r="A24" s="17" t="s">
        <v>99</v>
      </c>
      <c r="B24" s="50" t="s">
        <v>91</v>
      </c>
      <c r="C24" s="78" t="s">
        <v>198</v>
      </c>
      <c r="D24" s="20" t="s">
        <v>3</v>
      </c>
      <c r="E24" s="47">
        <v>1057</v>
      </c>
      <c r="F24" s="69">
        <v>84.25</v>
      </c>
      <c r="G24" s="21">
        <f t="shared" si="0"/>
        <v>890.52250000000004</v>
      </c>
      <c r="H24" s="33"/>
    </row>
    <row r="25" spans="1:8" s="19" customFormat="1" ht="18" customHeight="1" x14ac:dyDescent="0.2">
      <c r="A25" s="17" t="s">
        <v>10</v>
      </c>
      <c r="B25" s="41" t="s">
        <v>77</v>
      </c>
      <c r="C25" s="79" t="s">
        <v>198</v>
      </c>
      <c r="D25" s="17" t="s">
        <v>3</v>
      </c>
      <c r="E25" s="45">
        <v>746</v>
      </c>
      <c r="F25" s="66">
        <v>94.4</v>
      </c>
      <c r="G25" s="18">
        <f>(F25/100)*E25</f>
        <v>704.22400000000005</v>
      </c>
      <c r="H25" s="33"/>
    </row>
    <row r="26" spans="1:8" s="19" customFormat="1" ht="18" customHeight="1" x14ac:dyDescent="0.2">
      <c r="A26" s="17" t="s">
        <v>9</v>
      </c>
      <c r="B26" s="17" t="s">
        <v>78</v>
      </c>
      <c r="C26" s="77" t="s">
        <v>198</v>
      </c>
      <c r="D26" s="17" t="s">
        <v>3</v>
      </c>
      <c r="E26" s="45">
        <v>217</v>
      </c>
      <c r="F26" s="66">
        <v>120.92</v>
      </c>
      <c r="G26" s="18">
        <f>(F26/100)*E26</f>
        <v>262.39640000000003</v>
      </c>
      <c r="H26" s="33"/>
    </row>
    <row r="27" spans="1:8" s="19" customFormat="1" ht="18" customHeight="1" x14ac:dyDescent="0.2">
      <c r="A27" s="17" t="s">
        <v>8</v>
      </c>
      <c r="B27" s="17" t="s">
        <v>80</v>
      </c>
      <c r="C27" s="77" t="s">
        <v>198</v>
      </c>
      <c r="D27" s="17" t="s">
        <v>3</v>
      </c>
      <c r="E27" s="45">
        <v>1234</v>
      </c>
      <c r="F27" s="66">
        <v>145.58000000000001</v>
      </c>
      <c r="G27" s="18">
        <f>(F27/100)*E27</f>
        <v>1796.4572000000003</v>
      </c>
      <c r="H27" s="33"/>
    </row>
    <row r="28" spans="1:8" s="19" customFormat="1" ht="18" customHeight="1" x14ac:dyDescent="0.2">
      <c r="A28" s="17" t="s">
        <v>7</v>
      </c>
      <c r="B28" s="17" t="s">
        <v>79</v>
      </c>
      <c r="C28" s="77" t="s">
        <v>198</v>
      </c>
      <c r="D28" s="17" t="s">
        <v>3</v>
      </c>
      <c r="E28" s="45">
        <v>54</v>
      </c>
      <c r="F28" s="66">
        <v>154.28</v>
      </c>
      <c r="G28" s="18">
        <f>(F28/100)*E28</f>
        <v>83.311199999999999</v>
      </c>
      <c r="H28" s="33"/>
    </row>
    <row r="29" spans="1:8" s="19" customFormat="1" ht="18" customHeight="1" x14ac:dyDescent="0.2">
      <c r="A29" s="22"/>
      <c r="B29" s="22"/>
      <c r="C29" s="80"/>
      <c r="D29" s="22"/>
      <c r="E29" s="23"/>
      <c r="F29" s="64" t="s">
        <v>0</v>
      </c>
      <c r="G29" s="24">
        <f>SUM(G2:G28)</f>
        <v>14655.765599999999</v>
      </c>
      <c r="H29" s="33"/>
    </row>
    <row r="30" spans="1:8" s="19" customFormat="1" ht="15" customHeight="1" x14ac:dyDescent="0.2">
      <c r="A30" s="25"/>
      <c r="B30" s="25"/>
      <c r="C30" s="80"/>
      <c r="D30" s="25"/>
      <c r="E30" s="51">
        <f>SUM(E2:E28)</f>
        <v>76409</v>
      </c>
      <c r="H30" s="33"/>
    </row>
    <row r="31" spans="1:8" s="19" customFormat="1" ht="9" customHeight="1" x14ac:dyDescent="0.2">
      <c r="A31" s="25"/>
      <c r="B31" s="25"/>
      <c r="C31" s="80"/>
      <c r="D31" s="25"/>
      <c r="E31" s="26"/>
      <c r="H31" s="33"/>
    </row>
    <row r="32" spans="1:8" ht="15" customHeight="1" x14ac:dyDescent="0.2">
      <c r="D32" s="16" t="s">
        <v>194</v>
      </c>
      <c r="E32" s="6">
        <f>+E18</f>
        <v>22000</v>
      </c>
    </row>
    <row r="33" spans="4:5" ht="15" customHeight="1" x14ac:dyDescent="0.2">
      <c r="D33" s="16" t="s">
        <v>195</v>
      </c>
      <c r="E33" s="6">
        <f>+E30-E32</f>
        <v>54409</v>
      </c>
    </row>
    <row r="34" spans="4:5" ht="15" customHeight="1" x14ac:dyDescent="0.2">
      <c r="D34" s="16" t="s">
        <v>188</v>
      </c>
      <c r="E34" s="6">
        <f>SUM(E32:E33)</f>
        <v>76409</v>
      </c>
    </row>
  </sheetData>
  <autoFilter ref="A1:H31"/>
  <phoneticPr fontId="4" type="noConversion"/>
  <printOptions horizontalCentered="1"/>
  <pageMargins left="0.23622047244094491" right="0.23622047244094491" top="0.19685039370078741" bottom="0.39370078740157483" header="0.19685039370078741" footer="0.15748031496062992"/>
  <pageSetup paperSize="9" scale="59" orientation="portrait" useFirstPageNumber="1" r:id="rId1"/>
  <headerFooter scaleWithDoc="0" alignWithMargins="0">
    <oddFooter xml:space="preserve">&amp;L&amp;"Arial,Gras italique"Odobez Inv 30.09.17&amp;C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FL EB Doui</vt:lpstr>
      <vt:lpstr>Pelles</vt:lpstr>
      <vt:lpstr>Man plast et mod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 ODOBEZ</dc:creator>
  <cp:lastModifiedBy>MARNEFFE Philippe</cp:lastModifiedBy>
  <cp:lastPrinted>2019-01-18T13:14:49Z</cp:lastPrinted>
  <dcterms:created xsi:type="dcterms:W3CDTF">2003-11-05T17:26:46Z</dcterms:created>
  <dcterms:modified xsi:type="dcterms:W3CDTF">2019-01-20T02:58:17Z</dcterms:modified>
</cp:coreProperties>
</file>