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10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06/relationships/ui/userCustomization" Target="userCustomization/customUI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filterPrivacy="1" codeName="ThisWorkbook" defaultThemeVersion="124226"/>
  <bookViews>
    <workbookView xWindow="0" yWindow="0" windowWidth="12225" windowHeight="7710" firstSheet="4" activeTab="9"/>
  </bookViews>
  <sheets>
    <sheet name="Fact 8" sheetId="18" state="hidden" r:id="rId1"/>
    <sheet name="Fact 1" sheetId="11" state="hidden" r:id="rId2"/>
    <sheet name="Fact 2" sheetId="13" state="hidden" r:id="rId3"/>
    <sheet name="Fact 3" sheetId="14" state="hidden" r:id="rId4"/>
    <sheet name="Fact 4" sheetId="16" r:id="rId5"/>
    <sheet name="Fact 5" sheetId="15" state="hidden" r:id="rId6"/>
    <sheet name="Fact 6" sheetId="17" r:id="rId7"/>
    <sheet name="MA BASE" sheetId="2" r:id="rId8"/>
    <sheet name="FACTURE" sheetId="7" r:id="rId9"/>
    <sheet name="ARCHIVE FACTURE" sheetId="4" r:id="rId10"/>
  </sheets>
  <externalReferences>
    <externalReference r:id="rId11"/>
  </externalReferences>
  <definedNames>
    <definedName name="ADRE">'MA BASE'!$H:$H</definedName>
    <definedName name="CLIENT">'MA BASE'!$G:$G</definedName>
    <definedName name="COOD">'MA BASE'!$A$1:$A$11</definedName>
    <definedName name="ECHE">'MA BASE'!$M:$M</definedName>
    <definedName name="IMAD">'MA BASE'!$A$1:$A$11</definedName>
    <definedName name="LOLO">'MA BASE'!$A$1:$A$155</definedName>
    <definedName name="MODE">'MA BASE'!$L:$L</definedName>
    <definedName name="Q">'MA BASE'!$K:$K</definedName>
    <definedName name="qte">'MA BASE'!$K:$K</definedName>
    <definedName name="qyz">'MA BASE'!$K:$K</definedName>
    <definedName name="TAB">'MA BASE'!$A:$A</definedName>
    <definedName name="TX">'MA BASE'!$I:$I</definedName>
    <definedName name="VVV">'MA BASE'!$A$1:$A$11</definedName>
  </definedNames>
  <calcPr calcId="124519"/>
</workbook>
</file>

<file path=xl/calcChain.xml><?xml version="1.0" encoding="utf-8"?>
<calcChain xmlns="http://schemas.openxmlformats.org/spreadsheetml/2006/main">
  <c r="H20" i="18"/>
  <c r="G20"/>
  <c r="B20"/>
  <c r="H19"/>
  <c r="G19"/>
  <c r="B19"/>
  <c r="H18"/>
  <c r="G18"/>
  <c r="B18"/>
  <c r="H17"/>
  <c r="G17"/>
  <c r="B17"/>
  <c r="H16"/>
  <c r="G16"/>
  <c r="B16"/>
  <c r="H15"/>
  <c r="G15"/>
  <c r="B15"/>
  <c r="P8"/>
  <c r="H7"/>
  <c r="D2"/>
  <c r="D2" i="4"/>
  <c r="H21" i="18" l="1"/>
  <c r="H22"/>
  <c r="H23" s="1"/>
  <c r="H20" i="17"/>
  <c r="G20"/>
  <c r="B20"/>
  <c r="H19"/>
  <c r="G19"/>
  <c r="B19"/>
  <c r="H18"/>
  <c r="G18"/>
  <c r="B18"/>
  <c r="H17"/>
  <c r="G17"/>
  <c r="B17"/>
  <c r="G16"/>
  <c r="H16" s="1"/>
  <c r="B16"/>
  <c r="G15"/>
  <c r="H15" s="1"/>
  <c r="H21" s="1"/>
  <c r="B15"/>
  <c r="P8"/>
  <c r="H7"/>
  <c r="D2"/>
  <c r="D3" i="4"/>
  <c r="G19" i="16"/>
  <c r="H19" s="1"/>
  <c r="B19"/>
  <c r="G18"/>
  <c r="H18" s="1"/>
  <c r="B18"/>
  <c r="G17"/>
  <c r="H17" s="1"/>
  <c r="B17"/>
  <c r="G16"/>
  <c r="H16" s="1"/>
  <c r="B16"/>
  <c r="G15"/>
  <c r="H15" s="1"/>
  <c r="H20" s="1"/>
  <c r="B15"/>
  <c r="P8"/>
  <c r="H7"/>
  <c r="F3"/>
  <c r="D2"/>
  <c r="D4" i="4"/>
  <c r="G20" i="7"/>
  <c r="H20" s="1"/>
  <c r="B20"/>
  <c r="G19"/>
  <c r="H19" s="1"/>
  <c r="B19"/>
  <c r="G18"/>
  <c r="H18" s="1"/>
  <c r="B18"/>
  <c r="H17"/>
  <c r="G17"/>
  <c r="B17"/>
  <c r="G16"/>
  <c r="H16" s="1"/>
  <c r="B16"/>
  <c r="G15"/>
  <c r="H15" s="1"/>
  <c r="B15"/>
  <c r="P8"/>
  <c r="H7"/>
  <c r="D2"/>
  <c r="H20" i="15"/>
  <c r="G20"/>
  <c r="B20"/>
  <c r="H19"/>
  <c r="G19"/>
  <c r="B19"/>
  <c r="H18"/>
  <c r="G18"/>
  <c r="B18"/>
  <c r="H17"/>
  <c r="G17"/>
  <c r="B17"/>
  <c r="G16"/>
  <c r="H16" s="1"/>
  <c r="B16"/>
  <c r="G15"/>
  <c r="H15" s="1"/>
  <c r="H21" s="1"/>
  <c r="B15"/>
  <c r="P8"/>
  <c r="H7"/>
  <c r="D2"/>
  <c r="D5" i="4"/>
  <c r="G20" i="14"/>
  <c r="H20" s="1"/>
  <c r="B20"/>
  <c r="H19"/>
  <c r="G19"/>
  <c r="B19"/>
  <c r="G18"/>
  <c r="H18" s="1"/>
  <c r="B18"/>
  <c r="G17"/>
  <c r="H17" s="1"/>
  <c r="B17"/>
  <c r="G16"/>
  <c r="H16" s="1"/>
  <c r="B16"/>
  <c r="H15"/>
  <c r="G15"/>
  <c r="B15"/>
  <c r="P8"/>
  <c r="H7"/>
  <c r="F3"/>
  <c r="D2"/>
  <c r="D6" i="4"/>
  <c r="G25" i="13"/>
  <c r="H25" s="1"/>
  <c r="B25"/>
  <c r="H24"/>
  <c r="G24"/>
  <c r="B24"/>
  <c r="G23"/>
  <c r="H23" s="1"/>
  <c r="B23"/>
  <c r="G22"/>
  <c r="H22" s="1"/>
  <c r="B22"/>
  <c r="G21"/>
  <c r="H21" s="1"/>
  <c r="B21"/>
  <c r="H20"/>
  <c r="G20"/>
  <c r="B20"/>
  <c r="G19"/>
  <c r="H19" s="1"/>
  <c r="B19"/>
  <c r="G18"/>
  <c r="H18" s="1"/>
  <c r="B18"/>
  <c r="G17"/>
  <c r="H17" s="1"/>
  <c r="B17"/>
  <c r="H16"/>
  <c r="G16"/>
  <c r="B16"/>
  <c r="G15"/>
  <c r="H15" s="1"/>
  <c r="B15"/>
  <c r="P8"/>
  <c r="H7"/>
  <c r="F3"/>
  <c r="D2"/>
  <c r="D7" i="4"/>
  <c r="G24" i="11"/>
  <c r="H24" s="1"/>
  <c r="B24"/>
  <c r="G23"/>
  <c r="H23" s="1"/>
  <c r="B23"/>
  <c r="G22"/>
  <c r="H22" s="1"/>
  <c r="B22"/>
  <c r="G21"/>
  <c r="H21" s="1"/>
  <c r="B21"/>
  <c r="G20"/>
  <c r="H20" s="1"/>
  <c r="B20"/>
  <c r="G19"/>
  <c r="H19" s="1"/>
  <c r="B19"/>
  <c r="G18"/>
  <c r="H18" s="1"/>
  <c r="B18"/>
  <c r="G17"/>
  <c r="H17" s="1"/>
  <c r="B17"/>
  <c r="G16"/>
  <c r="H16" s="1"/>
  <c r="B16"/>
  <c r="G15"/>
  <c r="H15" s="1"/>
  <c r="B15"/>
  <c r="P8"/>
  <c r="H7"/>
  <c r="F3"/>
  <c r="D2"/>
  <c r="K1" i="4"/>
  <c r="A23" i="18"/>
  <c r="H26" i="13" l="1"/>
  <c r="H23" i="17"/>
  <c r="H22"/>
  <c r="H21" i="16"/>
  <c r="H22" s="1"/>
  <c r="H21" i="7"/>
  <c r="H23" i="15"/>
  <c r="H22"/>
  <c r="H21" i="14"/>
  <c r="H27" i="13"/>
  <c r="H28" s="1"/>
  <c r="H25" i="11"/>
  <c r="A28" i="13"/>
  <c r="A23" i="17"/>
  <c r="A22" i="16"/>
  <c r="A23" i="15"/>
  <c r="H22" i="7" l="1"/>
  <c r="H23" s="1"/>
  <c r="H22" i="14"/>
  <c r="H23" s="1"/>
  <c r="H26" i="11"/>
  <c r="H27" s="1"/>
  <c r="A23" i="14"/>
  <c r="A23" i="7"/>
  <c r="A27" i="11"/>
</calcChain>
</file>

<file path=xl/sharedStrings.xml><?xml version="1.0" encoding="utf-8"?>
<sst xmlns="http://schemas.openxmlformats.org/spreadsheetml/2006/main" count="394" uniqueCount="141">
  <si>
    <t>CASIMA.SA</t>
  </si>
  <si>
    <t>ZONE INDUSTRIELLE-AIN SEBAA</t>
  </si>
  <si>
    <t>CASABALANCA-MAROC</t>
  </si>
  <si>
    <t>R&amp;Z DISTRIBUTION</t>
  </si>
  <si>
    <t>Rue n°2 Derbe soultan</t>
  </si>
  <si>
    <t>CASABLANCA-MAROC</t>
  </si>
  <si>
    <t>REF.CLIENT:</t>
  </si>
  <si>
    <t>Casablanca le</t>
  </si>
  <si>
    <t>FACTURE N°</t>
  </si>
  <si>
    <t>CODE</t>
  </si>
  <si>
    <t>LIBELLE</t>
  </si>
  <si>
    <t>QTE</t>
  </si>
  <si>
    <t>P.U H.T</t>
  </si>
  <si>
    <t>TOTAL H.T</t>
  </si>
  <si>
    <t>TTC</t>
  </si>
  <si>
    <t>CODE ART</t>
  </si>
  <si>
    <t>PU H.T</t>
  </si>
  <si>
    <t>TAUX TVA</t>
  </si>
  <si>
    <t>C0001</t>
  </si>
  <si>
    <t>C0002</t>
  </si>
  <si>
    <t>C0003</t>
  </si>
  <si>
    <t>C0004</t>
  </si>
  <si>
    <t>C0005</t>
  </si>
  <si>
    <t>C0006</t>
  </si>
  <si>
    <t>C0007</t>
  </si>
  <si>
    <t>C0008</t>
  </si>
  <si>
    <t>C0009</t>
  </si>
  <si>
    <t>C0010</t>
  </si>
  <si>
    <t>PARFUN</t>
  </si>
  <si>
    <t>LIVRE</t>
  </si>
  <si>
    <t>PORTABLE</t>
  </si>
  <si>
    <t>PC</t>
  </si>
  <si>
    <t>STYLE</t>
  </si>
  <si>
    <t>CALCULATRICE</t>
  </si>
  <si>
    <t>TABLETTE</t>
  </si>
  <si>
    <t>BUREAU</t>
  </si>
  <si>
    <t>CLE</t>
  </si>
  <si>
    <t>MOTOR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</si>
  <si>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</si>
  <si>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</si>
  <si>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</si>
  <si>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</si>
  <si>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</si>
  <si>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</si>
  <si>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</si>
  <si>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</si>
  <si>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</si>
  <si>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</si>
  <si>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</si>
  <si>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</si>
  <si>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</si>
  <si>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</si>
  <si>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</si>
  <si>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</si>
  <si>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</si>
  <si>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</si>
  <si>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</si>
  <si>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</si>
  <si>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N° FACTURE</t>
  </si>
  <si>
    <t>001</t>
  </si>
  <si>
    <t>002</t>
  </si>
  <si>
    <t>003</t>
  </si>
  <si>
    <t>004</t>
  </si>
  <si>
    <t>005</t>
  </si>
  <si>
    <t>006</t>
  </si>
  <si>
    <t>007</t>
  </si>
  <si>
    <t>008</t>
  </si>
  <si>
    <t>009</t>
  </si>
  <si>
    <t>010</t>
  </si>
  <si>
    <t>011</t>
  </si>
  <si>
    <t>012</t>
  </si>
  <si>
    <t>013</t>
  </si>
  <si>
    <t>014</t>
  </si>
  <si>
    <t>015</t>
  </si>
  <si>
    <t>016</t>
  </si>
  <si>
    <t>017</t>
  </si>
  <si>
    <t>018</t>
  </si>
  <si>
    <t>019</t>
  </si>
  <si>
    <t>020</t>
  </si>
  <si>
    <t>REF CLIENT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</si>
  <si>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</si>
  <si>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</si>
  <si>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</si>
  <si>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</si>
  <si>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</si>
  <si>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</si>
  <si>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</si>
  <si>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</si>
  <si>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</si>
  <si>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</si>
  <si>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 xml:space="preserve">TAUX TVA </t>
  </si>
  <si>
    <t>CLIENT:</t>
  </si>
  <si>
    <t>ADRESSE:</t>
  </si>
  <si>
    <t>VILLE:</t>
  </si>
  <si>
    <t>NOM CLT</t>
  </si>
  <si>
    <t>ADRESS</t>
  </si>
  <si>
    <t>KADIR DISTRIBUTION</t>
  </si>
  <si>
    <t>MERCURE INDUSTRIE</t>
  </si>
  <si>
    <t>INGELEC</t>
  </si>
  <si>
    <t>ROTACO</t>
  </si>
  <si>
    <t>PLASTIMA</t>
  </si>
  <si>
    <t>BRICOMA EL JADIDA</t>
  </si>
  <si>
    <t>BRICOMA AIN SEBAA</t>
  </si>
  <si>
    <t>LOUIS GUILLAUD</t>
  </si>
  <si>
    <t>ES-SAADA PLASTIC</t>
  </si>
  <si>
    <t>CASABLANCA</t>
  </si>
  <si>
    <t>TANGE</t>
  </si>
  <si>
    <t>AGADIR</t>
  </si>
  <si>
    <t>EL HOCIMA</t>
  </si>
  <si>
    <t>MARRAKECH</t>
  </si>
  <si>
    <t>EL JADIDA</t>
  </si>
  <si>
    <t>AIN SEBAA</t>
  </si>
  <si>
    <t>MAARIF</t>
  </si>
  <si>
    <t>OUJDA</t>
  </si>
  <si>
    <t>Mode de paiement:</t>
  </si>
  <si>
    <t>Date d'echance:</t>
  </si>
  <si>
    <t>mode de paiement</t>
  </si>
  <si>
    <t>CHEQUE</t>
  </si>
  <si>
    <t>ESPECES</t>
  </si>
  <si>
    <t>CARTE BANCAIRE</t>
  </si>
  <si>
    <t>30 FIN DE MOIS</t>
  </si>
  <si>
    <t>60 FIN DE MOIS</t>
  </si>
  <si>
    <t>90 FIN DE MOIS</t>
  </si>
  <si>
    <t>120 FIN DE MOIS</t>
  </si>
  <si>
    <t>CLIENT</t>
  </si>
  <si>
    <t xml:space="preserve">N°FACTURE </t>
  </si>
  <si>
    <t>MONTANT FACTURE</t>
  </si>
  <si>
    <t>LA DATE FACTURE</t>
  </si>
  <si>
    <t>http://forum.excel-pratique.com/post413182.html#p413182</t>
  </si>
  <si>
    <t>4</t>
  </si>
  <si>
    <t>6</t>
  </si>
  <si>
    <t>1</t>
  </si>
  <si>
    <t>GMB</t>
  </si>
  <si>
    <t>Occasionnel</t>
  </si>
  <si>
    <t>Indéterminée</t>
  </si>
  <si>
    <t>Césselon</t>
  </si>
  <si>
    <t xml:space="preserve">question </t>
  </si>
  <si>
    <t>Merci bq  gmb c'est tres pratique mais si tu veux j'ai deux question:</t>
  </si>
  <si>
    <t>2-veuillez de me donnez plus de détaille sur les macros que vous avez utilise afin les personnaliser avec mes besoins.</t>
  </si>
  <si>
    <t>cordialement</t>
  </si>
  <si>
    <t>1-comment peut on avoir le nom de frs/client au lieu de FACT quant on  clic le bouton d'affichage des factures archivées.</t>
  </si>
</sst>
</file>

<file path=xl/styles.xml><?xml version="1.0" encoding="utf-8"?>
<styleSheet xmlns="http://schemas.openxmlformats.org/spreadsheetml/2006/main">
  <numFmts count="1">
    <numFmt numFmtId="164" formatCode="#,##0.00\ &quot;€&quot;"/>
  </numFmts>
  <fonts count="1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Times New Roman"/>
      <family val="1"/>
    </font>
    <font>
      <sz val="12"/>
      <color theme="1"/>
      <name val="Calibri"/>
      <family val="2"/>
      <scheme val="minor"/>
    </font>
    <font>
      <b/>
      <sz val="12"/>
      <color theme="1"/>
      <name val="Times New Roman"/>
      <family val="1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9"/>
      <color theme="1"/>
      <name val="Times New Roman"/>
      <family val="1"/>
    </font>
    <font>
      <b/>
      <sz val="11"/>
      <color theme="9" tint="-0.499984740745262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4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FF0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/>
      <diagonal/>
    </border>
    <border>
      <left/>
      <right style="thick">
        <color indexed="64"/>
      </right>
      <top/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theme="9" tint="-0.249977111117893"/>
      </left>
      <right style="thin">
        <color theme="9" tint="-0.249977111117893"/>
      </right>
      <top style="thin">
        <color theme="9" tint="-0.249977111117893"/>
      </top>
      <bottom style="thin">
        <color theme="9" tint="-0.249977111117893"/>
      </bottom>
      <diagonal/>
    </border>
    <border>
      <left/>
      <right style="thin">
        <color theme="9" tint="-0.249977111117893"/>
      </right>
      <top/>
      <bottom/>
      <diagonal/>
    </border>
    <border>
      <left style="thin">
        <color theme="9" tint="-0.249977111117893"/>
      </left>
      <right/>
      <top style="thin">
        <color theme="9" tint="-0.249977111117893"/>
      </top>
      <bottom style="thin">
        <color theme="9" tint="-0.249977111117893"/>
      </bottom>
      <diagonal/>
    </border>
    <border>
      <left/>
      <right/>
      <top style="thin">
        <color theme="9" tint="-0.249977111117893"/>
      </top>
      <bottom style="thin">
        <color theme="9" tint="-0.249977111117893"/>
      </bottom>
      <diagonal/>
    </border>
    <border>
      <left/>
      <right style="thin">
        <color theme="9" tint="-0.249977111117893"/>
      </right>
      <top style="thin">
        <color theme="9" tint="-0.249977111117893"/>
      </top>
      <bottom style="thin">
        <color theme="9" tint="-0.249977111117893"/>
      </bottom>
      <diagonal/>
    </border>
    <border>
      <left style="medium">
        <color theme="9" tint="-0.249977111117893"/>
      </left>
      <right style="medium">
        <color theme="9" tint="-0.249977111117893"/>
      </right>
      <top style="medium">
        <color theme="9" tint="-0.249977111117893"/>
      </top>
      <bottom style="medium">
        <color theme="9" tint="-0.249977111117893"/>
      </bottom>
      <diagonal/>
    </border>
    <border>
      <left style="medium">
        <color theme="9" tint="-0.249977111117893"/>
      </left>
      <right style="medium">
        <color theme="9" tint="-0.249977111117893"/>
      </right>
      <top style="medium">
        <color theme="9" tint="-0.249977111117893"/>
      </top>
      <bottom/>
      <diagonal/>
    </border>
    <border>
      <left style="medium">
        <color theme="9" tint="-0.249977111117893"/>
      </left>
      <right/>
      <top style="medium">
        <color theme="9" tint="-0.249977111117893"/>
      </top>
      <bottom/>
      <diagonal/>
    </border>
    <border>
      <left/>
      <right style="medium">
        <color theme="9" tint="-0.249977111117893"/>
      </right>
      <top style="medium">
        <color theme="9" tint="-0.249977111117893"/>
      </top>
      <bottom/>
      <diagonal/>
    </border>
    <border>
      <left/>
      <right style="medium">
        <color theme="9" tint="-0.249977111117893"/>
      </right>
      <top/>
      <bottom/>
      <diagonal/>
    </border>
    <border>
      <left style="medium">
        <color theme="9" tint="-0.249977111117893"/>
      </left>
      <right/>
      <top/>
      <bottom style="medium">
        <color theme="9" tint="-0.249977111117893"/>
      </bottom>
      <diagonal/>
    </border>
    <border>
      <left/>
      <right style="medium">
        <color theme="9" tint="-0.249977111117893"/>
      </right>
      <top/>
      <bottom style="medium">
        <color theme="9" tint="-0.249977111117893"/>
      </bottom>
      <diagonal/>
    </border>
    <border>
      <left/>
      <right style="medium">
        <color theme="9" tint="-0.249977111117893"/>
      </right>
      <top style="medium">
        <color theme="9" tint="-0.249977111117893"/>
      </top>
      <bottom style="medium">
        <color theme="9" tint="-0.249977111117893"/>
      </bottom>
      <diagonal/>
    </border>
    <border>
      <left/>
      <right style="thick">
        <color theme="3"/>
      </right>
      <top style="medium">
        <color theme="9" tint="-0.249977111117893"/>
      </top>
      <bottom/>
      <diagonal/>
    </border>
    <border>
      <left style="thick">
        <color theme="3"/>
      </left>
      <right style="thick">
        <color theme="3"/>
      </right>
      <top style="medium">
        <color theme="9" tint="-0.249977111117893"/>
      </top>
      <bottom/>
      <diagonal/>
    </border>
    <border>
      <left style="thick">
        <color theme="3"/>
      </left>
      <right/>
      <top style="medium">
        <color theme="9" tint="-0.249977111117893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9" fillId="0" borderId="0" applyNumberFormat="0" applyFill="0" applyBorder="0" applyAlignment="0" applyProtection="0"/>
  </cellStyleXfs>
  <cellXfs count="92">
    <xf numFmtId="0" fontId="0" fillId="0" borderId="0" xfId="0"/>
    <xf numFmtId="0" fontId="5" fillId="0" borderId="0" xfId="0" applyFont="1" applyAlignment="1">
      <alignment horizontal="center"/>
    </xf>
    <xf numFmtId="0" fontId="6" fillId="2" borderId="25" xfId="0" applyFont="1" applyFill="1" applyBorder="1" applyAlignment="1">
      <alignment horizontal="center"/>
    </xf>
    <xf numFmtId="0" fontId="0" fillId="0" borderId="20" xfId="0" applyBorder="1"/>
    <xf numFmtId="164" fontId="0" fillId="0" borderId="0" xfId="0" applyNumberFormat="1" applyAlignment="1">
      <alignment horizontal="center"/>
    </xf>
    <xf numFmtId="164" fontId="0" fillId="0" borderId="0" xfId="0" applyNumberFormat="1" applyAlignment="1">
      <alignment horizontal="right"/>
    </xf>
    <xf numFmtId="164" fontId="5" fillId="0" borderId="0" xfId="0" applyNumberFormat="1" applyFont="1" applyBorder="1" applyAlignment="1">
      <alignment horizontal="center"/>
    </xf>
    <xf numFmtId="49" fontId="0" fillId="0" borderId="0" xfId="0" applyNumberFormat="1"/>
    <xf numFmtId="49" fontId="5" fillId="0" borderId="20" xfId="0" applyNumberFormat="1" applyFont="1" applyBorder="1" applyAlignment="1">
      <alignment horizontal="center"/>
    </xf>
    <xf numFmtId="49" fontId="0" fillId="0" borderId="20" xfId="0" applyNumberFormat="1" applyBorder="1" applyAlignment="1">
      <alignment horizontal="center"/>
    </xf>
    <xf numFmtId="0" fontId="5" fillId="0" borderId="26" xfId="0" applyFont="1" applyBorder="1" applyAlignment="1">
      <alignment horizontal="center"/>
    </xf>
    <xf numFmtId="164" fontId="5" fillId="0" borderId="27" xfId="0" applyNumberFormat="1" applyFont="1" applyBorder="1" applyAlignment="1">
      <alignment horizontal="center"/>
    </xf>
    <xf numFmtId="0" fontId="1" fillId="0" borderId="20" xfId="0" applyFont="1" applyBorder="1"/>
    <xf numFmtId="164" fontId="1" fillId="0" borderId="20" xfId="0" applyNumberFormat="1" applyFont="1" applyBorder="1" applyAlignment="1">
      <alignment horizontal="right"/>
    </xf>
    <xf numFmtId="49" fontId="0" fillId="0" borderId="0" xfId="0" applyNumberFormat="1" applyAlignment="1">
      <alignment horizontal="right"/>
    </xf>
    <xf numFmtId="164" fontId="0" fillId="0" borderId="20" xfId="0" applyNumberFormat="1" applyBorder="1" applyAlignment="1">
      <alignment horizontal="center"/>
    </xf>
    <xf numFmtId="0" fontId="6" fillId="2" borderId="26" xfId="0" applyFont="1" applyFill="1" applyBorder="1" applyAlignment="1">
      <alignment horizontal="center"/>
    </xf>
    <xf numFmtId="0" fontId="0" fillId="0" borderId="20" xfId="0" applyBorder="1" applyAlignment="1">
      <alignment horizontal="center"/>
    </xf>
    <xf numFmtId="164" fontId="6" fillId="2" borderId="25" xfId="0" applyNumberFormat="1" applyFont="1" applyFill="1" applyBorder="1" applyAlignment="1">
      <alignment horizontal="center"/>
    </xf>
    <xf numFmtId="164" fontId="5" fillId="0" borderId="0" xfId="0" applyNumberFormat="1" applyFont="1" applyAlignment="1">
      <alignment horizontal="center"/>
    </xf>
    <xf numFmtId="10" fontId="0" fillId="0" borderId="20" xfId="0" applyNumberFormat="1" applyBorder="1" applyAlignment="1">
      <alignment horizontal="center"/>
    </xf>
    <xf numFmtId="164" fontId="6" fillId="2" borderId="32" xfId="0" applyNumberFormat="1" applyFont="1" applyFill="1" applyBorder="1" applyAlignment="1">
      <alignment horizontal="center"/>
    </xf>
    <xf numFmtId="164" fontId="0" fillId="0" borderId="26" xfId="0" applyNumberFormat="1" applyBorder="1" applyAlignment="1">
      <alignment horizontal="center"/>
    </xf>
    <xf numFmtId="164" fontId="0" fillId="0" borderId="25" xfId="0" applyNumberFormat="1" applyBorder="1" applyAlignment="1">
      <alignment horizontal="center"/>
    </xf>
    <xf numFmtId="164" fontId="0" fillId="0" borderId="32" xfId="0" applyNumberFormat="1" applyBorder="1" applyAlignment="1">
      <alignment horizontal="center"/>
    </xf>
    <xf numFmtId="14" fontId="0" fillId="0" borderId="1" xfId="0" applyNumberFormat="1" applyBorder="1" applyAlignment="1">
      <alignment horizontal="center"/>
    </xf>
    <xf numFmtId="9" fontId="0" fillId="0" borderId="24" xfId="0" applyNumberFormat="1" applyBorder="1" applyAlignment="1">
      <alignment horizontal="center"/>
    </xf>
    <xf numFmtId="164" fontId="0" fillId="0" borderId="0" xfId="0" applyNumberFormat="1" applyBorder="1" applyAlignment="1">
      <alignment horizontal="center"/>
    </xf>
    <xf numFmtId="164" fontId="0" fillId="0" borderId="22" xfId="0" applyNumberFormat="1" applyBorder="1" applyAlignment="1">
      <alignment horizontal="center"/>
    </xf>
    <xf numFmtId="0" fontId="7" fillId="0" borderId="20" xfId="0" applyFont="1" applyBorder="1" applyAlignment="1"/>
    <xf numFmtId="0" fontId="0" fillId="0" borderId="0" xfId="0" applyAlignment="1"/>
    <xf numFmtId="14" fontId="0" fillId="0" borderId="0" xfId="0" applyNumberFormat="1" applyAlignment="1">
      <alignment horizontal="center"/>
    </xf>
    <xf numFmtId="49" fontId="0" fillId="0" borderId="1" xfId="0" applyNumberFormat="1" applyBorder="1"/>
    <xf numFmtId="14" fontId="1" fillId="0" borderId="1" xfId="0" applyNumberFormat="1" applyFont="1" applyBorder="1" applyAlignment="1">
      <alignment horizontal="center"/>
    </xf>
    <xf numFmtId="0" fontId="1" fillId="0" borderId="0" xfId="0" applyFont="1" applyAlignment="1"/>
    <xf numFmtId="0" fontId="0" fillId="0" borderId="0" xfId="0" applyAlignment="1">
      <alignment horizontal="center"/>
    </xf>
    <xf numFmtId="0" fontId="8" fillId="3" borderId="36" xfId="0" applyFont="1" applyFill="1" applyBorder="1" applyAlignment="1">
      <alignment horizontal="center"/>
    </xf>
    <xf numFmtId="164" fontId="8" fillId="3" borderId="36" xfId="0" applyNumberFormat="1" applyFont="1" applyFill="1" applyBorder="1" applyAlignment="1">
      <alignment horizontal="center"/>
    </xf>
    <xf numFmtId="0" fontId="8" fillId="3" borderId="0" xfId="0" applyFont="1" applyFill="1" applyBorder="1" applyAlignment="1">
      <alignment horizontal="center"/>
    </xf>
    <xf numFmtId="164" fontId="8" fillId="3" borderId="0" xfId="0" applyNumberFormat="1" applyFont="1" applyFill="1" applyBorder="1" applyAlignment="1">
      <alignment horizontal="center"/>
    </xf>
    <xf numFmtId="14" fontId="8" fillId="3" borderId="36" xfId="0" applyNumberFormat="1" applyFont="1" applyFill="1" applyBorder="1" applyAlignment="1"/>
    <xf numFmtId="14" fontId="0" fillId="0" borderId="0" xfId="0" applyNumberFormat="1" applyAlignment="1"/>
    <xf numFmtId="0" fontId="8" fillId="3" borderId="37" xfId="0" applyFont="1" applyFill="1" applyBorder="1" applyAlignment="1">
      <alignment horizontal="center"/>
    </xf>
    <xf numFmtId="0" fontId="0" fillId="0" borderId="28" xfId="0" applyBorder="1" applyAlignment="1">
      <alignment horizontal="center"/>
    </xf>
    <xf numFmtId="0" fontId="1" fillId="0" borderId="0" xfId="0" applyFont="1" applyAlignment="1">
      <alignment horizontal="left"/>
    </xf>
    <xf numFmtId="0" fontId="0" fillId="0" borderId="0" xfId="0" applyAlignment="1">
      <alignment horizontal="center"/>
    </xf>
    <xf numFmtId="0" fontId="9" fillId="0" borderId="0" xfId="1"/>
    <xf numFmtId="0" fontId="0" fillId="0" borderId="0" xfId="0" applyFont="1"/>
    <xf numFmtId="0" fontId="1" fillId="0" borderId="0" xfId="0" applyFont="1" applyAlignment="1">
      <alignment horizontal="left"/>
    </xf>
    <xf numFmtId="0" fontId="0" fillId="0" borderId="28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0" fillId="0" borderId="21" xfId="0" applyBorder="1" applyAlignment="1">
      <alignment horizontal="center"/>
    </xf>
    <xf numFmtId="0" fontId="1" fillId="0" borderId="0" xfId="0" applyFont="1" applyAlignment="1">
      <alignment horizontal="left"/>
    </xf>
    <xf numFmtId="0" fontId="1" fillId="0" borderId="29" xfId="0" applyFont="1" applyBorder="1" applyAlignment="1">
      <alignment horizontal="left"/>
    </xf>
    <xf numFmtId="0" fontId="0" fillId="0" borderId="30" xfId="0" applyBorder="1" applyAlignment="1">
      <alignment horizontal="center"/>
    </xf>
    <xf numFmtId="0" fontId="0" fillId="0" borderId="31" xfId="0" applyBorder="1" applyAlignment="1">
      <alignment horizontal="center"/>
    </xf>
    <xf numFmtId="0" fontId="1" fillId="0" borderId="0" xfId="0" applyFont="1" applyAlignment="1">
      <alignment horizontal="center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6" fillId="2" borderId="33" xfId="0" applyFont="1" applyFill="1" applyBorder="1" applyAlignment="1">
      <alignment horizontal="center"/>
    </xf>
    <xf numFmtId="0" fontId="6" fillId="2" borderId="34" xfId="0" applyFont="1" applyFill="1" applyBorder="1" applyAlignment="1">
      <alignment horizontal="center"/>
    </xf>
    <xf numFmtId="0" fontId="6" fillId="2" borderId="35" xfId="0" applyFont="1" applyFill="1" applyBorder="1" applyAlignment="1">
      <alignment horizontal="center"/>
    </xf>
    <xf numFmtId="0" fontId="0" fillId="0" borderId="22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4" xfId="0" applyFont="1" applyBorder="1" applyAlignment="1">
      <alignment horizontal="center"/>
    </xf>
    <xf numFmtId="0" fontId="3" fillId="0" borderId="13" xfId="0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14" xfId="0" applyFont="1" applyBorder="1" applyAlignment="1">
      <alignment horizontal="center"/>
    </xf>
    <xf numFmtId="0" fontId="3" fillId="0" borderId="7" xfId="0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0" fontId="3" fillId="0" borderId="9" xfId="0" applyFont="1" applyBorder="1" applyAlignment="1">
      <alignment horizontal="center"/>
    </xf>
    <xf numFmtId="0" fontId="3" fillId="0" borderId="15" xfId="0" applyFont="1" applyBorder="1" applyAlignment="1">
      <alignment horizontal="center"/>
    </xf>
    <xf numFmtId="0" fontId="3" fillId="0" borderId="16" xfId="0" applyFont="1" applyBorder="1" applyAlignment="1">
      <alignment horizontal="center"/>
    </xf>
    <xf numFmtId="0" fontId="3" fillId="0" borderId="17" xfId="0" applyFont="1" applyBorder="1" applyAlignment="1">
      <alignment horizontal="center"/>
    </xf>
    <xf numFmtId="0" fontId="3" fillId="0" borderId="5" xfId="0" applyFont="1" applyBorder="1" applyAlignment="1">
      <alignment horizontal="center"/>
    </xf>
    <xf numFmtId="0" fontId="3" fillId="0" borderId="6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4" fillId="0" borderId="19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0" xfId="0" applyBorder="1" applyAlignment="1">
      <alignment horizontal="center"/>
    </xf>
    <xf numFmtId="0" fontId="11" fillId="4" borderId="0" xfId="0" applyFont="1" applyFill="1" applyAlignment="1">
      <alignment wrapText="1"/>
    </xf>
    <xf numFmtId="0" fontId="11" fillId="4" borderId="0" xfId="0" applyFont="1" applyFill="1" applyAlignment="1">
      <alignment horizontal="left" wrapText="1"/>
    </xf>
    <xf numFmtId="0" fontId="11" fillId="4" borderId="0" xfId="0" applyFont="1" applyFill="1" applyAlignment="1">
      <alignment horizontal="center" vertical="center" wrapText="1"/>
    </xf>
  </cellXfs>
  <cellStyles count="2">
    <cellStyle name="Lien hypertexte" xfId="1" builtinId="8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9526</xdr:colOff>
      <xdr:row>7</xdr:row>
      <xdr:rowOff>0</xdr:rowOff>
    </xdr:from>
    <xdr:to>
      <xdr:col>10</xdr:col>
      <xdr:colOff>142876</xdr:colOff>
      <xdr:row>11</xdr:row>
      <xdr:rowOff>66675</xdr:rowOff>
    </xdr:to>
    <xdr:sp macro="" textlink="">
      <xdr:nvSpPr>
        <xdr:cNvPr id="2" name="ZoneTexte 1"/>
        <xdr:cNvSpPr txBox="1"/>
      </xdr:nvSpPr>
      <xdr:spPr>
        <a:xfrm>
          <a:off x="6086476" y="1000125"/>
          <a:ext cx="3943350" cy="838200"/>
        </a:xfrm>
        <a:prstGeom prst="rect">
          <a:avLst/>
        </a:prstGeom>
        <a:solidFill>
          <a:srgbClr val="FFFF0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>
              <a:solidFill>
                <a:srgbClr val="FF0000"/>
              </a:solidFill>
            </a:rPr>
            <a:t>mon probleme c'est de comment peut on faire pour recupere par exemple la ligne n°2 sous forme d'une facture.merci</a:t>
          </a:r>
        </a:p>
      </xdr:txBody>
    </xdr:sp>
    <xdr:clientData/>
  </xdr:twoCellAnchor>
  <xdr:twoCellAnchor>
    <xdr:from>
      <xdr:col>4</xdr:col>
      <xdr:colOff>733426</xdr:colOff>
      <xdr:row>14</xdr:row>
      <xdr:rowOff>47625</xdr:rowOff>
    </xdr:from>
    <xdr:to>
      <xdr:col>10</xdr:col>
      <xdr:colOff>104776</xdr:colOff>
      <xdr:row>25</xdr:row>
      <xdr:rowOff>0</xdr:rowOff>
    </xdr:to>
    <xdr:sp macro="" textlink="">
      <xdr:nvSpPr>
        <xdr:cNvPr id="3" name="ZoneTexte 2"/>
        <xdr:cNvSpPr txBox="1"/>
      </xdr:nvSpPr>
      <xdr:spPr>
        <a:xfrm>
          <a:off x="6048376" y="2790825"/>
          <a:ext cx="3943350" cy="2047875"/>
        </a:xfrm>
        <a:prstGeom prst="rect">
          <a:avLst/>
        </a:prstGeom>
        <a:solidFill>
          <a:srgbClr val="92D050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0">
              <a:solidFill>
                <a:schemeClr val="accent1">
                  <a:lumMod val="75000"/>
                </a:schemeClr>
              </a:solidFill>
            </a:rPr>
            <a:t>Réponse :</a:t>
          </a:r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endParaRPr lang="fr-FR" sz="11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On</a:t>
          </a:r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fait un double clic sur une cellule de la ligne intéréssée : la facture archivée sera alors démasquée.</a:t>
          </a:r>
        </a:p>
        <a:p>
          <a:endParaRPr lang="fr-FR" sz="1100" b="0" i="0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Et pour la masquer à nouveau, il suffit de taper simultanément sur les touches Ctrl et m (m pour masquer)</a:t>
          </a:r>
        </a:p>
        <a:p>
          <a:endParaRPr lang="fr-FR" sz="1100" b="0" i="0" u="none" strike="noStrike" baseline="0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  <a:p>
          <a:r>
            <a:rPr lang="fr-FR" sz="1100" b="0" i="0" u="none" strike="noStrike" baseline="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A noter qu'à l'ouverture du fichier, les factures archivées sont automatiquement masquées si elles ne l'étaient pas.</a:t>
          </a:r>
          <a:endParaRPr lang="fr-FR" sz="1400" b="0" i="0" u="none" strike="noStrike">
            <a:solidFill>
              <a:schemeClr val="dk1"/>
            </a:solidFill>
            <a:effectLst/>
            <a:latin typeface="+mn-lt"/>
            <a:ea typeface="+mn-ea"/>
            <a:cs typeface="+mn-cs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IMAD/Downloads/NbLettre.xla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Feuil1"/>
    </sheetNames>
    <definedNames>
      <definedName name="ConvNumberLetter"/>
    </definedNames>
    <sheetDataSet>
      <sheetData sheetId="0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9.bin"/><Relationship Id="rId1" Type="http://schemas.openxmlformats.org/officeDocument/2006/relationships/hyperlink" Target="http://forum.excel-pratique.com/post413182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2"/>
  <dimension ref="A1:P25"/>
  <sheetViews>
    <sheetView zoomScale="115" zoomScaleNormal="115" workbookViewId="0">
      <selection activeCell="C12" sqref="C12"/>
    </sheetView>
  </sheetViews>
  <sheetFormatPr baseColWidth="10" defaultRowHeight="15"/>
  <cols>
    <col min="2" max="2" width="5.5703125" customWidth="1"/>
    <col min="3" max="3" width="16.7109375" customWidth="1"/>
    <col min="4" max="4" width="11.85546875" bestFit="1" customWidth="1"/>
    <col min="5" max="5" width="9.85546875" customWidth="1"/>
    <col min="6" max="6" width="8" style="50" customWidth="1"/>
    <col min="7" max="7" width="11.42578125" style="4"/>
    <col min="8" max="8" width="12.7109375" style="4" bestFit="1" customWidth="1"/>
    <col min="9" max="17" width="0" hidden="1" customWidth="1"/>
    <col min="19" max="25" width="0" hidden="1" customWidth="1"/>
  </cols>
  <sheetData>
    <row r="1" spans="1:16" ht="15.75" thickBot="1"/>
    <row r="2" spans="1:16" ht="15.75" thickBot="1">
      <c r="C2">
        <v>223553</v>
      </c>
      <c r="D2" s="33">
        <f ca="1">+TODAY()</f>
        <v>42372</v>
      </c>
    </row>
    <row r="3" spans="1:16" ht="21.75" thickTop="1" thickBot="1">
      <c r="A3" s="66"/>
      <c r="B3" s="67"/>
      <c r="C3" s="68"/>
      <c r="E3" t="s">
        <v>91</v>
      </c>
      <c r="F3" s="69"/>
      <c r="G3" s="70"/>
      <c r="H3" s="71"/>
    </row>
    <row r="4" spans="1:16" ht="20.25">
      <c r="A4" s="72"/>
      <c r="B4" s="73"/>
      <c r="C4" s="74"/>
      <c r="E4" t="s">
        <v>92</v>
      </c>
      <c r="F4" s="69"/>
      <c r="G4" s="70"/>
      <c r="H4" s="71"/>
      <c r="N4" s="69" t="s">
        <v>3</v>
      </c>
      <c r="O4" s="70"/>
      <c r="P4" s="71"/>
    </row>
    <row r="5" spans="1:16" ht="16.5" thickBot="1">
      <c r="A5" s="78"/>
      <c r="B5" s="79"/>
      <c r="C5" s="80"/>
      <c r="E5" t="s">
        <v>93</v>
      </c>
      <c r="F5" s="75"/>
      <c r="G5" s="76"/>
      <c r="H5" s="77"/>
      <c r="N5" s="81" t="s">
        <v>4</v>
      </c>
      <c r="O5" s="73"/>
      <c r="P5" s="82"/>
    </row>
    <row r="6" spans="1:16" ht="17.25" thickTop="1" thickBot="1">
      <c r="N6" s="75" t="s">
        <v>5</v>
      </c>
      <c r="O6" s="76"/>
      <c r="P6" s="77"/>
    </row>
    <row r="7" spans="1:16" ht="15.75" thickBot="1">
      <c r="F7" s="85" t="s">
        <v>7</v>
      </c>
      <c r="G7" s="86"/>
      <c r="H7" s="33">
        <f ca="1">+TODAY()</f>
        <v>42372</v>
      </c>
      <c r="N7" s="50"/>
      <c r="O7" s="4"/>
      <c r="P7" s="4"/>
    </row>
    <row r="8" spans="1:16" ht="15.75" thickBot="1">
      <c r="N8" s="85" t="s">
        <v>7</v>
      </c>
      <c r="O8" s="86"/>
      <c r="P8" s="25">
        <f ca="1">+TODAY()</f>
        <v>42372</v>
      </c>
    </row>
    <row r="9" spans="1:16" ht="15.75" thickBot="1"/>
    <row r="10" spans="1:16" ht="16.5" thickBot="1">
      <c r="A10" s="83" t="s">
        <v>6</v>
      </c>
      <c r="B10" s="84"/>
      <c r="C10" s="87"/>
      <c r="D10" s="88"/>
    </row>
    <row r="11" spans="1:16" ht="15.75" thickBot="1"/>
    <row r="12" spans="1:16" ht="16.5" thickBot="1">
      <c r="A12" s="83" t="s">
        <v>8</v>
      </c>
      <c r="B12" s="84"/>
      <c r="C12" s="32">
        <v>8</v>
      </c>
    </row>
    <row r="13" spans="1:16" ht="16.5" thickBot="1">
      <c r="A13" s="1"/>
      <c r="B13" s="1"/>
      <c r="C13" s="1"/>
      <c r="D13" s="1"/>
      <c r="E13" s="1"/>
      <c r="F13" s="1"/>
      <c r="G13" s="19"/>
      <c r="H13" s="19"/>
    </row>
    <row r="14" spans="1:16" ht="16.5" thickBot="1">
      <c r="A14" s="16" t="s">
        <v>9</v>
      </c>
      <c r="B14" s="60" t="s">
        <v>10</v>
      </c>
      <c r="C14" s="61"/>
      <c r="D14" s="61"/>
      <c r="E14" s="62"/>
      <c r="F14" s="2" t="s">
        <v>11</v>
      </c>
      <c r="G14" s="18" t="s">
        <v>12</v>
      </c>
      <c r="H14" s="21" t="s">
        <v>13</v>
      </c>
    </row>
    <row r="15" spans="1:16" ht="15.75" thickBot="1">
      <c r="A15" s="3"/>
      <c r="B15" s="63" t="str">
        <f>IF(A15="","",+VLOOKUP(A15,'MA BASE'!A$2:C$11,2,0))</f>
        <v/>
      </c>
      <c r="C15" s="64"/>
      <c r="D15" s="64"/>
      <c r="E15" s="65"/>
      <c r="F15" s="49"/>
      <c r="G15" s="22" t="str">
        <f>IF(A15="","",VLOOKUP(A15,'MA BASE'!A$2:C$11,3,0))</f>
        <v/>
      </c>
      <c r="H15" s="22" t="str">
        <f t="shared" ref="H15:H20" si="0">IF(A15="","",F15*G15)</f>
        <v/>
      </c>
    </row>
    <row r="16" spans="1:16" ht="15.75" thickBot="1">
      <c r="A16" s="3"/>
      <c r="B16" s="63" t="str">
        <f>IF(A16="","",+VLOOKUP(A16,'MA BASE'!A$2:C$11,2,0))</f>
        <v/>
      </c>
      <c r="C16" s="64"/>
      <c r="D16" s="64"/>
      <c r="E16" s="65"/>
      <c r="F16" s="49"/>
      <c r="G16" s="22" t="str">
        <f>IF(A16="","",VLOOKUP(A16,'MA BASE'!A$2:C$11,3,0))</f>
        <v/>
      </c>
      <c r="H16" s="22" t="str">
        <f t="shared" si="0"/>
        <v/>
      </c>
    </row>
    <row r="17" spans="1:8" ht="15.75" thickBot="1">
      <c r="A17" s="3"/>
      <c r="B17" s="63" t="str">
        <f>IF(A17="","",+VLOOKUP(A17,'MA BASE'!A$2:C$11,2,0))</f>
        <v/>
      </c>
      <c r="C17" s="64"/>
      <c r="D17" s="64"/>
      <c r="E17" s="65"/>
      <c r="F17" s="49"/>
      <c r="G17" s="22" t="str">
        <f>IF(A17="","",VLOOKUP(A17,'MA BASE'!A$2:C$11,3,0))</f>
        <v/>
      </c>
      <c r="H17" s="22" t="str">
        <f t="shared" si="0"/>
        <v/>
      </c>
    </row>
    <row r="18" spans="1:8" ht="15.75" thickBot="1">
      <c r="A18" s="3"/>
      <c r="B18" s="63" t="str">
        <f>IF(A18="","",+VLOOKUP(A18,'MA BASE'!A$2:C$11,2,0))</f>
        <v/>
      </c>
      <c r="C18" s="64"/>
      <c r="D18" s="64"/>
      <c r="E18" s="65"/>
      <c r="F18" s="49"/>
      <c r="G18" s="22" t="str">
        <f>IF(A18="","",VLOOKUP(A18,'MA BASE'!A$2:C$11,3,0))</f>
        <v/>
      </c>
      <c r="H18" s="22" t="str">
        <f t="shared" si="0"/>
        <v/>
      </c>
    </row>
    <row r="19" spans="1:8" ht="15.75" thickBot="1">
      <c r="A19" s="3"/>
      <c r="B19" s="63" t="str">
        <f>IF(A19="","",+VLOOKUP(A19,'MA BASE'!A$2:C$11,2,0))</f>
        <v/>
      </c>
      <c r="C19" s="64"/>
      <c r="D19" s="64"/>
      <c r="E19" s="65"/>
      <c r="F19" s="49"/>
      <c r="G19" s="22" t="str">
        <f>IF(A19="","",VLOOKUP(A19,'MA BASE'!A$2:C$11,3,0))</f>
        <v/>
      </c>
      <c r="H19" s="22" t="str">
        <f t="shared" si="0"/>
        <v/>
      </c>
    </row>
    <row r="20" spans="1:8" ht="15.75" thickBot="1">
      <c r="A20" s="3"/>
      <c r="B20" s="63" t="str">
        <f>IF(A20="","",+VLOOKUP(A20,'MA BASE'!A$2:C$11,2,0))</f>
        <v/>
      </c>
      <c r="C20" s="64"/>
      <c r="D20" s="64"/>
      <c r="E20" s="65"/>
      <c r="F20" s="49"/>
      <c r="G20" s="22" t="str">
        <f>IF(A20="","",VLOOKUP(A20,'MA BASE'!A$2:C$11,3,0))</f>
        <v/>
      </c>
      <c r="H20" s="22" t="str">
        <f t="shared" si="0"/>
        <v/>
      </c>
    </row>
    <row r="21" spans="1:8" ht="15.75" thickBot="1">
      <c r="F21" s="58" t="s">
        <v>13</v>
      </c>
      <c r="G21" s="59"/>
      <c r="H21" s="23">
        <f>+SUM(H15:H20)</f>
        <v>0</v>
      </c>
    </row>
    <row r="22" spans="1:8" ht="15.75" thickBot="1">
      <c r="A22" s="51"/>
      <c r="B22" s="51"/>
      <c r="C22" s="51"/>
      <c r="D22" s="51"/>
      <c r="E22" s="52"/>
      <c r="F22" s="17" t="s">
        <v>90</v>
      </c>
      <c r="G22" s="20">
        <v>0.1</v>
      </c>
      <c r="H22" s="24">
        <f>+H21*G22</f>
        <v>0</v>
      </c>
    </row>
    <row r="23" spans="1:8" ht="15.75" thickBot="1">
      <c r="A23" s="53" t="str">
        <f>+[1]!ConvNumberLetter(H23)</f>
        <v>zéro</v>
      </c>
      <c r="B23" s="53"/>
      <c r="C23" s="53"/>
      <c r="D23" s="53"/>
      <c r="E23" s="54"/>
      <c r="F23" s="55" t="s">
        <v>14</v>
      </c>
      <c r="G23" s="56"/>
      <c r="H23" s="23">
        <f>+H21+H22</f>
        <v>0</v>
      </c>
    </row>
    <row r="24" spans="1:8">
      <c r="A24" s="57" t="s">
        <v>114</v>
      </c>
      <c r="B24" s="57"/>
      <c r="C24" s="34" t="s">
        <v>117</v>
      </c>
    </row>
    <row r="25" spans="1:8">
      <c r="A25" s="53" t="s">
        <v>115</v>
      </c>
      <c r="B25" s="53"/>
      <c r="C25" s="48" t="s">
        <v>120</v>
      </c>
      <c r="D25" s="30"/>
      <c r="E25" s="30"/>
    </row>
  </sheetData>
  <mergeCells count="27">
    <mergeCell ref="A25:B25"/>
    <mergeCell ref="B20:E20"/>
    <mergeCell ref="F21:G21"/>
    <mergeCell ref="A22:E22"/>
    <mergeCell ref="A23:E23"/>
    <mergeCell ref="F23:G23"/>
    <mergeCell ref="A24:B24"/>
    <mergeCell ref="B14:E14"/>
    <mergeCell ref="B15:E15"/>
    <mergeCell ref="B16:E16"/>
    <mergeCell ref="B17:E17"/>
    <mergeCell ref="B18:E18"/>
    <mergeCell ref="B19:E19"/>
    <mergeCell ref="N6:P6"/>
    <mergeCell ref="F7:G7"/>
    <mergeCell ref="N8:O8"/>
    <mergeCell ref="A10:B10"/>
    <mergeCell ref="C10:D10"/>
    <mergeCell ref="A12:B12"/>
    <mergeCell ref="A3:C3"/>
    <mergeCell ref="F3:H3"/>
    <mergeCell ref="A4:C4"/>
    <mergeCell ref="F4:H4"/>
    <mergeCell ref="N4:P4"/>
    <mergeCell ref="A5:C5"/>
    <mergeCell ref="F5:H5"/>
    <mergeCell ref="N5:P5"/>
  </mergeCells>
  <dataValidations count="6">
    <dataValidation type="list" showInputMessage="1" showErrorMessage="1" sqref="A15:A20">
      <formula1>TAB</formula1>
    </dataValidation>
    <dataValidation type="list" allowBlank="1" showInputMessage="1" showErrorMessage="1" sqref="F15:F20">
      <formula1>Q</formula1>
    </dataValidation>
    <dataValidation type="list" allowBlank="1" showInputMessage="1" showErrorMessage="1" sqref="G22">
      <formula1>TX</formula1>
    </dataValidation>
    <dataValidation type="list" allowBlank="1" showInputMessage="1" showErrorMessage="1" sqref="C10">
      <formula1>CLIENT</formula1>
    </dataValidation>
    <dataValidation type="list" allowBlank="1" showInputMessage="1" showErrorMessage="1" sqref="C24">
      <formula1>MODE</formula1>
    </dataValidation>
    <dataValidation type="list" allowBlank="1" showInputMessage="1" showErrorMessage="1" sqref="C25">
      <formula1>ECHE</formula1>
    </dataValidation>
  </dataValidations>
  <pageMargins left="0.7" right="0.7" top="0.75" bottom="0.75" header="0.3" footer="0.3"/>
  <pageSetup paperSize="9" orientation="portrait" r:id="rId1"/>
  <headerFooter>
    <oddHeader>&amp;C&amp;"-,Gras"&amp;18&amp;K03+000FACTURE VENTE</oddHeader>
    <oddFooter>&amp;LRC 0001100&amp;CN°PATENTE 111120&amp;RCNSS 101022</oddFoot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A1:P29"/>
  <sheetViews>
    <sheetView workbookViewId="0">
      <selection activeCell="AC19" sqref="AC19"/>
    </sheetView>
  </sheetViews>
  <sheetFormatPr baseColWidth="10" defaultRowHeight="15"/>
  <cols>
    <col min="2" max="2" width="5.5703125" customWidth="1"/>
    <col min="3" max="3" width="16.7109375" customWidth="1"/>
    <col min="4" max="4" width="10.5703125" customWidth="1"/>
    <col min="5" max="5" width="9.85546875" customWidth="1"/>
    <col min="6" max="6" width="8" style="45" customWidth="1"/>
    <col min="7" max="8" width="11.42578125" style="4"/>
    <col min="9" max="17" width="0" hidden="1" customWidth="1"/>
    <col min="19" max="25" width="0" hidden="1" customWidth="1"/>
  </cols>
  <sheetData>
    <row r="1" spans="1:16" ht="15.75" thickBot="1"/>
    <row r="2" spans="1:16" ht="15.75" thickBot="1">
      <c r="C2">
        <v>223553</v>
      </c>
      <c r="D2" s="33">
        <f ca="1">+TODAY()</f>
        <v>42372</v>
      </c>
    </row>
    <row r="3" spans="1:16" ht="21.75" thickTop="1" thickBot="1">
      <c r="A3" s="66" t="s">
        <v>0</v>
      </c>
      <c r="B3" s="67"/>
      <c r="C3" s="68"/>
      <c r="E3" t="s">
        <v>91</v>
      </c>
      <c r="F3" s="69" t="str">
        <f>IF(C10="","",VLOOKUP(C10,'MA BASE'!G2:H11,1,0))</f>
        <v>MERCURE INDUSTRIE</v>
      </c>
      <c r="G3" s="70"/>
      <c r="H3" s="71"/>
    </row>
    <row r="4" spans="1:16" ht="20.25">
      <c r="A4" s="72" t="s">
        <v>1</v>
      </c>
      <c r="B4" s="73"/>
      <c r="C4" s="74"/>
      <c r="E4" t="s">
        <v>92</v>
      </c>
      <c r="F4" s="69"/>
      <c r="G4" s="70"/>
      <c r="H4" s="71"/>
      <c r="N4" s="69" t="s">
        <v>3</v>
      </c>
      <c r="O4" s="70"/>
      <c r="P4" s="71"/>
    </row>
    <row r="5" spans="1:16" ht="16.5" thickBot="1">
      <c r="A5" s="78" t="s">
        <v>2</v>
      </c>
      <c r="B5" s="79"/>
      <c r="C5" s="80"/>
      <c r="E5" t="s">
        <v>93</v>
      </c>
      <c r="F5" s="75"/>
      <c r="G5" s="76"/>
      <c r="H5" s="77"/>
      <c r="N5" s="81" t="s">
        <v>4</v>
      </c>
      <c r="O5" s="73"/>
      <c r="P5" s="82"/>
    </row>
    <row r="6" spans="1:16" ht="17.25" thickTop="1" thickBot="1">
      <c r="N6" s="75" t="s">
        <v>5</v>
      </c>
      <c r="O6" s="76"/>
      <c r="P6" s="77"/>
    </row>
    <row r="7" spans="1:16" ht="15.75" thickBot="1">
      <c r="F7" s="85" t="s">
        <v>7</v>
      </c>
      <c r="G7" s="86"/>
      <c r="H7" s="33">
        <f ca="1">+TODAY()</f>
        <v>42372</v>
      </c>
      <c r="N7" s="45"/>
      <c r="O7" s="4"/>
      <c r="P7" s="4"/>
    </row>
    <row r="8" spans="1:16" ht="15.75" thickBot="1">
      <c r="N8" s="85" t="s">
        <v>7</v>
      </c>
      <c r="O8" s="86"/>
      <c r="P8" s="25">
        <f ca="1">+TODAY()</f>
        <v>42372</v>
      </c>
    </row>
    <row r="9" spans="1:16" ht="15.75" thickBot="1"/>
    <row r="10" spans="1:16" ht="16.5" thickBot="1">
      <c r="A10" s="83" t="s">
        <v>6</v>
      </c>
      <c r="B10" s="84"/>
      <c r="C10" s="87" t="s">
        <v>97</v>
      </c>
      <c r="D10" s="88"/>
    </row>
    <row r="11" spans="1:16" ht="15.75" thickBot="1"/>
    <row r="12" spans="1:16" ht="16.5" thickBot="1">
      <c r="A12" s="83" t="s">
        <v>8</v>
      </c>
      <c r="B12" s="84"/>
      <c r="C12" s="32" t="s">
        <v>131</v>
      </c>
    </row>
    <row r="13" spans="1:16" ht="16.5" thickBot="1">
      <c r="A13" s="1"/>
      <c r="B13" s="1"/>
      <c r="C13" s="1"/>
      <c r="D13" s="1"/>
      <c r="E13" s="1"/>
      <c r="F13" s="1"/>
      <c r="G13" s="19"/>
      <c r="H13" s="19"/>
    </row>
    <row r="14" spans="1:16" ht="16.5" thickBot="1">
      <c r="A14" s="16" t="s">
        <v>9</v>
      </c>
      <c r="B14" s="60" t="s">
        <v>10</v>
      </c>
      <c r="C14" s="61"/>
      <c r="D14" s="61"/>
      <c r="E14" s="62"/>
      <c r="F14" s="2" t="s">
        <v>11</v>
      </c>
      <c r="G14" s="18" t="s">
        <v>12</v>
      </c>
      <c r="H14" s="21" t="s">
        <v>13</v>
      </c>
    </row>
    <row r="15" spans="1:16" ht="15.75" thickBot="1">
      <c r="A15" s="3" t="s">
        <v>25</v>
      </c>
      <c r="B15" s="63" t="str">
        <f>IF(A15="","",+VLOOKUP(A15,'MA BASE'!A$2:C$11,2,0))</f>
        <v>BUREAU</v>
      </c>
      <c r="C15" s="64"/>
      <c r="D15" s="64"/>
      <c r="E15" s="65"/>
      <c r="F15" s="43">
        <v>4</v>
      </c>
      <c r="G15" s="22">
        <f>IF(A15="","",VLOOKUP(A15,'MA BASE'!A$2:C$11,3,0))</f>
        <v>10000</v>
      </c>
      <c r="H15" s="22">
        <f>IF(A15="","",F15*G15)</f>
        <v>40000</v>
      </c>
    </row>
    <row r="16" spans="1:16" ht="15.75" thickBot="1">
      <c r="A16" s="3" t="s">
        <v>19</v>
      </c>
      <c r="B16" s="63" t="str">
        <f>IF(A16="","",+VLOOKUP(A16,'MA BASE'!A$2:C$11,2,0))</f>
        <v>LIVRE</v>
      </c>
      <c r="C16" s="64"/>
      <c r="D16" s="64"/>
      <c r="E16" s="65"/>
      <c r="F16" s="43" t="s">
        <v>43</v>
      </c>
      <c r="G16" s="22">
        <f>IF(A16="","",VLOOKUP(A16,'MA BASE'!A$2:C$11,3,0))</f>
        <v>200</v>
      </c>
      <c r="H16" s="22">
        <f t="shared" ref="H16:H24" si="0">IF(A16="","",F16*G16)</f>
        <v>1200</v>
      </c>
    </row>
    <row r="17" spans="1:8" ht="15.75" thickBot="1">
      <c r="A17" s="3" t="s">
        <v>22</v>
      </c>
      <c r="B17" s="63" t="str">
        <f>IF(A17="","",+VLOOKUP(A17,'MA BASE'!A$2:C$11,2,0))</f>
        <v>STYLE</v>
      </c>
      <c r="C17" s="64"/>
      <c r="D17" s="64"/>
      <c r="E17" s="65"/>
      <c r="F17" s="43" t="s">
        <v>43</v>
      </c>
      <c r="G17" s="22">
        <f>IF(A17="","",VLOOKUP(A17,'MA BASE'!A$2:C$11,3,0))</f>
        <v>5</v>
      </c>
      <c r="H17" s="22">
        <f t="shared" si="0"/>
        <v>30</v>
      </c>
    </row>
    <row r="18" spans="1:8" ht="15.75" thickBot="1">
      <c r="A18" s="3" t="s">
        <v>23</v>
      </c>
      <c r="B18" s="63" t="str">
        <f>IF(A18="","",+VLOOKUP(A18,'MA BASE'!A$2:C$11,2,0))</f>
        <v>CALCULATRICE</v>
      </c>
      <c r="C18" s="64"/>
      <c r="D18" s="64"/>
      <c r="E18" s="65"/>
      <c r="F18" s="43" t="s">
        <v>51</v>
      </c>
      <c r="G18" s="22">
        <f>IF(A18="","",VLOOKUP(A18,'MA BASE'!A$2:C$11,3,0))</f>
        <v>80</v>
      </c>
      <c r="H18" s="22">
        <f t="shared" si="0"/>
        <v>1120</v>
      </c>
    </row>
    <row r="19" spans="1:8" ht="15.75" thickBot="1">
      <c r="A19" s="3" t="s">
        <v>18</v>
      </c>
      <c r="B19" s="63" t="str">
        <f>IF(A19="","",+VLOOKUP(A19,'MA BASE'!A$2:C$11,2,0))</f>
        <v>PARFUN</v>
      </c>
      <c r="C19" s="64"/>
      <c r="D19" s="64"/>
      <c r="E19" s="65"/>
      <c r="F19" s="43" t="s">
        <v>42</v>
      </c>
      <c r="G19" s="22">
        <f>IF(A19="","",VLOOKUP(A19,'MA BASE'!A$2:C$11,3,0))</f>
        <v>100</v>
      </c>
      <c r="H19" s="22">
        <f t="shared" si="0"/>
        <v>500</v>
      </c>
    </row>
    <row r="20" spans="1:8" ht="15.75" thickBot="1">
      <c r="A20" s="3" t="s">
        <v>26</v>
      </c>
      <c r="B20" s="63" t="str">
        <f>IF(A20="","",+VLOOKUP(A20,'MA BASE'!A$2:C$11,2,0))</f>
        <v>CLE</v>
      </c>
      <c r="C20" s="64"/>
      <c r="D20" s="64"/>
      <c r="E20" s="65"/>
      <c r="F20" s="43" t="s">
        <v>45</v>
      </c>
      <c r="G20" s="22">
        <f>IF(A20="","",VLOOKUP(A20,'MA BASE'!A$2:C$11,3,0))</f>
        <v>20</v>
      </c>
      <c r="H20" s="22">
        <f t="shared" si="0"/>
        <v>160</v>
      </c>
    </row>
    <row r="21" spans="1:8" ht="15.75" thickBot="1">
      <c r="A21" s="3" t="s">
        <v>23</v>
      </c>
      <c r="B21" s="63" t="str">
        <f>IF(A21="","",+VLOOKUP(A21,'MA BASE'!A$2:C$11,2,0))</f>
        <v>CALCULATRICE</v>
      </c>
      <c r="C21" s="64"/>
      <c r="D21" s="64"/>
      <c r="E21" s="65"/>
      <c r="F21" s="43" t="s">
        <v>46</v>
      </c>
      <c r="G21" s="22">
        <f>IF(A21="","",VLOOKUP(A21,'MA BASE'!A$2:C$11,3,0))</f>
        <v>80</v>
      </c>
      <c r="H21" s="22">
        <f t="shared" si="0"/>
        <v>720</v>
      </c>
    </row>
    <row r="22" spans="1:8" ht="15.75" thickBot="1">
      <c r="A22" s="3" t="s">
        <v>27</v>
      </c>
      <c r="B22" s="63" t="str">
        <f>IF(A22="","",+VLOOKUP(A22,'MA BASE'!A$2:C$11,2,0))</f>
        <v>MOTOR</v>
      </c>
      <c r="C22" s="64"/>
      <c r="D22" s="64"/>
      <c r="E22" s="65"/>
      <c r="F22" s="43" t="s">
        <v>45</v>
      </c>
      <c r="G22" s="22">
        <f>IF(A22="","",VLOOKUP(A22,'MA BASE'!A$2:C$11,3,0))</f>
        <v>12000</v>
      </c>
      <c r="H22" s="22">
        <f t="shared" si="0"/>
        <v>96000</v>
      </c>
    </row>
    <row r="23" spans="1:8" ht="15.75" thickBot="1">
      <c r="A23" s="3" t="s">
        <v>24</v>
      </c>
      <c r="B23" s="63" t="str">
        <f>IF(A23="","",+VLOOKUP(A23,'MA BASE'!A$2:C$11,2,0))</f>
        <v>TABLETTE</v>
      </c>
      <c r="C23" s="64"/>
      <c r="D23" s="64"/>
      <c r="E23" s="65"/>
      <c r="F23" s="43" t="s">
        <v>46</v>
      </c>
      <c r="G23" s="22">
        <f>IF(A23="","",VLOOKUP(A23,'MA BASE'!A$2:C$11,3,0))</f>
        <v>1500</v>
      </c>
      <c r="H23" s="22">
        <f t="shared" si="0"/>
        <v>13500</v>
      </c>
    </row>
    <row r="24" spans="1:8" ht="15.75" thickBot="1">
      <c r="A24" s="3" t="s">
        <v>21</v>
      </c>
      <c r="B24" s="63" t="str">
        <f>IF(A24="","",+VLOOKUP(A24,'MA BASE'!A$2:C$11,2,0))</f>
        <v>PC</v>
      </c>
      <c r="C24" s="64"/>
      <c r="D24" s="64"/>
      <c r="E24" s="65"/>
      <c r="F24" s="43" t="s">
        <v>47</v>
      </c>
      <c r="G24" s="22">
        <f>IF(A24="","",VLOOKUP(A24,'MA BASE'!A$2:C$11,3,0))</f>
        <v>5000</v>
      </c>
      <c r="H24" s="22">
        <f t="shared" si="0"/>
        <v>50000</v>
      </c>
    </row>
    <row r="25" spans="1:8" ht="15.75" thickBot="1">
      <c r="F25" s="58" t="s">
        <v>13</v>
      </c>
      <c r="G25" s="59"/>
      <c r="H25" s="23">
        <f>+SUM(H15:H24)</f>
        <v>203230</v>
      </c>
    </row>
    <row r="26" spans="1:8" ht="15.75" thickBot="1">
      <c r="A26" s="51"/>
      <c r="B26" s="51"/>
      <c r="C26" s="51"/>
      <c r="D26" s="51"/>
      <c r="E26" s="52"/>
      <c r="F26" s="17" t="s">
        <v>90</v>
      </c>
      <c r="G26" s="20">
        <v>0.1</v>
      </c>
      <c r="H26" s="24">
        <f>+H25*G26</f>
        <v>20323</v>
      </c>
    </row>
    <row r="27" spans="1:8" ht="15.75" thickBot="1">
      <c r="A27" s="53" t="str">
        <f>+[1]!ConvNumberLetter(H27)</f>
        <v>deux cent vingt-trois mille cinq cent cinquante-trois</v>
      </c>
      <c r="B27" s="53"/>
      <c r="C27" s="53"/>
      <c r="D27" s="53"/>
      <c r="E27" s="54"/>
      <c r="F27" s="55" t="s">
        <v>14</v>
      </c>
      <c r="G27" s="56"/>
      <c r="H27" s="23">
        <f>+H25+H26</f>
        <v>223553</v>
      </c>
    </row>
    <row r="28" spans="1:8">
      <c r="A28" s="57" t="s">
        <v>114</v>
      </c>
      <c r="B28" s="57"/>
      <c r="C28" s="34" t="s">
        <v>117</v>
      </c>
    </row>
    <row r="29" spans="1:8">
      <c r="A29" s="53" t="s">
        <v>115</v>
      </c>
      <c r="B29" s="53"/>
      <c r="C29" s="44" t="s">
        <v>120</v>
      </c>
      <c r="D29" s="30"/>
      <c r="E29" s="30"/>
    </row>
  </sheetData>
  <mergeCells count="31">
    <mergeCell ref="A12:B12"/>
    <mergeCell ref="F7:G7"/>
    <mergeCell ref="N8:O8"/>
    <mergeCell ref="A10:B10"/>
    <mergeCell ref="C10:D10"/>
    <mergeCell ref="A3:C3"/>
    <mergeCell ref="F3:H3"/>
    <mergeCell ref="A4:C4"/>
    <mergeCell ref="F4:H4"/>
    <mergeCell ref="N6:P6"/>
    <mergeCell ref="N4:P4"/>
    <mergeCell ref="A5:C5"/>
    <mergeCell ref="F5:H5"/>
    <mergeCell ref="N5:P5"/>
    <mergeCell ref="F25:G25"/>
    <mergeCell ref="B14:E14"/>
    <mergeCell ref="B15:E15"/>
    <mergeCell ref="B16:E16"/>
    <mergeCell ref="B17:E17"/>
    <mergeCell ref="B18:E18"/>
    <mergeCell ref="B19:E19"/>
    <mergeCell ref="B20:E20"/>
    <mergeCell ref="B21:E21"/>
    <mergeCell ref="B22:E22"/>
    <mergeCell ref="B23:E23"/>
    <mergeCell ref="B24:E24"/>
    <mergeCell ref="A26:E26"/>
    <mergeCell ref="A27:E27"/>
    <mergeCell ref="F27:G27"/>
    <mergeCell ref="A28:B28"/>
    <mergeCell ref="A29:B29"/>
  </mergeCells>
  <dataValidations count="6">
    <dataValidation type="list" showInputMessage="1" showErrorMessage="1" sqref="A15:A24">
      <formula1>TAB</formula1>
    </dataValidation>
    <dataValidation type="list" allowBlank="1" showInputMessage="1" showErrorMessage="1" sqref="F15:F24">
      <formula1>Q</formula1>
    </dataValidation>
    <dataValidation type="list" allowBlank="1" showInputMessage="1" showErrorMessage="1" sqref="G26">
      <formula1>TX</formula1>
    </dataValidation>
    <dataValidation type="list" allowBlank="1" showInputMessage="1" showErrorMessage="1" sqref="C10">
      <formula1>CLIENT</formula1>
    </dataValidation>
    <dataValidation type="list" allowBlank="1" showInputMessage="1" showErrorMessage="1" sqref="C28">
      <formula1>MODE</formula1>
    </dataValidation>
    <dataValidation type="list" allowBlank="1" showInputMessage="1" showErrorMessage="1" sqref="C29">
      <formula1>ECHE</formula1>
    </dataValidation>
  </dataValidations>
  <pageMargins left="0.7" right="0.7" top="0.75" bottom="0.75" header="0.3" footer="0.3"/>
  <pageSetup paperSize="9" orientation="portrait" r:id="rId1"/>
  <headerFooter>
    <oddHeader>&amp;C&amp;"-,Gras"&amp;18&amp;K03+000FACTURE VENTE</oddHeader>
    <oddFooter>&amp;LRC 0001100&amp;CN°PATENTE 111120&amp;RCNSS 101022</oddFooter>
  </headerFooter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7"/>
  <dimension ref="A1:P30"/>
  <sheetViews>
    <sheetView topLeftCell="A16" workbookViewId="0">
      <selection activeCell="AC19" sqref="AC19"/>
    </sheetView>
  </sheetViews>
  <sheetFormatPr baseColWidth="10" defaultRowHeight="15"/>
  <cols>
    <col min="2" max="2" width="5.5703125" customWidth="1"/>
    <col min="3" max="3" width="16.7109375" customWidth="1"/>
    <col min="4" max="4" width="10.5703125" customWidth="1"/>
    <col min="5" max="5" width="9.85546875" customWidth="1"/>
    <col min="6" max="6" width="8" style="45" customWidth="1"/>
    <col min="7" max="8" width="11.42578125" style="4"/>
    <col min="9" max="17" width="0" hidden="1" customWidth="1"/>
    <col min="19" max="25" width="0" hidden="1" customWidth="1"/>
  </cols>
  <sheetData>
    <row r="1" spans="1:16" ht="15.75" thickBot="1"/>
    <row r="2" spans="1:16" ht="15.75" thickBot="1">
      <c r="C2">
        <v>223553</v>
      </c>
      <c r="D2" s="33">
        <f ca="1">+TODAY()</f>
        <v>42372</v>
      </c>
    </row>
    <row r="3" spans="1:16" ht="21.75" thickTop="1" thickBot="1">
      <c r="A3" s="66" t="s">
        <v>0</v>
      </c>
      <c r="B3" s="67"/>
      <c r="C3" s="68"/>
      <c r="E3" t="s">
        <v>91</v>
      </c>
      <c r="F3" s="69" t="str">
        <f>IF(C10="","",VLOOKUP(C10,'MA BASE'!G2:H11,1,0))</f>
        <v>MERCURE INDUSTRIE</v>
      </c>
      <c r="G3" s="70"/>
      <c r="H3" s="71"/>
    </row>
    <row r="4" spans="1:16" ht="20.25">
      <c r="A4" s="72" t="s">
        <v>1</v>
      </c>
      <c r="B4" s="73"/>
      <c r="C4" s="74"/>
      <c r="E4" t="s">
        <v>92</v>
      </c>
      <c r="F4" s="69"/>
      <c r="G4" s="70"/>
      <c r="H4" s="71"/>
      <c r="N4" s="69" t="s">
        <v>3</v>
      </c>
      <c r="O4" s="70"/>
      <c r="P4" s="71"/>
    </row>
    <row r="5" spans="1:16" ht="16.5" thickBot="1">
      <c r="A5" s="78" t="s">
        <v>2</v>
      </c>
      <c r="B5" s="79"/>
      <c r="C5" s="80"/>
      <c r="E5" t="s">
        <v>93</v>
      </c>
      <c r="F5" s="75"/>
      <c r="G5" s="76"/>
      <c r="H5" s="77"/>
      <c r="N5" s="81" t="s">
        <v>4</v>
      </c>
      <c r="O5" s="73"/>
      <c r="P5" s="82"/>
    </row>
    <row r="6" spans="1:16" ht="17.25" thickTop="1" thickBot="1">
      <c r="N6" s="75" t="s">
        <v>5</v>
      </c>
      <c r="O6" s="76"/>
      <c r="P6" s="77"/>
    </row>
    <row r="7" spans="1:16" ht="15.75" thickBot="1">
      <c r="F7" s="85" t="s">
        <v>7</v>
      </c>
      <c r="G7" s="86"/>
      <c r="H7" s="33">
        <f ca="1">+TODAY()</f>
        <v>42372</v>
      </c>
      <c r="N7" s="45"/>
      <c r="O7" s="4"/>
      <c r="P7" s="4"/>
    </row>
    <row r="8" spans="1:16" ht="15.75" thickBot="1">
      <c r="N8" s="85" t="s">
        <v>7</v>
      </c>
      <c r="O8" s="86"/>
      <c r="P8" s="25">
        <f ca="1">+TODAY()</f>
        <v>42372</v>
      </c>
    </row>
    <row r="9" spans="1:16" ht="15.75" thickBot="1"/>
    <row r="10" spans="1:16" ht="16.5" thickBot="1">
      <c r="A10" s="83" t="s">
        <v>6</v>
      </c>
      <c r="B10" s="84"/>
      <c r="C10" s="87" t="s">
        <v>97</v>
      </c>
      <c r="D10" s="88"/>
    </row>
    <row r="11" spans="1:16" ht="15.75" thickBot="1"/>
    <row r="12" spans="1:16" ht="16.5" thickBot="1">
      <c r="A12" s="83" t="s">
        <v>8</v>
      </c>
      <c r="B12" s="84"/>
      <c r="C12" s="32">
        <v>2</v>
      </c>
    </row>
    <row r="13" spans="1:16" ht="16.5" thickBot="1">
      <c r="A13" s="1"/>
      <c r="B13" s="1"/>
      <c r="C13" s="1"/>
      <c r="D13" s="1"/>
      <c r="E13" s="1"/>
      <c r="F13" s="1"/>
      <c r="G13" s="19"/>
      <c r="H13" s="19"/>
    </row>
    <row r="14" spans="1:16" ht="16.5" thickBot="1">
      <c r="A14" s="16" t="s">
        <v>9</v>
      </c>
      <c r="B14" s="60" t="s">
        <v>10</v>
      </c>
      <c r="C14" s="61"/>
      <c r="D14" s="61"/>
      <c r="E14" s="62"/>
      <c r="F14" s="2" t="s">
        <v>11</v>
      </c>
      <c r="G14" s="18" t="s">
        <v>12</v>
      </c>
      <c r="H14" s="21" t="s">
        <v>13</v>
      </c>
    </row>
    <row r="15" spans="1:16" ht="15.75" thickBot="1">
      <c r="A15" s="3" t="s">
        <v>26</v>
      </c>
      <c r="B15" s="63" t="str">
        <f>IF(A15="","",+VLOOKUP(A15,'MA BASE'!A$2:C$11,2,0))</f>
        <v>CLE</v>
      </c>
      <c r="C15" s="64"/>
      <c r="D15" s="64"/>
      <c r="E15" s="65"/>
      <c r="F15" s="43">
        <v>4</v>
      </c>
      <c r="G15" s="22">
        <f>IF(A15="","",VLOOKUP(A15,'MA BASE'!A$2:C$11,3,0))</f>
        <v>20</v>
      </c>
      <c r="H15" s="22">
        <f>IF(A15="","",F15*G15)</f>
        <v>80</v>
      </c>
    </row>
    <row r="16" spans="1:16" ht="15.75" thickBot="1">
      <c r="A16" s="3" t="s">
        <v>19</v>
      </c>
      <c r="B16" s="63" t="str">
        <f>IF(A16="","",+VLOOKUP(A16,'MA BASE'!A$2:C$11,2,0))</f>
        <v>LIVRE</v>
      </c>
      <c r="C16" s="64"/>
      <c r="D16" s="64"/>
      <c r="E16" s="65"/>
      <c r="F16" s="43" t="s">
        <v>43</v>
      </c>
      <c r="G16" s="22">
        <f>IF(A16="","",VLOOKUP(A16,'MA BASE'!A$2:C$11,3,0))</f>
        <v>200</v>
      </c>
      <c r="H16" s="22">
        <f t="shared" ref="H16:H25" si="0">IF(A16="","",F16*G16)</f>
        <v>1200</v>
      </c>
    </row>
    <row r="17" spans="1:8" ht="15.75" thickBot="1">
      <c r="A17" s="3" t="s">
        <v>20</v>
      </c>
      <c r="B17" s="63" t="str">
        <f>IF(A17="","",+VLOOKUP(A17,'MA BASE'!A$2:C$11,2,0))</f>
        <v>PORTABLE</v>
      </c>
      <c r="C17" s="64"/>
      <c r="D17" s="64"/>
      <c r="E17" s="65"/>
      <c r="F17" s="43" t="s">
        <v>42</v>
      </c>
      <c r="G17" s="22">
        <f>IF(A17="","",VLOOKUP(A17,'MA BASE'!A$2:C$11,3,0))</f>
        <v>4500</v>
      </c>
      <c r="H17" s="22">
        <f t="shared" si="0"/>
        <v>22500</v>
      </c>
    </row>
    <row r="18" spans="1:8" ht="15.75" thickBot="1">
      <c r="A18" s="3" t="s">
        <v>22</v>
      </c>
      <c r="B18" s="63" t="str">
        <f>IF(A18="","",+VLOOKUP(A18,'MA BASE'!A$2:C$11,2,0))</f>
        <v>STYLE</v>
      </c>
      <c r="C18" s="64"/>
      <c r="D18" s="64"/>
      <c r="E18" s="65"/>
      <c r="F18" s="43" t="s">
        <v>43</v>
      </c>
      <c r="G18" s="22">
        <f>IF(A18="","",VLOOKUP(A18,'MA BASE'!A$2:C$11,3,0))</f>
        <v>5</v>
      </c>
      <c r="H18" s="22">
        <f t="shared" si="0"/>
        <v>30</v>
      </c>
    </row>
    <row r="19" spans="1:8" ht="15.75" thickBot="1">
      <c r="A19" s="3" t="s">
        <v>23</v>
      </c>
      <c r="B19" s="63" t="str">
        <f>IF(A19="","",+VLOOKUP(A19,'MA BASE'!A$2:C$11,2,0))</f>
        <v>CALCULATRICE</v>
      </c>
      <c r="C19" s="64"/>
      <c r="D19" s="64"/>
      <c r="E19" s="65"/>
      <c r="F19" s="43" t="s">
        <v>51</v>
      </c>
      <c r="G19" s="22">
        <f>IF(A19="","",VLOOKUP(A19,'MA BASE'!A$2:C$11,3,0))</f>
        <v>80</v>
      </c>
      <c r="H19" s="22">
        <f t="shared" si="0"/>
        <v>1120</v>
      </c>
    </row>
    <row r="20" spans="1:8" ht="15.75" thickBot="1">
      <c r="A20" s="3" t="s">
        <v>18</v>
      </c>
      <c r="B20" s="63" t="str">
        <f>IF(A20="","",+VLOOKUP(A20,'MA BASE'!A$2:C$11,2,0))</f>
        <v>PARFUN</v>
      </c>
      <c r="C20" s="64"/>
      <c r="D20" s="64"/>
      <c r="E20" s="65"/>
      <c r="F20" s="43" t="s">
        <v>42</v>
      </c>
      <c r="G20" s="22">
        <f>IF(A20="","",VLOOKUP(A20,'MA BASE'!A$2:C$11,3,0))</f>
        <v>100</v>
      </c>
      <c r="H20" s="22">
        <f t="shared" si="0"/>
        <v>500</v>
      </c>
    </row>
    <row r="21" spans="1:8" ht="15.75" thickBot="1">
      <c r="A21" s="3" t="s">
        <v>26</v>
      </c>
      <c r="B21" s="63" t="str">
        <f>IF(A21="","",+VLOOKUP(A21,'MA BASE'!A$2:C$11,2,0))</f>
        <v>CLE</v>
      </c>
      <c r="C21" s="64"/>
      <c r="D21" s="64"/>
      <c r="E21" s="65"/>
      <c r="F21" s="43" t="s">
        <v>45</v>
      </c>
      <c r="G21" s="22">
        <f>IF(A21="","",VLOOKUP(A21,'MA BASE'!A$2:C$11,3,0))</f>
        <v>20</v>
      </c>
      <c r="H21" s="22">
        <f t="shared" si="0"/>
        <v>160</v>
      </c>
    </row>
    <row r="22" spans="1:8" ht="15.75" thickBot="1">
      <c r="A22" s="3" t="s">
        <v>23</v>
      </c>
      <c r="B22" s="63" t="str">
        <f>IF(A22="","",+VLOOKUP(A22,'MA BASE'!A$2:C$11,2,0))</f>
        <v>CALCULATRICE</v>
      </c>
      <c r="C22" s="64"/>
      <c r="D22" s="64"/>
      <c r="E22" s="65"/>
      <c r="F22" s="43" t="s">
        <v>46</v>
      </c>
      <c r="G22" s="22">
        <f>IF(A22="","",VLOOKUP(A22,'MA BASE'!A$2:C$11,3,0))</f>
        <v>80</v>
      </c>
      <c r="H22" s="22">
        <f t="shared" si="0"/>
        <v>720</v>
      </c>
    </row>
    <row r="23" spans="1:8" ht="15.75" thickBot="1">
      <c r="A23" s="3" t="s">
        <v>27</v>
      </c>
      <c r="B23" s="63" t="str">
        <f>IF(A23="","",+VLOOKUP(A23,'MA BASE'!A$2:C$11,2,0))</f>
        <v>MOTOR</v>
      </c>
      <c r="C23" s="64"/>
      <c r="D23" s="64"/>
      <c r="E23" s="65"/>
      <c r="F23" s="43" t="s">
        <v>45</v>
      </c>
      <c r="G23" s="22">
        <f>IF(A23="","",VLOOKUP(A23,'MA BASE'!A$2:C$11,3,0))</f>
        <v>12000</v>
      </c>
      <c r="H23" s="22">
        <f t="shared" si="0"/>
        <v>96000</v>
      </c>
    </row>
    <row r="24" spans="1:8" ht="15.75" thickBot="1">
      <c r="A24" s="3" t="s">
        <v>24</v>
      </c>
      <c r="B24" s="63" t="str">
        <f>IF(A24="","",+VLOOKUP(A24,'MA BASE'!A$2:C$11,2,0))</f>
        <v>TABLETTE</v>
      </c>
      <c r="C24" s="64"/>
      <c r="D24" s="64"/>
      <c r="E24" s="65"/>
      <c r="F24" s="43" t="s">
        <v>46</v>
      </c>
      <c r="G24" s="22">
        <f>IF(A24="","",VLOOKUP(A24,'MA BASE'!A$2:C$11,3,0))</f>
        <v>1500</v>
      </c>
      <c r="H24" s="22">
        <f t="shared" si="0"/>
        <v>13500</v>
      </c>
    </row>
    <row r="25" spans="1:8" ht="15.75" thickBot="1">
      <c r="A25" s="3" t="s">
        <v>21</v>
      </c>
      <c r="B25" s="63" t="str">
        <f>IF(A25="","",+VLOOKUP(A25,'MA BASE'!A$2:C$11,2,0))</f>
        <v>PC</v>
      </c>
      <c r="C25" s="64"/>
      <c r="D25" s="64"/>
      <c r="E25" s="65"/>
      <c r="F25" s="43" t="s">
        <v>47</v>
      </c>
      <c r="G25" s="22">
        <f>IF(A25="","",VLOOKUP(A25,'MA BASE'!A$2:C$11,3,0))</f>
        <v>5000</v>
      </c>
      <c r="H25" s="22">
        <f t="shared" si="0"/>
        <v>50000</v>
      </c>
    </row>
    <row r="26" spans="1:8" ht="15.75" thickBot="1">
      <c r="F26" s="58" t="s">
        <v>13</v>
      </c>
      <c r="G26" s="59"/>
      <c r="H26" s="23">
        <f>+SUM(H15:H25)</f>
        <v>185810</v>
      </c>
    </row>
    <row r="27" spans="1:8" ht="15.75" thickBot="1">
      <c r="A27" s="51"/>
      <c r="B27" s="51"/>
      <c r="C27" s="51"/>
      <c r="D27" s="51"/>
      <c r="E27" s="52"/>
      <c r="F27" s="17" t="s">
        <v>90</v>
      </c>
      <c r="G27" s="20">
        <v>0.1</v>
      </c>
      <c r="H27" s="24">
        <f>+H26*G27</f>
        <v>18581</v>
      </c>
    </row>
    <row r="28" spans="1:8" ht="15.75" thickBot="1">
      <c r="A28" s="53" t="str">
        <f>+[1]!ConvNumberLetter(H28)</f>
        <v>deux cent quatre mille trois cent quatre-vingt-onze</v>
      </c>
      <c r="B28" s="53"/>
      <c r="C28" s="53"/>
      <c r="D28" s="53"/>
      <c r="E28" s="54"/>
      <c r="F28" s="55" t="s">
        <v>14</v>
      </c>
      <c r="G28" s="56"/>
      <c r="H28" s="23">
        <f>+H26+H27</f>
        <v>204391</v>
      </c>
    </row>
    <row r="29" spans="1:8">
      <c r="A29" s="57" t="s">
        <v>114</v>
      </c>
      <c r="B29" s="57"/>
      <c r="C29" s="34" t="s">
        <v>117</v>
      </c>
    </row>
    <row r="30" spans="1:8">
      <c r="A30" s="53" t="s">
        <v>115</v>
      </c>
      <c r="B30" s="53"/>
      <c r="C30" s="44" t="s">
        <v>120</v>
      </c>
      <c r="D30" s="30"/>
      <c r="E30" s="30"/>
    </row>
  </sheetData>
  <mergeCells count="32">
    <mergeCell ref="A5:C5"/>
    <mergeCell ref="F5:H5"/>
    <mergeCell ref="N5:P5"/>
    <mergeCell ref="A3:C3"/>
    <mergeCell ref="F3:H3"/>
    <mergeCell ref="A4:C4"/>
    <mergeCell ref="F4:H4"/>
    <mergeCell ref="N4:P4"/>
    <mergeCell ref="B19:E19"/>
    <mergeCell ref="N6:P6"/>
    <mergeCell ref="F7:G7"/>
    <mergeCell ref="N8:O8"/>
    <mergeCell ref="A10:B10"/>
    <mergeCell ref="C10:D10"/>
    <mergeCell ref="A12:B12"/>
    <mergeCell ref="B14:E14"/>
    <mergeCell ref="B15:E15"/>
    <mergeCell ref="B16:E16"/>
    <mergeCell ref="B17:E17"/>
    <mergeCell ref="B18:E18"/>
    <mergeCell ref="A30:B30"/>
    <mergeCell ref="B20:E20"/>
    <mergeCell ref="B21:E21"/>
    <mergeCell ref="B22:E22"/>
    <mergeCell ref="B23:E23"/>
    <mergeCell ref="B24:E24"/>
    <mergeCell ref="B25:E25"/>
    <mergeCell ref="F26:G26"/>
    <mergeCell ref="A27:E27"/>
    <mergeCell ref="A28:E28"/>
    <mergeCell ref="F28:G28"/>
    <mergeCell ref="A29:B29"/>
  </mergeCells>
  <dataValidations count="6">
    <dataValidation type="list" showInputMessage="1" showErrorMessage="1" sqref="A15:A25">
      <formula1>TAB</formula1>
    </dataValidation>
    <dataValidation type="list" allowBlank="1" showInputMessage="1" showErrorMessage="1" sqref="F15:F25">
      <formula1>Q</formula1>
    </dataValidation>
    <dataValidation type="list" allowBlank="1" showInputMessage="1" showErrorMessage="1" sqref="G27">
      <formula1>TX</formula1>
    </dataValidation>
    <dataValidation type="list" allowBlank="1" showInputMessage="1" showErrorMessage="1" sqref="C10">
      <formula1>CLIENT</formula1>
    </dataValidation>
    <dataValidation type="list" allowBlank="1" showInputMessage="1" showErrorMessage="1" sqref="C29">
      <formula1>MODE</formula1>
    </dataValidation>
    <dataValidation type="list" allowBlank="1" showInputMessage="1" showErrorMessage="1" sqref="C30">
      <formula1>ECHE</formula1>
    </dataValidation>
  </dataValidations>
  <pageMargins left="0.7" right="0.7" top="0.75" bottom="0.75" header="0.3" footer="0.3"/>
  <pageSetup paperSize="9" orientation="portrait" r:id="rId1"/>
  <headerFooter>
    <oddHeader>&amp;C&amp;"-,Gras"&amp;18&amp;K03+000FACTURE VENTE</oddHeader>
    <oddFooter>&amp;LRC 0001100&amp;CN°PATENTE 111120&amp;RCNSS 101022</oddFooter>
  </headerFooter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8"/>
  <dimension ref="A1:AA25"/>
  <sheetViews>
    <sheetView topLeftCell="A19" zoomScale="115" zoomScaleNormal="115" workbookViewId="0">
      <selection activeCell="AC19" sqref="AC19"/>
    </sheetView>
  </sheetViews>
  <sheetFormatPr baseColWidth="10" defaultRowHeight="15"/>
  <cols>
    <col min="2" max="2" width="5.5703125" customWidth="1"/>
    <col min="3" max="3" width="16.7109375" customWidth="1"/>
    <col min="4" max="4" width="11.85546875" bestFit="1" customWidth="1"/>
    <col min="5" max="5" width="9.85546875" customWidth="1"/>
    <col min="6" max="6" width="8" style="45" customWidth="1"/>
    <col min="7" max="7" width="11.42578125" style="4"/>
    <col min="8" max="8" width="12.7109375" style="4" bestFit="1" customWidth="1"/>
    <col min="9" max="17" width="0" hidden="1" customWidth="1"/>
    <col min="19" max="25" width="0" hidden="1" customWidth="1"/>
  </cols>
  <sheetData>
    <row r="1" spans="1:27" ht="15.75" thickBot="1"/>
    <row r="2" spans="1:27" ht="15.75" thickBot="1">
      <c r="C2">
        <v>223553</v>
      </c>
      <c r="D2" s="33">
        <f ca="1">+TODAY()</f>
        <v>42372</v>
      </c>
    </row>
    <row r="3" spans="1:27" ht="21.75" thickTop="1" thickBot="1">
      <c r="A3" s="66" t="s">
        <v>0</v>
      </c>
      <c r="B3" s="67"/>
      <c r="C3" s="68"/>
      <c r="E3" t="s">
        <v>91</v>
      </c>
      <c r="F3" s="69" t="str">
        <f>IF(C10="","",VLOOKUP(C10,'MA BASE'!G2:H11,1,0))</f>
        <v>MERCURE INDUSTRIE</v>
      </c>
      <c r="G3" s="70"/>
      <c r="H3" s="71"/>
      <c r="AA3" s="47"/>
    </row>
    <row r="4" spans="1:27" ht="20.25">
      <c r="A4" s="72" t="s">
        <v>1</v>
      </c>
      <c r="B4" s="73"/>
      <c r="C4" s="74"/>
      <c r="E4" t="s">
        <v>92</v>
      </c>
      <c r="F4" s="69"/>
      <c r="G4" s="70"/>
      <c r="H4" s="71"/>
      <c r="N4" s="69" t="s">
        <v>3</v>
      </c>
      <c r="O4" s="70"/>
      <c r="P4" s="71"/>
    </row>
    <row r="5" spans="1:27" ht="16.5" thickBot="1">
      <c r="A5" s="78" t="s">
        <v>2</v>
      </c>
      <c r="B5" s="79"/>
      <c r="C5" s="80"/>
      <c r="E5" t="s">
        <v>93</v>
      </c>
      <c r="F5" s="75"/>
      <c r="G5" s="76"/>
      <c r="H5" s="77"/>
      <c r="N5" s="81" t="s">
        <v>4</v>
      </c>
      <c r="O5" s="73"/>
      <c r="P5" s="82"/>
    </row>
    <row r="6" spans="1:27" ht="17.25" thickTop="1" thickBot="1">
      <c r="N6" s="75" t="s">
        <v>5</v>
      </c>
      <c r="O6" s="76"/>
      <c r="P6" s="77"/>
    </row>
    <row r="7" spans="1:27" ht="15.75" thickBot="1">
      <c r="F7" s="85" t="s">
        <v>7</v>
      </c>
      <c r="G7" s="86"/>
      <c r="H7" s="33">
        <f ca="1">+TODAY()</f>
        <v>42372</v>
      </c>
      <c r="N7" s="45"/>
      <c r="O7" s="4"/>
      <c r="P7" s="4"/>
    </row>
    <row r="8" spans="1:27" ht="15.75" thickBot="1">
      <c r="N8" s="85" t="s">
        <v>7</v>
      </c>
      <c r="O8" s="86"/>
      <c r="P8" s="25">
        <f ca="1">+TODAY()</f>
        <v>42372</v>
      </c>
    </row>
    <row r="9" spans="1:27" ht="15.75" thickBot="1"/>
    <row r="10" spans="1:27" ht="16.5" thickBot="1">
      <c r="A10" s="83" t="s">
        <v>6</v>
      </c>
      <c r="B10" s="84"/>
      <c r="C10" s="87" t="s">
        <v>97</v>
      </c>
      <c r="D10" s="88"/>
    </row>
    <row r="11" spans="1:27" ht="15.75" thickBot="1"/>
    <row r="12" spans="1:27" ht="16.5" thickBot="1">
      <c r="A12" s="83" t="s">
        <v>8</v>
      </c>
      <c r="B12" s="84"/>
      <c r="C12" s="32">
        <v>3</v>
      </c>
    </row>
    <row r="13" spans="1:27" ht="16.5" thickBot="1">
      <c r="A13" s="1"/>
      <c r="B13" s="1"/>
      <c r="C13" s="1"/>
      <c r="D13" s="1"/>
      <c r="E13" s="1"/>
      <c r="F13" s="1"/>
      <c r="G13" s="19"/>
      <c r="H13" s="19"/>
    </row>
    <row r="14" spans="1:27" ht="16.5" thickBot="1">
      <c r="A14" s="16" t="s">
        <v>9</v>
      </c>
      <c r="B14" s="60" t="s">
        <v>10</v>
      </c>
      <c r="C14" s="61"/>
      <c r="D14" s="61"/>
      <c r="E14" s="62"/>
      <c r="F14" s="2" t="s">
        <v>11</v>
      </c>
      <c r="G14" s="18" t="s">
        <v>12</v>
      </c>
      <c r="H14" s="21" t="s">
        <v>13</v>
      </c>
    </row>
    <row r="15" spans="1:27" ht="15.75" thickBot="1">
      <c r="A15" s="3" t="s">
        <v>18</v>
      </c>
      <c r="B15" s="63" t="str">
        <f>IF(A15="","",+VLOOKUP(A15,'MA BASE'!A$2:C$11,2,0))</f>
        <v>PARFUN</v>
      </c>
      <c r="C15" s="64"/>
      <c r="D15" s="64"/>
      <c r="E15" s="65"/>
      <c r="F15" s="43" t="s">
        <v>42</v>
      </c>
      <c r="G15" s="22">
        <f>IF(A15="","",VLOOKUP(A15,'MA BASE'!A$2:C$11,3,0))</f>
        <v>100</v>
      </c>
      <c r="H15" s="22">
        <f t="shared" ref="H15:H20" si="0">IF(A15="","",F15*G15)</f>
        <v>500</v>
      </c>
    </row>
    <row r="16" spans="1:27" ht="15.75" thickBot="1">
      <c r="A16" s="3" t="s">
        <v>26</v>
      </c>
      <c r="B16" s="63" t="str">
        <f>IF(A16="","",+VLOOKUP(A16,'MA BASE'!A$2:C$11,2,0))</f>
        <v>CLE</v>
      </c>
      <c r="C16" s="64"/>
      <c r="D16" s="64"/>
      <c r="E16" s="65"/>
      <c r="F16" s="43" t="s">
        <v>45</v>
      </c>
      <c r="G16" s="22">
        <f>IF(A16="","",VLOOKUP(A16,'MA BASE'!A$2:C$11,3,0))</f>
        <v>20</v>
      </c>
      <c r="H16" s="22">
        <f t="shared" si="0"/>
        <v>160</v>
      </c>
    </row>
    <row r="17" spans="1:8" ht="15.75" thickBot="1">
      <c r="A17" s="3" t="s">
        <v>23</v>
      </c>
      <c r="B17" s="63" t="str">
        <f>IF(A17="","",+VLOOKUP(A17,'MA BASE'!A$2:C$11,2,0))</f>
        <v>CALCULATRICE</v>
      </c>
      <c r="C17" s="64"/>
      <c r="D17" s="64"/>
      <c r="E17" s="65"/>
      <c r="F17" s="43" t="s">
        <v>46</v>
      </c>
      <c r="G17" s="22">
        <f>IF(A17="","",VLOOKUP(A17,'MA BASE'!A$2:C$11,3,0))</f>
        <v>80</v>
      </c>
      <c r="H17" s="22">
        <f t="shared" si="0"/>
        <v>720</v>
      </c>
    </row>
    <row r="18" spans="1:8" ht="15.75" thickBot="1">
      <c r="A18" s="3" t="s">
        <v>27</v>
      </c>
      <c r="B18" s="63" t="str">
        <f>IF(A18="","",+VLOOKUP(A18,'MA BASE'!A$2:C$11,2,0))</f>
        <v>MOTOR</v>
      </c>
      <c r="C18" s="64"/>
      <c r="D18" s="64"/>
      <c r="E18" s="65"/>
      <c r="F18" s="43" t="s">
        <v>45</v>
      </c>
      <c r="G18" s="22">
        <f>IF(A18="","",VLOOKUP(A18,'MA BASE'!A$2:C$11,3,0))</f>
        <v>12000</v>
      </c>
      <c r="H18" s="22">
        <f t="shared" si="0"/>
        <v>96000</v>
      </c>
    </row>
    <row r="19" spans="1:8" ht="15.75" thickBot="1">
      <c r="A19" s="3" t="s">
        <v>24</v>
      </c>
      <c r="B19" s="63" t="str">
        <f>IF(A19="","",+VLOOKUP(A19,'MA BASE'!A$2:C$11,2,0))</f>
        <v>TABLETTE</v>
      </c>
      <c r="C19" s="64"/>
      <c r="D19" s="64"/>
      <c r="E19" s="65"/>
      <c r="F19" s="43" t="s">
        <v>46</v>
      </c>
      <c r="G19" s="22">
        <f>IF(A19="","",VLOOKUP(A19,'MA BASE'!A$2:C$11,3,0))</f>
        <v>1500</v>
      </c>
      <c r="H19" s="22">
        <f t="shared" si="0"/>
        <v>13500</v>
      </c>
    </row>
    <row r="20" spans="1:8" ht="15.75" thickBot="1">
      <c r="A20" s="3" t="s">
        <v>21</v>
      </c>
      <c r="B20" s="63" t="str">
        <f>IF(A20="","",+VLOOKUP(A20,'MA BASE'!A$2:C$11,2,0))</f>
        <v>PC</v>
      </c>
      <c r="C20" s="64"/>
      <c r="D20" s="64"/>
      <c r="E20" s="65"/>
      <c r="F20" s="43" t="s">
        <v>47</v>
      </c>
      <c r="G20" s="22">
        <f>IF(A20="","",VLOOKUP(A20,'MA BASE'!A$2:C$11,3,0))</f>
        <v>5000</v>
      </c>
      <c r="H20" s="22">
        <f t="shared" si="0"/>
        <v>50000</v>
      </c>
    </row>
    <row r="21" spans="1:8" ht="15.75" thickBot="1">
      <c r="F21" s="58" t="s">
        <v>13</v>
      </c>
      <c r="G21" s="59"/>
      <c r="H21" s="23">
        <f>+SUM(H15:H20)</f>
        <v>160880</v>
      </c>
    </row>
    <row r="22" spans="1:8" ht="15.75" thickBot="1">
      <c r="A22" s="51"/>
      <c r="B22" s="51"/>
      <c r="C22" s="51"/>
      <c r="D22" s="51"/>
      <c r="E22" s="52"/>
      <c r="F22" s="17" t="s">
        <v>90</v>
      </c>
      <c r="G22" s="20">
        <v>0.1</v>
      </c>
      <c r="H22" s="24">
        <f>+H21*G22</f>
        <v>16088</v>
      </c>
    </row>
    <row r="23" spans="1:8" ht="15.75" thickBot="1">
      <c r="A23" s="53" t="str">
        <f>+[1]!ConvNumberLetter(H23)</f>
        <v>cent soixante-seize mille neuf cent soixante-huit</v>
      </c>
      <c r="B23" s="53"/>
      <c r="C23" s="53"/>
      <c r="D23" s="53"/>
      <c r="E23" s="54"/>
      <c r="F23" s="55" t="s">
        <v>14</v>
      </c>
      <c r="G23" s="56"/>
      <c r="H23" s="23">
        <f>+H21+H22</f>
        <v>176968</v>
      </c>
    </row>
    <row r="24" spans="1:8">
      <c r="A24" s="57" t="s">
        <v>114</v>
      </c>
      <c r="B24" s="57"/>
      <c r="C24" s="34" t="s">
        <v>117</v>
      </c>
    </row>
    <row r="25" spans="1:8">
      <c r="A25" s="53" t="s">
        <v>115</v>
      </c>
      <c r="B25" s="53"/>
      <c r="C25" s="44" t="s">
        <v>120</v>
      </c>
      <c r="D25" s="30"/>
      <c r="E25" s="30"/>
    </row>
  </sheetData>
  <mergeCells count="27">
    <mergeCell ref="A5:C5"/>
    <mergeCell ref="F5:H5"/>
    <mergeCell ref="N5:P5"/>
    <mergeCell ref="A3:C3"/>
    <mergeCell ref="F3:H3"/>
    <mergeCell ref="A4:C4"/>
    <mergeCell ref="F4:H4"/>
    <mergeCell ref="N4:P4"/>
    <mergeCell ref="B19:E19"/>
    <mergeCell ref="N6:P6"/>
    <mergeCell ref="F7:G7"/>
    <mergeCell ref="N8:O8"/>
    <mergeCell ref="A10:B10"/>
    <mergeCell ref="C10:D10"/>
    <mergeCell ref="A12:B12"/>
    <mergeCell ref="B14:E14"/>
    <mergeCell ref="B15:E15"/>
    <mergeCell ref="B16:E16"/>
    <mergeCell ref="B17:E17"/>
    <mergeCell ref="B18:E18"/>
    <mergeCell ref="A25:B25"/>
    <mergeCell ref="B20:E20"/>
    <mergeCell ref="F21:G21"/>
    <mergeCell ref="A22:E22"/>
    <mergeCell ref="A23:E23"/>
    <mergeCell ref="F23:G23"/>
    <mergeCell ref="A24:B24"/>
  </mergeCells>
  <dataValidations count="6">
    <dataValidation type="list" showInputMessage="1" showErrorMessage="1" sqref="A15:A20">
      <formula1>TAB</formula1>
    </dataValidation>
    <dataValidation type="list" allowBlank="1" showInputMessage="1" showErrorMessage="1" sqref="F15:F20">
      <formula1>Q</formula1>
    </dataValidation>
    <dataValidation type="list" allowBlank="1" showInputMessage="1" showErrorMessage="1" sqref="G22">
      <formula1>TX</formula1>
    </dataValidation>
    <dataValidation type="list" allowBlank="1" showInputMessage="1" showErrorMessage="1" sqref="C10">
      <formula1>CLIENT</formula1>
    </dataValidation>
    <dataValidation type="list" allowBlank="1" showInputMessage="1" showErrorMessage="1" sqref="C24">
      <formula1>MODE</formula1>
    </dataValidation>
    <dataValidation type="list" allowBlank="1" showInputMessage="1" showErrorMessage="1" sqref="C25">
      <formula1>ECHE</formula1>
    </dataValidation>
  </dataValidations>
  <pageMargins left="0.7" right="0.7" top="0.75" bottom="0.75" header="0.3" footer="0.3"/>
  <pageSetup paperSize="9" orientation="portrait" r:id="rId1"/>
  <headerFooter>
    <oddHeader>&amp;C&amp;"-,Gras"&amp;18&amp;K03+000FACTURE VENTE</oddHeader>
    <oddFooter>&amp;LRC 0001100&amp;CN°PATENTE 111120&amp;RCNSS 101022</oddFooter>
  </headerFooter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10"/>
  <dimension ref="A1:P24"/>
  <sheetViews>
    <sheetView topLeftCell="A10" zoomScale="115" zoomScaleNormal="115" workbookViewId="0">
      <selection activeCell="Z16" sqref="Z16"/>
    </sheetView>
  </sheetViews>
  <sheetFormatPr baseColWidth="10" defaultRowHeight="15"/>
  <cols>
    <col min="2" max="2" width="5.5703125" customWidth="1"/>
    <col min="3" max="3" width="16.7109375" customWidth="1"/>
    <col min="4" max="4" width="11.85546875" bestFit="1" customWidth="1"/>
    <col min="5" max="5" width="9.85546875" customWidth="1"/>
    <col min="6" max="6" width="8" style="45" customWidth="1"/>
    <col min="7" max="7" width="11.42578125" style="4"/>
    <col min="8" max="8" width="12.7109375" style="4" bestFit="1" customWidth="1"/>
    <col min="9" max="17" width="0" hidden="1" customWidth="1"/>
    <col min="19" max="25" width="0" hidden="1" customWidth="1"/>
  </cols>
  <sheetData>
    <row r="1" spans="1:16" ht="15.75" thickBot="1"/>
    <row r="2" spans="1:16" ht="15.75" thickBot="1">
      <c r="C2">
        <v>223553</v>
      </c>
      <c r="D2" s="33">
        <f ca="1">+TODAY()</f>
        <v>42372</v>
      </c>
    </row>
    <row r="3" spans="1:16" ht="21.75" thickTop="1" thickBot="1">
      <c r="A3" s="66" t="s">
        <v>0</v>
      </c>
      <c r="B3" s="67"/>
      <c r="C3" s="68"/>
      <c r="E3" t="s">
        <v>91</v>
      </c>
      <c r="F3" s="69" t="str">
        <f>IF(C10="","",VLOOKUP(C10,'MA BASE'!G2:H11,1,0))</f>
        <v>MERCURE INDUSTRIE</v>
      </c>
      <c r="G3" s="70"/>
      <c r="H3" s="71"/>
    </row>
    <row r="4" spans="1:16" ht="20.25">
      <c r="A4" s="72" t="s">
        <v>1</v>
      </c>
      <c r="B4" s="73"/>
      <c r="C4" s="74"/>
      <c r="E4" t="s">
        <v>92</v>
      </c>
      <c r="F4" s="69"/>
      <c r="G4" s="70"/>
      <c r="H4" s="71"/>
      <c r="N4" s="69" t="s">
        <v>3</v>
      </c>
      <c r="O4" s="70"/>
      <c r="P4" s="71"/>
    </row>
    <row r="5" spans="1:16" ht="16.5" thickBot="1">
      <c r="A5" s="78" t="s">
        <v>2</v>
      </c>
      <c r="B5" s="79"/>
      <c r="C5" s="80"/>
      <c r="E5" t="s">
        <v>93</v>
      </c>
      <c r="F5" s="75"/>
      <c r="G5" s="76"/>
      <c r="H5" s="77"/>
      <c r="N5" s="81" t="s">
        <v>4</v>
      </c>
      <c r="O5" s="73"/>
      <c r="P5" s="82"/>
    </row>
    <row r="6" spans="1:16" ht="17.25" thickTop="1" thickBot="1">
      <c r="N6" s="75" t="s">
        <v>5</v>
      </c>
      <c r="O6" s="76"/>
      <c r="P6" s="77"/>
    </row>
    <row r="7" spans="1:16" ht="15.75" thickBot="1">
      <c r="F7" s="85" t="s">
        <v>7</v>
      </c>
      <c r="G7" s="86"/>
      <c r="H7" s="33">
        <f ca="1">+TODAY()</f>
        <v>42372</v>
      </c>
      <c r="N7" s="45"/>
      <c r="O7" s="4"/>
      <c r="P7" s="4"/>
    </row>
    <row r="8" spans="1:16" ht="15.75" thickBot="1">
      <c r="N8" s="85" t="s">
        <v>7</v>
      </c>
      <c r="O8" s="86"/>
      <c r="P8" s="25">
        <f ca="1">+TODAY()</f>
        <v>42372</v>
      </c>
    </row>
    <row r="9" spans="1:16" ht="15.75" thickBot="1"/>
    <row r="10" spans="1:16" ht="16.5" thickBot="1">
      <c r="A10" s="83" t="s">
        <v>6</v>
      </c>
      <c r="B10" s="84"/>
      <c r="C10" s="87" t="s">
        <v>97</v>
      </c>
      <c r="D10" s="88"/>
    </row>
    <row r="11" spans="1:16" ht="15.75" thickBot="1"/>
    <row r="12" spans="1:16" ht="16.5" thickBot="1">
      <c r="A12" s="83" t="s">
        <v>8</v>
      </c>
      <c r="B12" s="84"/>
      <c r="C12" s="32" t="s">
        <v>129</v>
      </c>
    </row>
    <row r="13" spans="1:16" ht="16.5" thickBot="1">
      <c r="A13" s="1"/>
      <c r="B13" s="1"/>
      <c r="C13" s="1"/>
      <c r="D13" s="1"/>
      <c r="E13" s="1"/>
      <c r="F13" s="1"/>
      <c r="G13" s="19"/>
      <c r="H13" s="19"/>
    </row>
    <row r="14" spans="1:16" ht="16.5" thickBot="1">
      <c r="A14" s="16" t="s">
        <v>9</v>
      </c>
      <c r="B14" s="60" t="s">
        <v>10</v>
      </c>
      <c r="C14" s="61"/>
      <c r="D14" s="61"/>
      <c r="E14" s="62"/>
      <c r="F14" s="2" t="s">
        <v>11</v>
      </c>
      <c r="G14" s="18" t="s">
        <v>12</v>
      </c>
      <c r="H14" s="21" t="s">
        <v>13</v>
      </c>
    </row>
    <row r="15" spans="1:16" ht="15.75" thickBot="1">
      <c r="A15" s="3" t="s">
        <v>18</v>
      </c>
      <c r="B15" s="63" t="str">
        <f>IF(A15="","",+VLOOKUP(A15,'MA BASE'!A$2:C$11,2,0))</f>
        <v>PARFUN</v>
      </c>
      <c r="C15" s="64"/>
      <c r="D15" s="64"/>
      <c r="E15" s="65"/>
      <c r="F15" s="43" t="s">
        <v>42</v>
      </c>
      <c r="G15" s="22">
        <f>IF(A15="","",VLOOKUP(A15,'MA BASE'!A$2:C$11,3,0))</f>
        <v>100</v>
      </c>
      <c r="H15" s="22">
        <f t="shared" ref="H15:H19" si="0">IF(A15="","",F15*G15)</f>
        <v>500</v>
      </c>
    </row>
    <row r="16" spans="1:16" ht="15.75" thickBot="1">
      <c r="A16" s="3" t="s">
        <v>26</v>
      </c>
      <c r="B16" s="63" t="str">
        <f>IF(A16="","",+VLOOKUP(A16,'MA BASE'!A$2:C$11,2,0))</f>
        <v>CLE</v>
      </c>
      <c r="C16" s="64"/>
      <c r="D16" s="64"/>
      <c r="E16" s="65"/>
      <c r="F16" s="43" t="s">
        <v>45</v>
      </c>
      <c r="G16" s="22">
        <f>IF(A16="","",VLOOKUP(A16,'MA BASE'!A$2:C$11,3,0))</f>
        <v>20</v>
      </c>
      <c r="H16" s="22">
        <f t="shared" si="0"/>
        <v>160</v>
      </c>
    </row>
    <row r="17" spans="1:8" ht="15.75" thickBot="1">
      <c r="A17" s="3" t="s">
        <v>27</v>
      </c>
      <c r="B17" s="63" t="str">
        <f>IF(A17="","",+VLOOKUP(A17,'MA BASE'!A$2:C$11,2,0))</f>
        <v>MOTOR</v>
      </c>
      <c r="C17" s="64"/>
      <c r="D17" s="64"/>
      <c r="E17" s="65"/>
      <c r="F17" s="43" t="s">
        <v>45</v>
      </c>
      <c r="G17" s="22">
        <f>IF(A17="","",VLOOKUP(A17,'MA BASE'!A$2:C$11,3,0))</f>
        <v>12000</v>
      </c>
      <c r="H17" s="22">
        <f t="shared" si="0"/>
        <v>96000</v>
      </c>
    </row>
    <row r="18" spans="1:8" ht="15.75" thickBot="1">
      <c r="A18" s="3" t="s">
        <v>24</v>
      </c>
      <c r="B18" s="63" t="str">
        <f>IF(A18="","",+VLOOKUP(A18,'MA BASE'!A$2:C$11,2,0))</f>
        <v>TABLETTE</v>
      </c>
      <c r="C18" s="64"/>
      <c r="D18" s="64"/>
      <c r="E18" s="65"/>
      <c r="F18" s="43" t="s">
        <v>46</v>
      </c>
      <c r="G18" s="22">
        <f>IF(A18="","",VLOOKUP(A18,'MA BASE'!A$2:C$11,3,0))</f>
        <v>1500</v>
      </c>
      <c r="H18" s="22">
        <f t="shared" si="0"/>
        <v>13500</v>
      </c>
    </row>
    <row r="19" spans="1:8" ht="15.75" thickBot="1">
      <c r="A19" s="3" t="s">
        <v>21</v>
      </c>
      <c r="B19" s="63" t="str">
        <f>IF(A19="","",+VLOOKUP(A19,'MA BASE'!A$2:C$11,2,0))</f>
        <v>PC</v>
      </c>
      <c r="C19" s="64"/>
      <c r="D19" s="64"/>
      <c r="E19" s="65"/>
      <c r="F19" s="43" t="s">
        <v>47</v>
      </c>
      <c r="G19" s="22">
        <f>IF(A19="","",VLOOKUP(A19,'MA BASE'!A$2:C$11,3,0))</f>
        <v>5000</v>
      </c>
      <c r="H19" s="22">
        <f t="shared" si="0"/>
        <v>50000</v>
      </c>
    </row>
    <row r="20" spans="1:8" ht="15.75" thickBot="1">
      <c r="F20" s="58" t="s">
        <v>13</v>
      </c>
      <c r="G20" s="59"/>
      <c r="H20" s="23">
        <f>+SUM(H15:H19)</f>
        <v>160160</v>
      </c>
    </row>
    <row r="21" spans="1:8" ht="15.75" thickBot="1">
      <c r="A21" s="51"/>
      <c r="B21" s="51"/>
      <c r="C21" s="51"/>
      <c r="D21" s="51"/>
      <c r="E21" s="52"/>
      <c r="F21" s="17" t="s">
        <v>90</v>
      </c>
      <c r="G21" s="20">
        <v>0.1</v>
      </c>
      <c r="H21" s="24">
        <f>+H20*G21</f>
        <v>16016</v>
      </c>
    </row>
    <row r="22" spans="1:8" ht="15.75" thickBot="1">
      <c r="A22" s="53" t="str">
        <f>+[1]!ConvNumberLetter(H22)</f>
        <v>cent soixante-seize mille cent soixante-seize</v>
      </c>
      <c r="B22" s="53"/>
      <c r="C22" s="53"/>
      <c r="D22" s="53"/>
      <c r="E22" s="54"/>
      <c r="F22" s="55" t="s">
        <v>14</v>
      </c>
      <c r="G22" s="56"/>
      <c r="H22" s="23">
        <f>+H20+H21</f>
        <v>176176</v>
      </c>
    </row>
    <row r="23" spans="1:8">
      <c r="A23" s="57" t="s">
        <v>114</v>
      </c>
      <c r="B23" s="57"/>
      <c r="C23" s="34" t="s">
        <v>117</v>
      </c>
    </row>
    <row r="24" spans="1:8">
      <c r="A24" s="53" t="s">
        <v>115</v>
      </c>
      <c r="B24" s="53"/>
      <c r="C24" s="44" t="s">
        <v>120</v>
      </c>
      <c r="D24" s="30"/>
      <c r="E24" s="30"/>
    </row>
  </sheetData>
  <mergeCells count="26">
    <mergeCell ref="A12:B12"/>
    <mergeCell ref="F7:G7"/>
    <mergeCell ref="N8:O8"/>
    <mergeCell ref="A10:B10"/>
    <mergeCell ref="C10:D10"/>
    <mergeCell ref="A3:C3"/>
    <mergeCell ref="F3:H3"/>
    <mergeCell ref="A4:C4"/>
    <mergeCell ref="F4:H4"/>
    <mergeCell ref="N6:P6"/>
    <mergeCell ref="N4:P4"/>
    <mergeCell ref="A5:C5"/>
    <mergeCell ref="F5:H5"/>
    <mergeCell ref="N5:P5"/>
    <mergeCell ref="B14:E14"/>
    <mergeCell ref="B15:E15"/>
    <mergeCell ref="B16:E16"/>
    <mergeCell ref="B17:E17"/>
    <mergeCell ref="B18:E18"/>
    <mergeCell ref="A24:B24"/>
    <mergeCell ref="B19:E19"/>
    <mergeCell ref="F20:G20"/>
    <mergeCell ref="A21:E21"/>
    <mergeCell ref="A22:E22"/>
    <mergeCell ref="F22:G22"/>
    <mergeCell ref="A23:B23"/>
  </mergeCells>
  <dataValidations count="6">
    <dataValidation type="list" allowBlank="1" showInputMessage="1" showErrorMessage="1" sqref="G21">
      <formula1>TX</formula1>
    </dataValidation>
    <dataValidation type="list" allowBlank="1" showInputMessage="1" showErrorMessage="1" sqref="C10">
      <formula1>CLIENT</formula1>
    </dataValidation>
    <dataValidation type="list" allowBlank="1" showInputMessage="1" showErrorMessage="1" sqref="C23">
      <formula1>MODE</formula1>
    </dataValidation>
    <dataValidation type="list" allowBlank="1" showInputMessage="1" showErrorMessage="1" sqref="C24">
      <formula1>ECHE</formula1>
    </dataValidation>
    <dataValidation type="list" showInputMessage="1" showErrorMessage="1" sqref="A15:A19">
      <formula1>TAB</formula1>
    </dataValidation>
    <dataValidation type="list" allowBlank="1" showInputMessage="1" showErrorMessage="1" sqref="F15:F19">
      <formula1>Q</formula1>
    </dataValidation>
  </dataValidations>
  <pageMargins left="0.7" right="0.7" top="0.75" bottom="0.75" header="0.3" footer="0.3"/>
  <pageSetup paperSize="9" orientation="portrait" r:id="rId1"/>
  <headerFooter>
    <oddHeader>&amp;C&amp;"-,Gras"&amp;18&amp;K03+000FACTURE VENTE</oddHeader>
    <oddFooter>&amp;LRC 0001100&amp;CN°PATENTE 111120&amp;RCNSS 101022</oddFooter>
  </headerFooter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9"/>
  <dimension ref="A1:AA25"/>
  <sheetViews>
    <sheetView topLeftCell="A10" zoomScale="115" zoomScaleNormal="115" workbookViewId="0">
      <selection activeCell="AC19" sqref="AC19"/>
    </sheetView>
  </sheetViews>
  <sheetFormatPr baseColWidth="10" defaultRowHeight="15"/>
  <cols>
    <col min="2" max="2" width="5.5703125" customWidth="1"/>
    <col min="3" max="3" width="16.7109375" customWidth="1"/>
    <col min="4" max="4" width="11.85546875" bestFit="1" customWidth="1"/>
    <col min="5" max="5" width="9.85546875" customWidth="1"/>
    <col min="6" max="6" width="8" style="45" customWidth="1"/>
    <col min="7" max="7" width="11.42578125" style="4"/>
    <col min="8" max="8" width="12.7109375" style="4" bestFit="1" customWidth="1"/>
    <col min="9" max="17" width="0" hidden="1" customWidth="1"/>
    <col min="19" max="25" width="0" hidden="1" customWidth="1"/>
  </cols>
  <sheetData>
    <row r="1" spans="1:27" ht="15.75" thickBot="1"/>
    <row r="2" spans="1:27" ht="15.75" thickBot="1">
      <c r="C2">
        <v>223553</v>
      </c>
      <c r="D2" s="33">
        <f ca="1">+TODAY()</f>
        <v>42372</v>
      </c>
    </row>
    <row r="3" spans="1:27" ht="21.75" thickTop="1" thickBot="1">
      <c r="A3" s="66"/>
      <c r="B3" s="67"/>
      <c r="C3" s="68"/>
      <c r="E3" t="s">
        <v>91</v>
      </c>
      <c r="F3" s="69"/>
      <c r="G3" s="70"/>
      <c r="H3" s="71"/>
      <c r="AA3" s="47"/>
    </row>
    <row r="4" spans="1:27" ht="20.25">
      <c r="A4" s="72"/>
      <c r="B4" s="73"/>
      <c r="C4" s="74"/>
      <c r="E4" t="s">
        <v>92</v>
      </c>
      <c r="F4" s="69"/>
      <c r="G4" s="70"/>
      <c r="H4" s="71"/>
      <c r="N4" s="69" t="s">
        <v>3</v>
      </c>
      <c r="O4" s="70"/>
      <c r="P4" s="71"/>
    </row>
    <row r="5" spans="1:27" ht="16.5" thickBot="1">
      <c r="A5" s="78"/>
      <c r="B5" s="79"/>
      <c r="C5" s="80"/>
      <c r="E5" t="s">
        <v>93</v>
      </c>
      <c r="F5" s="75"/>
      <c r="G5" s="76"/>
      <c r="H5" s="77"/>
      <c r="N5" s="81" t="s">
        <v>4</v>
      </c>
      <c r="O5" s="73"/>
      <c r="P5" s="82"/>
    </row>
    <row r="6" spans="1:27" ht="17.25" thickTop="1" thickBot="1">
      <c r="N6" s="75" t="s">
        <v>5</v>
      </c>
      <c r="O6" s="76"/>
      <c r="P6" s="77"/>
    </row>
    <row r="7" spans="1:27" ht="15.75" thickBot="1">
      <c r="F7" s="85" t="s">
        <v>7</v>
      </c>
      <c r="G7" s="86"/>
      <c r="H7" s="33">
        <f ca="1">+TODAY()</f>
        <v>42372</v>
      </c>
      <c r="N7" s="45"/>
      <c r="O7" s="4"/>
      <c r="P7" s="4"/>
    </row>
    <row r="8" spans="1:27" ht="15.75" thickBot="1">
      <c r="N8" s="85" t="s">
        <v>7</v>
      </c>
      <c r="O8" s="86"/>
      <c r="P8" s="25">
        <f ca="1">+TODAY()</f>
        <v>42372</v>
      </c>
    </row>
    <row r="9" spans="1:27" ht="15.75" thickBot="1"/>
    <row r="10" spans="1:27" ht="16.5" thickBot="1">
      <c r="A10" s="83" t="s">
        <v>6</v>
      </c>
      <c r="B10" s="84"/>
      <c r="C10" s="87"/>
      <c r="D10" s="88"/>
    </row>
    <row r="11" spans="1:27" ht="15.75" thickBot="1"/>
    <row r="12" spans="1:27" ht="16.5" thickBot="1">
      <c r="A12" s="83" t="s">
        <v>8</v>
      </c>
      <c r="B12" s="84"/>
      <c r="C12" s="32">
        <v>5</v>
      </c>
    </row>
    <row r="13" spans="1:27" ht="16.5" thickBot="1">
      <c r="A13" s="1"/>
      <c r="B13" s="1"/>
      <c r="C13" s="1"/>
      <c r="D13" s="1"/>
      <c r="E13" s="1"/>
      <c r="F13" s="1"/>
      <c r="G13" s="19"/>
      <c r="H13" s="19"/>
    </row>
    <row r="14" spans="1:27" ht="16.5" thickBot="1">
      <c r="A14" s="16" t="s">
        <v>9</v>
      </c>
      <c r="B14" s="60" t="s">
        <v>10</v>
      </c>
      <c r="C14" s="61"/>
      <c r="D14" s="61"/>
      <c r="E14" s="62"/>
      <c r="F14" s="2" t="s">
        <v>11</v>
      </c>
      <c r="G14" s="18" t="s">
        <v>12</v>
      </c>
      <c r="H14" s="21" t="s">
        <v>13</v>
      </c>
    </row>
    <row r="15" spans="1:27" ht="15.75" thickBot="1">
      <c r="A15" s="3" t="s">
        <v>18</v>
      </c>
      <c r="B15" s="63" t="str">
        <f>IF(A15="","",+VLOOKUP(A15,'MA BASE'!A$2:C$11,2,0))</f>
        <v>PARFUN</v>
      </c>
      <c r="C15" s="64"/>
      <c r="D15" s="64"/>
      <c r="E15" s="65"/>
      <c r="F15" s="43" t="s">
        <v>39</v>
      </c>
      <c r="G15" s="22">
        <f>IF(A15="","",VLOOKUP(A15,'MA BASE'!A$2:C$11,3,0))</f>
        <v>100</v>
      </c>
      <c r="H15" s="22">
        <f t="shared" ref="H15:H20" si="0">IF(A15="","",F15*G15)</f>
        <v>200</v>
      </c>
    </row>
    <row r="16" spans="1:27" ht="15.75" thickBot="1">
      <c r="A16" s="3" t="s">
        <v>20</v>
      </c>
      <c r="B16" s="63" t="str">
        <f>IF(A16="","",+VLOOKUP(A16,'MA BASE'!A$2:C$11,2,0))</f>
        <v>PORTABLE</v>
      </c>
      <c r="C16" s="64"/>
      <c r="D16" s="64"/>
      <c r="E16" s="65"/>
      <c r="F16" s="43" t="s">
        <v>42</v>
      </c>
      <c r="G16" s="22">
        <f>IF(A16="","",VLOOKUP(A16,'MA BASE'!A$2:C$11,3,0))</f>
        <v>4500</v>
      </c>
      <c r="H16" s="22">
        <f t="shared" si="0"/>
        <v>22500</v>
      </c>
    </row>
    <row r="17" spans="1:8" ht="15.75" thickBot="1">
      <c r="A17" s="3"/>
      <c r="B17" s="63" t="str">
        <f>IF(A17="","",+VLOOKUP(A17,'MA BASE'!A$2:C$11,2,0))</f>
        <v/>
      </c>
      <c r="C17" s="64"/>
      <c r="D17" s="64"/>
      <c r="E17" s="65"/>
      <c r="F17" s="43"/>
      <c r="G17" s="22" t="str">
        <f>IF(A17="","",VLOOKUP(A17,'MA BASE'!A$2:C$11,3,0))</f>
        <v/>
      </c>
      <c r="H17" s="22" t="str">
        <f t="shared" si="0"/>
        <v/>
      </c>
    </row>
    <row r="18" spans="1:8" ht="15.75" thickBot="1">
      <c r="A18" s="3"/>
      <c r="B18" s="63" t="str">
        <f>IF(A18="","",+VLOOKUP(A18,'MA BASE'!A$2:C$11,2,0))</f>
        <v/>
      </c>
      <c r="C18" s="64"/>
      <c r="D18" s="64"/>
      <c r="E18" s="65"/>
      <c r="F18" s="43"/>
      <c r="G18" s="22" t="str">
        <f>IF(A18="","",VLOOKUP(A18,'MA BASE'!A$2:C$11,3,0))</f>
        <v/>
      </c>
      <c r="H18" s="22" t="str">
        <f t="shared" si="0"/>
        <v/>
      </c>
    </row>
    <row r="19" spans="1:8" ht="15.75" thickBot="1">
      <c r="A19" s="3"/>
      <c r="B19" s="63" t="str">
        <f>IF(A19="","",+VLOOKUP(A19,'MA BASE'!A$2:C$11,2,0))</f>
        <v/>
      </c>
      <c r="C19" s="64"/>
      <c r="D19" s="64"/>
      <c r="E19" s="65"/>
      <c r="F19" s="43"/>
      <c r="G19" s="22" t="str">
        <f>IF(A19="","",VLOOKUP(A19,'MA BASE'!A$2:C$11,3,0))</f>
        <v/>
      </c>
      <c r="H19" s="22" t="str">
        <f t="shared" si="0"/>
        <v/>
      </c>
    </row>
    <row r="20" spans="1:8" ht="15.75" thickBot="1">
      <c r="A20" s="3"/>
      <c r="B20" s="63" t="str">
        <f>IF(A20="","",+VLOOKUP(A20,'MA BASE'!A$2:C$11,2,0))</f>
        <v/>
      </c>
      <c r="C20" s="64"/>
      <c r="D20" s="64"/>
      <c r="E20" s="65"/>
      <c r="F20" s="43"/>
      <c r="G20" s="22" t="str">
        <f>IF(A20="","",VLOOKUP(A20,'MA BASE'!A$2:C$11,3,0))</f>
        <v/>
      </c>
      <c r="H20" s="22" t="str">
        <f t="shared" si="0"/>
        <v/>
      </c>
    </row>
    <row r="21" spans="1:8" ht="15.75" thickBot="1">
      <c r="F21" s="58" t="s">
        <v>13</v>
      </c>
      <c r="G21" s="59"/>
      <c r="H21" s="23">
        <f>+SUM(H15:H20)</f>
        <v>22700</v>
      </c>
    </row>
    <row r="22" spans="1:8" ht="15.75" thickBot="1">
      <c r="A22" s="51"/>
      <c r="B22" s="51"/>
      <c r="C22" s="51"/>
      <c r="D22" s="51"/>
      <c r="E22" s="52"/>
      <c r="F22" s="17" t="s">
        <v>90</v>
      </c>
      <c r="G22" s="20">
        <v>0.1</v>
      </c>
      <c r="H22" s="24">
        <f>+H21*G22</f>
        <v>2270</v>
      </c>
    </row>
    <row r="23" spans="1:8" ht="15.75" thickBot="1">
      <c r="A23" s="53" t="str">
        <f>+[1]!ConvNumberLetter(H23)</f>
        <v>vingt-quatre mille neuf cent soixante-dix</v>
      </c>
      <c r="B23" s="53"/>
      <c r="C23" s="53"/>
      <c r="D23" s="53"/>
      <c r="E23" s="54"/>
      <c r="F23" s="55" t="s">
        <v>14</v>
      </c>
      <c r="G23" s="56"/>
      <c r="H23" s="23">
        <f>+H21+H22</f>
        <v>24970</v>
      </c>
    </row>
    <row r="24" spans="1:8">
      <c r="A24" s="57" t="s">
        <v>114</v>
      </c>
      <c r="B24" s="57"/>
      <c r="C24" s="34" t="s">
        <v>117</v>
      </c>
    </row>
    <row r="25" spans="1:8">
      <c r="A25" s="53" t="s">
        <v>115</v>
      </c>
      <c r="B25" s="53"/>
      <c r="C25" s="44" t="s">
        <v>120</v>
      </c>
      <c r="D25" s="30"/>
      <c r="E25" s="30"/>
    </row>
  </sheetData>
  <mergeCells count="27">
    <mergeCell ref="A5:C5"/>
    <mergeCell ref="F5:H5"/>
    <mergeCell ref="N5:P5"/>
    <mergeCell ref="A3:C3"/>
    <mergeCell ref="F3:H3"/>
    <mergeCell ref="A4:C4"/>
    <mergeCell ref="F4:H4"/>
    <mergeCell ref="N4:P4"/>
    <mergeCell ref="B19:E19"/>
    <mergeCell ref="N6:P6"/>
    <mergeCell ref="F7:G7"/>
    <mergeCell ref="N8:O8"/>
    <mergeCell ref="A10:B10"/>
    <mergeCell ref="C10:D10"/>
    <mergeCell ref="A12:B12"/>
    <mergeCell ref="B14:E14"/>
    <mergeCell ref="B15:E15"/>
    <mergeCell ref="B16:E16"/>
    <mergeCell ref="B17:E17"/>
    <mergeCell ref="B18:E18"/>
    <mergeCell ref="A25:B25"/>
    <mergeCell ref="B20:E20"/>
    <mergeCell ref="F21:G21"/>
    <mergeCell ref="A22:E22"/>
    <mergeCell ref="A23:E23"/>
    <mergeCell ref="F23:G23"/>
    <mergeCell ref="A24:B24"/>
  </mergeCells>
  <dataValidations count="6">
    <dataValidation type="list" showInputMessage="1" showErrorMessage="1" sqref="A15:A20">
      <formula1>TAB</formula1>
    </dataValidation>
    <dataValidation type="list" allowBlank="1" showInputMessage="1" showErrorMessage="1" sqref="F15:F20">
      <formula1>Q</formula1>
    </dataValidation>
    <dataValidation type="list" allowBlank="1" showInputMessage="1" showErrorMessage="1" sqref="G22">
      <formula1>TX</formula1>
    </dataValidation>
    <dataValidation type="list" allowBlank="1" showInputMessage="1" showErrorMessage="1" sqref="C10">
      <formula1>CLIENT</formula1>
    </dataValidation>
    <dataValidation type="list" allowBlank="1" showInputMessage="1" showErrorMessage="1" sqref="C24">
      <formula1>MODE</formula1>
    </dataValidation>
    <dataValidation type="list" allowBlank="1" showInputMessage="1" showErrorMessage="1" sqref="C25">
      <formula1>ECHE</formula1>
    </dataValidation>
  </dataValidations>
  <pageMargins left="0.7" right="0.7" top="0.75" bottom="0.75" header="0.3" footer="0.3"/>
  <pageSetup paperSize="9" orientation="portrait" r:id="rId1"/>
  <headerFooter>
    <oddHeader>&amp;C&amp;"-,Gras"&amp;18&amp;K03+000FACTURE VENTE</oddHeader>
    <oddFooter>&amp;LRC 0001100&amp;CN°PATENTE 111120&amp;RCNSS 101022</oddFooter>
  </headerFooter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11"/>
  <dimension ref="A1:P25"/>
  <sheetViews>
    <sheetView zoomScale="115" zoomScaleNormal="115" workbookViewId="0">
      <selection activeCell="R11" sqref="R11"/>
    </sheetView>
  </sheetViews>
  <sheetFormatPr baseColWidth="10" defaultRowHeight="15"/>
  <cols>
    <col min="2" max="2" width="5.5703125" customWidth="1"/>
    <col min="3" max="3" width="16.7109375" customWidth="1"/>
    <col min="4" max="4" width="11.85546875" bestFit="1" customWidth="1"/>
    <col min="5" max="5" width="9.85546875" customWidth="1"/>
    <col min="6" max="6" width="8" style="45" customWidth="1"/>
    <col min="7" max="7" width="11.42578125" style="4"/>
    <col min="8" max="8" width="12.7109375" style="4" bestFit="1" customWidth="1"/>
    <col min="9" max="17" width="0" hidden="1" customWidth="1"/>
    <col min="19" max="25" width="0" hidden="1" customWidth="1"/>
  </cols>
  <sheetData>
    <row r="1" spans="1:16" ht="15.75" thickBot="1"/>
    <row r="2" spans="1:16" ht="15.75" thickBot="1">
      <c r="C2">
        <v>223553</v>
      </c>
      <c r="D2" s="33">
        <f ca="1">+TODAY()</f>
        <v>42372</v>
      </c>
    </row>
    <row r="3" spans="1:16" ht="21.75" thickTop="1" thickBot="1">
      <c r="A3" s="66" t="s">
        <v>132</v>
      </c>
      <c r="B3" s="67"/>
      <c r="C3" s="68"/>
      <c r="E3" t="s">
        <v>91</v>
      </c>
      <c r="F3" s="69" t="s">
        <v>133</v>
      </c>
      <c r="G3" s="70"/>
      <c r="H3" s="71"/>
    </row>
    <row r="4" spans="1:16" ht="20.25">
      <c r="A4" s="72"/>
      <c r="B4" s="73"/>
      <c r="C4" s="74"/>
      <c r="E4" t="s">
        <v>92</v>
      </c>
      <c r="F4" s="69" t="s">
        <v>135</v>
      </c>
      <c r="G4" s="70"/>
      <c r="H4" s="71"/>
      <c r="N4" s="69" t="s">
        <v>3</v>
      </c>
      <c r="O4" s="70"/>
      <c r="P4" s="71"/>
    </row>
    <row r="5" spans="1:16" ht="16.5" thickBot="1">
      <c r="A5" s="78"/>
      <c r="B5" s="79"/>
      <c r="C5" s="80"/>
      <c r="E5" t="s">
        <v>93</v>
      </c>
      <c r="F5" s="75" t="s">
        <v>134</v>
      </c>
      <c r="G5" s="76"/>
      <c r="H5" s="77"/>
      <c r="N5" s="81" t="s">
        <v>4</v>
      </c>
      <c r="O5" s="73"/>
      <c r="P5" s="82"/>
    </row>
    <row r="6" spans="1:16" ht="17.25" thickTop="1" thickBot="1">
      <c r="N6" s="75" t="s">
        <v>5</v>
      </c>
      <c r="O6" s="76"/>
      <c r="P6" s="77"/>
    </row>
    <row r="7" spans="1:16" ht="15.75" thickBot="1">
      <c r="F7" s="85" t="s">
        <v>7</v>
      </c>
      <c r="G7" s="86"/>
      <c r="H7" s="33">
        <f ca="1">+TODAY()</f>
        <v>42372</v>
      </c>
      <c r="N7" s="45"/>
      <c r="O7" s="4"/>
      <c r="P7" s="4"/>
    </row>
    <row r="8" spans="1:16" ht="15.75" thickBot="1">
      <c r="N8" s="85" t="s">
        <v>7</v>
      </c>
      <c r="O8" s="86"/>
      <c r="P8" s="25">
        <f ca="1">+TODAY()</f>
        <v>42372</v>
      </c>
    </row>
    <row r="9" spans="1:16" ht="15.75" thickBot="1"/>
    <row r="10" spans="1:16" ht="16.5" thickBot="1">
      <c r="A10" s="83" t="s">
        <v>6</v>
      </c>
      <c r="B10" s="84"/>
      <c r="C10" s="87"/>
      <c r="D10" s="88"/>
    </row>
    <row r="11" spans="1:16" ht="15.75" thickBot="1"/>
    <row r="12" spans="1:16" ht="16.5" thickBot="1">
      <c r="A12" s="83" t="s">
        <v>8</v>
      </c>
      <c r="B12" s="84"/>
      <c r="C12" s="32" t="s">
        <v>130</v>
      </c>
    </row>
    <row r="13" spans="1:16" ht="16.5" thickBot="1">
      <c r="A13" s="1"/>
      <c r="B13" s="1"/>
      <c r="C13" s="1"/>
      <c r="D13" s="1"/>
      <c r="E13" s="1"/>
      <c r="F13" s="1"/>
      <c r="G13" s="19"/>
      <c r="H13" s="19"/>
    </row>
    <row r="14" spans="1:16" ht="16.5" thickBot="1">
      <c r="A14" s="16" t="s">
        <v>9</v>
      </c>
      <c r="B14" s="60" t="s">
        <v>10</v>
      </c>
      <c r="C14" s="61"/>
      <c r="D14" s="61"/>
      <c r="E14" s="62"/>
      <c r="F14" s="2" t="s">
        <v>11</v>
      </c>
      <c r="G14" s="18" t="s">
        <v>12</v>
      </c>
      <c r="H14" s="21" t="s">
        <v>13</v>
      </c>
    </row>
    <row r="15" spans="1:16" ht="15.75" thickBot="1">
      <c r="A15" s="3" t="s">
        <v>19</v>
      </c>
      <c r="B15" s="63" t="str">
        <f>IF(A15="","",+VLOOKUP(A15,'MA BASE'!A$2:C$11,2,0))</f>
        <v>LIVRE</v>
      </c>
      <c r="C15" s="64"/>
      <c r="D15" s="64"/>
      <c r="E15" s="65"/>
      <c r="F15" s="43" t="s">
        <v>40</v>
      </c>
      <c r="G15" s="22">
        <f>IF(A15="","",VLOOKUP(A15,'MA BASE'!A$2:C$11,3,0))</f>
        <v>200</v>
      </c>
      <c r="H15" s="22">
        <f t="shared" ref="H15:H20" si="0">IF(A15="","",F15*G15)</f>
        <v>600</v>
      </c>
    </row>
    <row r="16" spans="1:16" ht="15.75" thickBot="1">
      <c r="A16" s="3" t="s">
        <v>23</v>
      </c>
      <c r="B16" s="63" t="str">
        <f>IF(A16="","",+VLOOKUP(A16,'MA BASE'!A$2:C$11,2,0))</f>
        <v>CALCULATRICE</v>
      </c>
      <c r="C16" s="64"/>
      <c r="D16" s="64"/>
      <c r="E16" s="65"/>
      <c r="F16" s="43" t="s">
        <v>41</v>
      </c>
      <c r="G16" s="22">
        <f>IF(A16="","",VLOOKUP(A16,'MA BASE'!A$2:C$11,3,0))</f>
        <v>80</v>
      </c>
      <c r="H16" s="22">
        <f t="shared" si="0"/>
        <v>320</v>
      </c>
    </row>
    <row r="17" spans="1:8" ht="15.75" thickBot="1">
      <c r="A17" s="3"/>
      <c r="B17" s="63" t="str">
        <f>IF(A17="","",+VLOOKUP(A17,'MA BASE'!A$2:C$11,2,0))</f>
        <v/>
      </c>
      <c r="C17" s="64"/>
      <c r="D17" s="64"/>
      <c r="E17" s="65"/>
      <c r="F17" s="43"/>
      <c r="G17" s="22" t="str">
        <f>IF(A17="","",VLOOKUP(A17,'MA BASE'!A$2:C$11,3,0))</f>
        <v/>
      </c>
      <c r="H17" s="22" t="str">
        <f t="shared" si="0"/>
        <v/>
      </c>
    </row>
    <row r="18" spans="1:8" ht="15.75" thickBot="1">
      <c r="A18" s="3"/>
      <c r="B18" s="63" t="str">
        <f>IF(A18="","",+VLOOKUP(A18,'MA BASE'!A$2:C$11,2,0))</f>
        <v/>
      </c>
      <c r="C18" s="64"/>
      <c r="D18" s="64"/>
      <c r="E18" s="65"/>
      <c r="F18" s="43"/>
      <c r="G18" s="22" t="str">
        <f>IF(A18="","",VLOOKUP(A18,'MA BASE'!A$2:C$11,3,0))</f>
        <v/>
      </c>
      <c r="H18" s="22" t="str">
        <f t="shared" si="0"/>
        <v/>
      </c>
    </row>
    <row r="19" spans="1:8" ht="15.75" thickBot="1">
      <c r="A19" s="3"/>
      <c r="B19" s="63" t="str">
        <f>IF(A19="","",+VLOOKUP(A19,'MA BASE'!A$2:C$11,2,0))</f>
        <v/>
      </c>
      <c r="C19" s="64"/>
      <c r="D19" s="64"/>
      <c r="E19" s="65"/>
      <c r="F19" s="43"/>
      <c r="G19" s="22" t="str">
        <f>IF(A19="","",VLOOKUP(A19,'MA BASE'!A$2:C$11,3,0))</f>
        <v/>
      </c>
      <c r="H19" s="22" t="str">
        <f t="shared" si="0"/>
        <v/>
      </c>
    </row>
    <row r="20" spans="1:8" ht="15.75" thickBot="1">
      <c r="A20" s="3"/>
      <c r="B20" s="63" t="str">
        <f>IF(A20="","",+VLOOKUP(A20,'MA BASE'!A$2:C$11,2,0))</f>
        <v/>
      </c>
      <c r="C20" s="64"/>
      <c r="D20" s="64"/>
      <c r="E20" s="65"/>
      <c r="F20" s="43"/>
      <c r="G20" s="22" t="str">
        <f>IF(A20="","",VLOOKUP(A20,'MA BASE'!A$2:C$11,3,0))</f>
        <v/>
      </c>
      <c r="H20" s="22" t="str">
        <f t="shared" si="0"/>
        <v/>
      </c>
    </row>
    <row r="21" spans="1:8" ht="15.75" thickBot="1">
      <c r="F21" s="58" t="s">
        <v>13</v>
      </c>
      <c r="G21" s="59"/>
      <c r="H21" s="23">
        <f>+SUM(H15:H20)</f>
        <v>920</v>
      </c>
    </row>
    <row r="22" spans="1:8" ht="15.75" thickBot="1">
      <c r="A22" s="51"/>
      <c r="B22" s="51"/>
      <c r="C22" s="51"/>
      <c r="D22" s="51"/>
      <c r="E22" s="52"/>
      <c r="F22" s="17" t="s">
        <v>90</v>
      </c>
      <c r="G22" s="20">
        <v>0.1</v>
      </c>
      <c r="H22" s="24">
        <f>+H21*G22</f>
        <v>92</v>
      </c>
    </row>
    <row r="23" spans="1:8" ht="15.75" thickBot="1">
      <c r="A23" s="53" t="str">
        <f>+[1]!ConvNumberLetter(H23)</f>
        <v>mille douze</v>
      </c>
      <c r="B23" s="53"/>
      <c r="C23" s="53"/>
      <c r="D23" s="53"/>
      <c r="E23" s="54"/>
      <c r="F23" s="55" t="s">
        <v>14</v>
      </c>
      <c r="G23" s="56"/>
      <c r="H23" s="23">
        <f>+H21+H22</f>
        <v>1012</v>
      </c>
    </row>
    <row r="24" spans="1:8">
      <c r="A24" s="57" t="s">
        <v>114</v>
      </c>
      <c r="B24" s="57"/>
      <c r="C24" s="34" t="s">
        <v>117</v>
      </c>
    </row>
    <row r="25" spans="1:8">
      <c r="A25" s="53" t="s">
        <v>115</v>
      </c>
      <c r="B25" s="53"/>
      <c r="C25" s="44" t="s">
        <v>120</v>
      </c>
      <c r="D25" s="30"/>
      <c r="E25" s="30"/>
    </row>
  </sheetData>
  <mergeCells count="27">
    <mergeCell ref="A5:C5"/>
    <mergeCell ref="F5:H5"/>
    <mergeCell ref="N5:P5"/>
    <mergeCell ref="A3:C3"/>
    <mergeCell ref="F3:H3"/>
    <mergeCell ref="A4:C4"/>
    <mergeCell ref="F4:H4"/>
    <mergeCell ref="N4:P4"/>
    <mergeCell ref="B19:E19"/>
    <mergeCell ref="N6:P6"/>
    <mergeCell ref="F7:G7"/>
    <mergeCell ref="N8:O8"/>
    <mergeCell ref="A10:B10"/>
    <mergeCell ref="C10:D10"/>
    <mergeCell ref="A12:B12"/>
    <mergeCell ref="B14:E14"/>
    <mergeCell ref="B15:E15"/>
    <mergeCell ref="B16:E16"/>
    <mergeCell ref="B17:E17"/>
    <mergeCell ref="B18:E18"/>
    <mergeCell ref="A25:B25"/>
    <mergeCell ref="B20:E20"/>
    <mergeCell ref="F21:G21"/>
    <mergeCell ref="A22:E22"/>
    <mergeCell ref="A23:E23"/>
    <mergeCell ref="F23:G23"/>
    <mergeCell ref="A24:B24"/>
  </mergeCells>
  <dataValidations count="6">
    <dataValidation type="list" showInputMessage="1" showErrorMessage="1" sqref="A15:A20">
      <formula1>TAB</formula1>
    </dataValidation>
    <dataValidation type="list" allowBlank="1" showInputMessage="1" showErrorMessage="1" sqref="F15:F20">
      <formula1>Q</formula1>
    </dataValidation>
    <dataValidation type="list" allowBlank="1" showInputMessage="1" showErrorMessage="1" sqref="G22">
      <formula1>TX</formula1>
    </dataValidation>
    <dataValidation type="list" allowBlank="1" showInputMessage="1" showErrorMessage="1" sqref="C10">
      <formula1>CLIENT</formula1>
    </dataValidation>
    <dataValidation type="list" allowBlank="1" showInputMessage="1" showErrorMessage="1" sqref="C24">
      <formula1>MODE</formula1>
    </dataValidation>
    <dataValidation type="list" allowBlank="1" showInputMessage="1" showErrorMessage="1" sqref="C25">
      <formula1>ECHE</formula1>
    </dataValidation>
  </dataValidations>
  <pageMargins left="0.7" right="0.7" top="0.75" bottom="0.75" header="0.3" footer="0.3"/>
  <pageSetup paperSize="9" orientation="portrait" r:id="rId1"/>
  <headerFooter>
    <oddHeader>&amp;C&amp;"-,Gras"&amp;18&amp;K03+000FACTURE VENTE</oddHeader>
    <oddFooter>&amp;LRC 0001100&amp;CN°PATENTE 111120&amp;RCNSS 101022</oddFooter>
  </headerFooter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"/>
  <dimension ref="A1:M21"/>
  <sheetViews>
    <sheetView workbookViewId="0">
      <selection activeCell="G16" sqref="G16"/>
    </sheetView>
  </sheetViews>
  <sheetFormatPr baseColWidth="10" defaultRowHeight="15"/>
  <cols>
    <col min="2" max="2" width="14.42578125" customWidth="1"/>
    <col min="3" max="4" width="11.42578125" style="5"/>
    <col min="5" max="5" width="12.42578125" style="14" bestFit="1" customWidth="1"/>
    <col min="6" max="6" width="11.42578125" style="5"/>
    <col min="7" max="7" width="19.5703125" style="5" bestFit="1" customWidth="1"/>
    <col min="8" max="8" width="13" style="5" customWidth="1"/>
    <col min="11" max="11" width="11.42578125" style="7"/>
    <col min="12" max="12" width="18" bestFit="1" customWidth="1"/>
    <col min="13" max="13" width="15" bestFit="1" customWidth="1"/>
  </cols>
  <sheetData>
    <row r="1" spans="1:13" ht="15.75">
      <c r="A1" s="10" t="s">
        <v>15</v>
      </c>
      <c r="B1" s="10" t="s">
        <v>10</v>
      </c>
      <c r="C1" s="11" t="s">
        <v>16</v>
      </c>
      <c r="D1" s="6"/>
      <c r="E1" s="8" t="s">
        <v>58</v>
      </c>
      <c r="F1" s="6" t="s">
        <v>79</v>
      </c>
      <c r="G1" s="6" t="s">
        <v>94</v>
      </c>
      <c r="H1" s="6" t="s">
        <v>95</v>
      </c>
      <c r="I1" s="10" t="s">
        <v>17</v>
      </c>
      <c r="K1" s="8" t="s">
        <v>11</v>
      </c>
      <c r="L1" t="s">
        <v>116</v>
      </c>
      <c r="M1" t="s">
        <v>115</v>
      </c>
    </row>
    <row r="2" spans="1:13">
      <c r="A2" s="12" t="s">
        <v>18</v>
      </c>
      <c r="B2" s="12" t="s">
        <v>28</v>
      </c>
      <c r="C2" s="13">
        <v>100</v>
      </c>
      <c r="E2" s="9" t="s">
        <v>59</v>
      </c>
      <c r="F2" s="28" t="s">
        <v>80</v>
      </c>
      <c r="G2" s="29" t="s">
        <v>3</v>
      </c>
      <c r="H2" s="29" t="s">
        <v>105</v>
      </c>
      <c r="I2" s="26">
        <v>0.2</v>
      </c>
      <c r="K2" s="9" t="s">
        <v>38</v>
      </c>
      <c r="L2" t="s">
        <v>117</v>
      </c>
      <c r="M2" t="s">
        <v>120</v>
      </c>
    </row>
    <row r="3" spans="1:13">
      <c r="A3" s="12" t="s">
        <v>19</v>
      </c>
      <c r="B3" s="12" t="s">
        <v>29</v>
      </c>
      <c r="C3" s="13">
        <v>200</v>
      </c>
      <c r="E3" s="9" t="s">
        <v>60</v>
      </c>
      <c r="F3" s="15" t="s">
        <v>81</v>
      </c>
      <c r="G3" s="29" t="s">
        <v>96</v>
      </c>
      <c r="H3" s="29" t="s">
        <v>105</v>
      </c>
      <c r="I3" s="26">
        <v>0.1</v>
      </c>
      <c r="K3" s="9" t="s">
        <v>39</v>
      </c>
      <c r="L3" t="s">
        <v>118</v>
      </c>
      <c r="M3" t="s">
        <v>121</v>
      </c>
    </row>
    <row r="4" spans="1:13">
      <c r="A4" s="12" t="s">
        <v>20</v>
      </c>
      <c r="B4" s="12" t="s">
        <v>30</v>
      </c>
      <c r="C4" s="13">
        <v>4500</v>
      </c>
      <c r="E4" s="9" t="s">
        <v>61</v>
      </c>
      <c r="F4" s="15" t="s">
        <v>82</v>
      </c>
      <c r="G4" s="29" t="s">
        <v>97</v>
      </c>
      <c r="H4" s="29" t="s">
        <v>106</v>
      </c>
      <c r="I4" s="26">
        <v>0</v>
      </c>
      <c r="K4" s="9" t="s">
        <v>40</v>
      </c>
      <c r="L4" t="s">
        <v>119</v>
      </c>
      <c r="M4" t="s">
        <v>122</v>
      </c>
    </row>
    <row r="5" spans="1:13">
      <c r="A5" s="12" t="s">
        <v>21</v>
      </c>
      <c r="B5" s="12" t="s">
        <v>31</v>
      </c>
      <c r="C5" s="13">
        <v>5000</v>
      </c>
      <c r="E5" s="9" t="s">
        <v>62</v>
      </c>
      <c r="F5" s="15" t="s">
        <v>83</v>
      </c>
      <c r="G5" s="29" t="s">
        <v>100</v>
      </c>
      <c r="H5" s="29" t="s">
        <v>107</v>
      </c>
      <c r="K5" s="9" t="s">
        <v>41</v>
      </c>
      <c r="M5" t="s">
        <v>123</v>
      </c>
    </row>
    <row r="6" spans="1:13">
      <c r="A6" s="12" t="s">
        <v>22</v>
      </c>
      <c r="B6" s="12" t="s">
        <v>32</v>
      </c>
      <c r="C6" s="13">
        <v>5</v>
      </c>
      <c r="E6" s="9" t="s">
        <v>63</v>
      </c>
      <c r="F6" s="15" t="s">
        <v>84</v>
      </c>
      <c r="G6" s="29" t="s">
        <v>98</v>
      </c>
      <c r="H6" s="29" t="s">
        <v>108</v>
      </c>
      <c r="K6" s="9" t="s">
        <v>42</v>
      </c>
    </row>
    <row r="7" spans="1:13">
      <c r="A7" s="12" t="s">
        <v>23</v>
      </c>
      <c r="B7" s="12" t="s">
        <v>33</v>
      </c>
      <c r="C7" s="13">
        <v>80</v>
      </c>
      <c r="E7" s="9" t="s">
        <v>64</v>
      </c>
      <c r="F7" s="15" t="s">
        <v>85</v>
      </c>
      <c r="G7" s="29" t="s">
        <v>99</v>
      </c>
      <c r="H7" s="29" t="s">
        <v>109</v>
      </c>
      <c r="K7" s="9" t="s">
        <v>43</v>
      </c>
    </row>
    <row r="8" spans="1:13">
      <c r="A8" s="12" t="s">
        <v>24</v>
      </c>
      <c r="B8" s="12" t="s">
        <v>34</v>
      </c>
      <c r="C8" s="13">
        <v>1500</v>
      </c>
      <c r="E8" s="9" t="s">
        <v>65</v>
      </c>
      <c r="F8" s="15" t="s">
        <v>86</v>
      </c>
      <c r="G8" s="29" t="s">
        <v>101</v>
      </c>
      <c r="H8" s="29" t="s">
        <v>110</v>
      </c>
      <c r="K8" s="9" t="s">
        <v>44</v>
      </c>
    </row>
    <row r="9" spans="1:13">
      <c r="A9" s="12" t="s">
        <v>25</v>
      </c>
      <c r="B9" s="12" t="s">
        <v>35</v>
      </c>
      <c r="C9" s="13">
        <v>10000</v>
      </c>
      <c r="E9" s="9" t="s">
        <v>66</v>
      </c>
      <c r="F9" s="15" t="s">
        <v>87</v>
      </c>
      <c r="G9" s="29" t="s">
        <v>102</v>
      </c>
      <c r="H9" s="29" t="s">
        <v>111</v>
      </c>
      <c r="K9" s="9" t="s">
        <v>45</v>
      </c>
    </row>
    <row r="10" spans="1:13">
      <c r="A10" s="12" t="s">
        <v>26</v>
      </c>
      <c r="B10" s="12" t="s">
        <v>36</v>
      </c>
      <c r="C10" s="13">
        <v>20</v>
      </c>
      <c r="E10" s="9" t="s">
        <v>67</v>
      </c>
      <c r="F10" s="15" t="s">
        <v>88</v>
      </c>
      <c r="G10" s="29" t="s">
        <v>103</v>
      </c>
      <c r="H10" s="29" t="s">
        <v>112</v>
      </c>
      <c r="K10" s="9" t="s">
        <v>46</v>
      </c>
    </row>
    <row r="11" spans="1:13">
      <c r="A11" s="12" t="s">
        <v>27</v>
      </c>
      <c r="B11" s="12" t="s">
        <v>37</v>
      </c>
      <c r="C11" s="13">
        <v>12000</v>
      </c>
      <c r="E11" s="9" t="s">
        <v>68</v>
      </c>
      <c r="F11" s="15" t="s">
        <v>89</v>
      </c>
      <c r="G11" s="29" t="s">
        <v>104</v>
      </c>
      <c r="H11" s="29" t="s">
        <v>113</v>
      </c>
      <c r="K11" s="9" t="s">
        <v>47</v>
      </c>
    </row>
    <row r="12" spans="1:13">
      <c r="E12" s="9" t="s">
        <v>69</v>
      </c>
      <c r="F12" s="15"/>
      <c r="G12" s="27"/>
      <c r="H12" s="27"/>
      <c r="K12" s="9" t="s">
        <v>48</v>
      </c>
    </row>
    <row r="13" spans="1:13">
      <c r="E13" s="9" t="s">
        <v>70</v>
      </c>
      <c r="F13" s="15"/>
      <c r="G13" s="27"/>
      <c r="H13" s="27"/>
      <c r="K13" s="9" t="s">
        <v>49</v>
      </c>
    </row>
    <row r="14" spans="1:13">
      <c r="E14" s="9" t="s">
        <v>71</v>
      </c>
      <c r="F14" s="15"/>
      <c r="G14" s="27"/>
      <c r="H14" s="27"/>
      <c r="K14" s="9" t="s">
        <v>50</v>
      </c>
    </row>
    <row r="15" spans="1:13">
      <c r="E15" s="9" t="s">
        <v>72</v>
      </c>
      <c r="F15" s="15"/>
      <c r="G15" s="27"/>
      <c r="H15" s="27"/>
      <c r="K15" s="9" t="s">
        <v>51</v>
      </c>
    </row>
    <row r="16" spans="1:13">
      <c r="E16" s="9" t="s">
        <v>73</v>
      </c>
      <c r="F16" s="15"/>
      <c r="G16" s="27"/>
      <c r="H16" s="27"/>
      <c r="K16" s="9" t="s">
        <v>52</v>
      </c>
    </row>
    <row r="17" spans="5:11">
      <c r="E17" s="9" t="s">
        <v>74</v>
      </c>
      <c r="F17" s="15"/>
      <c r="G17" s="27"/>
      <c r="H17" s="27"/>
      <c r="K17" s="9" t="s">
        <v>53</v>
      </c>
    </row>
    <row r="18" spans="5:11">
      <c r="E18" s="9" t="s">
        <v>75</v>
      </c>
      <c r="F18" s="15"/>
      <c r="G18" s="27"/>
      <c r="H18" s="27"/>
      <c r="K18" s="9" t="s">
        <v>54</v>
      </c>
    </row>
    <row r="19" spans="5:11">
      <c r="E19" s="9" t="s">
        <v>76</v>
      </c>
      <c r="F19" s="15"/>
      <c r="G19" s="27"/>
      <c r="H19" s="27"/>
      <c r="K19" s="9" t="s">
        <v>55</v>
      </c>
    </row>
    <row r="20" spans="5:11">
      <c r="E20" s="9" t="s">
        <v>77</v>
      </c>
      <c r="F20" s="15"/>
      <c r="G20" s="27"/>
      <c r="H20" s="27"/>
      <c r="K20" s="9" t="s">
        <v>56</v>
      </c>
    </row>
    <row r="21" spans="5:11">
      <c r="E21" s="9" t="s">
        <v>78</v>
      </c>
      <c r="F21" s="15"/>
      <c r="G21" s="27"/>
      <c r="H21" s="27"/>
      <c r="K21" s="9" t="s">
        <v>57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9.xml><?xml version="1.0" encoding="utf-8"?>
<worksheet xmlns="http://schemas.openxmlformats.org/spreadsheetml/2006/main" xmlns:r="http://schemas.openxmlformats.org/officeDocument/2006/relationships">
  <sheetPr codeName="Feuil5"/>
  <dimension ref="A1:P25"/>
  <sheetViews>
    <sheetView zoomScale="115" zoomScaleNormal="115" workbookViewId="0">
      <selection activeCell="Z11" sqref="Z11"/>
    </sheetView>
  </sheetViews>
  <sheetFormatPr baseColWidth="10" defaultRowHeight="15"/>
  <cols>
    <col min="2" max="2" width="5.5703125" customWidth="1"/>
    <col min="3" max="3" width="16.7109375" customWidth="1"/>
    <col min="4" max="4" width="11.85546875" bestFit="1" customWidth="1"/>
    <col min="5" max="5" width="9.85546875" customWidth="1"/>
    <col min="6" max="6" width="8" style="45" customWidth="1"/>
    <col min="7" max="7" width="11.42578125" style="4"/>
    <col min="8" max="8" width="12.7109375" style="4" bestFit="1" customWidth="1"/>
    <col min="9" max="17" width="0" hidden="1" customWidth="1"/>
    <col min="19" max="25" width="0" hidden="1" customWidth="1"/>
  </cols>
  <sheetData>
    <row r="1" spans="1:16" ht="15.75" thickBot="1"/>
    <row r="2" spans="1:16" ht="15.75" thickBot="1">
      <c r="C2">
        <v>223553</v>
      </c>
      <c r="D2" s="33">
        <f ca="1">+TODAY()</f>
        <v>42372</v>
      </c>
    </row>
    <row r="3" spans="1:16" ht="21.75" thickTop="1" thickBot="1">
      <c r="A3" s="66"/>
      <c r="B3" s="67"/>
      <c r="C3" s="68"/>
      <c r="E3" t="s">
        <v>91</v>
      </c>
      <c r="F3" s="69"/>
      <c r="G3" s="70"/>
      <c r="H3" s="71"/>
    </row>
    <row r="4" spans="1:16" ht="20.25">
      <c r="A4" s="72"/>
      <c r="B4" s="73"/>
      <c r="C4" s="74"/>
      <c r="E4" t="s">
        <v>92</v>
      </c>
      <c r="F4" s="69"/>
      <c r="G4" s="70"/>
      <c r="H4" s="71"/>
      <c r="N4" s="69" t="s">
        <v>3</v>
      </c>
      <c r="O4" s="70"/>
      <c r="P4" s="71"/>
    </row>
    <row r="5" spans="1:16" ht="16.5" thickBot="1">
      <c r="A5" s="78"/>
      <c r="B5" s="79"/>
      <c r="C5" s="80"/>
      <c r="E5" t="s">
        <v>93</v>
      </c>
      <c r="F5" s="75"/>
      <c r="G5" s="76"/>
      <c r="H5" s="77"/>
      <c r="N5" s="81" t="s">
        <v>4</v>
      </c>
      <c r="O5" s="73"/>
      <c r="P5" s="82"/>
    </row>
    <row r="6" spans="1:16" ht="17.25" thickTop="1" thickBot="1">
      <c r="N6" s="75" t="s">
        <v>5</v>
      </c>
      <c r="O6" s="76"/>
      <c r="P6" s="77"/>
    </row>
    <row r="7" spans="1:16" ht="15.75" thickBot="1">
      <c r="F7" s="85" t="s">
        <v>7</v>
      </c>
      <c r="G7" s="86"/>
      <c r="H7" s="33">
        <f ca="1">+TODAY()</f>
        <v>42372</v>
      </c>
      <c r="N7" s="45"/>
      <c r="O7" s="4"/>
      <c r="P7" s="4"/>
    </row>
    <row r="8" spans="1:16" ht="15.75" thickBot="1">
      <c r="N8" s="85" t="s">
        <v>7</v>
      </c>
      <c r="O8" s="86"/>
      <c r="P8" s="25">
        <f ca="1">+TODAY()</f>
        <v>42372</v>
      </c>
    </row>
    <row r="9" spans="1:16" ht="15.75" thickBot="1"/>
    <row r="10" spans="1:16" ht="16.5" thickBot="1">
      <c r="A10" s="83" t="s">
        <v>6</v>
      </c>
      <c r="B10" s="84"/>
      <c r="C10" s="87" t="s">
        <v>96</v>
      </c>
      <c r="D10" s="88"/>
    </row>
    <row r="11" spans="1:16" ht="15.75" thickBot="1"/>
    <row r="12" spans="1:16" ht="16.5" thickBot="1">
      <c r="A12" s="83" t="s">
        <v>8</v>
      </c>
      <c r="B12" s="84"/>
      <c r="C12" s="32">
        <v>8</v>
      </c>
    </row>
    <row r="13" spans="1:16" ht="16.5" thickBot="1">
      <c r="A13" s="1"/>
      <c r="B13" s="1"/>
      <c r="C13" s="1"/>
      <c r="D13" s="1"/>
      <c r="E13" s="1"/>
      <c r="F13" s="1"/>
      <c r="G13" s="19"/>
      <c r="H13" s="19"/>
    </row>
    <row r="14" spans="1:16" ht="16.5" thickBot="1">
      <c r="A14" s="16" t="s">
        <v>9</v>
      </c>
      <c r="B14" s="60" t="s">
        <v>10</v>
      </c>
      <c r="C14" s="61"/>
      <c r="D14" s="61"/>
      <c r="E14" s="62"/>
      <c r="F14" s="2" t="s">
        <v>11</v>
      </c>
      <c r="G14" s="18" t="s">
        <v>12</v>
      </c>
      <c r="H14" s="21" t="s">
        <v>13</v>
      </c>
    </row>
    <row r="15" spans="1:16" ht="15.75" thickBot="1">
      <c r="A15" s="3"/>
      <c r="B15" s="63" t="str">
        <f>IF(A15="","",+VLOOKUP(A15,'MA BASE'!A$2:C$11,2,0))</f>
        <v/>
      </c>
      <c r="C15" s="64"/>
      <c r="D15" s="64"/>
      <c r="E15" s="65"/>
      <c r="F15" s="43"/>
      <c r="G15" s="22" t="str">
        <f>IF(A15="","",VLOOKUP(A15,'MA BASE'!A$2:C$11,3,0))</f>
        <v/>
      </c>
      <c r="H15" s="22" t="str">
        <f t="shared" ref="H15:H20" si="0">IF(A15="","",F15*G15)</f>
        <v/>
      </c>
    </row>
    <row r="16" spans="1:16" ht="15.75" thickBot="1">
      <c r="A16" s="3"/>
      <c r="B16" s="63" t="str">
        <f>IF(A16="","",+VLOOKUP(A16,'MA BASE'!A$2:C$11,2,0))</f>
        <v/>
      </c>
      <c r="C16" s="64"/>
      <c r="D16" s="64"/>
      <c r="E16" s="65"/>
      <c r="F16" s="43"/>
      <c r="G16" s="22" t="str">
        <f>IF(A16="","",VLOOKUP(A16,'MA BASE'!A$2:C$11,3,0))</f>
        <v/>
      </c>
      <c r="H16" s="22" t="str">
        <f t="shared" si="0"/>
        <v/>
      </c>
    </row>
    <row r="17" spans="1:8" ht="15.75" thickBot="1">
      <c r="A17" s="3"/>
      <c r="B17" s="63" t="str">
        <f>IF(A17="","",+VLOOKUP(A17,'MA BASE'!A$2:C$11,2,0))</f>
        <v/>
      </c>
      <c r="C17" s="64"/>
      <c r="D17" s="64"/>
      <c r="E17" s="65"/>
      <c r="F17" s="43"/>
      <c r="G17" s="22" t="str">
        <f>IF(A17="","",VLOOKUP(A17,'MA BASE'!A$2:C$11,3,0))</f>
        <v/>
      </c>
      <c r="H17" s="22" t="str">
        <f t="shared" si="0"/>
        <v/>
      </c>
    </row>
    <row r="18" spans="1:8" ht="15.75" thickBot="1">
      <c r="A18" s="3"/>
      <c r="B18" s="63" t="str">
        <f>IF(A18="","",+VLOOKUP(A18,'MA BASE'!A$2:C$11,2,0))</f>
        <v/>
      </c>
      <c r="C18" s="64"/>
      <c r="D18" s="64"/>
      <c r="E18" s="65"/>
      <c r="F18" s="43"/>
      <c r="G18" s="22" t="str">
        <f>IF(A18="","",VLOOKUP(A18,'MA BASE'!A$2:C$11,3,0))</f>
        <v/>
      </c>
      <c r="H18" s="22" t="str">
        <f t="shared" si="0"/>
        <v/>
      </c>
    </row>
    <row r="19" spans="1:8" ht="15.75" thickBot="1">
      <c r="A19" s="3"/>
      <c r="B19" s="63" t="str">
        <f>IF(A19="","",+VLOOKUP(A19,'MA BASE'!A$2:C$11,2,0))</f>
        <v/>
      </c>
      <c r="C19" s="64"/>
      <c r="D19" s="64"/>
      <c r="E19" s="65"/>
      <c r="F19" s="43"/>
      <c r="G19" s="22" t="str">
        <f>IF(A19="","",VLOOKUP(A19,'MA BASE'!A$2:C$11,3,0))</f>
        <v/>
      </c>
      <c r="H19" s="22" t="str">
        <f t="shared" si="0"/>
        <v/>
      </c>
    </row>
    <row r="20" spans="1:8" ht="15.75" thickBot="1">
      <c r="A20" s="3"/>
      <c r="B20" s="63" t="str">
        <f>IF(A20="","",+VLOOKUP(A20,'MA BASE'!A$2:C$11,2,0))</f>
        <v/>
      </c>
      <c r="C20" s="64"/>
      <c r="D20" s="64"/>
      <c r="E20" s="65"/>
      <c r="F20" s="43"/>
      <c r="G20" s="22" t="str">
        <f>IF(A20="","",VLOOKUP(A20,'MA BASE'!A$2:C$11,3,0))</f>
        <v/>
      </c>
      <c r="H20" s="22" t="str">
        <f t="shared" si="0"/>
        <v/>
      </c>
    </row>
    <row r="21" spans="1:8" ht="15.75" thickBot="1">
      <c r="F21" s="58" t="s">
        <v>13</v>
      </c>
      <c r="G21" s="59"/>
      <c r="H21" s="23">
        <f>+SUM(H15:H20)</f>
        <v>0</v>
      </c>
    </row>
    <row r="22" spans="1:8" ht="15.75" thickBot="1">
      <c r="A22" s="51"/>
      <c r="B22" s="51"/>
      <c r="C22" s="51"/>
      <c r="D22" s="51"/>
      <c r="E22" s="52"/>
      <c r="F22" s="17" t="s">
        <v>90</v>
      </c>
      <c r="G22" s="20">
        <v>0.1</v>
      </c>
      <c r="H22" s="24">
        <f>+H21*G22</f>
        <v>0</v>
      </c>
    </row>
    <row r="23" spans="1:8" ht="15.75" thickBot="1">
      <c r="A23" s="53" t="str">
        <f>+[1]!ConvNumberLetter(H23)</f>
        <v>zéro</v>
      </c>
      <c r="B23" s="53"/>
      <c r="C23" s="53"/>
      <c r="D23" s="53"/>
      <c r="E23" s="54"/>
      <c r="F23" s="55" t="s">
        <v>14</v>
      </c>
      <c r="G23" s="56"/>
      <c r="H23" s="23">
        <f>+H21+H22</f>
        <v>0</v>
      </c>
    </row>
    <row r="24" spans="1:8">
      <c r="A24" s="57" t="s">
        <v>114</v>
      </c>
      <c r="B24" s="57"/>
      <c r="C24" s="34" t="s">
        <v>117</v>
      </c>
    </row>
    <row r="25" spans="1:8">
      <c r="A25" s="53" t="s">
        <v>115</v>
      </c>
      <c r="B25" s="53"/>
      <c r="C25" s="44" t="s">
        <v>120</v>
      </c>
      <c r="D25" s="30"/>
      <c r="E25" s="30"/>
    </row>
  </sheetData>
  <mergeCells count="27">
    <mergeCell ref="A5:C5"/>
    <mergeCell ref="F5:H5"/>
    <mergeCell ref="N5:P5"/>
    <mergeCell ref="A3:C3"/>
    <mergeCell ref="F3:H3"/>
    <mergeCell ref="A4:C4"/>
    <mergeCell ref="F4:H4"/>
    <mergeCell ref="N4:P4"/>
    <mergeCell ref="B14:E14"/>
    <mergeCell ref="N6:P6"/>
    <mergeCell ref="F7:G7"/>
    <mergeCell ref="N8:O8"/>
    <mergeCell ref="A10:B10"/>
    <mergeCell ref="C10:D10"/>
    <mergeCell ref="A12:B12"/>
    <mergeCell ref="B17:E17"/>
    <mergeCell ref="B18:E18"/>
    <mergeCell ref="B19:E19"/>
    <mergeCell ref="B16:E16"/>
    <mergeCell ref="B15:E15"/>
    <mergeCell ref="A25:B25"/>
    <mergeCell ref="B20:E20"/>
    <mergeCell ref="F21:G21"/>
    <mergeCell ref="A22:E22"/>
    <mergeCell ref="A23:E23"/>
    <mergeCell ref="F23:G23"/>
    <mergeCell ref="A24:B24"/>
  </mergeCells>
  <dataValidations count="6">
    <dataValidation type="list" allowBlank="1" showInputMessage="1" showErrorMessage="1" sqref="C25">
      <formula1>ECHE</formula1>
    </dataValidation>
    <dataValidation type="list" allowBlank="1" showInputMessage="1" showErrorMessage="1" sqref="C24">
      <formula1>MODE</formula1>
    </dataValidation>
    <dataValidation type="list" allowBlank="1" showInputMessage="1" showErrorMessage="1" sqref="C10">
      <formula1>CLIENT</formula1>
    </dataValidation>
    <dataValidation type="list" allowBlank="1" showInputMessage="1" showErrorMessage="1" sqref="G22">
      <formula1>TX</formula1>
    </dataValidation>
    <dataValidation type="list" allowBlank="1" showInputMessage="1" showErrorMessage="1" sqref="F15:F20">
      <formula1>Q</formula1>
    </dataValidation>
    <dataValidation type="list" showInputMessage="1" showErrorMessage="1" sqref="A15:A20">
      <formula1>TAB</formula1>
    </dataValidation>
  </dataValidations>
  <pageMargins left="0.7" right="0.7" top="0.75" bottom="0.75" header="0.3" footer="0.3"/>
  <pageSetup paperSize="9" orientation="portrait" r:id="rId1"/>
  <headerFooter>
    <oddHeader>&amp;C&amp;"-,Gras"&amp;18&amp;K03+000FACTURE VENTE</oddHeader>
    <oddFooter>&amp;LRC 0001100&amp;CN°PATENTE 111120&amp;RCNSS 101022</oddFooter>
  </headerFooter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>
  <sheetPr codeName="Feuil3"/>
  <dimension ref="A1:O33"/>
  <sheetViews>
    <sheetView tabSelected="1" topLeftCell="D1" workbookViewId="0">
      <selection activeCell="J35" sqref="J35"/>
    </sheetView>
  </sheetViews>
  <sheetFormatPr baseColWidth="10" defaultRowHeight="15"/>
  <cols>
    <col min="1" max="1" width="11.42578125" style="35"/>
    <col min="2" max="2" width="33" customWidth="1"/>
    <col min="3" max="3" width="18.7109375" style="4" bestFit="1" customWidth="1"/>
    <col min="4" max="4" width="16.5703125" style="41" customWidth="1"/>
    <col min="15" max="15" width="25.5703125" customWidth="1"/>
  </cols>
  <sheetData>
    <row r="1" spans="1:11" ht="15.75" thickBot="1">
      <c r="A1" s="36" t="s">
        <v>125</v>
      </c>
      <c r="B1" s="42" t="s">
        <v>124</v>
      </c>
      <c r="C1" s="37" t="s">
        <v>126</v>
      </c>
      <c r="D1" s="40" t="s">
        <v>127</v>
      </c>
      <c r="K1">
        <f>COUNTA(A:A)</f>
        <v>8</v>
      </c>
    </row>
    <row r="2" spans="1:11" ht="15.75" thickBot="1">
      <c r="A2" s="38">
        <v>7</v>
      </c>
      <c r="B2" s="38"/>
      <c r="C2" s="39">
        <v>0</v>
      </c>
      <c r="D2" s="33">
        <f ca="1">+TODAY()</f>
        <v>42372</v>
      </c>
    </row>
    <row r="3" spans="1:11" ht="15.75" thickBot="1">
      <c r="A3" s="38">
        <v>6</v>
      </c>
      <c r="B3" s="38" t="s">
        <v>133</v>
      </c>
      <c r="C3" s="39">
        <v>1012</v>
      </c>
      <c r="D3" s="33">
        <f t="shared" ref="D3:D7" ca="1" si="0">+TODAY()</f>
        <v>42372</v>
      </c>
    </row>
    <row r="4" spans="1:11" ht="15.75" thickBot="1">
      <c r="A4" s="38">
        <v>5</v>
      </c>
      <c r="B4" s="38" t="s">
        <v>97</v>
      </c>
      <c r="C4" s="39">
        <v>24970</v>
      </c>
      <c r="D4" s="33">
        <f t="shared" ca="1" si="0"/>
        <v>42372</v>
      </c>
    </row>
    <row r="5" spans="1:11" ht="15.75" thickBot="1">
      <c r="A5" s="38">
        <v>4</v>
      </c>
      <c r="B5" s="38" t="s">
        <v>97</v>
      </c>
      <c r="C5" s="39">
        <v>176176</v>
      </c>
      <c r="D5" s="33">
        <f t="shared" ca="1" si="0"/>
        <v>42372</v>
      </c>
    </row>
    <row r="6" spans="1:11" ht="15.75" thickBot="1">
      <c r="A6" s="38">
        <v>3</v>
      </c>
      <c r="B6" s="38" t="s">
        <v>97</v>
      </c>
      <c r="C6" s="39">
        <v>176968</v>
      </c>
      <c r="D6" s="33">
        <f t="shared" ca="1" si="0"/>
        <v>42372</v>
      </c>
    </row>
    <row r="7" spans="1:11" ht="15.75" thickBot="1">
      <c r="A7" s="38">
        <v>2</v>
      </c>
      <c r="B7" s="38" t="s">
        <v>97</v>
      </c>
      <c r="C7" s="39">
        <v>204391</v>
      </c>
      <c r="D7" s="33">
        <f t="shared" ca="1" si="0"/>
        <v>42372</v>
      </c>
    </row>
    <row r="8" spans="1:11" ht="15.75" thickBot="1">
      <c r="A8" s="38">
        <v>1</v>
      </c>
      <c r="B8" s="38" t="s">
        <v>97</v>
      </c>
      <c r="C8" s="39">
        <v>223553</v>
      </c>
      <c r="D8" s="33">
        <v>42371</v>
      </c>
    </row>
    <row r="9" spans="1:11">
      <c r="B9" s="35"/>
      <c r="D9" s="31"/>
    </row>
    <row r="10" spans="1:11">
      <c r="B10" s="35"/>
      <c r="D10" s="31"/>
    </row>
    <row r="11" spans="1:11">
      <c r="B11" s="35"/>
      <c r="D11" s="31"/>
    </row>
    <row r="12" spans="1:11">
      <c r="B12" s="35"/>
      <c r="D12" s="31"/>
    </row>
    <row r="13" spans="1:11">
      <c r="B13" s="35"/>
      <c r="D13" s="31"/>
      <c r="F13" s="46" t="s">
        <v>128</v>
      </c>
    </row>
    <row r="14" spans="1:11">
      <c r="B14" s="35"/>
      <c r="D14" s="31"/>
    </row>
    <row r="15" spans="1:11">
      <c r="B15" s="35"/>
      <c r="D15" s="31"/>
    </row>
    <row r="16" spans="1:11">
      <c r="B16" s="35"/>
      <c r="D16" s="31"/>
    </row>
    <row r="17" spans="2:15">
      <c r="B17" s="35"/>
      <c r="D17" s="31"/>
    </row>
    <row r="18" spans="2:15">
      <c r="B18" s="35"/>
      <c r="D18" s="31"/>
    </row>
    <row r="19" spans="2:15">
      <c r="B19" s="35"/>
      <c r="D19" s="31"/>
    </row>
    <row r="20" spans="2:15">
      <c r="B20" s="35"/>
      <c r="D20" s="31"/>
    </row>
    <row r="21" spans="2:15">
      <c r="B21" s="35"/>
      <c r="D21" s="31"/>
    </row>
    <row r="22" spans="2:15">
      <c r="B22" s="35"/>
      <c r="D22" s="31"/>
    </row>
    <row r="23" spans="2:15">
      <c r="B23" s="35"/>
      <c r="D23" s="31"/>
    </row>
    <row r="24" spans="2:15">
      <c r="B24" s="35"/>
      <c r="D24" s="31"/>
    </row>
    <row r="25" spans="2:15">
      <c r="B25" s="35"/>
    </row>
    <row r="26" spans="2:15">
      <c r="B26" s="35"/>
    </row>
    <row r="27" spans="2:15" ht="18.75">
      <c r="B27" s="35"/>
      <c r="F27" s="89" t="s">
        <v>136</v>
      </c>
      <c r="G27" s="89"/>
      <c r="H27" s="89"/>
      <c r="I27" s="89"/>
      <c r="J27" s="89"/>
      <c r="K27" s="89"/>
      <c r="L27" s="89"/>
      <c r="M27" s="89"/>
      <c r="N27" s="89"/>
      <c r="O27" s="89"/>
    </row>
    <row r="28" spans="2:15" ht="18.75">
      <c r="B28" s="35"/>
      <c r="F28" s="90" t="s">
        <v>137</v>
      </c>
      <c r="G28" s="90"/>
      <c r="H28" s="90"/>
      <c r="I28" s="90"/>
      <c r="J28" s="90"/>
      <c r="K28" s="90"/>
      <c r="L28" s="90"/>
      <c r="M28" s="90"/>
      <c r="N28" s="90"/>
      <c r="O28" s="90"/>
    </row>
    <row r="29" spans="2:15" ht="18.75">
      <c r="B29" s="35"/>
      <c r="F29" s="90" t="s">
        <v>140</v>
      </c>
      <c r="G29" s="90"/>
      <c r="H29" s="90"/>
      <c r="I29" s="90"/>
      <c r="J29" s="90"/>
      <c r="K29" s="90"/>
      <c r="L29" s="90"/>
      <c r="M29" s="90"/>
      <c r="N29" s="90"/>
      <c r="O29" s="90"/>
    </row>
    <row r="30" spans="2:15" ht="18.75">
      <c r="B30" s="35"/>
      <c r="F30" s="90" t="s">
        <v>138</v>
      </c>
      <c r="G30" s="90"/>
      <c r="H30" s="90"/>
      <c r="I30" s="90"/>
      <c r="J30" s="90"/>
      <c r="K30" s="90"/>
      <c r="L30" s="90"/>
      <c r="M30" s="90"/>
      <c r="N30" s="90"/>
      <c r="O30" s="90"/>
    </row>
    <row r="31" spans="2:15" ht="18.75">
      <c r="B31" s="35"/>
      <c r="F31" s="89"/>
      <c r="G31" s="89"/>
      <c r="H31" s="89"/>
      <c r="I31" s="89"/>
      <c r="J31" s="89"/>
      <c r="K31" s="89"/>
      <c r="L31" s="89"/>
      <c r="M31" s="89"/>
      <c r="N31" s="89"/>
      <c r="O31" s="89"/>
    </row>
    <row r="32" spans="2:15" ht="37.5" customHeight="1">
      <c r="B32" s="35"/>
      <c r="F32" s="91" t="s">
        <v>139</v>
      </c>
      <c r="G32" s="91"/>
      <c r="H32" s="89"/>
      <c r="I32" s="89"/>
      <c r="J32" s="89"/>
      <c r="K32" s="89"/>
      <c r="L32" s="89"/>
      <c r="M32" s="89"/>
      <c r="N32" s="89"/>
      <c r="O32" s="89"/>
    </row>
    <row r="33" spans="2:2">
      <c r="B33" s="35"/>
    </row>
  </sheetData>
  <mergeCells count="4">
    <mergeCell ref="F28:O28"/>
    <mergeCell ref="F29:O29"/>
    <mergeCell ref="F30:O30"/>
    <mergeCell ref="F32:G32"/>
  </mergeCells>
  <hyperlinks>
    <hyperlink ref="F13" r:id="rId1" location="p413182"/>
  </hyperlinks>
  <pageMargins left="0.7" right="0.7" top="0.75" bottom="0.75" header="0.3" footer="0.3"/>
  <pageSetup paperSize="9" orientation="portrait" horizontalDpi="4294967295" verticalDpi="4294967295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13</vt:i4>
      </vt:variant>
    </vt:vector>
  </HeadingPairs>
  <TitlesOfParts>
    <vt:vector size="23" baseType="lpstr">
      <vt:lpstr>Fact 8</vt:lpstr>
      <vt:lpstr>Fact 1</vt:lpstr>
      <vt:lpstr>Fact 2</vt:lpstr>
      <vt:lpstr>Fact 3</vt:lpstr>
      <vt:lpstr>Fact 4</vt:lpstr>
      <vt:lpstr>Fact 5</vt:lpstr>
      <vt:lpstr>Fact 6</vt:lpstr>
      <vt:lpstr>MA BASE</vt:lpstr>
      <vt:lpstr>FACTURE</vt:lpstr>
      <vt:lpstr>ARCHIVE FACTURE</vt:lpstr>
      <vt:lpstr>ADRE</vt:lpstr>
      <vt:lpstr>CLIENT</vt:lpstr>
      <vt:lpstr>COOD</vt:lpstr>
      <vt:lpstr>ECHE</vt:lpstr>
      <vt:lpstr>IMAD</vt:lpstr>
      <vt:lpstr>LOLO</vt:lpstr>
      <vt:lpstr>MODE</vt:lpstr>
      <vt:lpstr>Q</vt:lpstr>
      <vt:lpstr>qte</vt:lpstr>
      <vt:lpstr>qyz</vt:lpstr>
      <vt:lpstr>TAB</vt:lpstr>
      <vt:lpstr>TX</vt:lpstr>
      <vt:lpstr>VVV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2016-01-03T23:52:14Z</dcterms:modified>
</cp:coreProperties>
</file>

<file path=userCustomization/customUI.xml><?xml version="1.0" encoding="utf-8"?>
<mso:customUI xmlns:mso="http://schemas.microsoft.com/office/2006/01/customui">
  <mso:ribbon>
    <mso:qat>
      <mso:documentControls>
        <mso:control idQ="mso:GroupControls" visible="true"/>
        <mso:control idQ="mso:MacroRecord" visible="true"/>
        <mso:control idQ="mso:ControlsGallery" visible="true"/>
        <mso:control idQ="mso:GroupModify" visible="true"/>
        <mso:control idQ="mso:DesignMode" visible="true"/>
      </mso:documentControls>
    </mso:qat>
  </mso:ribbon>
</mso:customUI>
</file>