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M:\memsoft oxygene\doc representant\Adrien ROUSSEL\"/>
    </mc:Choice>
  </mc:AlternateContent>
  <xr:revisionPtr revIDLastSave="0" documentId="13_ncr:1_{06BC524C-F1AD-41F4-942F-AD93726A9A7F}" xr6:coauthVersionLast="47" xr6:coauthVersionMax="47" xr10:uidLastSave="{00000000-0000-0000-0000-000000000000}"/>
  <bookViews>
    <workbookView xWindow="-120" yWindow="-120" windowWidth="29040" windowHeight="15840" activeTab="7" xr2:uid="{00000000-000D-0000-FFFF-FFFF00000000}"/>
  </bookViews>
  <sheets>
    <sheet name="bibliotheque fournisseur" sheetId="8" r:id="rId1"/>
    <sheet name="variable tireur" sheetId="4" r:id="rId2"/>
    <sheet name="variable fournisseur" sheetId="5" r:id="rId3"/>
    <sheet name="entete" sheetId="1" r:id="rId4"/>
    <sheet name="Corps" sheetId="2" r:id="rId5"/>
    <sheet name="concat corps" sheetId="7" r:id="rId6"/>
    <sheet name="fin" sheetId="3" r:id="rId7"/>
    <sheet name="XML" sheetId="6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5" l="1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B71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C6" i="4"/>
  <c r="P2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1" i="2"/>
  <c r="R1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T1" i="2"/>
  <c r="T2" i="2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T255" i="2"/>
  <c r="T256" i="2"/>
  <c r="T257" i="2"/>
  <c r="T258" i="2"/>
  <c r="T259" i="2"/>
  <c r="T260" i="2"/>
  <c r="T261" i="2"/>
  <c r="T262" i="2"/>
  <c r="T263" i="2"/>
  <c r="T264" i="2"/>
  <c r="T265" i="2"/>
  <c r="T266" i="2"/>
  <c r="T267" i="2"/>
  <c r="T268" i="2"/>
  <c r="T269" i="2"/>
  <c r="T270" i="2"/>
  <c r="T271" i="2"/>
  <c r="T272" i="2"/>
  <c r="T273" i="2"/>
  <c r="T274" i="2"/>
  <c r="T275" i="2"/>
  <c r="T276" i="2"/>
  <c r="T277" i="2"/>
  <c r="T278" i="2"/>
  <c r="T279" i="2"/>
  <c r="T280" i="2"/>
  <c r="T281" i="2"/>
  <c r="T282" i="2"/>
  <c r="N16" i="2" l="1"/>
  <c r="N17" i="2"/>
  <c r="N28" i="2"/>
  <c r="N30" i="2"/>
  <c r="N32" i="2"/>
  <c r="N33" i="2"/>
  <c r="N38" i="2"/>
  <c r="N40" i="2"/>
  <c r="N46" i="2"/>
  <c r="N48" i="2"/>
  <c r="N49" i="2"/>
  <c r="N51" i="2"/>
  <c r="N54" i="2"/>
  <c r="N62" i="2"/>
  <c r="N1" i="2"/>
  <c r="A27" i="2"/>
  <c r="B27" i="2"/>
  <c r="G27" i="2"/>
  <c r="H27" i="2"/>
  <c r="I27" i="2"/>
  <c r="K27" i="2"/>
  <c r="N27" i="2"/>
  <c r="A28" i="2"/>
  <c r="B28" i="2"/>
  <c r="G28" i="2"/>
  <c r="H28" i="2"/>
  <c r="I28" i="2"/>
  <c r="K28" i="2"/>
  <c r="A29" i="2"/>
  <c r="B29" i="2"/>
  <c r="G29" i="2"/>
  <c r="H29" i="2"/>
  <c r="I29" i="2"/>
  <c r="K29" i="2"/>
  <c r="N29" i="2"/>
  <c r="A30" i="2"/>
  <c r="B30" i="2"/>
  <c r="G30" i="2"/>
  <c r="H30" i="2"/>
  <c r="I30" i="2"/>
  <c r="K30" i="2"/>
  <c r="A31" i="2"/>
  <c r="B31" i="2"/>
  <c r="G31" i="2"/>
  <c r="H31" i="2"/>
  <c r="I31" i="2"/>
  <c r="K31" i="2"/>
  <c r="N31" i="2"/>
  <c r="A32" i="2"/>
  <c r="B32" i="2"/>
  <c r="G32" i="2"/>
  <c r="H32" i="2"/>
  <c r="I32" i="2"/>
  <c r="K32" i="2"/>
  <c r="A33" i="2"/>
  <c r="B33" i="2"/>
  <c r="G33" i="2"/>
  <c r="H33" i="2"/>
  <c r="I33" i="2"/>
  <c r="K33" i="2"/>
  <c r="A34" i="2"/>
  <c r="B34" i="2"/>
  <c r="G34" i="2"/>
  <c r="H34" i="2"/>
  <c r="I34" i="2"/>
  <c r="K34" i="2"/>
  <c r="N34" i="2"/>
  <c r="A35" i="2"/>
  <c r="B35" i="2"/>
  <c r="G35" i="2"/>
  <c r="H35" i="2"/>
  <c r="I35" i="2"/>
  <c r="K35" i="2"/>
  <c r="N35" i="2"/>
  <c r="A36" i="2"/>
  <c r="B36" i="2"/>
  <c r="G36" i="2"/>
  <c r="H36" i="2"/>
  <c r="I36" i="2"/>
  <c r="K36" i="2"/>
  <c r="N36" i="2"/>
  <c r="A37" i="2"/>
  <c r="B37" i="2"/>
  <c r="G37" i="2"/>
  <c r="H37" i="2"/>
  <c r="I37" i="2"/>
  <c r="K37" i="2"/>
  <c r="N37" i="2"/>
  <c r="A38" i="2"/>
  <c r="B38" i="2"/>
  <c r="G38" i="2"/>
  <c r="H38" i="2"/>
  <c r="I38" i="2"/>
  <c r="K38" i="2"/>
  <c r="A39" i="2"/>
  <c r="B39" i="2"/>
  <c r="G39" i="2"/>
  <c r="H39" i="2"/>
  <c r="I39" i="2"/>
  <c r="K39" i="2"/>
  <c r="N39" i="2"/>
  <c r="A40" i="2"/>
  <c r="B40" i="2"/>
  <c r="G40" i="2"/>
  <c r="H40" i="2"/>
  <c r="I40" i="2"/>
  <c r="K40" i="2"/>
  <c r="A41" i="2"/>
  <c r="B41" i="2"/>
  <c r="G41" i="2"/>
  <c r="H41" i="2"/>
  <c r="I41" i="2"/>
  <c r="K41" i="2"/>
  <c r="N41" i="2"/>
  <c r="A42" i="2"/>
  <c r="B42" i="2"/>
  <c r="G42" i="2"/>
  <c r="H42" i="2"/>
  <c r="I42" i="2"/>
  <c r="K42" i="2"/>
  <c r="N42" i="2"/>
  <c r="A43" i="2"/>
  <c r="B43" i="2"/>
  <c r="G43" i="2"/>
  <c r="H43" i="2"/>
  <c r="I43" i="2"/>
  <c r="K43" i="2"/>
  <c r="N43" i="2"/>
  <c r="A44" i="2"/>
  <c r="B44" i="2"/>
  <c r="G44" i="2"/>
  <c r="H44" i="2"/>
  <c r="I44" i="2"/>
  <c r="K44" i="2"/>
  <c r="N44" i="2"/>
  <c r="A45" i="2"/>
  <c r="B45" i="2"/>
  <c r="G45" i="2"/>
  <c r="H45" i="2"/>
  <c r="I45" i="2"/>
  <c r="K45" i="2"/>
  <c r="N45" i="2"/>
  <c r="A46" i="2"/>
  <c r="B46" i="2"/>
  <c r="G46" i="2"/>
  <c r="H46" i="2"/>
  <c r="I46" i="2"/>
  <c r="K46" i="2"/>
  <c r="A47" i="2"/>
  <c r="B47" i="2"/>
  <c r="G47" i="2"/>
  <c r="H47" i="2"/>
  <c r="I47" i="2"/>
  <c r="K47" i="2"/>
  <c r="N47" i="2"/>
  <c r="A48" i="2"/>
  <c r="B48" i="2"/>
  <c r="G48" i="2"/>
  <c r="H48" i="2"/>
  <c r="I48" i="2"/>
  <c r="K48" i="2"/>
  <c r="A49" i="2"/>
  <c r="B49" i="2"/>
  <c r="G49" i="2"/>
  <c r="H49" i="2"/>
  <c r="I49" i="2"/>
  <c r="K49" i="2"/>
  <c r="A50" i="2"/>
  <c r="B50" i="2"/>
  <c r="G50" i="2"/>
  <c r="H50" i="2"/>
  <c r="I50" i="2"/>
  <c r="K50" i="2"/>
  <c r="N50" i="2"/>
  <c r="A51" i="2"/>
  <c r="B51" i="2"/>
  <c r="G51" i="2"/>
  <c r="H51" i="2"/>
  <c r="I51" i="2"/>
  <c r="K51" i="2"/>
  <c r="A52" i="2"/>
  <c r="B52" i="2"/>
  <c r="G52" i="2"/>
  <c r="H52" i="2"/>
  <c r="I52" i="2"/>
  <c r="K52" i="2"/>
  <c r="N52" i="2"/>
  <c r="A53" i="2"/>
  <c r="B53" i="2"/>
  <c r="G53" i="2"/>
  <c r="H53" i="2"/>
  <c r="I53" i="2"/>
  <c r="K53" i="2"/>
  <c r="N53" i="2"/>
  <c r="A54" i="2"/>
  <c r="B54" i="2"/>
  <c r="G54" i="2"/>
  <c r="H54" i="2"/>
  <c r="I54" i="2"/>
  <c r="K54" i="2"/>
  <c r="A55" i="2"/>
  <c r="B55" i="2"/>
  <c r="G55" i="2"/>
  <c r="H55" i="2"/>
  <c r="I55" i="2"/>
  <c r="K55" i="2"/>
  <c r="N55" i="2"/>
  <c r="A56" i="2"/>
  <c r="B56" i="2"/>
  <c r="G56" i="2"/>
  <c r="H56" i="2"/>
  <c r="I56" i="2"/>
  <c r="K56" i="2"/>
  <c r="N56" i="2"/>
  <c r="A57" i="2"/>
  <c r="B57" i="2"/>
  <c r="G57" i="2"/>
  <c r="H57" i="2"/>
  <c r="I57" i="2"/>
  <c r="K57" i="2"/>
  <c r="N57" i="2"/>
  <c r="A58" i="2"/>
  <c r="B58" i="2"/>
  <c r="G58" i="2"/>
  <c r="H58" i="2"/>
  <c r="I58" i="2"/>
  <c r="K58" i="2"/>
  <c r="N58" i="2"/>
  <c r="A59" i="2"/>
  <c r="B59" i="2"/>
  <c r="G59" i="2"/>
  <c r="H59" i="2"/>
  <c r="I59" i="2"/>
  <c r="K59" i="2"/>
  <c r="N59" i="2"/>
  <c r="A60" i="2"/>
  <c r="B60" i="2"/>
  <c r="G60" i="2"/>
  <c r="H60" i="2"/>
  <c r="I60" i="2"/>
  <c r="K60" i="2"/>
  <c r="N60" i="2"/>
  <c r="A61" i="2"/>
  <c r="B61" i="2"/>
  <c r="G61" i="2"/>
  <c r="H61" i="2"/>
  <c r="I61" i="2"/>
  <c r="K61" i="2"/>
  <c r="N61" i="2"/>
  <c r="A62" i="2"/>
  <c r="B62" i="2"/>
  <c r="G62" i="2"/>
  <c r="H62" i="2"/>
  <c r="I62" i="2"/>
  <c r="K62" i="2"/>
  <c r="A63" i="2"/>
  <c r="B63" i="2"/>
  <c r="G63" i="2"/>
  <c r="H63" i="2"/>
  <c r="I63" i="2"/>
  <c r="K63" i="2"/>
  <c r="N63" i="2"/>
  <c r="A64" i="2"/>
  <c r="B64" i="2"/>
  <c r="G64" i="2"/>
  <c r="H64" i="2"/>
  <c r="I64" i="2"/>
  <c r="K64" i="2"/>
  <c r="L64" i="2"/>
  <c r="N64" i="2"/>
  <c r="A65" i="2"/>
  <c r="B65" i="2"/>
  <c r="G65" i="2"/>
  <c r="H65" i="2"/>
  <c r="I65" i="2"/>
  <c r="K65" i="2"/>
  <c r="L65" i="2"/>
  <c r="N65" i="2"/>
  <c r="A66" i="2"/>
  <c r="B66" i="2"/>
  <c r="G66" i="2"/>
  <c r="H66" i="2"/>
  <c r="I66" i="2"/>
  <c r="K66" i="2"/>
  <c r="L66" i="2"/>
  <c r="N66" i="2"/>
  <c r="A67" i="2"/>
  <c r="B67" i="2"/>
  <c r="G67" i="2"/>
  <c r="H67" i="2"/>
  <c r="I67" i="2"/>
  <c r="K67" i="2"/>
  <c r="L67" i="2"/>
  <c r="N67" i="2"/>
  <c r="A68" i="2"/>
  <c r="B68" i="2"/>
  <c r="G68" i="2"/>
  <c r="H68" i="2"/>
  <c r="I68" i="2"/>
  <c r="K68" i="2"/>
  <c r="L68" i="2"/>
  <c r="N68" i="2"/>
  <c r="A69" i="2"/>
  <c r="B69" i="2"/>
  <c r="G69" i="2"/>
  <c r="H69" i="2"/>
  <c r="I69" i="2"/>
  <c r="K69" i="2"/>
  <c r="L69" i="2"/>
  <c r="N69" i="2"/>
  <c r="A70" i="2"/>
  <c r="B70" i="2"/>
  <c r="G70" i="2"/>
  <c r="H70" i="2"/>
  <c r="I70" i="2"/>
  <c r="K70" i="2"/>
  <c r="L70" i="2"/>
  <c r="N70" i="2"/>
  <c r="A71" i="2"/>
  <c r="B71" i="2"/>
  <c r="G71" i="2"/>
  <c r="H71" i="2"/>
  <c r="I71" i="2"/>
  <c r="K71" i="2"/>
  <c r="L71" i="2"/>
  <c r="N71" i="2"/>
  <c r="A72" i="2"/>
  <c r="B72" i="2"/>
  <c r="G72" i="2"/>
  <c r="H72" i="2"/>
  <c r="I72" i="2"/>
  <c r="K72" i="2"/>
  <c r="L72" i="2"/>
  <c r="N72" i="2"/>
  <c r="A73" i="2"/>
  <c r="B73" i="2"/>
  <c r="G73" i="2"/>
  <c r="H73" i="2"/>
  <c r="I73" i="2"/>
  <c r="K73" i="2"/>
  <c r="L73" i="2"/>
  <c r="N73" i="2"/>
  <c r="A74" i="2"/>
  <c r="B74" i="2"/>
  <c r="G74" i="2"/>
  <c r="H74" i="2"/>
  <c r="I74" i="2"/>
  <c r="K74" i="2"/>
  <c r="L74" i="2"/>
  <c r="N74" i="2"/>
  <c r="A75" i="2"/>
  <c r="B75" i="2"/>
  <c r="G75" i="2"/>
  <c r="H75" i="2"/>
  <c r="I75" i="2"/>
  <c r="K75" i="2"/>
  <c r="L75" i="2"/>
  <c r="N75" i="2"/>
  <c r="A76" i="2"/>
  <c r="B76" i="2"/>
  <c r="G76" i="2"/>
  <c r="H76" i="2"/>
  <c r="I76" i="2"/>
  <c r="K76" i="2"/>
  <c r="L76" i="2"/>
  <c r="N76" i="2"/>
  <c r="A77" i="2"/>
  <c r="B77" i="2"/>
  <c r="G77" i="2"/>
  <c r="H77" i="2"/>
  <c r="I77" i="2"/>
  <c r="K77" i="2"/>
  <c r="L77" i="2"/>
  <c r="N77" i="2"/>
  <c r="A78" i="2"/>
  <c r="B78" i="2"/>
  <c r="G78" i="2"/>
  <c r="H78" i="2"/>
  <c r="I78" i="2"/>
  <c r="K78" i="2"/>
  <c r="L78" i="2"/>
  <c r="N78" i="2"/>
  <c r="A79" i="2"/>
  <c r="B79" i="2"/>
  <c r="G79" i="2"/>
  <c r="H79" i="2"/>
  <c r="I79" i="2"/>
  <c r="K79" i="2"/>
  <c r="L79" i="2"/>
  <c r="N79" i="2"/>
  <c r="A80" i="2"/>
  <c r="B80" i="2"/>
  <c r="G80" i="2"/>
  <c r="H80" i="2"/>
  <c r="I80" i="2"/>
  <c r="K80" i="2"/>
  <c r="L80" i="2"/>
  <c r="N80" i="2"/>
  <c r="A81" i="2"/>
  <c r="B81" i="2"/>
  <c r="G81" i="2"/>
  <c r="H81" i="2"/>
  <c r="I81" i="2"/>
  <c r="K81" i="2"/>
  <c r="L81" i="2"/>
  <c r="N81" i="2"/>
  <c r="A82" i="2"/>
  <c r="B82" i="2"/>
  <c r="G82" i="2"/>
  <c r="H82" i="2"/>
  <c r="I82" i="2"/>
  <c r="K82" i="2"/>
  <c r="L82" i="2"/>
  <c r="N82" i="2"/>
  <c r="A83" i="2"/>
  <c r="B83" i="2"/>
  <c r="G83" i="2"/>
  <c r="H83" i="2"/>
  <c r="I83" i="2"/>
  <c r="K83" i="2"/>
  <c r="L83" i="2"/>
  <c r="N83" i="2"/>
  <c r="A84" i="2"/>
  <c r="B84" i="2"/>
  <c r="G84" i="2"/>
  <c r="H84" i="2"/>
  <c r="I84" i="2"/>
  <c r="K84" i="2"/>
  <c r="L84" i="2"/>
  <c r="N84" i="2"/>
  <c r="A85" i="2"/>
  <c r="B85" i="2"/>
  <c r="G85" i="2"/>
  <c r="H85" i="2"/>
  <c r="I85" i="2"/>
  <c r="K85" i="2"/>
  <c r="L85" i="2"/>
  <c r="N85" i="2"/>
  <c r="A86" i="2"/>
  <c r="B86" i="2"/>
  <c r="G86" i="2"/>
  <c r="H86" i="2"/>
  <c r="I86" i="2"/>
  <c r="K86" i="2"/>
  <c r="L86" i="2"/>
  <c r="N86" i="2"/>
  <c r="A87" i="2"/>
  <c r="B87" i="2"/>
  <c r="G87" i="2"/>
  <c r="H87" i="2"/>
  <c r="I87" i="2"/>
  <c r="K87" i="2"/>
  <c r="L87" i="2"/>
  <c r="N87" i="2"/>
  <c r="A88" i="2"/>
  <c r="B88" i="2"/>
  <c r="G88" i="2"/>
  <c r="H88" i="2"/>
  <c r="I88" i="2"/>
  <c r="K88" i="2"/>
  <c r="L88" i="2"/>
  <c r="N88" i="2"/>
  <c r="A89" i="2"/>
  <c r="B89" i="2"/>
  <c r="G89" i="2"/>
  <c r="H89" i="2"/>
  <c r="I89" i="2"/>
  <c r="K89" i="2"/>
  <c r="L89" i="2"/>
  <c r="N89" i="2"/>
  <c r="A90" i="2"/>
  <c r="B90" i="2"/>
  <c r="G90" i="2"/>
  <c r="H90" i="2"/>
  <c r="I90" i="2"/>
  <c r="K90" i="2"/>
  <c r="L90" i="2"/>
  <c r="N90" i="2"/>
  <c r="A91" i="2"/>
  <c r="B91" i="2"/>
  <c r="G91" i="2"/>
  <c r="H91" i="2"/>
  <c r="I91" i="2"/>
  <c r="K91" i="2"/>
  <c r="L91" i="2"/>
  <c r="N91" i="2"/>
  <c r="A92" i="2"/>
  <c r="B92" i="2"/>
  <c r="G92" i="2"/>
  <c r="H92" i="2"/>
  <c r="I92" i="2"/>
  <c r="K92" i="2"/>
  <c r="L92" i="2"/>
  <c r="N92" i="2"/>
  <c r="A93" i="2"/>
  <c r="B93" i="2"/>
  <c r="G93" i="2"/>
  <c r="H93" i="2"/>
  <c r="I93" i="2"/>
  <c r="K93" i="2"/>
  <c r="L93" i="2"/>
  <c r="N93" i="2"/>
  <c r="A94" i="2"/>
  <c r="B94" i="2"/>
  <c r="G94" i="2"/>
  <c r="H94" i="2"/>
  <c r="I94" i="2"/>
  <c r="K94" i="2"/>
  <c r="L94" i="2"/>
  <c r="N94" i="2"/>
  <c r="A95" i="2"/>
  <c r="B95" i="2"/>
  <c r="G95" i="2"/>
  <c r="H95" i="2"/>
  <c r="I95" i="2"/>
  <c r="K95" i="2"/>
  <c r="L95" i="2"/>
  <c r="N95" i="2"/>
  <c r="A96" i="2"/>
  <c r="B96" i="2"/>
  <c r="G96" i="2"/>
  <c r="H96" i="2"/>
  <c r="I96" i="2"/>
  <c r="K96" i="2"/>
  <c r="L96" i="2"/>
  <c r="N96" i="2"/>
  <c r="A97" i="2"/>
  <c r="B97" i="2"/>
  <c r="G97" i="2"/>
  <c r="H97" i="2"/>
  <c r="I97" i="2"/>
  <c r="K97" i="2"/>
  <c r="L97" i="2"/>
  <c r="N97" i="2"/>
  <c r="A98" i="2"/>
  <c r="B98" i="2"/>
  <c r="G98" i="2"/>
  <c r="H98" i="2"/>
  <c r="I98" i="2"/>
  <c r="K98" i="2"/>
  <c r="L98" i="2"/>
  <c r="N98" i="2"/>
  <c r="A99" i="2"/>
  <c r="B99" i="2"/>
  <c r="G99" i="2"/>
  <c r="H99" i="2"/>
  <c r="I99" i="2"/>
  <c r="K99" i="2"/>
  <c r="L99" i="2"/>
  <c r="N99" i="2"/>
  <c r="A100" i="2"/>
  <c r="B100" i="2"/>
  <c r="G100" i="2"/>
  <c r="H100" i="2"/>
  <c r="I100" i="2"/>
  <c r="K100" i="2"/>
  <c r="L100" i="2"/>
  <c r="N100" i="2"/>
  <c r="A101" i="2"/>
  <c r="B101" i="2"/>
  <c r="G101" i="2"/>
  <c r="H101" i="2"/>
  <c r="I101" i="2"/>
  <c r="K101" i="2"/>
  <c r="L101" i="2"/>
  <c r="N101" i="2"/>
  <c r="A102" i="2"/>
  <c r="B102" i="2"/>
  <c r="G102" i="2"/>
  <c r="H102" i="2"/>
  <c r="I102" i="2"/>
  <c r="K102" i="2"/>
  <c r="L102" i="2"/>
  <c r="N102" i="2"/>
  <c r="A103" i="2"/>
  <c r="B103" i="2"/>
  <c r="G103" i="2"/>
  <c r="H103" i="2"/>
  <c r="I103" i="2"/>
  <c r="K103" i="2"/>
  <c r="L103" i="2"/>
  <c r="N103" i="2"/>
  <c r="A104" i="2"/>
  <c r="B104" i="2"/>
  <c r="G104" i="2"/>
  <c r="H104" i="2"/>
  <c r="I104" i="2"/>
  <c r="K104" i="2"/>
  <c r="L104" i="2"/>
  <c r="N104" i="2"/>
  <c r="A105" i="2"/>
  <c r="B105" i="2"/>
  <c r="G105" i="2"/>
  <c r="H105" i="2"/>
  <c r="I105" i="2"/>
  <c r="K105" i="2"/>
  <c r="L105" i="2"/>
  <c r="N105" i="2"/>
  <c r="A106" i="2"/>
  <c r="B106" i="2"/>
  <c r="G106" i="2"/>
  <c r="H106" i="2"/>
  <c r="I106" i="2"/>
  <c r="K106" i="2"/>
  <c r="L106" i="2"/>
  <c r="N106" i="2"/>
  <c r="A107" i="2"/>
  <c r="B107" i="2"/>
  <c r="G107" i="2"/>
  <c r="H107" i="2"/>
  <c r="I107" i="2"/>
  <c r="K107" i="2"/>
  <c r="L107" i="2"/>
  <c r="N107" i="2"/>
  <c r="A108" i="2"/>
  <c r="B108" i="2"/>
  <c r="G108" i="2"/>
  <c r="H108" i="2"/>
  <c r="I108" i="2"/>
  <c r="K108" i="2"/>
  <c r="L108" i="2"/>
  <c r="N108" i="2"/>
  <c r="A109" i="2"/>
  <c r="B109" i="2"/>
  <c r="G109" i="2"/>
  <c r="H109" i="2"/>
  <c r="I109" i="2"/>
  <c r="K109" i="2"/>
  <c r="L109" i="2"/>
  <c r="N109" i="2"/>
  <c r="A110" i="2"/>
  <c r="B110" i="2"/>
  <c r="G110" i="2"/>
  <c r="H110" i="2"/>
  <c r="I110" i="2"/>
  <c r="K110" i="2"/>
  <c r="L110" i="2"/>
  <c r="N110" i="2"/>
  <c r="A111" i="2"/>
  <c r="B111" i="2"/>
  <c r="G111" i="2"/>
  <c r="H111" i="2"/>
  <c r="I111" i="2"/>
  <c r="K111" i="2"/>
  <c r="L111" i="2"/>
  <c r="N111" i="2"/>
  <c r="A112" i="2"/>
  <c r="B112" i="2"/>
  <c r="G112" i="2"/>
  <c r="H112" i="2"/>
  <c r="I112" i="2"/>
  <c r="K112" i="2"/>
  <c r="L112" i="2"/>
  <c r="N112" i="2"/>
  <c r="A113" i="2"/>
  <c r="B113" i="2"/>
  <c r="G113" i="2"/>
  <c r="H113" i="2"/>
  <c r="I113" i="2"/>
  <c r="K113" i="2"/>
  <c r="L113" i="2"/>
  <c r="N113" i="2"/>
  <c r="A114" i="2"/>
  <c r="B114" i="2"/>
  <c r="G114" i="2"/>
  <c r="H114" i="2"/>
  <c r="I114" i="2"/>
  <c r="K114" i="2"/>
  <c r="L114" i="2"/>
  <c r="N114" i="2"/>
  <c r="A115" i="2"/>
  <c r="B115" i="2"/>
  <c r="G115" i="2"/>
  <c r="H115" i="2"/>
  <c r="I115" i="2"/>
  <c r="K115" i="2"/>
  <c r="L115" i="2"/>
  <c r="N115" i="2"/>
  <c r="A116" i="2"/>
  <c r="B116" i="2"/>
  <c r="G116" i="2"/>
  <c r="H116" i="2"/>
  <c r="I116" i="2"/>
  <c r="K116" i="2"/>
  <c r="L116" i="2"/>
  <c r="N116" i="2"/>
  <c r="A117" i="2"/>
  <c r="B117" i="2"/>
  <c r="G117" i="2"/>
  <c r="H117" i="2"/>
  <c r="I117" i="2"/>
  <c r="K117" i="2"/>
  <c r="L117" i="2"/>
  <c r="N117" i="2"/>
  <c r="A118" i="2"/>
  <c r="B118" i="2"/>
  <c r="G118" i="2"/>
  <c r="H118" i="2"/>
  <c r="I118" i="2"/>
  <c r="K118" i="2"/>
  <c r="L118" i="2"/>
  <c r="N118" i="2"/>
  <c r="A119" i="2"/>
  <c r="B119" i="2"/>
  <c r="G119" i="2"/>
  <c r="H119" i="2"/>
  <c r="I119" i="2"/>
  <c r="K119" i="2"/>
  <c r="L119" i="2"/>
  <c r="N119" i="2"/>
  <c r="A120" i="2"/>
  <c r="B120" i="2"/>
  <c r="G120" i="2"/>
  <c r="H120" i="2"/>
  <c r="I120" i="2"/>
  <c r="K120" i="2"/>
  <c r="L120" i="2"/>
  <c r="N120" i="2"/>
  <c r="A121" i="2"/>
  <c r="B121" i="2"/>
  <c r="G121" i="2"/>
  <c r="H121" i="2"/>
  <c r="I121" i="2"/>
  <c r="K121" i="2"/>
  <c r="L121" i="2"/>
  <c r="N121" i="2"/>
  <c r="A122" i="2"/>
  <c r="B122" i="2"/>
  <c r="G122" i="2"/>
  <c r="H122" i="2"/>
  <c r="I122" i="2"/>
  <c r="K122" i="2"/>
  <c r="L122" i="2"/>
  <c r="N122" i="2"/>
  <c r="A123" i="2"/>
  <c r="B123" i="2"/>
  <c r="G123" i="2"/>
  <c r="H123" i="2"/>
  <c r="I123" i="2"/>
  <c r="K123" i="2"/>
  <c r="L123" i="2"/>
  <c r="N123" i="2"/>
  <c r="A124" i="2"/>
  <c r="B124" i="2"/>
  <c r="G124" i="2"/>
  <c r="H124" i="2"/>
  <c r="I124" i="2"/>
  <c r="K124" i="2"/>
  <c r="L124" i="2"/>
  <c r="N124" i="2"/>
  <c r="A125" i="2"/>
  <c r="B125" i="2"/>
  <c r="G125" i="2"/>
  <c r="H125" i="2"/>
  <c r="I125" i="2"/>
  <c r="K125" i="2"/>
  <c r="L125" i="2"/>
  <c r="N125" i="2"/>
  <c r="A126" i="2"/>
  <c r="B126" i="2"/>
  <c r="G126" i="2"/>
  <c r="H126" i="2"/>
  <c r="I126" i="2"/>
  <c r="K126" i="2"/>
  <c r="L126" i="2"/>
  <c r="N126" i="2"/>
  <c r="A127" i="2"/>
  <c r="B127" i="2"/>
  <c r="G127" i="2"/>
  <c r="H127" i="2"/>
  <c r="I127" i="2"/>
  <c r="K127" i="2"/>
  <c r="L127" i="2"/>
  <c r="N127" i="2"/>
  <c r="A128" i="2"/>
  <c r="B128" i="2"/>
  <c r="G128" i="2"/>
  <c r="H128" i="2"/>
  <c r="I128" i="2"/>
  <c r="K128" i="2"/>
  <c r="L128" i="2"/>
  <c r="N128" i="2"/>
  <c r="A129" i="2"/>
  <c r="B129" i="2"/>
  <c r="G129" i="2"/>
  <c r="H129" i="2"/>
  <c r="I129" i="2"/>
  <c r="K129" i="2"/>
  <c r="L129" i="2"/>
  <c r="N129" i="2"/>
  <c r="A130" i="2"/>
  <c r="B130" i="2"/>
  <c r="G130" i="2"/>
  <c r="H130" i="2"/>
  <c r="I130" i="2"/>
  <c r="K130" i="2"/>
  <c r="L130" i="2"/>
  <c r="N130" i="2"/>
  <c r="A131" i="2"/>
  <c r="B131" i="2"/>
  <c r="G131" i="2"/>
  <c r="H131" i="2"/>
  <c r="I131" i="2"/>
  <c r="K131" i="2"/>
  <c r="L131" i="2"/>
  <c r="N131" i="2"/>
  <c r="A132" i="2"/>
  <c r="B132" i="2"/>
  <c r="G132" i="2"/>
  <c r="H132" i="2"/>
  <c r="I132" i="2"/>
  <c r="K132" i="2"/>
  <c r="L132" i="2"/>
  <c r="N132" i="2"/>
  <c r="A133" i="2"/>
  <c r="B133" i="2"/>
  <c r="G133" i="2"/>
  <c r="H133" i="2"/>
  <c r="I133" i="2"/>
  <c r="K133" i="2"/>
  <c r="L133" i="2"/>
  <c r="N133" i="2"/>
  <c r="A134" i="2"/>
  <c r="B134" i="2"/>
  <c r="G134" i="2"/>
  <c r="H134" i="2"/>
  <c r="I134" i="2"/>
  <c r="K134" i="2"/>
  <c r="L134" i="2"/>
  <c r="N134" i="2"/>
  <c r="A135" i="2"/>
  <c r="B135" i="2"/>
  <c r="G135" i="2"/>
  <c r="H135" i="2"/>
  <c r="I135" i="2"/>
  <c r="K135" i="2"/>
  <c r="L135" i="2"/>
  <c r="N135" i="2"/>
  <c r="A136" i="2"/>
  <c r="B136" i="2"/>
  <c r="G136" i="2"/>
  <c r="H136" i="2"/>
  <c r="I136" i="2"/>
  <c r="K136" i="2"/>
  <c r="L136" i="2"/>
  <c r="N136" i="2"/>
  <c r="A137" i="2"/>
  <c r="B137" i="2"/>
  <c r="G137" i="2"/>
  <c r="H137" i="2"/>
  <c r="I137" i="2"/>
  <c r="K137" i="2"/>
  <c r="L137" i="2"/>
  <c r="N137" i="2"/>
  <c r="A138" i="2"/>
  <c r="B138" i="2"/>
  <c r="G138" i="2"/>
  <c r="H138" i="2"/>
  <c r="I138" i="2"/>
  <c r="K138" i="2"/>
  <c r="L138" i="2"/>
  <c r="N138" i="2"/>
  <c r="A139" i="2"/>
  <c r="B139" i="2"/>
  <c r="G139" i="2"/>
  <c r="H139" i="2"/>
  <c r="I139" i="2"/>
  <c r="K139" i="2"/>
  <c r="L139" i="2"/>
  <c r="N139" i="2"/>
  <c r="A140" i="2"/>
  <c r="B140" i="2"/>
  <c r="G140" i="2"/>
  <c r="H140" i="2"/>
  <c r="I140" i="2"/>
  <c r="K140" i="2"/>
  <c r="L140" i="2"/>
  <c r="N140" i="2"/>
  <c r="A141" i="2"/>
  <c r="B141" i="2"/>
  <c r="G141" i="2"/>
  <c r="H141" i="2"/>
  <c r="I141" i="2"/>
  <c r="K141" i="2"/>
  <c r="L141" i="2"/>
  <c r="N141" i="2"/>
  <c r="A142" i="2"/>
  <c r="B142" i="2"/>
  <c r="G142" i="2"/>
  <c r="H142" i="2"/>
  <c r="I142" i="2"/>
  <c r="K142" i="2"/>
  <c r="L142" i="2"/>
  <c r="N142" i="2"/>
  <c r="A143" i="2"/>
  <c r="B143" i="2"/>
  <c r="G143" i="2"/>
  <c r="H143" i="2"/>
  <c r="I143" i="2"/>
  <c r="K143" i="2"/>
  <c r="L143" i="2"/>
  <c r="N143" i="2"/>
  <c r="A144" i="2"/>
  <c r="B144" i="2"/>
  <c r="G144" i="2"/>
  <c r="H144" i="2"/>
  <c r="I144" i="2"/>
  <c r="K144" i="2"/>
  <c r="L144" i="2"/>
  <c r="N144" i="2"/>
  <c r="A145" i="2"/>
  <c r="B145" i="2"/>
  <c r="G145" i="2"/>
  <c r="H145" i="2"/>
  <c r="I145" i="2"/>
  <c r="K145" i="2"/>
  <c r="L145" i="2"/>
  <c r="N145" i="2"/>
  <c r="A146" i="2"/>
  <c r="B146" i="2"/>
  <c r="G146" i="2"/>
  <c r="H146" i="2"/>
  <c r="I146" i="2"/>
  <c r="K146" i="2"/>
  <c r="L146" i="2"/>
  <c r="N146" i="2"/>
  <c r="A147" i="2"/>
  <c r="B147" i="2"/>
  <c r="G147" i="2"/>
  <c r="H147" i="2"/>
  <c r="I147" i="2"/>
  <c r="K147" i="2"/>
  <c r="L147" i="2"/>
  <c r="N147" i="2"/>
  <c r="A148" i="2"/>
  <c r="B148" i="2"/>
  <c r="G148" i="2"/>
  <c r="H148" i="2"/>
  <c r="I148" i="2"/>
  <c r="K148" i="2"/>
  <c r="L148" i="2"/>
  <c r="N148" i="2"/>
  <c r="A149" i="2"/>
  <c r="B149" i="2"/>
  <c r="G149" i="2"/>
  <c r="H149" i="2"/>
  <c r="I149" i="2"/>
  <c r="K149" i="2"/>
  <c r="L149" i="2"/>
  <c r="N149" i="2"/>
  <c r="A150" i="2"/>
  <c r="B150" i="2"/>
  <c r="G150" i="2"/>
  <c r="H150" i="2"/>
  <c r="I150" i="2"/>
  <c r="K150" i="2"/>
  <c r="L150" i="2"/>
  <c r="N150" i="2"/>
  <c r="A151" i="2"/>
  <c r="B151" i="2"/>
  <c r="G151" i="2"/>
  <c r="H151" i="2"/>
  <c r="I151" i="2"/>
  <c r="K151" i="2"/>
  <c r="L151" i="2"/>
  <c r="N151" i="2"/>
  <c r="A152" i="2"/>
  <c r="B152" i="2"/>
  <c r="G152" i="2"/>
  <c r="H152" i="2"/>
  <c r="I152" i="2"/>
  <c r="K152" i="2"/>
  <c r="L152" i="2"/>
  <c r="N152" i="2"/>
  <c r="A153" i="2"/>
  <c r="B153" i="2"/>
  <c r="G153" i="2"/>
  <c r="H153" i="2"/>
  <c r="I153" i="2"/>
  <c r="K153" i="2"/>
  <c r="L153" i="2"/>
  <c r="N153" i="2"/>
  <c r="A154" i="2"/>
  <c r="B154" i="2"/>
  <c r="G154" i="2"/>
  <c r="H154" i="2"/>
  <c r="I154" i="2"/>
  <c r="K154" i="2"/>
  <c r="L154" i="2"/>
  <c r="N154" i="2"/>
  <c r="A155" i="2"/>
  <c r="B155" i="2"/>
  <c r="G155" i="2"/>
  <c r="H155" i="2"/>
  <c r="I155" i="2"/>
  <c r="K155" i="2"/>
  <c r="L155" i="2"/>
  <c r="N155" i="2"/>
  <c r="A156" i="2"/>
  <c r="B156" i="2"/>
  <c r="G156" i="2"/>
  <c r="H156" i="2"/>
  <c r="I156" i="2"/>
  <c r="K156" i="2"/>
  <c r="L156" i="2"/>
  <c r="N156" i="2"/>
  <c r="A157" i="2"/>
  <c r="B157" i="2"/>
  <c r="G157" i="2"/>
  <c r="H157" i="2"/>
  <c r="I157" i="2"/>
  <c r="K157" i="2"/>
  <c r="L157" i="2"/>
  <c r="N157" i="2"/>
  <c r="A158" i="2"/>
  <c r="B158" i="2"/>
  <c r="G158" i="2"/>
  <c r="H158" i="2"/>
  <c r="I158" i="2"/>
  <c r="K158" i="2"/>
  <c r="L158" i="2"/>
  <c r="N158" i="2"/>
  <c r="A159" i="2"/>
  <c r="B159" i="2"/>
  <c r="G159" i="2"/>
  <c r="H159" i="2"/>
  <c r="I159" i="2"/>
  <c r="K159" i="2"/>
  <c r="L159" i="2"/>
  <c r="N159" i="2"/>
  <c r="A160" i="2"/>
  <c r="B160" i="2"/>
  <c r="G160" i="2"/>
  <c r="H160" i="2"/>
  <c r="I160" i="2"/>
  <c r="K160" i="2"/>
  <c r="L160" i="2"/>
  <c r="N160" i="2"/>
  <c r="A161" i="2"/>
  <c r="B161" i="2"/>
  <c r="G161" i="2"/>
  <c r="H161" i="2"/>
  <c r="I161" i="2"/>
  <c r="K161" i="2"/>
  <c r="L161" i="2"/>
  <c r="N161" i="2"/>
  <c r="A162" i="2"/>
  <c r="B162" i="2"/>
  <c r="G162" i="2"/>
  <c r="H162" i="2"/>
  <c r="I162" i="2"/>
  <c r="K162" i="2"/>
  <c r="L162" i="2"/>
  <c r="N162" i="2"/>
  <c r="A163" i="2"/>
  <c r="B163" i="2"/>
  <c r="G163" i="2"/>
  <c r="H163" i="2"/>
  <c r="I163" i="2"/>
  <c r="K163" i="2"/>
  <c r="L163" i="2"/>
  <c r="N163" i="2"/>
  <c r="A164" i="2"/>
  <c r="B164" i="2"/>
  <c r="G164" i="2"/>
  <c r="H164" i="2"/>
  <c r="I164" i="2"/>
  <c r="K164" i="2"/>
  <c r="L164" i="2"/>
  <c r="N164" i="2"/>
  <c r="A165" i="2"/>
  <c r="B165" i="2"/>
  <c r="G165" i="2"/>
  <c r="H165" i="2"/>
  <c r="I165" i="2"/>
  <c r="K165" i="2"/>
  <c r="L165" i="2"/>
  <c r="N165" i="2"/>
  <c r="A166" i="2"/>
  <c r="B166" i="2"/>
  <c r="G166" i="2"/>
  <c r="H166" i="2"/>
  <c r="I166" i="2"/>
  <c r="K166" i="2"/>
  <c r="L166" i="2"/>
  <c r="N166" i="2"/>
  <c r="A167" i="2"/>
  <c r="B167" i="2"/>
  <c r="G167" i="2"/>
  <c r="H167" i="2"/>
  <c r="I167" i="2"/>
  <c r="K167" i="2"/>
  <c r="L167" i="2"/>
  <c r="N167" i="2"/>
  <c r="A168" i="2"/>
  <c r="B168" i="2"/>
  <c r="G168" i="2"/>
  <c r="H168" i="2"/>
  <c r="I168" i="2"/>
  <c r="K168" i="2"/>
  <c r="L168" i="2"/>
  <c r="N168" i="2"/>
  <c r="A169" i="2"/>
  <c r="B169" i="2"/>
  <c r="G169" i="2"/>
  <c r="H169" i="2"/>
  <c r="I169" i="2"/>
  <c r="K169" i="2"/>
  <c r="L169" i="2"/>
  <c r="N169" i="2"/>
  <c r="A170" i="2"/>
  <c r="B170" i="2"/>
  <c r="G170" i="2"/>
  <c r="H170" i="2"/>
  <c r="I170" i="2"/>
  <c r="K170" i="2"/>
  <c r="L170" i="2"/>
  <c r="N170" i="2"/>
  <c r="A171" i="2"/>
  <c r="B171" i="2"/>
  <c r="G171" i="2"/>
  <c r="H171" i="2"/>
  <c r="I171" i="2"/>
  <c r="K171" i="2"/>
  <c r="L171" i="2"/>
  <c r="N171" i="2"/>
  <c r="A172" i="2"/>
  <c r="B172" i="2"/>
  <c r="G172" i="2"/>
  <c r="H172" i="2"/>
  <c r="I172" i="2"/>
  <c r="K172" i="2"/>
  <c r="L172" i="2"/>
  <c r="N172" i="2"/>
  <c r="A173" i="2"/>
  <c r="B173" i="2"/>
  <c r="G173" i="2"/>
  <c r="H173" i="2"/>
  <c r="I173" i="2"/>
  <c r="K173" i="2"/>
  <c r="L173" i="2"/>
  <c r="N173" i="2"/>
  <c r="A174" i="2"/>
  <c r="B174" i="2"/>
  <c r="G174" i="2"/>
  <c r="H174" i="2"/>
  <c r="I174" i="2"/>
  <c r="K174" i="2"/>
  <c r="L174" i="2"/>
  <c r="N174" i="2"/>
  <c r="A175" i="2"/>
  <c r="B175" i="2"/>
  <c r="G175" i="2"/>
  <c r="H175" i="2"/>
  <c r="I175" i="2"/>
  <c r="K175" i="2"/>
  <c r="L175" i="2"/>
  <c r="N175" i="2"/>
  <c r="A176" i="2"/>
  <c r="B176" i="2"/>
  <c r="G176" i="2"/>
  <c r="H176" i="2"/>
  <c r="I176" i="2"/>
  <c r="K176" i="2"/>
  <c r="L176" i="2"/>
  <c r="N176" i="2"/>
  <c r="A177" i="2"/>
  <c r="B177" i="2"/>
  <c r="G177" i="2"/>
  <c r="H177" i="2"/>
  <c r="I177" i="2"/>
  <c r="K177" i="2"/>
  <c r="L177" i="2"/>
  <c r="N177" i="2"/>
  <c r="A178" i="2"/>
  <c r="B178" i="2"/>
  <c r="G178" i="2"/>
  <c r="H178" i="2"/>
  <c r="I178" i="2"/>
  <c r="K178" i="2"/>
  <c r="L178" i="2"/>
  <c r="N178" i="2"/>
  <c r="A179" i="2"/>
  <c r="B179" i="2"/>
  <c r="G179" i="2"/>
  <c r="H179" i="2"/>
  <c r="I179" i="2"/>
  <c r="K179" i="2"/>
  <c r="L179" i="2"/>
  <c r="N179" i="2"/>
  <c r="A180" i="2"/>
  <c r="B180" i="2"/>
  <c r="G180" i="2"/>
  <c r="H180" i="2"/>
  <c r="I180" i="2"/>
  <c r="K180" i="2"/>
  <c r="L180" i="2"/>
  <c r="N180" i="2"/>
  <c r="A181" i="2"/>
  <c r="B181" i="2"/>
  <c r="G181" i="2"/>
  <c r="H181" i="2"/>
  <c r="I181" i="2"/>
  <c r="K181" i="2"/>
  <c r="L181" i="2"/>
  <c r="N181" i="2"/>
  <c r="A182" i="2"/>
  <c r="B182" i="2"/>
  <c r="G182" i="2"/>
  <c r="H182" i="2"/>
  <c r="I182" i="2"/>
  <c r="K182" i="2"/>
  <c r="L182" i="2"/>
  <c r="N182" i="2"/>
  <c r="A183" i="2"/>
  <c r="B183" i="2"/>
  <c r="G183" i="2"/>
  <c r="H183" i="2"/>
  <c r="I183" i="2"/>
  <c r="K183" i="2"/>
  <c r="L183" i="2"/>
  <c r="N183" i="2"/>
  <c r="A184" i="2"/>
  <c r="B184" i="2"/>
  <c r="G184" i="2"/>
  <c r="H184" i="2"/>
  <c r="I184" i="2"/>
  <c r="K184" i="2"/>
  <c r="L184" i="2"/>
  <c r="N184" i="2"/>
  <c r="A185" i="2"/>
  <c r="B185" i="2"/>
  <c r="G185" i="2"/>
  <c r="H185" i="2"/>
  <c r="I185" i="2"/>
  <c r="K185" i="2"/>
  <c r="L185" i="2"/>
  <c r="N185" i="2"/>
  <c r="A186" i="2"/>
  <c r="B186" i="2"/>
  <c r="G186" i="2"/>
  <c r="H186" i="2"/>
  <c r="I186" i="2"/>
  <c r="K186" i="2"/>
  <c r="L186" i="2"/>
  <c r="N186" i="2"/>
  <c r="A187" i="2"/>
  <c r="B187" i="2"/>
  <c r="G187" i="2"/>
  <c r="H187" i="2"/>
  <c r="I187" i="2"/>
  <c r="K187" i="2"/>
  <c r="L187" i="2"/>
  <c r="N187" i="2"/>
  <c r="A188" i="2"/>
  <c r="B188" i="2"/>
  <c r="G188" i="2"/>
  <c r="H188" i="2"/>
  <c r="I188" i="2"/>
  <c r="K188" i="2"/>
  <c r="L188" i="2"/>
  <c r="N188" i="2"/>
  <c r="A189" i="2"/>
  <c r="B189" i="2"/>
  <c r="G189" i="2"/>
  <c r="H189" i="2"/>
  <c r="I189" i="2"/>
  <c r="K189" i="2"/>
  <c r="L189" i="2"/>
  <c r="N189" i="2"/>
  <c r="A190" i="2"/>
  <c r="B190" i="2"/>
  <c r="G190" i="2"/>
  <c r="H190" i="2"/>
  <c r="I190" i="2"/>
  <c r="K190" i="2"/>
  <c r="L190" i="2"/>
  <c r="N190" i="2"/>
  <c r="A191" i="2"/>
  <c r="B191" i="2"/>
  <c r="G191" i="2"/>
  <c r="H191" i="2"/>
  <c r="I191" i="2"/>
  <c r="K191" i="2"/>
  <c r="L191" i="2"/>
  <c r="N191" i="2"/>
  <c r="A192" i="2"/>
  <c r="B192" i="2"/>
  <c r="G192" i="2"/>
  <c r="H192" i="2"/>
  <c r="I192" i="2"/>
  <c r="K192" i="2"/>
  <c r="L192" i="2"/>
  <c r="N192" i="2"/>
  <c r="A193" i="2"/>
  <c r="B193" i="2"/>
  <c r="G193" i="2"/>
  <c r="H193" i="2"/>
  <c r="I193" i="2"/>
  <c r="K193" i="2"/>
  <c r="L193" i="2"/>
  <c r="N193" i="2"/>
  <c r="A194" i="2"/>
  <c r="B194" i="2"/>
  <c r="G194" i="2"/>
  <c r="H194" i="2"/>
  <c r="I194" i="2"/>
  <c r="K194" i="2"/>
  <c r="L194" i="2"/>
  <c r="N194" i="2"/>
  <c r="A195" i="2"/>
  <c r="B195" i="2"/>
  <c r="G195" i="2"/>
  <c r="H195" i="2"/>
  <c r="I195" i="2"/>
  <c r="K195" i="2"/>
  <c r="L195" i="2"/>
  <c r="N195" i="2"/>
  <c r="A196" i="2"/>
  <c r="B196" i="2"/>
  <c r="G196" i="2"/>
  <c r="H196" i="2"/>
  <c r="I196" i="2"/>
  <c r="K196" i="2"/>
  <c r="L196" i="2"/>
  <c r="N196" i="2"/>
  <c r="A197" i="2"/>
  <c r="B197" i="2"/>
  <c r="G197" i="2"/>
  <c r="H197" i="2"/>
  <c r="I197" i="2"/>
  <c r="K197" i="2"/>
  <c r="L197" i="2"/>
  <c r="N197" i="2"/>
  <c r="A198" i="2"/>
  <c r="B198" i="2"/>
  <c r="G198" i="2"/>
  <c r="H198" i="2"/>
  <c r="I198" i="2"/>
  <c r="K198" i="2"/>
  <c r="L198" i="2"/>
  <c r="N198" i="2"/>
  <c r="A199" i="2"/>
  <c r="B199" i="2"/>
  <c r="G199" i="2"/>
  <c r="H199" i="2"/>
  <c r="I199" i="2"/>
  <c r="K199" i="2"/>
  <c r="L199" i="2"/>
  <c r="N199" i="2"/>
  <c r="A200" i="2"/>
  <c r="B200" i="2"/>
  <c r="G200" i="2"/>
  <c r="H200" i="2"/>
  <c r="I200" i="2"/>
  <c r="K200" i="2"/>
  <c r="L200" i="2"/>
  <c r="N200" i="2"/>
  <c r="A201" i="2"/>
  <c r="B201" i="2"/>
  <c r="G201" i="2"/>
  <c r="H201" i="2"/>
  <c r="I201" i="2"/>
  <c r="K201" i="2"/>
  <c r="L201" i="2"/>
  <c r="N201" i="2"/>
  <c r="A202" i="2"/>
  <c r="B202" i="2"/>
  <c r="G202" i="2"/>
  <c r="H202" i="2"/>
  <c r="I202" i="2"/>
  <c r="K202" i="2"/>
  <c r="L202" i="2"/>
  <c r="N202" i="2"/>
  <c r="A203" i="2"/>
  <c r="B203" i="2"/>
  <c r="G203" i="2"/>
  <c r="H203" i="2"/>
  <c r="I203" i="2"/>
  <c r="K203" i="2"/>
  <c r="L203" i="2"/>
  <c r="N203" i="2"/>
  <c r="A204" i="2"/>
  <c r="B204" i="2"/>
  <c r="G204" i="2"/>
  <c r="H204" i="2"/>
  <c r="I204" i="2"/>
  <c r="K204" i="2"/>
  <c r="L204" i="2"/>
  <c r="N204" i="2"/>
  <c r="A205" i="2"/>
  <c r="B205" i="2"/>
  <c r="G205" i="2"/>
  <c r="H205" i="2"/>
  <c r="I205" i="2"/>
  <c r="K205" i="2"/>
  <c r="L205" i="2"/>
  <c r="N205" i="2"/>
  <c r="A206" i="2"/>
  <c r="B206" i="2"/>
  <c r="G206" i="2"/>
  <c r="H206" i="2"/>
  <c r="I206" i="2"/>
  <c r="K206" i="2"/>
  <c r="L206" i="2"/>
  <c r="N206" i="2"/>
  <c r="A207" i="2"/>
  <c r="B207" i="2"/>
  <c r="G207" i="2"/>
  <c r="H207" i="2"/>
  <c r="I207" i="2"/>
  <c r="K207" i="2"/>
  <c r="L207" i="2"/>
  <c r="N207" i="2"/>
  <c r="A208" i="2"/>
  <c r="B208" i="2"/>
  <c r="G208" i="2"/>
  <c r="H208" i="2"/>
  <c r="I208" i="2"/>
  <c r="K208" i="2"/>
  <c r="L208" i="2"/>
  <c r="N208" i="2"/>
  <c r="A209" i="2"/>
  <c r="B209" i="2"/>
  <c r="G209" i="2"/>
  <c r="H209" i="2"/>
  <c r="I209" i="2"/>
  <c r="K209" i="2"/>
  <c r="L209" i="2"/>
  <c r="N209" i="2"/>
  <c r="A210" i="2"/>
  <c r="B210" i="2"/>
  <c r="G210" i="2"/>
  <c r="H210" i="2"/>
  <c r="I210" i="2"/>
  <c r="K210" i="2"/>
  <c r="L210" i="2"/>
  <c r="N210" i="2"/>
  <c r="A211" i="2"/>
  <c r="B211" i="2"/>
  <c r="G211" i="2"/>
  <c r="H211" i="2"/>
  <c r="I211" i="2"/>
  <c r="K211" i="2"/>
  <c r="L211" i="2"/>
  <c r="N211" i="2"/>
  <c r="A212" i="2"/>
  <c r="B212" i="2"/>
  <c r="G212" i="2"/>
  <c r="H212" i="2"/>
  <c r="I212" i="2"/>
  <c r="K212" i="2"/>
  <c r="L212" i="2"/>
  <c r="N212" i="2"/>
  <c r="A213" i="2"/>
  <c r="B213" i="2"/>
  <c r="G213" i="2"/>
  <c r="H213" i="2"/>
  <c r="I213" i="2"/>
  <c r="K213" i="2"/>
  <c r="L213" i="2"/>
  <c r="N213" i="2"/>
  <c r="A214" i="2"/>
  <c r="B214" i="2"/>
  <c r="G214" i="2"/>
  <c r="H214" i="2"/>
  <c r="I214" i="2"/>
  <c r="K214" i="2"/>
  <c r="L214" i="2"/>
  <c r="N214" i="2"/>
  <c r="A215" i="2"/>
  <c r="B215" i="2"/>
  <c r="G215" i="2"/>
  <c r="H215" i="2"/>
  <c r="I215" i="2"/>
  <c r="K215" i="2"/>
  <c r="L215" i="2"/>
  <c r="N215" i="2"/>
  <c r="A216" i="2"/>
  <c r="B216" i="2"/>
  <c r="G216" i="2"/>
  <c r="H216" i="2"/>
  <c r="I216" i="2"/>
  <c r="K216" i="2"/>
  <c r="L216" i="2"/>
  <c r="N216" i="2"/>
  <c r="A217" i="2"/>
  <c r="B217" i="2"/>
  <c r="G217" i="2"/>
  <c r="H217" i="2"/>
  <c r="I217" i="2"/>
  <c r="K217" i="2"/>
  <c r="L217" i="2"/>
  <c r="N217" i="2"/>
  <c r="A218" i="2"/>
  <c r="B218" i="2"/>
  <c r="G218" i="2"/>
  <c r="H218" i="2"/>
  <c r="I218" i="2"/>
  <c r="K218" i="2"/>
  <c r="L218" i="2"/>
  <c r="N218" i="2"/>
  <c r="A219" i="2"/>
  <c r="B219" i="2"/>
  <c r="G219" i="2"/>
  <c r="H219" i="2"/>
  <c r="I219" i="2"/>
  <c r="K219" i="2"/>
  <c r="L219" i="2"/>
  <c r="N219" i="2"/>
  <c r="A220" i="2"/>
  <c r="B220" i="2"/>
  <c r="G220" i="2"/>
  <c r="H220" i="2"/>
  <c r="I220" i="2"/>
  <c r="K220" i="2"/>
  <c r="L220" i="2"/>
  <c r="N220" i="2"/>
  <c r="A221" i="2"/>
  <c r="B221" i="2"/>
  <c r="G221" i="2"/>
  <c r="H221" i="2"/>
  <c r="I221" i="2"/>
  <c r="K221" i="2"/>
  <c r="L221" i="2"/>
  <c r="N221" i="2"/>
  <c r="A222" i="2"/>
  <c r="B222" i="2"/>
  <c r="G222" i="2"/>
  <c r="H222" i="2"/>
  <c r="I222" i="2"/>
  <c r="K222" i="2"/>
  <c r="L222" i="2"/>
  <c r="N222" i="2"/>
  <c r="A223" i="2"/>
  <c r="B223" i="2"/>
  <c r="G223" i="2"/>
  <c r="H223" i="2"/>
  <c r="I223" i="2"/>
  <c r="K223" i="2"/>
  <c r="L223" i="2"/>
  <c r="N223" i="2"/>
  <c r="A224" i="2"/>
  <c r="B224" i="2"/>
  <c r="G224" i="2"/>
  <c r="H224" i="2"/>
  <c r="I224" i="2"/>
  <c r="K224" i="2"/>
  <c r="L224" i="2"/>
  <c r="N224" i="2"/>
  <c r="A225" i="2"/>
  <c r="B225" i="2"/>
  <c r="G225" i="2"/>
  <c r="H225" i="2"/>
  <c r="I225" i="2"/>
  <c r="K225" i="2"/>
  <c r="L225" i="2"/>
  <c r="N225" i="2"/>
  <c r="A226" i="2"/>
  <c r="B226" i="2"/>
  <c r="G226" i="2"/>
  <c r="H226" i="2"/>
  <c r="I226" i="2"/>
  <c r="K226" i="2"/>
  <c r="L226" i="2"/>
  <c r="N226" i="2"/>
  <c r="A227" i="2"/>
  <c r="B227" i="2"/>
  <c r="G227" i="2"/>
  <c r="H227" i="2"/>
  <c r="I227" i="2"/>
  <c r="K227" i="2"/>
  <c r="L227" i="2"/>
  <c r="N227" i="2"/>
  <c r="A228" i="2"/>
  <c r="B228" i="2"/>
  <c r="G228" i="2"/>
  <c r="H228" i="2"/>
  <c r="I228" i="2"/>
  <c r="K228" i="2"/>
  <c r="L228" i="2"/>
  <c r="N228" i="2"/>
  <c r="A229" i="2"/>
  <c r="B229" i="2"/>
  <c r="G229" i="2"/>
  <c r="H229" i="2"/>
  <c r="I229" i="2"/>
  <c r="K229" i="2"/>
  <c r="L229" i="2"/>
  <c r="N229" i="2"/>
  <c r="A230" i="2"/>
  <c r="B230" i="2"/>
  <c r="G230" i="2"/>
  <c r="H230" i="2"/>
  <c r="I230" i="2"/>
  <c r="K230" i="2"/>
  <c r="L230" i="2"/>
  <c r="N230" i="2"/>
  <c r="A231" i="2"/>
  <c r="B231" i="2"/>
  <c r="G231" i="2"/>
  <c r="H231" i="2"/>
  <c r="I231" i="2"/>
  <c r="K231" i="2"/>
  <c r="L231" i="2"/>
  <c r="N231" i="2"/>
  <c r="A232" i="2"/>
  <c r="B232" i="2"/>
  <c r="G232" i="2"/>
  <c r="H232" i="2"/>
  <c r="I232" i="2"/>
  <c r="K232" i="2"/>
  <c r="L232" i="2"/>
  <c r="N232" i="2"/>
  <c r="A233" i="2"/>
  <c r="B233" i="2"/>
  <c r="G233" i="2"/>
  <c r="H233" i="2"/>
  <c r="I233" i="2"/>
  <c r="K233" i="2"/>
  <c r="L233" i="2"/>
  <c r="N233" i="2"/>
  <c r="A234" i="2"/>
  <c r="B234" i="2"/>
  <c r="G234" i="2"/>
  <c r="H234" i="2"/>
  <c r="I234" i="2"/>
  <c r="K234" i="2"/>
  <c r="L234" i="2"/>
  <c r="N234" i="2"/>
  <c r="A235" i="2"/>
  <c r="B235" i="2"/>
  <c r="G235" i="2"/>
  <c r="H235" i="2"/>
  <c r="I235" i="2"/>
  <c r="K235" i="2"/>
  <c r="L235" i="2"/>
  <c r="N235" i="2"/>
  <c r="A236" i="2"/>
  <c r="B236" i="2"/>
  <c r="G236" i="2"/>
  <c r="H236" i="2"/>
  <c r="I236" i="2"/>
  <c r="K236" i="2"/>
  <c r="L236" i="2"/>
  <c r="N236" i="2"/>
  <c r="A237" i="2"/>
  <c r="B237" i="2"/>
  <c r="G237" i="2"/>
  <c r="H237" i="2"/>
  <c r="I237" i="2"/>
  <c r="K237" i="2"/>
  <c r="L237" i="2"/>
  <c r="N237" i="2"/>
  <c r="A238" i="2"/>
  <c r="B238" i="2"/>
  <c r="G238" i="2"/>
  <c r="H238" i="2"/>
  <c r="I238" i="2"/>
  <c r="K238" i="2"/>
  <c r="L238" i="2"/>
  <c r="N238" i="2"/>
  <c r="A239" i="2"/>
  <c r="B239" i="2"/>
  <c r="G239" i="2"/>
  <c r="H239" i="2"/>
  <c r="I239" i="2"/>
  <c r="K239" i="2"/>
  <c r="L239" i="2"/>
  <c r="N239" i="2"/>
  <c r="A240" i="2"/>
  <c r="B240" i="2"/>
  <c r="G240" i="2"/>
  <c r="H240" i="2"/>
  <c r="I240" i="2"/>
  <c r="K240" i="2"/>
  <c r="L240" i="2"/>
  <c r="N240" i="2"/>
  <c r="A241" i="2"/>
  <c r="B241" i="2"/>
  <c r="G241" i="2"/>
  <c r="H241" i="2"/>
  <c r="I241" i="2"/>
  <c r="K241" i="2"/>
  <c r="L241" i="2"/>
  <c r="N241" i="2"/>
  <c r="A242" i="2"/>
  <c r="B242" i="2"/>
  <c r="G242" i="2"/>
  <c r="H242" i="2"/>
  <c r="I242" i="2"/>
  <c r="K242" i="2"/>
  <c r="L242" i="2"/>
  <c r="N242" i="2"/>
  <c r="A243" i="2"/>
  <c r="B243" i="2"/>
  <c r="G243" i="2"/>
  <c r="H243" i="2"/>
  <c r="I243" i="2"/>
  <c r="K243" i="2"/>
  <c r="L243" i="2"/>
  <c r="N243" i="2"/>
  <c r="A244" i="2"/>
  <c r="B244" i="2"/>
  <c r="G244" i="2"/>
  <c r="H244" i="2"/>
  <c r="I244" i="2"/>
  <c r="K244" i="2"/>
  <c r="L244" i="2"/>
  <c r="N244" i="2"/>
  <c r="A245" i="2"/>
  <c r="B245" i="2"/>
  <c r="G245" i="2"/>
  <c r="H245" i="2"/>
  <c r="I245" i="2"/>
  <c r="K245" i="2"/>
  <c r="L245" i="2"/>
  <c r="N245" i="2"/>
  <c r="A246" i="2"/>
  <c r="B246" i="2"/>
  <c r="G246" i="2"/>
  <c r="H246" i="2"/>
  <c r="I246" i="2"/>
  <c r="K246" i="2"/>
  <c r="L246" i="2"/>
  <c r="N246" i="2"/>
  <c r="A247" i="2"/>
  <c r="B247" i="2"/>
  <c r="G247" i="2"/>
  <c r="H247" i="2"/>
  <c r="I247" i="2"/>
  <c r="K247" i="2"/>
  <c r="L247" i="2"/>
  <c r="N247" i="2"/>
  <c r="A248" i="2"/>
  <c r="B248" i="2"/>
  <c r="G248" i="2"/>
  <c r="H248" i="2"/>
  <c r="I248" i="2"/>
  <c r="K248" i="2"/>
  <c r="L248" i="2"/>
  <c r="N248" i="2"/>
  <c r="A249" i="2"/>
  <c r="B249" i="2"/>
  <c r="G249" i="2"/>
  <c r="H249" i="2"/>
  <c r="I249" i="2"/>
  <c r="K249" i="2"/>
  <c r="L249" i="2"/>
  <c r="N249" i="2"/>
  <c r="A250" i="2"/>
  <c r="B250" i="2"/>
  <c r="G250" i="2"/>
  <c r="H250" i="2"/>
  <c r="I250" i="2"/>
  <c r="K250" i="2"/>
  <c r="L250" i="2"/>
  <c r="N250" i="2"/>
  <c r="A251" i="2"/>
  <c r="B251" i="2"/>
  <c r="G251" i="2"/>
  <c r="H251" i="2"/>
  <c r="I251" i="2"/>
  <c r="K251" i="2"/>
  <c r="L251" i="2"/>
  <c r="N251" i="2"/>
  <c r="A252" i="2"/>
  <c r="B252" i="2"/>
  <c r="G252" i="2"/>
  <c r="H252" i="2"/>
  <c r="I252" i="2"/>
  <c r="K252" i="2"/>
  <c r="L252" i="2"/>
  <c r="N252" i="2"/>
  <c r="A253" i="2"/>
  <c r="B253" i="2"/>
  <c r="G253" i="2"/>
  <c r="H253" i="2"/>
  <c r="I253" i="2"/>
  <c r="K253" i="2"/>
  <c r="L253" i="2"/>
  <c r="N253" i="2"/>
  <c r="A254" i="2"/>
  <c r="B254" i="2"/>
  <c r="G254" i="2"/>
  <c r="H254" i="2"/>
  <c r="I254" i="2"/>
  <c r="K254" i="2"/>
  <c r="L254" i="2"/>
  <c r="N254" i="2"/>
  <c r="A255" i="2"/>
  <c r="B255" i="2"/>
  <c r="G255" i="2"/>
  <c r="H255" i="2"/>
  <c r="I255" i="2"/>
  <c r="K255" i="2"/>
  <c r="L255" i="2"/>
  <c r="N255" i="2"/>
  <c r="A256" i="2"/>
  <c r="B256" i="2"/>
  <c r="G256" i="2"/>
  <c r="H256" i="2"/>
  <c r="I256" i="2"/>
  <c r="K256" i="2"/>
  <c r="L256" i="2"/>
  <c r="N256" i="2"/>
  <c r="A257" i="2"/>
  <c r="B257" i="2"/>
  <c r="G257" i="2"/>
  <c r="H257" i="2"/>
  <c r="I257" i="2"/>
  <c r="K257" i="2"/>
  <c r="L257" i="2"/>
  <c r="N257" i="2"/>
  <c r="A258" i="2"/>
  <c r="B258" i="2"/>
  <c r="G258" i="2"/>
  <c r="H258" i="2"/>
  <c r="I258" i="2"/>
  <c r="K258" i="2"/>
  <c r="L258" i="2"/>
  <c r="N258" i="2"/>
  <c r="A259" i="2"/>
  <c r="B259" i="2"/>
  <c r="G259" i="2"/>
  <c r="H259" i="2"/>
  <c r="I259" i="2"/>
  <c r="K259" i="2"/>
  <c r="L259" i="2"/>
  <c r="N259" i="2"/>
  <c r="A260" i="2"/>
  <c r="B260" i="2"/>
  <c r="G260" i="2"/>
  <c r="H260" i="2"/>
  <c r="I260" i="2"/>
  <c r="K260" i="2"/>
  <c r="L260" i="2"/>
  <c r="N260" i="2"/>
  <c r="A261" i="2"/>
  <c r="B261" i="2"/>
  <c r="G261" i="2"/>
  <c r="H261" i="2"/>
  <c r="I261" i="2"/>
  <c r="K261" i="2"/>
  <c r="L261" i="2"/>
  <c r="N261" i="2"/>
  <c r="A262" i="2"/>
  <c r="B262" i="2"/>
  <c r="G262" i="2"/>
  <c r="H262" i="2"/>
  <c r="I262" i="2"/>
  <c r="K262" i="2"/>
  <c r="L262" i="2"/>
  <c r="N262" i="2"/>
  <c r="A263" i="2"/>
  <c r="B263" i="2"/>
  <c r="G263" i="2"/>
  <c r="H263" i="2"/>
  <c r="I263" i="2"/>
  <c r="K263" i="2"/>
  <c r="L263" i="2"/>
  <c r="N263" i="2"/>
  <c r="A264" i="2"/>
  <c r="B264" i="2"/>
  <c r="G264" i="2"/>
  <c r="H264" i="2"/>
  <c r="I264" i="2"/>
  <c r="K264" i="2"/>
  <c r="L264" i="2"/>
  <c r="N264" i="2"/>
  <c r="A265" i="2"/>
  <c r="B265" i="2"/>
  <c r="G265" i="2"/>
  <c r="H265" i="2"/>
  <c r="I265" i="2"/>
  <c r="K265" i="2"/>
  <c r="L265" i="2"/>
  <c r="N265" i="2"/>
  <c r="A266" i="2"/>
  <c r="B266" i="2"/>
  <c r="G266" i="2"/>
  <c r="H266" i="2"/>
  <c r="I266" i="2"/>
  <c r="K266" i="2"/>
  <c r="L266" i="2"/>
  <c r="N266" i="2"/>
  <c r="A267" i="2"/>
  <c r="B267" i="2"/>
  <c r="G267" i="2"/>
  <c r="H267" i="2"/>
  <c r="I267" i="2"/>
  <c r="K267" i="2"/>
  <c r="L267" i="2"/>
  <c r="N267" i="2"/>
  <c r="A268" i="2"/>
  <c r="B268" i="2"/>
  <c r="G268" i="2"/>
  <c r="H268" i="2"/>
  <c r="I268" i="2"/>
  <c r="K268" i="2"/>
  <c r="L268" i="2"/>
  <c r="N268" i="2"/>
  <c r="A269" i="2"/>
  <c r="B269" i="2"/>
  <c r="G269" i="2"/>
  <c r="H269" i="2"/>
  <c r="I269" i="2"/>
  <c r="K269" i="2"/>
  <c r="L269" i="2"/>
  <c r="N269" i="2"/>
  <c r="A270" i="2"/>
  <c r="B270" i="2"/>
  <c r="G270" i="2"/>
  <c r="H270" i="2"/>
  <c r="I270" i="2"/>
  <c r="K270" i="2"/>
  <c r="L270" i="2"/>
  <c r="N270" i="2"/>
  <c r="A271" i="2"/>
  <c r="B271" i="2"/>
  <c r="G271" i="2"/>
  <c r="H271" i="2"/>
  <c r="I271" i="2"/>
  <c r="K271" i="2"/>
  <c r="L271" i="2"/>
  <c r="N271" i="2"/>
  <c r="A272" i="2"/>
  <c r="B272" i="2"/>
  <c r="G272" i="2"/>
  <c r="H272" i="2"/>
  <c r="I272" i="2"/>
  <c r="K272" i="2"/>
  <c r="L272" i="2"/>
  <c r="N272" i="2"/>
  <c r="A273" i="2"/>
  <c r="B273" i="2"/>
  <c r="G273" i="2"/>
  <c r="H273" i="2"/>
  <c r="I273" i="2"/>
  <c r="K273" i="2"/>
  <c r="L273" i="2"/>
  <c r="N273" i="2"/>
  <c r="A274" i="2"/>
  <c r="B274" i="2"/>
  <c r="G274" i="2"/>
  <c r="H274" i="2"/>
  <c r="I274" i="2"/>
  <c r="K274" i="2"/>
  <c r="L274" i="2"/>
  <c r="N274" i="2"/>
  <c r="A275" i="2"/>
  <c r="B275" i="2"/>
  <c r="G275" i="2"/>
  <c r="H275" i="2"/>
  <c r="I275" i="2"/>
  <c r="K275" i="2"/>
  <c r="L275" i="2"/>
  <c r="N275" i="2"/>
  <c r="A276" i="2"/>
  <c r="B276" i="2"/>
  <c r="G276" i="2"/>
  <c r="H276" i="2"/>
  <c r="I276" i="2"/>
  <c r="K276" i="2"/>
  <c r="L276" i="2"/>
  <c r="N276" i="2"/>
  <c r="A277" i="2"/>
  <c r="B277" i="2"/>
  <c r="G277" i="2"/>
  <c r="H277" i="2"/>
  <c r="I277" i="2"/>
  <c r="K277" i="2"/>
  <c r="L277" i="2"/>
  <c r="N277" i="2"/>
  <c r="A278" i="2"/>
  <c r="B278" i="2"/>
  <c r="G278" i="2"/>
  <c r="H278" i="2"/>
  <c r="I278" i="2"/>
  <c r="K278" i="2"/>
  <c r="L278" i="2"/>
  <c r="N278" i="2"/>
  <c r="A279" i="2"/>
  <c r="B279" i="2"/>
  <c r="G279" i="2"/>
  <c r="H279" i="2"/>
  <c r="I279" i="2"/>
  <c r="K279" i="2"/>
  <c r="L279" i="2"/>
  <c r="N279" i="2"/>
  <c r="A280" i="2"/>
  <c r="B280" i="2"/>
  <c r="G280" i="2"/>
  <c r="H280" i="2"/>
  <c r="I280" i="2"/>
  <c r="K280" i="2"/>
  <c r="L280" i="2"/>
  <c r="N280" i="2"/>
  <c r="A281" i="2"/>
  <c r="B281" i="2"/>
  <c r="G281" i="2"/>
  <c r="H281" i="2"/>
  <c r="I281" i="2"/>
  <c r="K281" i="2"/>
  <c r="L281" i="2"/>
  <c r="N281" i="2"/>
  <c r="A282" i="2"/>
  <c r="B282" i="2"/>
  <c r="G282" i="2"/>
  <c r="H282" i="2"/>
  <c r="I282" i="2"/>
  <c r="K282" i="2"/>
  <c r="L282" i="2"/>
  <c r="N282" i="2"/>
  <c r="N26" i="2"/>
  <c r="N8" i="2"/>
  <c r="N9" i="2"/>
  <c r="N10" i="2"/>
  <c r="N11" i="2"/>
  <c r="N12" i="2"/>
  <c r="N13" i="2"/>
  <c r="N15" i="2"/>
  <c r="C5" i="4"/>
  <c r="B5" i="4"/>
  <c r="D5" i="4" s="1"/>
  <c r="B6" i="4"/>
  <c r="A24" i="2"/>
  <c r="B24" i="2"/>
  <c r="G24" i="2"/>
  <c r="H24" i="2"/>
  <c r="I24" i="2"/>
  <c r="K24" i="2"/>
  <c r="N24" i="2"/>
  <c r="A25" i="2"/>
  <c r="B25" i="2"/>
  <c r="G25" i="2"/>
  <c r="H25" i="2"/>
  <c r="I25" i="2"/>
  <c r="K25" i="2"/>
  <c r="N25" i="2"/>
  <c r="A26" i="2"/>
  <c r="B26" i="2"/>
  <c r="G26" i="2"/>
  <c r="H26" i="2"/>
  <c r="I26" i="2"/>
  <c r="K26" i="2"/>
  <c r="F4" i="5"/>
  <c r="N14" i="2"/>
  <c r="A2" i="2"/>
  <c r="B2" i="2"/>
  <c r="G2" i="2"/>
  <c r="H2" i="2"/>
  <c r="I2" i="2"/>
  <c r="K2" i="2"/>
  <c r="A3" i="2"/>
  <c r="B3" i="2"/>
  <c r="G3" i="2"/>
  <c r="H3" i="2"/>
  <c r="I3" i="2"/>
  <c r="K3" i="2"/>
  <c r="A4" i="2"/>
  <c r="B4" i="2"/>
  <c r="G4" i="2"/>
  <c r="H4" i="2"/>
  <c r="I4" i="2"/>
  <c r="K4" i="2"/>
  <c r="A5" i="2"/>
  <c r="B5" i="2"/>
  <c r="G5" i="2"/>
  <c r="H5" i="2"/>
  <c r="I5" i="2"/>
  <c r="K5" i="2"/>
  <c r="A6" i="2"/>
  <c r="B6" i="2"/>
  <c r="G6" i="2"/>
  <c r="H6" i="2"/>
  <c r="I6" i="2"/>
  <c r="K6" i="2"/>
  <c r="A7" i="2"/>
  <c r="B7" i="2"/>
  <c r="G7" i="2"/>
  <c r="H7" i="2"/>
  <c r="I7" i="2"/>
  <c r="K7" i="2"/>
  <c r="A8" i="2"/>
  <c r="B8" i="2"/>
  <c r="G8" i="2"/>
  <c r="H8" i="2"/>
  <c r="I8" i="2"/>
  <c r="K8" i="2"/>
  <c r="A9" i="2"/>
  <c r="B9" i="2"/>
  <c r="G9" i="2"/>
  <c r="H9" i="2"/>
  <c r="I9" i="2"/>
  <c r="K9" i="2"/>
  <c r="A10" i="2"/>
  <c r="B10" i="2"/>
  <c r="G10" i="2"/>
  <c r="H10" i="2"/>
  <c r="I10" i="2"/>
  <c r="K10" i="2"/>
  <c r="A11" i="2"/>
  <c r="B11" i="2"/>
  <c r="G11" i="2"/>
  <c r="H11" i="2"/>
  <c r="I11" i="2"/>
  <c r="K11" i="2"/>
  <c r="A12" i="2"/>
  <c r="B12" i="2"/>
  <c r="G12" i="2"/>
  <c r="H12" i="2"/>
  <c r="I12" i="2"/>
  <c r="K12" i="2"/>
  <c r="A13" i="2"/>
  <c r="B13" i="2"/>
  <c r="G13" i="2"/>
  <c r="H13" i="2"/>
  <c r="I13" i="2"/>
  <c r="K13" i="2"/>
  <c r="A14" i="2"/>
  <c r="B14" i="2"/>
  <c r="G14" i="2"/>
  <c r="H14" i="2"/>
  <c r="I14" i="2"/>
  <c r="K14" i="2"/>
  <c r="A15" i="2"/>
  <c r="B15" i="2"/>
  <c r="G15" i="2"/>
  <c r="H15" i="2"/>
  <c r="I15" i="2"/>
  <c r="K15" i="2"/>
  <c r="A16" i="2"/>
  <c r="B16" i="2"/>
  <c r="G16" i="2"/>
  <c r="H16" i="2"/>
  <c r="I16" i="2"/>
  <c r="K16" i="2"/>
  <c r="A17" i="2"/>
  <c r="B17" i="2"/>
  <c r="G17" i="2"/>
  <c r="H17" i="2"/>
  <c r="I17" i="2"/>
  <c r="K17" i="2"/>
  <c r="A18" i="2"/>
  <c r="B18" i="2"/>
  <c r="G18" i="2"/>
  <c r="H18" i="2"/>
  <c r="I18" i="2"/>
  <c r="K18" i="2"/>
  <c r="A19" i="2"/>
  <c r="B19" i="2"/>
  <c r="G19" i="2"/>
  <c r="H19" i="2"/>
  <c r="I19" i="2"/>
  <c r="K19" i="2"/>
  <c r="A20" i="2"/>
  <c r="B20" i="2"/>
  <c r="G20" i="2"/>
  <c r="H20" i="2"/>
  <c r="I20" i="2"/>
  <c r="K20" i="2"/>
  <c r="A21" i="2"/>
  <c r="B21" i="2"/>
  <c r="G21" i="2"/>
  <c r="H21" i="2"/>
  <c r="I21" i="2"/>
  <c r="K21" i="2"/>
  <c r="A22" i="2"/>
  <c r="B22" i="2"/>
  <c r="G22" i="2"/>
  <c r="H22" i="2"/>
  <c r="I22" i="2"/>
  <c r="K22" i="2"/>
  <c r="A23" i="2"/>
  <c r="B23" i="2"/>
  <c r="G23" i="2"/>
  <c r="H23" i="2"/>
  <c r="I23" i="2"/>
  <c r="K23" i="2"/>
  <c r="K1" i="2"/>
  <c r="I1" i="2"/>
  <c r="G1" i="2"/>
  <c r="A1" i="2"/>
  <c r="B1" i="2"/>
  <c r="D8" i="4"/>
  <c r="B8" i="4" s="1"/>
  <c r="N2" i="2"/>
  <c r="N3" i="2"/>
  <c r="N4" i="2"/>
  <c r="N5" i="2"/>
  <c r="N6" i="2"/>
  <c r="N7" i="2"/>
  <c r="N18" i="2"/>
  <c r="N19" i="2"/>
  <c r="N20" i="2"/>
  <c r="N21" i="2"/>
  <c r="N22" i="2"/>
  <c r="N23" i="2"/>
  <c r="H7" i="5"/>
  <c r="J1" i="1" s="1"/>
  <c r="H1" i="2"/>
  <c r="N1" i="1"/>
  <c r="P1" i="1"/>
  <c r="B1" i="1"/>
  <c r="AD1" i="1"/>
  <c r="AB1" i="1"/>
  <c r="B9" i="5" l="1"/>
  <c r="Z1" i="1"/>
  <c r="C5" i="5"/>
  <c r="F9" i="5" s="1"/>
  <c r="F1" i="1"/>
  <c r="T1" i="1"/>
  <c r="C7" i="5"/>
  <c r="X1" i="1" s="1"/>
  <c r="V1" i="1"/>
  <c r="I5" i="4"/>
  <c r="E5" i="4"/>
  <c r="H5" i="4" s="1"/>
  <c r="V1" i="2" l="1"/>
  <c r="V2" i="2"/>
  <c r="V18" i="2"/>
  <c r="V34" i="2"/>
  <c r="V50" i="2"/>
  <c r="V66" i="2"/>
  <c r="V82" i="2"/>
  <c r="V98" i="2"/>
  <c r="V114" i="2"/>
  <c r="V130" i="2"/>
  <c r="V146" i="2"/>
  <c r="V162" i="2"/>
  <c r="V178" i="2"/>
  <c r="V194" i="2"/>
  <c r="V210" i="2"/>
  <c r="V226" i="2"/>
  <c r="V242" i="2"/>
  <c r="V258" i="2"/>
  <c r="V274" i="2"/>
  <c r="V281" i="2"/>
  <c r="V122" i="2"/>
  <c r="V32" i="2"/>
  <c r="V177" i="2"/>
  <c r="V3" i="2"/>
  <c r="V19" i="2"/>
  <c r="V35" i="2"/>
  <c r="V51" i="2"/>
  <c r="V67" i="2"/>
  <c r="V83" i="2"/>
  <c r="V99" i="2"/>
  <c r="V115" i="2"/>
  <c r="V131" i="2"/>
  <c r="V147" i="2"/>
  <c r="V163" i="2"/>
  <c r="V179" i="2"/>
  <c r="V195" i="2"/>
  <c r="V211" i="2"/>
  <c r="V227" i="2"/>
  <c r="V243" i="2"/>
  <c r="V259" i="2"/>
  <c r="V275" i="2"/>
  <c r="V106" i="2"/>
  <c r="V16" i="2"/>
  <c r="V193" i="2"/>
  <c r="V4" i="2"/>
  <c r="V20" i="2"/>
  <c r="V36" i="2"/>
  <c r="V52" i="2"/>
  <c r="V68" i="2"/>
  <c r="V84" i="2"/>
  <c r="V100" i="2"/>
  <c r="V116" i="2"/>
  <c r="V132" i="2"/>
  <c r="V148" i="2"/>
  <c r="V164" i="2"/>
  <c r="V180" i="2"/>
  <c r="V196" i="2"/>
  <c r="V212" i="2"/>
  <c r="V228" i="2"/>
  <c r="V244" i="2"/>
  <c r="V260" i="2"/>
  <c r="V276" i="2"/>
  <c r="V249" i="2"/>
  <c r="V170" i="2"/>
  <c r="V188" i="2"/>
  <c r="V271" i="2"/>
  <c r="V160" i="2"/>
  <c r="V272" i="2"/>
  <c r="V49" i="2"/>
  <c r="V209" i="2"/>
  <c r="V5" i="2"/>
  <c r="V21" i="2"/>
  <c r="V37" i="2"/>
  <c r="V53" i="2"/>
  <c r="V69" i="2"/>
  <c r="V85" i="2"/>
  <c r="V101" i="2"/>
  <c r="V117" i="2"/>
  <c r="V133" i="2"/>
  <c r="V149" i="2"/>
  <c r="V165" i="2"/>
  <c r="V181" i="2"/>
  <c r="V197" i="2"/>
  <c r="V213" i="2"/>
  <c r="V229" i="2"/>
  <c r="V245" i="2"/>
  <c r="V261" i="2"/>
  <c r="V277" i="2"/>
  <c r="V217" i="2"/>
  <c r="V74" i="2"/>
  <c r="V140" i="2"/>
  <c r="V144" i="2"/>
  <c r="V224" i="2"/>
  <c r="V17" i="2"/>
  <c r="V241" i="2"/>
  <c r="V6" i="2"/>
  <c r="V22" i="2"/>
  <c r="V38" i="2"/>
  <c r="V54" i="2"/>
  <c r="V70" i="2"/>
  <c r="V86" i="2"/>
  <c r="V102" i="2"/>
  <c r="V118" i="2"/>
  <c r="V134" i="2"/>
  <c r="V150" i="2"/>
  <c r="V166" i="2"/>
  <c r="V182" i="2"/>
  <c r="V198" i="2"/>
  <c r="V214" i="2"/>
  <c r="V230" i="2"/>
  <c r="V246" i="2"/>
  <c r="V262" i="2"/>
  <c r="V278" i="2"/>
  <c r="V233" i="2"/>
  <c r="V154" i="2"/>
  <c r="V156" i="2"/>
  <c r="V48" i="2"/>
  <c r="V225" i="2"/>
  <c r="V7" i="2"/>
  <c r="V23" i="2"/>
  <c r="V39" i="2"/>
  <c r="V55" i="2"/>
  <c r="V71" i="2"/>
  <c r="V87" i="2"/>
  <c r="V103" i="2"/>
  <c r="V119" i="2"/>
  <c r="V135" i="2"/>
  <c r="V151" i="2"/>
  <c r="V167" i="2"/>
  <c r="V183" i="2"/>
  <c r="V199" i="2"/>
  <c r="V215" i="2"/>
  <c r="V231" i="2"/>
  <c r="V247" i="2"/>
  <c r="V263" i="2"/>
  <c r="V279" i="2"/>
  <c r="V265" i="2"/>
  <c r="V202" i="2"/>
  <c r="V220" i="2"/>
  <c r="V192" i="2"/>
  <c r="V240" i="2"/>
  <c r="V81" i="2"/>
  <c r="V257" i="2"/>
  <c r="V8" i="2"/>
  <c r="V24" i="2"/>
  <c r="V40" i="2"/>
  <c r="V56" i="2"/>
  <c r="V72" i="2"/>
  <c r="V88" i="2"/>
  <c r="V104" i="2"/>
  <c r="V120" i="2"/>
  <c r="V136" i="2"/>
  <c r="V152" i="2"/>
  <c r="V168" i="2"/>
  <c r="V184" i="2"/>
  <c r="V200" i="2"/>
  <c r="V216" i="2"/>
  <c r="V232" i="2"/>
  <c r="V248" i="2"/>
  <c r="V264" i="2"/>
  <c r="V280" i="2"/>
  <c r="V90" i="2"/>
  <c r="V80" i="2"/>
  <c r="V113" i="2"/>
  <c r="V9" i="2"/>
  <c r="V25" i="2"/>
  <c r="V41" i="2"/>
  <c r="V57" i="2"/>
  <c r="V73" i="2"/>
  <c r="V89" i="2"/>
  <c r="V105" i="2"/>
  <c r="V121" i="2"/>
  <c r="V137" i="2"/>
  <c r="V153" i="2"/>
  <c r="V169" i="2"/>
  <c r="V185" i="2"/>
  <c r="V201" i="2"/>
  <c r="V250" i="2"/>
  <c r="V204" i="2"/>
  <c r="V128" i="2"/>
  <c r="V161" i="2"/>
  <c r="V10" i="2"/>
  <c r="V26" i="2"/>
  <c r="V42" i="2"/>
  <c r="V58" i="2"/>
  <c r="V138" i="2"/>
  <c r="V186" i="2"/>
  <c r="V218" i="2"/>
  <c r="V234" i="2"/>
  <c r="V266" i="2"/>
  <c r="V282" i="2"/>
  <c r="V252" i="2"/>
  <c r="V64" i="2"/>
  <c r="V145" i="2"/>
  <c r="V11" i="2"/>
  <c r="V27" i="2"/>
  <c r="V43" i="2"/>
  <c r="V59" i="2"/>
  <c r="V75" i="2"/>
  <c r="V91" i="2"/>
  <c r="V107" i="2"/>
  <c r="V123" i="2"/>
  <c r="V139" i="2"/>
  <c r="V155" i="2"/>
  <c r="V171" i="2"/>
  <c r="V187" i="2"/>
  <c r="V203" i="2"/>
  <c r="V219" i="2"/>
  <c r="V235" i="2"/>
  <c r="V251" i="2"/>
  <c r="V267" i="2"/>
  <c r="V28" i="2"/>
  <c r="V44" i="2"/>
  <c r="V60" i="2"/>
  <c r="V76" i="2"/>
  <c r="V92" i="2"/>
  <c r="V108" i="2"/>
  <c r="V124" i="2"/>
  <c r="V172" i="2"/>
  <c r="V236" i="2"/>
  <c r="V268" i="2"/>
  <c r="V96" i="2"/>
  <c r="V33" i="2"/>
  <c r="V273" i="2"/>
  <c r="V12" i="2"/>
  <c r="V13" i="2"/>
  <c r="V29" i="2"/>
  <c r="V45" i="2"/>
  <c r="V61" i="2"/>
  <c r="V77" i="2"/>
  <c r="V93" i="2"/>
  <c r="V109" i="2"/>
  <c r="V125" i="2"/>
  <c r="V141" i="2"/>
  <c r="V157" i="2"/>
  <c r="V173" i="2"/>
  <c r="V189" i="2"/>
  <c r="V205" i="2"/>
  <c r="V221" i="2"/>
  <c r="V237" i="2"/>
  <c r="V253" i="2"/>
  <c r="V269" i="2"/>
  <c r="V112" i="2"/>
  <c r="V129" i="2"/>
  <c r="V14" i="2"/>
  <c r="V30" i="2"/>
  <c r="V46" i="2"/>
  <c r="V62" i="2"/>
  <c r="V78" i="2"/>
  <c r="V94" i="2"/>
  <c r="V110" i="2"/>
  <c r="V126" i="2"/>
  <c r="V142" i="2"/>
  <c r="V158" i="2"/>
  <c r="V174" i="2"/>
  <c r="V190" i="2"/>
  <c r="V206" i="2"/>
  <c r="V222" i="2"/>
  <c r="V238" i="2"/>
  <c r="V254" i="2"/>
  <c r="V270" i="2"/>
  <c r="V127" i="2"/>
  <c r="V176" i="2"/>
  <c r="V256" i="2"/>
  <c r="V65" i="2"/>
  <c r="V15" i="2"/>
  <c r="V31" i="2"/>
  <c r="V47" i="2"/>
  <c r="V63" i="2"/>
  <c r="V79" i="2"/>
  <c r="V95" i="2"/>
  <c r="V111" i="2"/>
  <c r="V143" i="2"/>
  <c r="V159" i="2"/>
  <c r="V175" i="2"/>
  <c r="V191" i="2"/>
  <c r="V207" i="2"/>
  <c r="V223" i="2"/>
  <c r="V239" i="2"/>
  <c r="V255" i="2"/>
  <c r="V208" i="2"/>
  <c r="V97" i="2"/>
  <c r="F30" i="2"/>
  <c r="F46" i="2"/>
  <c r="F62" i="2"/>
  <c r="F78" i="2"/>
  <c r="F94" i="2"/>
  <c r="F110" i="2"/>
  <c r="F126" i="2"/>
  <c r="F142" i="2"/>
  <c r="F158" i="2"/>
  <c r="F174" i="2"/>
  <c r="F190" i="2"/>
  <c r="F206" i="2"/>
  <c r="F222" i="2"/>
  <c r="F238" i="2"/>
  <c r="F254" i="2"/>
  <c r="F270" i="2"/>
  <c r="F253" i="2"/>
  <c r="F269" i="2"/>
  <c r="F248" i="2"/>
  <c r="F277" i="2"/>
  <c r="F29" i="2"/>
  <c r="F45" i="2"/>
  <c r="F61" i="2"/>
  <c r="F77" i="2"/>
  <c r="F93" i="2"/>
  <c r="F109" i="2"/>
  <c r="F125" i="2"/>
  <c r="F141" i="2"/>
  <c r="F157" i="2"/>
  <c r="F173" i="2"/>
  <c r="F189" i="2"/>
  <c r="F205" i="2"/>
  <c r="F221" i="2"/>
  <c r="F237" i="2"/>
  <c r="F282" i="2"/>
  <c r="F264" i="2"/>
  <c r="F28" i="2"/>
  <c r="F44" i="2"/>
  <c r="F60" i="2"/>
  <c r="F76" i="2"/>
  <c r="F92" i="2"/>
  <c r="F108" i="2"/>
  <c r="F124" i="2"/>
  <c r="F140" i="2"/>
  <c r="F156" i="2"/>
  <c r="F172" i="2"/>
  <c r="F188" i="2"/>
  <c r="F204" i="2"/>
  <c r="F220" i="2"/>
  <c r="F236" i="2"/>
  <c r="F252" i="2"/>
  <c r="F268" i="2"/>
  <c r="F235" i="2"/>
  <c r="F27" i="2"/>
  <c r="F43" i="2"/>
  <c r="F59" i="2"/>
  <c r="F75" i="2"/>
  <c r="F91" i="2"/>
  <c r="F107" i="2"/>
  <c r="F123" i="2"/>
  <c r="F139" i="2"/>
  <c r="F155" i="2"/>
  <c r="F171" i="2"/>
  <c r="F187" i="2"/>
  <c r="F203" i="2"/>
  <c r="F219" i="2"/>
  <c r="F251" i="2"/>
  <c r="F267" i="2"/>
  <c r="F232" i="2"/>
  <c r="F245" i="2"/>
  <c r="F261" i="2"/>
  <c r="F42" i="2"/>
  <c r="F58" i="2"/>
  <c r="F74" i="2"/>
  <c r="F90" i="2"/>
  <c r="F106" i="2"/>
  <c r="F122" i="2"/>
  <c r="F138" i="2"/>
  <c r="F154" i="2"/>
  <c r="F170" i="2"/>
  <c r="F186" i="2"/>
  <c r="F202" i="2"/>
  <c r="F218" i="2"/>
  <c r="F234" i="2"/>
  <c r="F250" i="2"/>
  <c r="F266" i="2"/>
  <c r="F41" i="2"/>
  <c r="F57" i="2"/>
  <c r="F73" i="2"/>
  <c r="F89" i="2"/>
  <c r="F105" i="2"/>
  <c r="F121" i="2"/>
  <c r="F137" i="2"/>
  <c r="F153" i="2"/>
  <c r="F169" i="2"/>
  <c r="F185" i="2"/>
  <c r="F201" i="2"/>
  <c r="F217" i="2"/>
  <c r="F233" i="2"/>
  <c r="F249" i="2"/>
  <c r="F265" i="2"/>
  <c r="F281" i="2"/>
  <c r="F280" i="2"/>
  <c r="F40" i="2"/>
  <c r="F56" i="2"/>
  <c r="F72" i="2"/>
  <c r="F88" i="2"/>
  <c r="F104" i="2"/>
  <c r="F120" i="2"/>
  <c r="F136" i="2"/>
  <c r="F152" i="2"/>
  <c r="F168" i="2"/>
  <c r="F184" i="2"/>
  <c r="F200" i="2"/>
  <c r="F216" i="2"/>
  <c r="F39" i="2"/>
  <c r="F55" i="2"/>
  <c r="F71" i="2"/>
  <c r="F87" i="2"/>
  <c r="F103" i="2"/>
  <c r="F119" i="2"/>
  <c r="F135" i="2"/>
  <c r="F151" i="2"/>
  <c r="F167" i="2"/>
  <c r="F183" i="2"/>
  <c r="F199" i="2"/>
  <c r="F215" i="2"/>
  <c r="F231" i="2"/>
  <c r="F247" i="2"/>
  <c r="F263" i="2"/>
  <c r="F279" i="2"/>
  <c r="F278" i="2"/>
  <c r="F197" i="2"/>
  <c r="F213" i="2"/>
  <c r="F229" i="2"/>
  <c r="F38" i="2"/>
  <c r="F54" i="2"/>
  <c r="F70" i="2"/>
  <c r="F86" i="2"/>
  <c r="F102" i="2"/>
  <c r="F118" i="2"/>
  <c r="F134" i="2"/>
  <c r="F150" i="2"/>
  <c r="F166" i="2"/>
  <c r="F182" i="2"/>
  <c r="F198" i="2"/>
  <c r="F214" i="2"/>
  <c r="F230" i="2"/>
  <c r="F246" i="2"/>
  <c r="F262" i="2"/>
  <c r="F181" i="2"/>
  <c r="F37" i="2"/>
  <c r="F53" i="2"/>
  <c r="F69" i="2"/>
  <c r="F85" i="2"/>
  <c r="F101" i="2"/>
  <c r="F117" i="2"/>
  <c r="F133" i="2"/>
  <c r="F149" i="2"/>
  <c r="F165" i="2"/>
  <c r="F36" i="2"/>
  <c r="F52" i="2"/>
  <c r="F68" i="2"/>
  <c r="F84" i="2"/>
  <c r="F100" i="2"/>
  <c r="F116" i="2"/>
  <c r="F132" i="2"/>
  <c r="F148" i="2"/>
  <c r="F164" i="2"/>
  <c r="F180" i="2"/>
  <c r="F196" i="2"/>
  <c r="F212" i="2"/>
  <c r="F228" i="2"/>
  <c r="F244" i="2"/>
  <c r="F260" i="2"/>
  <c r="F276" i="2"/>
  <c r="F259" i="2"/>
  <c r="F35" i="2"/>
  <c r="F51" i="2"/>
  <c r="F67" i="2"/>
  <c r="F83" i="2"/>
  <c r="F99" i="2"/>
  <c r="F115" i="2"/>
  <c r="F131" i="2"/>
  <c r="F147" i="2"/>
  <c r="F163" i="2"/>
  <c r="F179" i="2"/>
  <c r="F195" i="2"/>
  <c r="F211" i="2"/>
  <c r="F227" i="2"/>
  <c r="F243" i="2"/>
  <c r="F275" i="2"/>
  <c r="F34" i="2"/>
  <c r="F50" i="2"/>
  <c r="F66" i="2"/>
  <c r="F82" i="2"/>
  <c r="F98" i="2"/>
  <c r="F114" i="2"/>
  <c r="F130" i="2"/>
  <c r="F146" i="2"/>
  <c r="F162" i="2"/>
  <c r="F178" i="2"/>
  <c r="F194" i="2"/>
  <c r="F210" i="2"/>
  <c r="F226" i="2"/>
  <c r="F242" i="2"/>
  <c r="F258" i="2"/>
  <c r="F274" i="2"/>
  <c r="F159" i="2"/>
  <c r="F223" i="2"/>
  <c r="F239" i="2"/>
  <c r="F33" i="2"/>
  <c r="F49" i="2"/>
  <c r="F65" i="2"/>
  <c r="F81" i="2"/>
  <c r="F97" i="2"/>
  <c r="F113" i="2"/>
  <c r="F129" i="2"/>
  <c r="F145" i="2"/>
  <c r="F161" i="2"/>
  <c r="F177" i="2"/>
  <c r="F193" i="2"/>
  <c r="F209" i="2"/>
  <c r="F225" i="2"/>
  <c r="F241" i="2"/>
  <c r="F257" i="2"/>
  <c r="F273" i="2"/>
  <c r="F272" i="2"/>
  <c r="F143" i="2"/>
  <c r="F175" i="2"/>
  <c r="F191" i="2"/>
  <c r="F32" i="2"/>
  <c r="F48" i="2"/>
  <c r="F64" i="2"/>
  <c r="F80" i="2"/>
  <c r="F96" i="2"/>
  <c r="F112" i="2"/>
  <c r="F128" i="2"/>
  <c r="F144" i="2"/>
  <c r="F160" i="2"/>
  <c r="F176" i="2"/>
  <c r="F192" i="2"/>
  <c r="F208" i="2"/>
  <c r="F224" i="2"/>
  <c r="F240" i="2"/>
  <c r="F256" i="2"/>
  <c r="F111" i="2"/>
  <c r="F127" i="2"/>
  <c r="F207" i="2"/>
  <c r="F255" i="2"/>
  <c r="F31" i="2"/>
  <c r="F47" i="2"/>
  <c r="F63" i="2"/>
  <c r="F79" i="2"/>
  <c r="F95" i="2"/>
  <c r="F271" i="2"/>
  <c r="L26" i="2"/>
  <c r="L42" i="2"/>
  <c r="L58" i="2"/>
  <c r="L21" i="2"/>
  <c r="L37" i="2"/>
  <c r="L53" i="2"/>
  <c r="L16" i="2"/>
  <c r="L32" i="2"/>
  <c r="L48" i="2"/>
  <c r="L36" i="2"/>
  <c r="L27" i="2"/>
  <c r="L43" i="2"/>
  <c r="L59" i="2"/>
  <c r="L22" i="2"/>
  <c r="L38" i="2"/>
  <c r="L54" i="2"/>
  <c r="L20" i="2"/>
  <c r="L17" i="2"/>
  <c r="L33" i="2"/>
  <c r="L49" i="2"/>
  <c r="L28" i="2"/>
  <c r="L44" i="2"/>
  <c r="L60" i="2"/>
  <c r="L47" i="2"/>
  <c r="L63" i="2"/>
  <c r="L23" i="2"/>
  <c r="L39" i="2"/>
  <c r="L55" i="2"/>
  <c r="L18" i="2"/>
  <c r="L34" i="2"/>
  <c r="L50" i="2"/>
  <c r="L29" i="2"/>
  <c r="L45" i="2"/>
  <c r="L61" i="2"/>
  <c r="L24" i="2"/>
  <c r="L40" i="2"/>
  <c r="L56" i="2"/>
  <c r="L19" i="2"/>
  <c r="L35" i="2"/>
  <c r="L51" i="2"/>
  <c r="L52" i="2"/>
  <c r="L30" i="2"/>
  <c r="L46" i="2"/>
  <c r="L62" i="2"/>
  <c r="L25" i="2"/>
  <c r="L41" i="2"/>
  <c r="L57" i="2"/>
  <c r="L31" i="2"/>
  <c r="F26" i="2"/>
  <c r="F25" i="2"/>
  <c r="F24" i="2"/>
  <c r="F1" i="2"/>
  <c r="F2" i="2"/>
  <c r="F18" i="2"/>
  <c r="F21" i="2"/>
  <c r="F16" i="2"/>
  <c r="F3" i="2"/>
  <c r="F19" i="2"/>
  <c r="F10" i="2"/>
  <c r="F11" i="2"/>
  <c r="F15" i="2"/>
  <c r="F4" i="2"/>
  <c r="F20" i="2"/>
  <c r="F22" i="2"/>
  <c r="F13" i="2"/>
  <c r="F5" i="2"/>
  <c r="F6" i="2"/>
  <c r="F14" i="2"/>
  <c r="F7" i="2"/>
  <c r="F23" i="2"/>
  <c r="F9" i="2"/>
  <c r="F17" i="2"/>
  <c r="F8" i="2"/>
  <c r="F12" i="2"/>
  <c r="L3" i="2"/>
  <c r="L4" i="2"/>
  <c r="L5" i="2"/>
  <c r="L10" i="2"/>
  <c r="L13" i="2"/>
  <c r="L6" i="2"/>
  <c r="L7" i="2"/>
  <c r="L12" i="2"/>
  <c r="L8" i="2"/>
  <c r="L11" i="2"/>
  <c r="L14" i="2"/>
  <c r="L15" i="2"/>
  <c r="L9" i="2"/>
  <c r="L2" i="2"/>
  <c r="L1" i="2"/>
  <c r="L1" i="1"/>
  <c r="H1" i="1"/>
  <c r="G5" i="4"/>
  <c r="F5" i="4"/>
  <c r="D29" i="2" l="1"/>
  <c r="J34" i="2"/>
  <c r="D45" i="2"/>
  <c r="J50" i="2"/>
  <c r="D61" i="2"/>
  <c r="J66" i="2"/>
  <c r="D77" i="2"/>
  <c r="J82" i="2"/>
  <c r="D93" i="2"/>
  <c r="J98" i="2"/>
  <c r="D109" i="2"/>
  <c r="J114" i="2"/>
  <c r="D125" i="2"/>
  <c r="J130" i="2"/>
  <c r="D141" i="2"/>
  <c r="J146" i="2"/>
  <c r="D157" i="2"/>
  <c r="J162" i="2"/>
  <c r="D173" i="2"/>
  <c r="J178" i="2"/>
  <c r="D189" i="2"/>
  <c r="J194" i="2"/>
  <c r="D205" i="2"/>
  <c r="J210" i="2"/>
  <c r="D221" i="2"/>
  <c r="J226" i="2"/>
  <c r="D237" i="2"/>
  <c r="J242" i="2"/>
  <c r="D253" i="2"/>
  <c r="J258" i="2"/>
  <c r="D269" i="2"/>
  <c r="J274" i="2"/>
  <c r="D252" i="2"/>
  <c r="J257" i="2"/>
  <c r="D268" i="2"/>
  <c r="J252" i="2"/>
  <c r="D180" i="2"/>
  <c r="D28" i="2"/>
  <c r="J33" i="2"/>
  <c r="D44" i="2"/>
  <c r="J49" i="2"/>
  <c r="D60" i="2"/>
  <c r="J65" i="2"/>
  <c r="D76" i="2"/>
  <c r="J81" i="2"/>
  <c r="D92" i="2"/>
  <c r="J97" i="2"/>
  <c r="D108" i="2"/>
  <c r="J113" i="2"/>
  <c r="D124" i="2"/>
  <c r="J129" i="2"/>
  <c r="D140" i="2"/>
  <c r="J145" i="2"/>
  <c r="D156" i="2"/>
  <c r="J161" i="2"/>
  <c r="D172" i="2"/>
  <c r="J177" i="2"/>
  <c r="D188" i="2"/>
  <c r="J193" i="2"/>
  <c r="D204" i="2"/>
  <c r="J209" i="2"/>
  <c r="D220" i="2"/>
  <c r="J225" i="2"/>
  <c r="D236" i="2"/>
  <c r="J241" i="2"/>
  <c r="J273" i="2"/>
  <c r="J281" i="2"/>
  <c r="D27" i="2"/>
  <c r="J32" i="2"/>
  <c r="D43" i="2"/>
  <c r="J48" i="2"/>
  <c r="D59" i="2"/>
  <c r="J64" i="2"/>
  <c r="D75" i="2"/>
  <c r="J80" i="2"/>
  <c r="D91" i="2"/>
  <c r="J96" i="2"/>
  <c r="D107" i="2"/>
  <c r="J112" i="2"/>
  <c r="D123" i="2"/>
  <c r="J128" i="2"/>
  <c r="D139" i="2"/>
  <c r="J144" i="2"/>
  <c r="D155" i="2"/>
  <c r="J160" i="2"/>
  <c r="D171" i="2"/>
  <c r="J176" i="2"/>
  <c r="D187" i="2"/>
  <c r="J192" i="2"/>
  <c r="D203" i="2"/>
  <c r="J208" i="2"/>
  <c r="D219" i="2"/>
  <c r="J224" i="2"/>
  <c r="D235" i="2"/>
  <c r="J240" i="2"/>
  <c r="D251" i="2"/>
  <c r="J256" i="2"/>
  <c r="D267" i="2"/>
  <c r="J272" i="2"/>
  <c r="D218" i="2"/>
  <c r="J255" i="2"/>
  <c r="D266" i="2"/>
  <c r="J271" i="2"/>
  <c r="D282" i="2"/>
  <c r="D265" i="2"/>
  <c r="D260" i="2"/>
  <c r="J243" i="2"/>
  <c r="J31" i="2"/>
  <c r="D42" i="2"/>
  <c r="J47" i="2"/>
  <c r="D58" i="2"/>
  <c r="J63" i="2"/>
  <c r="D74" i="2"/>
  <c r="J79" i="2"/>
  <c r="D90" i="2"/>
  <c r="J95" i="2"/>
  <c r="D106" i="2"/>
  <c r="J111" i="2"/>
  <c r="D122" i="2"/>
  <c r="J127" i="2"/>
  <c r="D138" i="2"/>
  <c r="J143" i="2"/>
  <c r="D154" i="2"/>
  <c r="J159" i="2"/>
  <c r="D170" i="2"/>
  <c r="J175" i="2"/>
  <c r="D186" i="2"/>
  <c r="J191" i="2"/>
  <c r="D202" i="2"/>
  <c r="J207" i="2"/>
  <c r="J223" i="2"/>
  <c r="D234" i="2"/>
  <c r="J239" i="2"/>
  <c r="D250" i="2"/>
  <c r="J30" i="2"/>
  <c r="D41" i="2"/>
  <c r="J46" i="2"/>
  <c r="D57" i="2"/>
  <c r="J62" i="2"/>
  <c r="D73" i="2"/>
  <c r="J78" i="2"/>
  <c r="D89" i="2"/>
  <c r="J94" i="2"/>
  <c r="D105" i="2"/>
  <c r="J110" i="2"/>
  <c r="D121" i="2"/>
  <c r="J126" i="2"/>
  <c r="D137" i="2"/>
  <c r="J142" i="2"/>
  <c r="D153" i="2"/>
  <c r="J158" i="2"/>
  <c r="D169" i="2"/>
  <c r="J174" i="2"/>
  <c r="D185" i="2"/>
  <c r="J190" i="2"/>
  <c r="D201" i="2"/>
  <c r="J206" i="2"/>
  <c r="D217" i="2"/>
  <c r="J222" i="2"/>
  <c r="D233" i="2"/>
  <c r="J238" i="2"/>
  <c r="D249" i="2"/>
  <c r="J254" i="2"/>
  <c r="J270" i="2"/>
  <c r="D281" i="2"/>
  <c r="D263" i="2"/>
  <c r="J233" i="2"/>
  <c r="D244" i="2"/>
  <c r="J29" i="2"/>
  <c r="D40" i="2"/>
  <c r="J45" i="2"/>
  <c r="D56" i="2"/>
  <c r="J61" i="2"/>
  <c r="D72" i="2"/>
  <c r="J77" i="2"/>
  <c r="D88" i="2"/>
  <c r="J93" i="2"/>
  <c r="D104" i="2"/>
  <c r="J109" i="2"/>
  <c r="D120" i="2"/>
  <c r="J125" i="2"/>
  <c r="D136" i="2"/>
  <c r="J141" i="2"/>
  <c r="D152" i="2"/>
  <c r="J157" i="2"/>
  <c r="D168" i="2"/>
  <c r="J173" i="2"/>
  <c r="D184" i="2"/>
  <c r="J189" i="2"/>
  <c r="D200" i="2"/>
  <c r="J205" i="2"/>
  <c r="D216" i="2"/>
  <c r="J221" i="2"/>
  <c r="D232" i="2"/>
  <c r="J237" i="2"/>
  <c r="D248" i="2"/>
  <c r="J253" i="2"/>
  <c r="D264" i="2"/>
  <c r="J269" i="2"/>
  <c r="D280" i="2"/>
  <c r="D231" i="2"/>
  <c r="J236" i="2"/>
  <c r="D247" i="2"/>
  <c r="D196" i="2"/>
  <c r="D212" i="2"/>
  <c r="D228" i="2"/>
  <c r="D276" i="2"/>
  <c r="J28" i="2"/>
  <c r="D39" i="2"/>
  <c r="J44" i="2"/>
  <c r="D55" i="2"/>
  <c r="J60" i="2"/>
  <c r="D71" i="2"/>
  <c r="J76" i="2"/>
  <c r="D87" i="2"/>
  <c r="J92" i="2"/>
  <c r="D103" i="2"/>
  <c r="J108" i="2"/>
  <c r="D119" i="2"/>
  <c r="J124" i="2"/>
  <c r="D135" i="2"/>
  <c r="J140" i="2"/>
  <c r="D151" i="2"/>
  <c r="J156" i="2"/>
  <c r="D167" i="2"/>
  <c r="J172" i="2"/>
  <c r="D183" i="2"/>
  <c r="J188" i="2"/>
  <c r="D199" i="2"/>
  <c r="J204" i="2"/>
  <c r="D215" i="2"/>
  <c r="J220" i="2"/>
  <c r="J268" i="2"/>
  <c r="D279" i="2"/>
  <c r="J27" i="2"/>
  <c r="D38" i="2"/>
  <c r="J43" i="2"/>
  <c r="D54" i="2"/>
  <c r="J59" i="2"/>
  <c r="D70" i="2"/>
  <c r="J75" i="2"/>
  <c r="D86" i="2"/>
  <c r="J91" i="2"/>
  <c r="D102" i="2"/>
  <c r="J107" i="2"/>
  <c r="D118" i="2"/>
  <c r="J123" i="2"/>
  <c r="D134" i="2"/>
  <c r="J139" i="2"/>
  <c r="D150" i="2"/>
  <c r="J155" i="2"/>
  <c r="D166" i="2"/>
  <c r="J171" i="2"/>
  <c r="D182" i="2"/>
  <c r="J187" i="2"/>
  <c r="D198" i="2"/>
  <c r="J203" i="2"/>
  <c r="D214" i="2"/>
  <c r="J219" i="2"/>
  <c r="D230" i="2"/>
  <c r="J235" i="2"/>
  <c r="D246" i="2"/>
  <c r="J251" i="2"/>
  <c r="D262" i="2"/>
  <c r="J267" i="2"/>
  <c r="D278" i="2"/>
  <c r="J282" i="2"/>
  <c r="J185" i="2"/>
  <c r="J201" i="2"/>
  <c r="J217" i="2"/>
  <c r="J249" i="2"/>
  <c r="J265" i="2"/>
  <c r="J211" i="2"/>
  <c r="D37" i="2"/>
  <c r="J42" i="2"/>
  <c r="D53" i="2"/>
  <c r="J58" i="2"/>
  <c r="D69" i="2"/>
  <c r="J74" i="2"/>
  <c r="D85" i="2"/>
  <c r="J90" i="2"/>
  <c r="D101" i="2"/>
  <c r="J106" i="2"/>
  <c r="D117" i="2"/>
  <c r="J122" i="2"/>
  <c r="D133" i="2"/>
  <c r="J138" i="2"/>
  <c r="D149" i="2"/>
  <c r="J154" i="2"/>
  <c r="D165" i="2"/>
  <c r="J170" i="2"/>
  <c r="D181" i="2"/>
  <c r="J186" i="2"/>
  <c r="D197" i="2"/>
  <c r="J202" i="2"/>
  <c r="D213" i="2"/>
  <c r="J218" i="2"/>
  <c r="D229" i="2"/>
  <c r="J234" i="2"/>
  <c r="D245" i="2"/>
  <c r="J250" i="2"/>
  <c r="D261" i="2"/>
  <c r="J266" i="2"/>
  <c r="D277" i="2"/>
  <c r="D36" i="2"/>
  <c r="J41" i="2"/>
  <c r="D52" i="2"/>
  <c r="J57" i="2"/>
  <c r="D68" i="2"/>
  <c r="J73" i="2"/>
  <c r="D84" i="2"/>
  <c r="J89" i="2"/>
  <c r="D100" i="2"/>
  <c r="J105" i="2"/>
  <c r="D116" i="2"/>
  <c r="J121" i="2"/>
  <c r="D132" i="2"/>
  <c r="J137" i="2"/>
  <c r="D148" i="2"/>
  <c r="J153" i="2"/>
  <c r="D164" i="2"/>
  <c r="J169" i="2"/>
  <c r="D35" i="2"/>
  <c r="J40" i="2"/>
  <c r="D51" i="2"/>
  <c r="J56" i="2"/>
  <c r="D67" i="2"/>
  <c r="J72" i="2"/>
  <c r="D83" i="2"/>
  <c r="J88" i="2"/>
  <c r="D99" i="2"/>
  <c r="J104" i="2"/>
  <c r="D115" i="2"/>
  <c r="J120" i="2"/>
  <c r="D131" i="2"/>
  <c r="J136" i="2"/>
  <c r="D147" i="2"/>
  <c r="J152" i="2"/>
  <c r="D163" i="2"/>
  <c r="J168" i="2"/>
  <c r="D179" i="2"/>
  <c r="J184" i="2"/>
  <c r="D195" i="2"/>
  <c r="J200" i="2"/>
  <c r="D211" i="2"/>
  <c r="J216" i="2"/>
  <c r="D227" i="2"/>
  <c r="J232" i="2"/>
  <c r="D243" i="2"/>
  <c r="J248" i="2"/>
  <c r="D259" i="2"/>
  <c r="J264" i="2"/>
  <c r="D275" i="2"/>
  <c r="J280" i="2"/>
  <c r="J263" i="2"/>
  <c r="J279" i="2"/>
  <c r="D190" i="2"/>
  <c r="D206" i="2"/>
  <c r="D222" i="2"/>
  <c r="D34" i="2"/>
  <c r="J39" i="2"/>
  <c r="D50" i="2"/>
  <c r="J55" i="2"/>
  <c r="D66" i="2"/>
  <c r="J71" i="2"/>
  <c r="D82" i="2"/>
  <c r="J87" i="2"/>
  <c r="D98" i="2"/>
  <c r="J103" i="2"/>
  <c r="D114" i="2"/>
  <c r="J119" i="2"/>
  <c r="D130" i="2"/>
  <c r="J135" i="2"/>
  <c r="D146" i="2"/>
  <c r="J151" i="2"/>
  <c r="D162" i="2"/>
  <c r="J167" i="2"/>
  <c r="D178" i="2"/>
  <c r="J183" i="2"/>
  <c r="D194" i="2"/>
  <c r="J199" i="2"/>
  <c r="D210" i="2"/>
  <c r="J215" i="2"/>
  <c r="D226" i="2"/>
  <c r="J231" i="2"/>
  <c r="D242" i="2"/>
  <c r="J247" i="2"/>
  <c r="D258" i="2"/>
  <c r="D274" i="2"/>
  <c r="J227" i="2"/>
  <c r="D33" i="2"/>
  <c r="J38" i="2"/>
  <c r="D49" i="2"/>
  <c r="J54" i="2"/>
  <c r="D65" i="2"/>
  <c r="J70" i="2"/>
  <c r="D81" i="2"/>
  <c r="J86" i="2"/>
  <c r="D97" i="2"/>
  <c r="J102" i="2"/>
  <c r="D113" i="2"/>
  <c r="J118" i="2"/>
  <c r="D129" i="2"/>
  <c r="J134" i="2"/>
  <c r="D145" i="2"/>
  <c r="J150" i="2"/>
  <c r="D161" i="2"/>
  <c r="J166" i="2"/>
  <c r="D177" i="2"/>
  <c r="J182" i="2"/>
  <c r="D193" i="2"/>
  <c r="J198" i="2"/>
  <c r="D209" i="2"/>
  <c r="J214" i="2"/>
  <c r="D225" i="2"/>
  <c r="J230" i="2"/>
  <c r="D241" i="2"/>
  <c r="J246" i="2"/>
  <c r="D257" i="2"/>
  <c r="J262" i="2"/>
  <c r="D273" i="2"/>
  <c r="J278" i="2"/>
  <c r="J195" i="2"/>
  <c r="D254" i="2"/>
  <c r="D32" i="2"/>
  <c r="J37" i="2"/>
  <c r="D48" i="2"/>
  <c r="J53" i="2"/>
  <c r="D64" i="2"/>
  <c r="J69" i="2"/>
  <c r="D80" i="2"/>
  <c r="J85" i="2"/>
  <c r="D96" i="2"/>
  <c r="J101" i="2"/>
  <c r="D112" i="2"/>
  <c r="J117" i="2"/>
  <c r="D128" i="2"/>
  <c r="J133" i="2"/>
  <c r="D144" i="2"/>
  <c r="J149" i="2"/>
  <c r="D160" i="2"/>
  <c r="J165" i="2"/>
  <c r="D176" i="2"/>
  <c r="J181" i="2"/>
  <c r="D192" i="2"/>
  <c r="J197" i="2"/>
  <c r="D208" i="2"/>
  <c r="J213" i="2"/>
  <c r="D224" i="2"/>
  <c r="J229" i="2"/>
  <c r="D240" i="2"/>
  <c r="J245" i="2"/>
  <c r="D256" i="2"/>
  <c r="J261" i="2"/>
  <c r="D272" i="2"/>
  <c r="J277" i="2"/>
  <c r="D110" i="2"/>
  <c r="D126" i="2"/>
  <c r="J147" i="2"/>
  <c r="D158" i="2"/>
  <c r="J163" i="2"/>
  <c r="D174" i="2"/>
  <c r="J179" i="2"/>
  <c r="D31" i="2"/>
  <c r="J36" i="2"/>
  <c r="D47" i="2"/>
  <c r="J52" i="2"/>
  <c r="D63" i="2"/>
  <c r="J68" i="2"/>
  <c r="D79" i="2"/>
  <c r="J84" i="2"/>
  <c r="D95" i="2"/>
  <c r="J100" i="2"/>
  <c r="D111" i="2"/>
  <c r="J116" i="2"/>
  <c r="D127" i="2"/>
  <c r="J132" i="2"/>
  <c r="D143" i="2"/>
  <c r="J148" i="2"/>
  <c r="D159" i="2"/>
  <c r="J164" i="2"/>
  <c r="D175" i="2"/>
  <c r="J180" i="2"/>
  <c r="D191" i="2"/>
  <c r="J196" i="2"/>
  <c r="D207" i="2"/>
  <c r="J212" i="2"/>
  <c r="D223" i="2"/>
  <c r="J228" i="2"/>
  <c r="D239" i="2"/>
  <c r="J244" i="2"/>
  <c r="D255" i="2"/>
  <c r="J260" i="2"/>
  <c r="D271" i="2"/>
  <c r="J276" i="2"/>
  <c r="J115" i="2"/>
  <c r="J131" i="2"/>
  <c r="D142" i="2"/>
  <c r="D238" i="2"/>
  <c r="D30" i="2"/>
  <c r="J35" i="2"/>
  <c r="D46" i="2"/>
  <c r="J51" i="2"/>
  <c r="D62" i="2"/>
  <c r="J67" i="2"/>
  <c r="D78" i="2"/>
  <c r="J83" i="2"/>
  <c r="D94" i="2"/>
  <c r="J99" i="2"/>
  <c r="D270" i="2"/>
  <c r="J259" i="2"/>
  <c r="J275" i="2"/>
  <c r="D26" i="2"/>
  <c r="D25" i="2"/>
  <c r="D24" i="2"/>
  <c r="J26" i="2"/>
  <c r="J25" i="2"/>
  <c r="J24" i="2"/>
  <c r="D4" i="2"/>
  <c r="J9" i="2"/>
  <c r="D20" i="2"/>
  <c r="D3" i="2"/>
  <c r="J8" i="2"/>
  <c r="D19" i="2"/>
  <c r="D2" i="2"/>
  <c r="J7" i="2"/>
  <c r="D18" i="2"/>
  <c r="J23" i="2"/>
  <c r="J6" i="2"/>
  <c r="D17" i="2"/>
  <c r="J22" i="2"/>
  <c r="J5" i="2"/>
  <c r="D16" i="2"/>
  <c r="J21" i="2"/>
  <c r="J4" i="2"/>
  <c r="D15" i="2"/>
  <c r="J20" i="2"/>
  <c r="J3" i="2"/>
  <c r="D14" i="2"/>
  <c r="J19" i="2"/>
  <c r="J2" i="2"/>
  <c r="D13" i="2"/>
  <c r="J18" i="2"/>
  <c r="D12" i="2"/>
  <c r="J17" i="2"/>
  <c r="D11" i="2"/>
  <c r="J16" i="2"/>
  <c r="D10" i="2"/>
  <c r="J15" i="2"/>
  <c r="D9" i="2"/>
  <c r="J14" i="2"/>
  <c r="D8" i="2"/>
  <c r="J13" i="2"/>
  <c r="D7" i="2"/>
  <c r="J12" i="2"/>
  <c r="D23" i="2"/>
  <c r="D6" i="2"/>
  <c r="J11" i="2"/>
  <c r="D22" i="2"/>
  <c r="D5" i="2"/>
  <c r="J10" i="2"/>
  <c r="D21" i="2"/>
  <c r="J1" i="2"/>
  <c r="D1" i="2"/>
  <c r="R1" i="1"/>
  <c r="D1" i="1"/>
  <c r="A5" i="1" l="1"/>
  <c r="A1" i="6" s="1"/>
</calcChain>
</file>

<file path=xl/sharedStrings.xml><?xml version="1.0" encoding="utf-8"?>
<sst xmlns="http://schemas.openxmlformats.org/spreadsheetml/2006/main" count="2428" uniqueCount="172">
  <si>
    <t>IBANDELASOCIETE</t>
  </si>
  <si>
    <t>&lt;/IBAN&gt;&lt;/Id&gt;&lt;/DbtrAcct&gt;&lt;DbtrAgt&gt;&lt;FinInstnId&gt;&lt;BIC&gt;</t>
  </si>
  <si>
    <t>BICDELASOCIETE</t>
  </si>
  <si>
    <t>&lt;/BIC&gt;&lt;/FinInstnId&gt;&lt;/DbtrAgt&gt;&lt;ChrgBr&gt;SLEV&lt;/ChrgBr&gt;</t>
  </si>
  <si>
    <t>nom</t>
  </si>
  <si>
    <t>gefco</t>
  </si>
  <si>
    <t>.</t>
  </si>
  <si>
    <t>numero unique de remise</t>
  </si>
  <si>
    <t>&lt;/EndToEndId&gt;&lt;/PmtId&gt;&lt;Amt&gt;&lt;InstdAmt Ccy="EUR"&gt;</t>
  </si>
  <si>
    <t>&lt;/InstdAmt&gt;&lt;/Amt&gt;&lt;CdtrAgt&gt;&lt;FinInstnId&gt;&lt;BIC&gt;</t>
  </si>
  <si>
    <t>&lt;/BIC&gt;&lt;/FinInstnId&gt;&lt;/CdtrAgt&gt;&lt;Cdtr&gt;&lt;Nm&gt;</t>
  </si>
  <si>
    <t>&lt;/Nm&gt;&lt;/Cdtr&gt;&lt;CdtrAcct&gt;&lt;Id&gt;&lt;IBAN&gt;</t>
  </si>
  <si>
    <t>iban</t>
  </si>
  <si>
    <t>bic</t>
  </si>
  <si>
    <t>&lt;/PmtInf&gt;&lt;/CstmrCdtTrfInitn&gt;&lt;/Document&gt;</t>
  </si>
  <si>
    <t>sous numero remise</t>
  </si>
  <si>
    <t>.0</t>
  </si>
  <si>
    <t>&lt;/CtrlSum&gt;&lt;PmtTpInf&gt;&lt;SvcLvl&gt;&lt;Cd&gt;SEPA&lt;/Cd&gt;&lt;/SvcLvl&gt;&lt;/PmtTpInf&gt;&lt;ReqdExctnDt&gt;</t>
  </si>
  <si>
    <t>&lt;/ReqdExctnDt&gt;&lt;Dbtr&gt;&lt;Nm&gt;Phykidis&lt;/Nm&gt;&lt;/Dbtr&gt;&lt;DbtrAcct&gt;&lt;Id&gt;&lt;IBAN&gt;</t>
  </si>
  <si>
    <t>numero unique</t>
  </si>
  <si>
    <t>&lt;/IBAN&gt;&lt;/Id&gt;&lt;/CdtrAcct&gt;&lt;RmtInf&gt;&lt;Ustrd&gt;</t>
  </si>
  <si>
    <t>intitulé reduit</t>
  </si>
  <si>
    <t>&lt;/Ustrd&gt;&lt;/RmtInf&gt;&lt;/CdtTrfTxInf&gt;</t>
  </si>
  <si>
    <t>&lt;/MsgId&gt;&lt;CreDtTm&gt;</t>
  </si>
  <si>
    <t>nom tireur</t>
  </si>
  <si>
    <t>&lt;?xml version="1.0" encoding="UTF-8"?&gt;&lt;Document xmlns="urn:iso:std:iso:20022:tech:xsd:pain.001.001.03" xmlns:xsi="http://www.w3.org/2001/XMLSchema-instance" xsi:schemaLocation="urn:iso:std:iso:20022:tech:xsd:pain.001.001.03 pain.001.001.03.xsd"&gt;&lt;CstmrCdtTrfInitn&gt;&lt;GrpHdr&gt;&lt;MsgId&gt;</t>
  </si>
  <si>
    <t>7AD.7C31E7</t>
  </si>
  <si>
    <t>7AD.7C31E8</t>
  </si>
  <si>
    <t>7AD.7C31E9</t>
  </si>
  <si>
    <t>7AD.7C31E10</t>
  </si>
  <si>
    <t>7AD.7C31E11</t>
  </si>
  <si>
    <t>&lt;/CtrlSum&gt;&lt;InitgPty&gt;&lt;Nm&gt;</t>
  </si>
  <si>
    <t>&lt;/Nm&gt;&lt;/InitgPty&gt;&lt;/GrpHdr&gt;&lt;PmtInf&gt;&lt;PmtInfId&gt;</t>
  </si>
  <si>
    <t>&lt;/PmtInfId&gt;&lt;PmtMtd&gt;TRF&lt;/PmtMtd&gt;&lt;BtchBookg&gt;true&lt;/BtchBookg&gt;&lt;NbOfTxs&gt;</t>
  </si>
  <si>
    <t>&lt;/NbOfTxs&gt;&lt;CtrlSum&gt;</t>
  </si>
  <si>
    <t>T16:36:43.662Z&lt;/CreDtTm&gt;&lt;NbOfTxs&gt;</t>
  </si>
  <si>
    <t>7AD.7C31E12</t>
  </si>
  <si>
    <t>7AD.7C31E13</t>
  </si>
  <si>
    <t>7AD.7C31E14</t>
  </si>
  <si>
    <t>7AD.7C31E15</t>
  </si>
  <si>
    <t>7AD.7C31E16</t>
  </si>
  <si>
    <t>7AD.7C31E17</t>
  </si>
  <si>
    <t>7AD.7C31E18</t>
  </si>
  <si>
    <t>7AD.7C31E19</t>
  </si>
  <si>
    <t>7AD.7C31E20</t>
  </si>
  <si>
    <t>7AD.7C31E21</t>
  </si>
  <si>
    <t>7AD.7C31E22</t>
  </si>
  <si>
    <t>7AD.7C31E23</t>
  </si>
  <si>
    <t>7AD.7C31E24</t>
  </si>
  <si>
    <t>7AD.7C31E25</t>
  </si>
  <si>
    <t>7AD.7C31E26</t>
  </si>
  <si>
    <t>7AD.7C31E27</t>
  </si>
  <si>
    <t>7AD.7C31E28</t>
  </si>
  <si>
    <t>7AD.7C31E29</t>
  </si>
  <si>
    <t>.1</t>
  </si>
  <si>
    <t>.2</t>
  </si>
  <si>
    <t>.3</t>
  </si>
  <si>
    <t>.4</t>
  </si>
  <si>
    <t>.5</t>
  </si>
  <si>
    <t>.6</t>
  </si>
  <si>
    <t>.7</t>
  </si>
  <si>
    <t>.8</t>
  </si>
  <si>
    <t>.9</t>
  </si>
  <si>
    <t>.10</t>
  </si>
  <si>
    <t>.11</t>
  </si>
  <si>
    <t>.12</t>
  </si>
  <si>
    <t>.13</t>
  </si>
  <si>
    <t>.14</t>
  </si>
  <si>
    <t>.15</t>
  </si>
  <si>
    <t>.16</t>
  </si>
  <si>
    <t>.17</t>
  </si>
  <si>
    <t>.18</t>
  </si>
  <si>
    <t>.19</t>
  </si>
  <si>
    <t>.20</t>
  </si>
  <si>
    <t>.21</t>
  </si>
  <si>
    <t>.22</t>
  </si>
  <si>
    <t>date de valeur</t>
  </si>
  <si>
    <t>DATEDEREMISE</t>
  </si>
  <si>
    <t>M119.</t>
  </si>
  <si>
    <t>.23</t>
  </si>
  <si>
    <t>7AD.7C31E30</t>
  </si>
  <si>
    <t>.24</t>
  </si>
  <si>
    <t>7AD.7C31E31</t>
  </si>
  <si>
    <t>.25</t>
  </si>
  <si>
    <t>7AD.7C31E32</t>
  </si>
  <si>
    <t>.26</t>
  </si>
  <si>
    <t>7AD.7C31E33</t>
  </si>
  <si>
    <t>.27</t>
  </si>
  <si>
    <t>7AD.7C31E34</t>
  </si>
  <si>
    <t>.28</t>
  </si>
  <si>
    <t>7AD.7C31E35</t>
  </si>
  <si>
    <t>.29</t>
  </si>
  <si>
    <t>7AD.7C31E36</t>
  </si>
  <si>
    <t>.30</t>
  </si>
  <si>
    <t>7AD.7C31E37</t>
  </si>
  <si>
    <t>.31</t>
  </si>
  <si>
    <t>7AD.7C31E38</t>
  </si>
  <si>
    <t>.32</t>
  </si>
  <si>
    <t>7AD.7C31E39</t>
  </si>
  <si>
    <t>.33</t>
  </si>
  <si>
    <t>7AD.7C31E40</t>
  </si>
  <si>
    <t>.34</t>
  </si>
  <si>
    <t>7AD.7C31E41</t>
  </si>
  <si>
    <t>.35</t>
  </si>
  <si>
    <t>7AD.7C31E42</t>
  </si>
  <si>
    <t>.36</t>
  </si>
  <si>
    <t>7AD.7C31E43</t>
  </si>
  <si>
    <t>.37</t>
  </si>
  <si>
    <t>7AD.7C31E44</t>
  </si>
  <si>
    <t>.38</t>
  </si>
  <si>
    <t>7AD.7C31E45</t>
  </si>
  <si>
    <t>.39</t>
  </si>
  <si>
    <t>7AD.7C31E46</t>
  </si>
  <si>
    <t>.40</t>
  </si>
  <si>
    <t>7AD.7C31E47</t>
  </si>
  <si>
    <t>.41</t>
  </si>
  <si>
    <t>7AD.7C31E48</t>
  </si>
  <si>
    <t>.42</t>
  </si>
  <si>
    <t>7AD.7C31E49</t>
  </si>
  <si>
    <t>.43</t>
  </si>
  <si>
    <t>7AD.7C31E50</t>
  </si>
  <si>
    <t>.44</t>
  </si>
  <si>
    <t>7AD.7C31E51</t>
  </si>
  <si>
    <t>.45</t>
  </si>
  <si>
    <t>7AD.7C31E52</t>
  </si>
  <si>
    <t>.46</t>
  </si>
  <si>
    <t>7AD.7C31E53</t>
  </si>
  <si>
    <t>.47</t>
  </si>
  <si>
    <t>7AD.7C31E54</t>
  </si>
  <si>
    <t>.48</t>
  </si>
  <si>
    <t>7AD.7C31E55</t>
  </si>
  <si>
    <t>.49</t>
  </si>
  <si>
    <t>7AD.7C31E56</t>
  </si>
  <si>
    <t>.50</t>
  </si>
  <si>
    <t>7AD.7C31E57</t>
  </si>
  <si>
    <t>.51</t>
  </si>
  <si>
    <t>7AD.7C31E58</t>
  </si>
  <si>
    <t>.52</t>
  </si>
  <si>
    <t>7AD.7C31E59</t>
  </si>
  <si>
    <t>.53</t>
  </si>
  <si>
    <t>7AD.7C31E60</t>
  </si>
  <si>
    <t>.54</t>
  </si>
  <si>
    <t>7AD.7C31E61</t>
  </si>
  <si>
    <t>.55</t>
  </si>
  <si>
    <t>7AD.7C31E62</t>
  </si>
  <si>
    <t>.56</t>
  </si>
  <si>
    <t>7AD.7C31E63</t>
  </si>
  <si>
    <t>.57</t>
  </si>
  <si>
    <t>7AD.7C31E64</t>
  </si>
  <si>
    <t>.58</t>
  </si>
  <si>
    <t>7AD.7C31E65</t>
  </si>
  <si>
    <t>.59</t>
  </si>
  <si>
    <t>7AD.7C31E66</t>
  </si>
  <si>
    <t>.60</t>
  </si>
  <si>
    <t>7AD.7C31E67</t>
  </si>
  <si>
    <t>.61</t>
  </si>
  <si>
    <t>7AD.7C31E68</t>
  </si>
  <si>
    <t>.62</t>
  </si>
  <si>
    <t>7AD.7C31E69</t>
  </si>
  <si>
    <t>09</t>
  </si>
  <si>
    <t>date execution</t>
  </si>
  <si>
    <t>position dans la remise</t>
  </si>
  <si>
    <t>clé unique</t>
  </si>
  <si>
    <t>montant TTc</t>
  </si>
  <si>
    <t>(bien mettre au fomat 2 chiffres)</t>
  </si>
  <si>
    <t>nb ligne</t>
  </si>
  <si>
    <t>montant total</t>
  </si>
  <si>
    <t>mettre iban</t>
  </si>
  <si>
    <t>mettre bic</t>
  </si>
  <si>
    <t>mettre nom reduit</t>
  </si>
  <si>
    <t>mettre nom</t>
  </si>
  <si>
    <t>&lt;CdtTrfTxInf&gt;&lt;PmtId&gt;&lt;InstrId&gt;.20241206.M119.572.0.0&lt;/InstrId&gt;&lt;EndToEndId&gt;.20241206.M119.7AD.7C31E7&lt;/EndToEndId&gt;&lt;/PmtId&gt;&lt;Amt&gt;&lt;InstdAmt Ccy="EUR"&gt;3.67&lt;/InstdAmt&gt;&lt;/Amt&gt;&lt;CdtrAgt&gt;&lt;FinInstnId&gt;&lt;BIC&gt;&lt;/BIC&gt;&lt;/FinInstnId&gt;&lt;/CdtrAgt&gt;&lt;Cdtr&gt;&lt;Nm&gt;&lt;/Nm&gt;&lt;/Cdtr&gt;&lt;CdtrAcct&gt;&lt;Id&gt;&lt;IBAN&gt;&lt;/IBAN&gt;&lt;/Id&gt;&lt;/CdtrAcct&gt;&lt;RmtInf&gt;&lt;Ustrd&gt;12/2024 gefco&lt;/Ustrd&gt;&lt;/RmtInf&gt;&lt;/CdtTrfTxInf&gt;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</si>
</sst>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504825</xdr:colOff>
          <xdr:row>1</xdr:row>
          <xdr:rowOff>114300</xdr:rowOff>
        </xdr:from>
        <xdr:to>
          <xdr:col>10</xdr:col>
          <xdr:colOff>76200</xdr:colOff>
          <xdr:row>7</xdr:row>
          <xdr:rowOff>9525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7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Concaténation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25CCD1-A418-43DD-AEC1-5F3ED9A62B8F}">
  <sheetPr codeName="Feuil8"/>
  <dimension ref="A1:D2"/>
  <sheetViews>
    <sheetView workbookViewId="0">
      <selection activeCell="A3" sqref="A3"/>
    </sheetView>
  </sheetViews>
  <sheetFormatPr baseColWidth="10" defaultRowHeight="15" x14ac:dyDescent="0.25"/>
  <cols>
    <col min="1" max="1" width="29.140625" bestFit="1" customWidth="1"/>
    <col min="2" max="2" width="13.42578125" bestFit="1" customWidth="1"/>
    <col min="3" max="3" width="28.5703125" bestFit="1" customWidth="1"/>
    <col min="4" max="4" width="13.5703125" bestFit="1" customWidth="1"/>
  </cols>
  <sheetData>
    <row r="1" spans="1:4" x14ac:dyDescent="0.25">
      <c r="A1" t="s">
        <v>4</v>
      </c>
      <c r="B1" t="s">
        <v>21</v>
      </c>
      <c r="C1" t="s">
        <v>12</v>
      </c>
      <c r="D1" t="s">
        <v>13</v>
      </c>
    </row>
    <row r="2" spans="1:4" x14ac:dyDescent="0.25">
      <c r="A2" s="6" t="s">
        <v>170</v>
      </c>
      <c r="B2" s="6" t="s">
        <v>169</v>
      </c>
      <c r="C2" s="6" t="s">
        <v>167</v>
      </c>
      <c r="D2" s="6" t="s">
        <v>168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E8DC97-A1C3-483E-95F6-A7CD396317EE}">
  <sheetPr codeName="Feuil1"/>
  <dimension ref="A2:I8"/>
  <sheetViews>
    <sheetView workbookViewId="0">
      <selection activeCell="B2" sqref="B2:B4"/>
    </sheetView>
  </sheetViews>
  <sheetFormatPr baseColWidth="10" defaultRowHeight="15" x14ac:dyDescent="0.25"/>
  <cols>
    <col min="1" max="1" width="59.85546875" customWidth="1"/>
    <col min="7" max="7" width="11.42578125" style="4"/>
  </cols>
  <sheetData>
    <row r="2" spans="1:9" x14ac:dyDescent="0.25">
      <c r="A2" t="s">
        <v>24</v>
      </c>
      <c r="B2" s="6"/>
    </row>
    <row r="3" spans="1:9" x14ac:dyDescent="0.25">
      <c r="A3" t="s">
        <v>2</v>
      </c>
      <c r="B3" s="6"/>
    </row>
    <row r="4" spans="1:9" x14ac:dyDescent="0.25">
      <c r="A4" t="s">
        <v>0</v>
      </c>
      <c r="B4" s="6"/>
    </row>
    <row r="5" spans="1:9" x14ac:dyDescent="0.25">
      <c r="A5" t="s">
        <v>77</v>
      </c>
      <c r="B5" s="2">
        <f ca="1">TODAY()</f>
        <v>45632</v>
      </c>
      <c r="C5" t="str">
        <f ca="1">IF(LEN(DAY(TODAY()))&gt;1,DAY(TODAY()),CONCATENATE("0",DAY(TODAY())))</f>
        <v>06</v>
      </c>
      <c r="D5">
        <f ca="1">MONTH(B5)</f>
        <v>12</v>
      </c>
      <c r="E5">
        <f ca="1">YEAR(B5)</f>
        <v>2024</v>
      </c>
      <c r="F5" t="str">
        <f ca="1">CONCATENATE(C5,"-",D5,"-",E5)</f>
        <v>06-12-2024</v>
      </c>
      <c r="G5" s="4" t="str">
        <f ca="1">CONCATENATE(E5,D5,C5)</f>
        <v>20241206</v>
      </c>
      <c r="H5" t="str">
        <f ca="1">CONCATENATE(E5,"-",D5,"-",C5)</f>
        <v>2024-12-06</v>
      </c>
      <c r="I5" t="str">
        <f ca="1">CONCATENATE(MONTH(B5),"/",YEAR(B5))</f>
        <v>12/2024</v>
      </c>
    </row>
    <row r="6" spans="1:9" x14ac:dyDescent="0.25">
      <c r="A6" t="s">
        <v>76</v>
      </c>
      <c r="B6" t="str">
        <f ca="1">CONCATENATE(C6,D6)</f>
        <v>2024-12-09</v>
      </c>
      <c r="C6" t="str">
        <f ca="1">CONCATENATE(YEAR(TODAY()),"-",MONTH(TODAY()),"-")</f>
        <v>2024-12-</v>
      </c>
      <c r="D6" s="3" t="s">
        <v>159</v>
      </c>
      <c r="E6" t="s">
        <v>164</v>
      </c>
    </row>
    <row r="8" spans="1:9" x14ac:dyDescent="0.25">
      <c r="A8" t="s">
        <v>7</v>
      </c>
      <c r="B8" t="str">
        <f ca="1">CONCATENATE(C8,D8,E8)</f>
        <v>M119.640.0</v>
      </c>
      <c r="C8" t="s">
        <v>78</v>
      </c>
      <c r="D8">
        <f ca="1">RANDBETWEEN(100,999)</f>
        <v>640</v>
      </c>
      <c r="E8" s="3" t="s">
        <v>16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02E66-1B1C-49C5-BAA2-325AB6A5DF47}">
  <sheetPr codeName="Feuil2"/>
  <dimension ref="A4:H512"/>
  <sheetViews>
    <sheetView workbookViewId="0">
      <selection activeCell="D12" sqref="D12"/>
    </sheetView>
  </sheetViews>
  <sheetFormatPr baseColWidth="10" defaultRowHeight="15" x14ac:dyDescent="0.25"/>
  <cols>
    <col min="1" max="1" width="19.140625" bestFit="1" customWidth="1"/>
    <col min="2" max="2" width="29.140625" bestFit="1" customWidth="1"/>
    <col min="4" max="4" width="21.7109375" style="3" bestFit="1" customWidth="1"/>
  </cols>
  <sheetData>
    <row r="4" spans="1:8" x14ac:dyDescent="0.25">
      <c r="F4">
        <f ca="1">VALUE(CONCATENATE(RANDBETWEEN(1,10),".",RANDBETWEEN(1,100)))</f>
        <v>1.18</v>
      </c>
    </row>
    <row r="5" spans="1:8" x14ac:dyDescent="0.25">
      <c r="A5" t="s">
        <v>15</v>
      </c>
      <c r="C5" t="str">
        <f ca="1">'variable tireur'!B8</f>
        <v>M119.640.0</v>
      </c>
    </row>
    <row r="7" spans="1:8" x14ac:dyDescent="0.25">
      <c r="B7" t="s">
        <v>166</v>
      </c>
      <c r="C7">
        <f>SUM(C9:C5000)</f>
        <v>405.31000000000017</v>
      </c>
      <c r="G7" t="s">
        <v>165</v>
      </c>
      <c r="H7">
        <f>COUNT(H9:H5000)</f>
        <v>63</v>
      </c>
    </row>
    <row r="8" spans="1:8" x14ac:dyDescent="0.25">
      <c r="A8" t="s">
        <v>21</v>
      </c>
      <c r="B8" t="s">
        <v>160</v>
      </c>
      <c r="C8" t="s">
        <v>163</v>
      </c>
      <c r="D8" s="3" t="s">
        <v>161</v>
      </c>
      <c r="E8" t="s">
        <v>162</v>
      </c>
      <c r="F8" t="s">
        <v>19</v>
      </c>
    </row>
    <row r="9" spans="1:8" x14ac:dyDescent="0.25">
      <c r="A9" s="6" t="s">
        <v>5</v>
      </c>
      <c r="B9" s="2" t="str">
        <f ca="1">IF(A9="","",'variable tireur'!$B$6)</f>
        <v>2024-12-09</v>
      </c>
      <c r="C9" s="6">
        <v>3.67</v>
      </c>
      <c r="D9" s="3" t="s">
        <v>16</v>
      </c>
      <c r="E9" t="s">
        <v>26</v>
      </c>
      <c r="F9" t="str">
        <f ca="1">IF(A9="","",CONCATENATE(LEFT($C$5,5),$E9))</f>
        <v>M119.7AD.7C31E7</v>
      </c>
      <c r="H9">
        <v>1</v>
      </c>
    </row>
    <row r="10" spans="1:8" x14ac:dyDescent="0.25">
      <c r="B10" s="2" t="str">
        <f>IF(A10="","",'variable tireur'!$B$6)</f>
        <v/>
      </c>
      <c r="C10">
        <v>8.6</v>
      </c>
      <c r="D10" s="3" t="s">
        <v>54</v>
      </c>
      <c r="E10" t="s">
        <v>27</v>
      </c>
      <c r="F10" t="str">
        <f t="shared" ref="F10:F73" si="0">IF(A10="","",CONCATENATE(LEFT($C$5,5),$E10))</f>
        <v/>
      </c>
      <c r="H10">
        <v>2</v>
      </c>
    </row>
    <row r="11" spans="1:8" x14ac:dyDescent="0.25">
      <c r="B11" s="2" t="str">
        <f>IF(A11="","",'variable tireur'!$B$6)</f>
        <v/>
      </c>
      <c r="C11">
        <v>7.69</v>
      </c>
      <c r="D11" s="3" t="s">
        <v>55</v>
      </c>
      <c r="E11" t="s">
        <v>28</v>
      </c>
      <c r="F11" t="str">
        <f t="shared" si="0"/>
        <v/>
      </c>
      <c r="H11">
        <v>3</v>
      </c>
    </row>
    <row r="12" spans="1:8" x14ac:dyDescent="0.25">
      <c r="B12" s="2" t="str">
        <f>IF(A12="","",'variable tireur'!$B$6)</f>
        <v/>
      </c>
      <c r="C12">
        <v>3.17</v>
      </c>
      <c r="D12" s="3" t="s">
        <v>56</v>
      </c>
      <c r="E12" t="s">
        <v>29</v>
      </c>
      <c r="F12" t="str">
        <f t="shared" si="0"/>
        <v/>
      </c>
      <c r="H12">
        <v>4</v>
      </c>
    </row>
    <row r="13" spans="1:8" x14ac:dyDescent="0.25">
      <c r="B13" s="2" t="str">
        <f>IF(A13="","",'variable tireur'!$B$6)</f>
        <v/>
      </c>
      <c r="C13">
        <v>5.34</v>
      </c>
      <c r="D13" s="3" t="s">
        <v>57</v>
      </c>
      <c r="E13" t="s">
        <v>30</v>
      </c>
      <c r="F13" t="str">
        <f t="shared" si="0"/>
        <v/>
      </c>
      <c r="H13">
        <v>5</v>
      </c>
    </row>
    <row r="14" spans="1:8" x14ac:dyDescent="0.25">
      <c r="B14" s="2" t="str">
        <f>IF(A14="","",'variable tireur'!$B$6)</f>
        <v/>
      </c>
      <c r="C14">
        <v>7.38</v>
      </c>
      <c r="D14" s="3" t="s">
        <v>58</v>
      </c>
      <c r="E14" t="s">
        <v>36</v>
      </c>
      <c r="F14" t="str">
        <f t="shared" si="0"/>
        <v/>
      </c>
      <c r="H14">
        <v>6</v>
      </c>
    </row>
    <row r="15" spans="1:8" x14ac:dyDescent="0.25">
      <c r="B15" s="2" t="str">
        <f>IF(A15="","",'variable tireur'!$B$6)</f>
        <v/>
      </c>
      <c r="C15">
        <v>6.89</v>
      </c>
      <c r="D15" s="3" t="s">
        <v>59</v>
      </c>
      <c r="E15" t="s">
        <v>37</v>
      </c>
      <c r="F15" t="str">
        <f t="shared" si="0"/>
        <v/>
      </c>
      <c r="H15">
        <v>7</v>
      </c>
    </row>
    <row r="16" spans="1:8" x14ac:dyDescent="0.25">
      <c r="B16" s="2" t="str">
        <f>IF(A16="","",'variable tireur'!$B$6)</f>
        <v/>
      </c>
      <c r="C16">
        <v>7.31</v>
      </c>
      <c r="D16" s="3" t="s">
        <v>60</v>
      </c>
      <c r="E16" t="s">
        <v>38</v>
      </c>
      <c r="F16" t="str">
        <f t="shared" si="0"/>
        <v/>
      </c>
      <c r="H16">
        <v>8</v>
      </c>
    </row>
    <row r="17" spans="2:8" x14ac:dyDescent="0.25">
      <c r="B17" s="2" t="str">
        <f>IF(A17="","",'variable tireur'!$B$6)</f>
        <v/>
      </c>
      <c r="C17">
        <v>6.3</v>
      </c>
      <c r="D17" s="3" t="s">
        <v>61</v>
      </c>
      <c r="E17" t="s">
        <v>39</v>
      </c>
      <c r="F17" t="str">
        <f t="shared" si="0"/>
        <v/>
      </c>
      <c r="H17">
        <v>9</v>
      </c>
    </row>
    <row r="18" spans="2:8" x14ac:dyDescent="0.25">
      <c r="B18" s="2" t="str">
        <f>IF(A18="","",'variable tireur'!$B$6)</f>
        <v/>
      </c>
      <c r="C18">
        <v>10.79</v>
      </c>
      <c r="D18" s="3" t="s">
        <v>62</v>
      </c>
      <c r="E18" t="s">
        <v>40</v>
      </c>
      <c r="F18" t="str">
        <f t="shared" si="0"/>
        <v/>
      </c>
      <c r="H18">
        <v>10</v>
      </c>
    </row>
    <row r="19" spans="2:8" x14ac:dyDescent="0.25">
      <c r="B19" s="2" t="str">
        <f>IF(A19="","",'variable tireur'!$B$6)</f>
        <v/>
      </c>
      <c r="C19">
        <v>9.15</v>
      </c>
      <c r="D19" s="3" t="s">
        <v>63</v>
      </c>
      <c r="E19" t="s">
        <v>41</v>
      </c>
      <c r="F19" t="str">
        <f t="shared" si="0"/>
        <v/>
      </c>
      <c r="H19">
        <v>11</v>
      </c>
    </row>
    <row r="20" spans="2:8" x14ac:dyDescent="0.25">
      <c r="B20" s="2" t="str">
        <f>IF(A20="","",'variable tireur'!$B$6)</f>
        <v/>
      </c>
      <c r="C20">
        <v>8.91</v>
      </c>
      <c r="D20" s="3" t="s">
        <v>64</v>
      </c>
      <c r="E20" t="s">
        <v>42</v>
      </c>
      <c r="F20" t="str">
        <f t="shared" si="0"/>
        <v/>
      </c>
      <c r="H20">
        <v>12</v>
      </c>
    </row>
    <row r="21" spans="2:8" x14ac:dyDescent="0.25">
      <c r="B21" s="2" t="str">
        <f>IF(A21="","",'variable tireur'!$B$6)</f>
        <v/>
      </c>
      <c r="C21">
        <v>10.45</v>
      </c>
      <c r="D21" s="3" t="s">
        <v>65</v>
      </c>
      <c r="E21" t="s">
        <v>43</v>
      </c>
      <c r="F21" t="str">
        <f t="shared" si="0"/>
        <v/>
      </c>
      <c r="H21">
        <v>13</v>
      </c>
    </row>
    <row r="22" spans="2:8" x14ac:dyDescent="0.25">
      <c r="B22" s="2" t="str">
        <f>IF(A22="","",'variable tireur'!$B$6)</f>
        <v/>
      </c>
      <c r="C22">
        <v>3.61</v>
      </c>
      <c r="D22" s="3" t="s">
        <v>66</v>
      </c>
      <c r="E22" t="s">
        <v>44</v>
      </c>
      <c r="F22" t="str">
        <f t="shared" si="0"/>
        <v/>
      </c>
      <c r="H22">
        <v>14</v>
      </c>
    </row>
    <row r="23" spans="2:8" x14ac:dyDescent="0.25">
      <c r="B23" s="2" t="str">
        <f>IF(A23="","",'variable tireur'!$B$6)</f>
        <v/>
      </c>
      <c r="C23">
        <v>10.58</v>
      </c>
      <c r="D23" s="3" t="s">
        <v>67</v>
      </c>
      <c r="E23" t="s">
        <v>45</v>
      </c>
      <c r="F23" t="str">
        <f t="shared" si="0"/>
        <v/>
      </c>
      <c r="H23">
        <v>15</v>
      </c>
    </row>
    <row r="24" spans="2:8" x14ac:dyDescent="0.25">
      <c r="B24" s="2" t="str">
        <f>IF(A24="","",'variable tireur'!$B$6)</f>
        <v/>
      </c>
      <c r="C24">
        <v>2.5</v>
      </c>
      <c r="D24" s="3" t="s">
        <v>68</v>
      </c>
      <c r="E24" t="s">
        <v>46</v>
      </c>
      <c r="F24" t="str">
        <f t="shared" si="0"/>
        <v/>
      </c>
      <c r="H24">
        <v>16</v>
      </c>
    </row>
    <row r="25" spans="2:8" x14ac:dyDescent="0.25">
      <c r="B25" s="2" t="str">
        <f>IF(A25="","",'variable tireur'!$B$6)</f>
        <v/>
      </c>
      <c r="C25">
        <v>1.81</v>
      </c>
      <c r="D25" s="3" t="s">
        <v>69</v>
      </c>
      <c r="E25" t="s">
        <v>47</v>
      </c>
      <c r="F25" t="str">
        <f t="shared" si="0"/>
        <v/>
      </c>
      <c r="H25">
        <v>17</v>
      </c>
    </row>
    <row r="26" spans="2:8" x14ac:dyDescent="0.25">
      <c r="B26" s="2" t="str">
        <f>IF(A26="","",'variable tireur'!$B$6)</f>
        <v/>
      </c>
      <c r="C26">
        <v>7.28</v>
      </c>
      <c r="D26" s="3" t="s">
        <v>70</v>
      </c>
      <c r="E26" t="s">
        <v>48</v>
      </c>
      <c r="F26" t="str">
        <f t="shared" si="0"/>
        <v/>
      </c>
      <c r="H26">
        <v>18</v>
      </c>
    </row>
    <row r="27" spans="2:8" x14ac:dyDescent="0.25">
      <c r="B27" s="2" t="str">
        <f>IF(A27="","",'variable tireur'!$B$6)</f>
        <v/>
      </c>
      <c r="C27">
        <v>8.65</v>
      </c>
      <c r="D27" s="3" t="s">
        <v>71</v>
      </c>
      <c r="E27" t="s">
        <v>49</v>
      </c>
      <c r="F27" t="str">
        <f t="shared" si="0"/>
        <v/>
      </c>
      <c r="H27">
        <v>19</v>
      </c>
    </row>
    <row r="28" spans="2:8" x14ac:dyDescent="0.25">
      <c r="B28" s="2" t="str">
        <f>IF(A28="","",'variable tireur'!$B$6)</f>
        <v/>
      </c>
      <c r="C28">
        <v>5.7</v>
      </c>
      <c r="D28" s="3" t="s">
        <v>72</v>
      </c>
      <c r="E28" t="s">
        <v>50</v>
      </c>
      <c r="F28" t="str">
        <f t="shared" si="0"/>
        <v/>
      </c>
      <c r="H28">
        <v>20</v>
      </c>
    </row>
    <row r="29" spans="2:8" x14ac:dyDescent="0.25">
      <c r="B29" s="2" t="str">
        <f>IF(A29="","",'variable tireur'!$B$6)</f>
        <v/>
      </c>
      <c r="C29">
        <v>4.43</v>
      </c>
      <c r="D29" s="3" t="s">
        <v>73</v>
      </c>
      <c r="E29" t="s">
        <v>51</v>
      </c>
      <c r="F29" t="str">
        <f t="shared" si="0"/>
        <v/>
      </c>
      <c r="H29">
        <v>21</v>
      </c>
    </row>
    <row r="30" spans="2:8" x14ac:dyDescent="0.25">
      <c r="B30" s="2" t="str">
        <f>IF(A30="","",'variable tireur'!$B$6)</f>
        <v/>
      </c>
      <c r="C30">
        <v>2.34</v>
      </c>
      <c r="D30" s="3" t="s">
        <v>74</v>
      </c>
      <c r="E30" t="s">
        <v>52</v>
      </c>
      <c r="F30" t="str">
        <f t="shared" si="0"/>
        <v/>
      </c>
      <c r="H30">
        <v>22</v>
      </c>
    </row>
    <row r="31" spans="2:8" x14ac:dyDescent="0.25">
      <c r="B31" s="2" t="str">
        <f>IF(A31="","",'variable tireur'!$B$6)</f>
        <v/>
      </c>
      <c r="C31">
        <v>6.31</v>
      </c>
      <c r="D31" s="3" t="s">
        <v>75</v>
      </c>
      <c r="E31" t="s">
        <v>53</v>
      </c>
      <c r="F31" t="str">
        <f t="shared" si="0"/>
        <v/>
      </c>
      <c r="H31">
        <v>23</v>
      </c>
    </row>
    <row r="32" spans="2:8" x14ac:dyDescent="0.25">
      <c r="B32" s="2" t="str">
        <f>IF(A32="","",'variable tireur'!$B$6)</f>
        <v/>
      </c>
      <c r="C32">
        <v>5.72</v>
      </c>
      <c r="D32" s="3" t="s">
        <v>79</v>
      </c>
      <c r="E32" t="s">
        <v>80</v>
      </c>
      <c r="F32" t="str">
        <f t="shared" si="0"/>
        <v/>
      </c>
      <c r="H32">
        <v>24</v>
      </c>
    </row>
    <row r="33" spans="2:8" x14ac:dyDescent="0.25">
      <c r="B33" s="2" t="str">
        <f>IF(A33="","",'variable tireur'!$B$6)</f>
        <v/>
      </c>
      <c r="C33">
        <v>1.71</v>
      </c>
      <c r="D33" s="3" t="s">
        <v>81</v>
      </c>
      <c r="E33" t="s">
        <v>82</v>
      </c>
      <c r="F33" t="str">
        <f t="shared" si="0"/>
        <v/>
      </c>
      <c r="H33">
        <v>25</v>
      </c>
    </row>
    <row r="34" spans="2:8" x14ac:dyDescent="0.25">
      <c r="B34" s="2" t="str">
        <f>IF(A34="","",'variable tireur'!$B$6)</f>
        <v/>
      </c>
      <c r="C34">
        <v>9.81</v>
      </c>
      <c r="D34" s="3" t="s">
        <v>83</v>
      </c>
      <c r="E34" t="s">
        <v>84</v>
      </c>
      <c r="F34" t="str">
        <f t="shared" si="0"/>
        <v/>
      </c>
      <c r="H34">
        <v>26</v>
      </c>
    </row>
    <row r="35" spans="2:8" x14ac:dyDescent="0.25">
      <c r="B35" s="2" t="str">
        <f>IF(A35="","",'variable tireur'!$B$6)</f>
        <v/>
      </c>
      <c r="C35">
        <v>7.6</v>
      </c>
      <c r="D35" s="3" t="s">
        <v>85</v>
      </c>
      <c r="E35" t="s">
        <v>86</v>
      </c>
      <c r="F35" t="str">
        <f t="shared" si="0"/>
        <v/>
      </c>
      <c r="H35">
        <v>27</v>
      </c>
    </row>
    <row r="36" spans="2:8" x14ac:dyDescent="0.25">
      <c r="B36" s="2" t="str">
        <f>IF(A36="","",'variable tireur'!$B$6)</f>
        <v/>
      </c>
      <c r="C36">
        <v>2.27</v>
      </c>
      <c r="D36" s="3" t="s">
        <v>87</v>
      </c>
      <c r="E36" t="s">
        <v>88</v>
      </c>
      <c r="F36" t="str">
        <f t="shared" si="0"/>
        <v/>
      </c>
      <c r="H36">
        <v>28</v>
      </c>
    </row>
    <row r="37" spans="2:8" x14ac:dyDescent="0.25">
      <c r="B37" s="2" t="str">
        <f>IF(A37="","",'variable tireur'!$B$6)</f>
        <v/>
      </c>
      <c r="C37">
        <v>3.8</v>
      </c>
      <c r="D37" s="3" t="s">
        <v>89</v>
      </c>
      <c r="E37" t="s">
        <v>90</v>
      </c>
      <c r="F37" t="str">
        <f t="shared" si="0"/>
        <v/>
      </c>
      <c r="H37">
        <v>29</v>
      </c>
    </row>
    <row r="38" spans="2:8" x14ac:dyDescent="0.25">
      <c r="B38" s="2" t="str">
        <f>IF(A38="","",'variable tireur'!$B$6)</f>
        <v/>
      </c>
      <c r="C38">
        <v>4.2</v>
      </c>
      <c r="D38" s="3" t="s">
        <v>91</v>
      </c>
      <c r="E38" t="s">
        <v>92</v>
      </c>
      <c r="F38" t="str">
        <f t="shared" si="0"/>
        <v/>
      </c>
      <c r="H38">
        <v>30</v>
      </c>
    </row>
    <row r="39" spans="2:8" x14ac:dyDescent="0.25">
      <c r="B39" s="2" t="str">
        <f>IF(A39="","",'variable tireur'!$B$6)</f>
        <v/>
      </c>
      <c r="C39">
        <v>8.18</v>
      </c>
      <c r="D39" s="3" t="s">
        <v>93</v>
      </c>
      <c r="E39" t="s">
        <v>94</v>
      </c>
      <c r="F39" t="str">
        <f t="shared" si="0"/>
        <v/>
      </c>
      <c r="H39">
        <v>31</v>
      </c>
    </row>
    <row r="40" spans="2:8" x14ac:dyDescent="0.25">
      <c r="B40" s="2" t="str">
        <f>IF(A40="","",'variable tireur'!$B$6)</f>
        <v/>
      </c>
      <c r="C40">
        <v>3.55</v>
      </c>
      <c r="D40" s="3" t="s">
        <v>95</v>
      </c>
      <c r="E40" t="s">
        <v>96</v>
      </c>
      <c r="F40" t="str">
        <f t="shared" si="0"/>
        <v/>
      </c>
      <c r="H40">
        <v>32</v>
      </c>
    </row>
    <row r="41" spans="2:8" x14ac:dyDescent="0.25">
      <c r="B41" s="2" t="str">
        <f>IF(A41="","",'variable tireur'!$B$6)</f>
        <v/>
      </c>
      <c r="C41">
        <v>10.36</v>
      </c>
      <c r="D41" s="3" t="s">
        <v>97</v>
      </c>
      <c r="E41" t="s">
        <v>98</v>
      </c>
      <c r="F41" t="str">
        <f t="shared" si="0"/>
        <v/>
      </c>
      <c r="H41">
        <v>33</v>
      </c>
    </row>
    <row r="42" spans="2:8" x14ac:dyDescent="0.25">
      <c r="B42" s="2" t="str">
        <f>IF(A42="","",'variable tireur'!$B$6)</f>
        <v/>
      </c>
      <c r="C42">
        <v>10.27</v>
      </c>
      <c r="D42" s="3" t="s">
        <v>99</v>
      </c>
      <c r="E42" t="s">
        <v>100</v>
      </c>
      <c r="F42" t="str">
        <f t="shared" si="0"/>
        <v/>
      </c>
      <c r="H42">
        <v>34</v>
      </c>
    </row>
    <row r="43" spans="2:8" x14ac:dyDescent="0.25">
      <c r="B43" s="2" t="str">
        <f>IF(A43="","",'variable tireur'!$B$6)</f>
        <v/>
      </c>
      <c r="C43">
        <v>7.23</v>
      </c>
      <c r="D43" s="3" t="s">
        <v>101</v>
      </c>
      <c r="E43" t="s">
        <v>102</v>
      </c>
      <c r="F43" t="str">
        <f t="shared" si="0"/>
        <v/>
      </c>
      <c r="H43">
        <v>35</v>
      </c>
    </row>
    <row r="44" spans="2:8" x14ac:dyDescent="0.25">
      <c r="B44" s="2" t="str">
        <f>IF(A44="","",'variable tireur'!$B$6)</f>
        <v/>
      </c>
      <c r="C44">
        <v>2.29</v>
      </c>
      <c r="D44" s="3" t="s">
        <v>103</v>
      </c>
      <c r="E44" t="s">
        <v>104</v>
      </c>
      <c r="F44" t="str">
        <f t="shared" si="0"/>
        <v/>
      </c>
      <c r="H44">
        <v>36</v>
      </c>
    </row>
    <row r="45" spans="2:8" x14ac:dyDescent="0.25">
      <c r="B45" s="2" t="str">
        <f>IF(A45="","",'variable tireur'!$B$6)</f>
        <v/>
      </c>
      <c r="C45">
        <v>2.71</v>
      </c>
      <c r="D45" s="3" t="s">
        <v>105</v>
      </c>
      <c r="E45" t="s">
        <v>106</v>
      </c>
      <c r="F45" t="str">
        <f t="shared" si="0"/>
        <v/>
      </c>
      <c r="H45">
        <v>37</v>
      </c>
    </row>
    <row r="46" spans="2:8" x14ac:dyDescent="0.25">
      <c r="B46" s="2" t="str">
        <f>IF(A46="","",'variable tireur'!$B$6)</f>
        <v/>
      </c>
      <c r="C46">
        <v>6.1</v>
      </c>
      <c r="D46" s="3" t="s">
        <v>107</v>
      </c>
      <c r="E46" t="s">
        <v>108</v>
      </c>
      <c r="F46" t="str">
        <f t="shared" si="0"/>
        <v/>
      </c>
      <c r="H46">
        <v>38</v>
      </c>
    </row>
    <row r="47" spans="2:8" x14ac:dyDescent="0.25">
      <c r="B47" s="2" t="str">
        <f>IF(A47="","",'variable tireur'!$B$6)</f>
        <v/>
      </c>
      <c r="C47">
        <v>7.89</v>
      </c>
      <c r="D47" s="3" t="s">
        <v>109</v>
      </c>
      <c r="E47" t="s">
        <v>110</v>
      </c>
      <c r="F47" t="str">
        <f t="shared" si="0"/>
        <v/>
      </c>
      <c r="H47">
        <v>39</v>
      </c>
    </row>
    <row r="48" spans="2:8" x14ac:dyDescent="0.25">
      <c r="B48" s="2" t="str">
        <f>IF(A48="","",'variable tireur'!$B$6)</f>
        <v/>
      </c>
      <c r="C48">
        <v>9.82</v>
      </c>
      <c r="D48" s="3" t="s">
        <v>111</v>
      </c>
      <c r="E48" t="s">
        <v>112</v>
      </c>
      <c r="F48" t="str">
        <f t="shared" si="0"/>
        <v/>
      </c>
      <c r="H48">
        <v>40</v>
      </c>
    </row>
    <row r="49" spans="2:8" x14ac:dyDescent="0.25">
      <c r="B49" s="2" t="str">
        <f>IF(A49="","",'variable tireur'!$B$6)</f>
        <v/>
      </c>
      <c r="C49">
        <v>6.38</v>
      </c>
      <c r="D49" s="3" t="s">
        <v>113</v>
      </c>
      <c r="E49" t="s">
        <v>114</v>
      </c>
      <c r="F49" t="str">
        <f t="shared" si="0"/>
        <v/>
      </c>
      <c r="H49">
        <v>41</v>
      </c>
    </row>
    <row r="50" spans="2:8" x14ac:dyDescent="0.25">
      <c r="B50" s="2" t="str">
        <f>IF(A50="","",'variable tireur'!$B$6)</f>
        <v/>
      </c>
      <c r="C50">
        <v>2.4700000000000002</v>
      </c>
      <c r="D50" s="3" t="s">
        <v>115</v>
      </c>
      <c r="E50" t="s">
        <v>116</v>
      </c>
      <c r="F50" t="str">
        <f t="shared" si="0"/>
        <v/>
      </c>
      <c r="H50">
        <v>42</v>
      </c>
    </row>
    <row r="51" spans="2:8" x14ac:dyDescent="0.25">
      <c r="B51" s="2" t="str">
        <f>IF(A51="","",'variable tireur'!$B$6)</f>
        <v/>
      </c>
      <c r="C51">
        <v>9.1</v>
      </c>
      <c r="D51" s="3" t="s">
        <v>117</v>
      </c>
      <c r="E51" t="s">
        <v>118</v>
      </c>
      <c r="F51" t="str">
        <f t="shared" si="0"/>
        <v/>
      </c>
      <c r="H51">
        <v>43</v>
      </c>
    </row>
    <row r="52" spans="2:8" x14ac:dyDescent="0.25">
      <c r="B52" s="2" t="str">
        <f>IF(A52="","",'variable tireur'!$B$6)</f>
        <v/>
      </c>
      <c r="C52">
        <v>7.95</v>
      </c>
      <c r="D52" s="3" t="s">
        <v>119</v>
      </c>
      <c r="E52" t="s">
        <v>120</v>
      </c>
      <c r="F52" t="str">
        <f t="shared" si="0"/>
        <v/>
      </c>
      <c r="H52">
        <v>44</v>
      </c>
    </row>
    <row r="53" spans="2:8" x14ac:dyDescent="0.25">
      <c r="B53" s="2" t="str">
        <f>IF(A53="","",'variable tireur'!$B$6)</f>
        <v/>
      </c>
      <c r="C53">
        <v>3.85</v>
      </c>
      <c r="D53" s="3" t="s">
        <v>121</v>
      </c>
      <c r="E53" t="s">
        <v>122</v>
      </c>
      <c r="F53" t="str">
        <f t="shared" si="0"/>
        <v/>
      </c>
      <c r="H53">
        <v>45</v>
      </c>
    </row>
    <row r="54" spans="2:8" x14ac:dyDescent="0.25">
      <c r="B54" s="2" t="str">
        <f>IF(A54="","",'variable tireur'!$B$6)</f>
        <v/>
      </c>
      <c r="C54">
        <v>6.15</v>
      </c>
      <c r="D54" s="3" t="s">
        <v>123</v>
      </c>
      <c r="E54" t="s">
        <v>124</v>
      </c>
      <c r="F54" t="str">
        <f t="shared" si="0"/>
        <v/>
      </c>
      <c r="H54">
        <v>46</v>
      </c>
    </row>
    <row r="55" spans="2:8" x14ac:dyDescent="0.25">
      <c r="B55" s="2" t="str">
        <f>IF(A55="","",'variable tireur'!$B$6)</f>
        <v/>
      </c>
      <c r="C55">
        <v>2.91</v>
      </c>
      <c r="D55" s="3" t="s">
        <v>125</v>
      </c>
      <c r="E55" t="s">
        <v>126</v>
      </c>
      <c r="F55" t="str">
        <f t="shared" si="0"/>
        <v/>
      </c>
      <c r="H55">
        <v>47</v>
      </c>
    </row>
    <row r="56" spans="2:8" x14ac:dyDescent="0.25">
      <c r="B56" s="2" t="str">
        <f>IF(A56="","",'variable tireur'!$B$6)</f>
        <v/>
      </c>
      <c r="C56">
        <v>9.9700000000000006</v>
      </c>
      <c r="D56" s="3" t="s">
        <v>127</v>
      </c>
      <c r="E56" t="s">
        <v>128</v>
      </c>
      <c r="F56" t="str">
        <f t="shared" si="0"/>
        <v/>
      </c>
      <c r="H56">
        <v>48</v>
      </c>
    </row>
    <row r="57" spans="2:8" x14ac:dyDescent="0.25">
      <c r="B57" s="2" t="str">
        <f>IF(A57="","",'variable tireur'!$B$6)</f>
        <v/>
      </c>
      <c r="C57">
        <v>7.6</v>
      </c>
      <c r="D57" s="3" t="s">
        <v>129</v>
      </c>
      <c r="E57" t="s">
        <v>130</v>
      </c>
      <c r="F57" t="str">
        <f t="shared" si="0"/>
        <v/>
      </c>
      <c r="H57">
        <v>49</v>
      </c>
    </row>
    <row r="58" spans="2:8" x14ac:dyDescent="0.25">
      <c r="B58" s="2" t="str">
        <f>IF(A58="","",'variable tireur'!$B$6)</f>
        <v/>
      </c>
      <c r="C58">
        <v>5.51</v>
      </c>
      <c r="D58" s="3" t="s">
        <v>131</v>
      </c>
      <c r="E58" t="s">
        <v>132</v>
      </c>
      <c r="F58" t="str">
        <f t="shared" si="0"/>
        <v/>
      </c>
      <c r="H58">
        <v>50</v>
      </c>
    </row>
    <row r="59" spans="2:8" x14ac:dyDescent="0.25">
      <c r="B59" s="2" t="str">
        <f>IF(A59="","",'variable tireur'!$B$6)</f>
        <v/>
      </c>
      <c r="C59">
        <v>10.63</v>
      </c>
      <c r="D59" s="3" t="s">
        <v>133</v>
      </c>
      <c r="E59" t="s">
        <v>134</v>
      </c>
      <c r="F59" t="str">
        <f t="shared" si="0"/>
        <v/>
      </c>
      <c r="H59">
        <v>51</v>
      </c>
    </row>
    <row r="60" spans="2:8" x14ac:dyDescent="0.25">
      <c r="B60" s="2" t="str">
        <f>IF(A60="","",'variable tireur'!$B$6)</f>
        <v/>
      </c>
      <c r="C60">
        <v>5.19</v>
      </c>
      <c r="D60" s="3" t="s">
        <v>135</v>
      </c>
      <c r="E60" t="s">
        <v>136</v>
      </c>
      <c r="F60" t="str">
        <f t="shared" si="0"/>
        <v/>
      </c>
      <c r="H60">
        <v>52</v>
      </c>
    </row>
    <row r="61" spans="2:8" x14ac:dyDescent="0.25">
      <c r="B61" s="2" t="str">
        <f>IF(A61="","",'variable tireur'!$B$6)</f>
        <v/>
      </c>
      <c r="C61">
        <v>9.19</v>
      </c>
      <c r="D61" s="3" t="s">
        <v>137</v>
      </c>
      <c r="E61" t="s">
        <v>138</v>
      </c>
      <c r="F61" t="str">
        <f t="shared" si="0"/>
        <v/>
      </c>
      <c r="H61">
        <v>53</v>
      </c>
    </row>
    <row r="62" spans="2:8" x14ac:dyDescent="0.25">
      <c r="B62" s="2" t="str">
        <f>IF(A62="","",'variable tireur'!$B$6)</f>
        <v/>
      </c>
      <c r="C62">
        <v>10.99</v>
      </c>
      <c r="D62" s="3" t="s">
        <v>139</v>
      </c>
      <c r="E62" t="s">
        <v>140</v>
      </c>
      <c r="F62" t="str">
        <f t="shared" si="0"/>
        <v/>
      </c>
      <c r="H62">
        <v>54</v>
      </c>
    </row>
    <row r="63" spans="2:8" x14ac:dyDescent="0.25">
      <c r="B63" s="2" t="str">
        <f>IF(A63="","",'variable tireur'!$B$6)</f>
        <v/>
      </c>
      <c r="C63">
        <v>2.17</v>
      </c>
      <c r="D63" s="3" t="s">
        <v>141</v>
      </c>
      <c r="E63" t="s">
        <v>142</v>
      </c>
      <c r="F63" t="str">
        <f t="shared" si="0"/>
        <v/>
      </c>
      <c r="H63">
        <v>55</v>
      </c>
    </row>
    <row r="64" spans="2:8" x14ac:dyDescent="0.25">
      <c r="B64" s="2" t="str">
        <f>IF(A64="","",'variable tireur'!$B$6)</f>
        <v/>
      </c>
      <c r="C64">
        <v>6.4</v>
      </c>
      <c r="D64" s="3" t="s">
        <v>143</v>
      </c>
      <c r="E64" t="s">
        <v>144</v>
      </c>
      <c r="F64" t="str">
        <f t="shared" si="0"/>
        <v/>
      </c>
      <c r="H64">
        <v>56</v>
      </c>
    </row>
    <row r="65" spans="2:8" x14ac:dyDescent="0.25">
      <c r="B65" s="2" t="str">
        <f>IF(A65="","",'variable tireur'!$B$6)</f>
        <v/>
      </c>
      <c r="C65">
        <v>8.3699999999999992</v>
      </c>
      <c r="D65" s="3" t="s">
        <v>145</v>
      </c>
      <c r="E65" t="s">
        <v>146</v>
      </c>
      <c r="F65" t="str">
        <f t="shared" si="0"/>
        <v/>
      </c>
      <c r="H65">
        <v>57</v>
      </c>
    </row>
    <row r="66" spans="2:8" x14ac:dyDescent="0.25">
      <c r="B66" s="2" t="str">
        <f>IF(A66="","",'variable tireur'!$B$6)</f>
        <v/>
      </c>
      <c r="C66">
        <v>1.46</v>
      </c>
      <c r="D66" s="3" t="s">
        <v>147</v>
      </c>
      <c r="E66" t="s">
        <v>148</v>
      </c>
      <c r="F66" t="str">
        <f t="shared" si="0"/>
        <v/>
      </c>
      <c r="H66">
        <v>58</v>
      </c>
    </row>
    <row r="67" spans="2:8" x14ac:dyDescent="0.25">
      <c r="B67" s="2" t="str">
        <f>IF(A67="","",'variable tireur'!$B$6)</f>
        <v/>
      </c>
      <c r="C67">
        <v>6.18</v>
      </c>
      <c r="D67" s="3" t="s">
        <v>149</v>
      </c>
      <c r="E67" t="s">
        <v>150</v>
      </c>
      <c r="F67" t="str">
        <f t="shared" si="0"/>
        <v/>
      </c>
      <c r="H67">
        <v>59</v>
      </c>
    </row>
    <row r="68" spans="2:8" x14ac:dyDescent="0.25">
      <c r="B68" s="2" t="str">
        <f>IF(A68="","",'variable tireur'!$B$6)</f>
        <v/>
      </c>
      <c r="C68">
        <v>5.66</v>
      </c>
      <c r="D68" s="3" t="s">
        <v>151</v>
      </c>
      <c r="E68" t="s">
        <v>152</v>
      </c>
      <c r="F68" t="str">
        <f t="shared" si="0"/>
        <v/>
      </c>
      <c r="H68">
        <v>60</v>
      </c>
    </row>
    <row r="69" spans="2:8" x14ac:dyDescent="0.25">
      <c r="B69" s="2" t="str">
        <f>IF(A69="","",'variable tireur'!$B$6)</f>
        <v/>
      </c>
      <c r="C69">
        <v>7.34</v>
      </c>
      <c r="D69" s="3" t="s">
        <v>153</v>
      </c>
      <c r="E69" t="s">
        <v>154</v>
      </c>
      <c r="F69" t="str">
        <f t="shared" si="0"/>
        <v/>
      </c>
      <c r="H69">
        <v>61</v>
      </c>
    </row>
    <row r="70" spans="2:8" x14ac:dyDescent="0.25">
      <c r="B70" s="2" t="str">
        <f>IF(A70="","",'variable tireur'!$B$6)</f>
        <v/>
      </c>
      <c r="C70">
        <v>10.119999999999999</v>
      </c>
      <c r="D70" s="3" t="s">
        <v>155</v>
      </c>
      <c r="E70" t="s">
        <v>156</v>
      </c>
      <c r="F70" t="str">
        <f t="shared" si="0"/>
        <v/>
      </c>
      <c r="H70">
        <v>62</v>
      </c>
    </row>
    <row r="71" spans="2:8" x14ac:dyDescent="0.25">
      <c r="B71" s="2" t="str">
        <f>IF(A71="","",'variable tireur'!$B$6)</f>
        <v/>
      </c>
      <c r="C71">
        <v>7.35</v>
      </c>
      <c r="D71" s="3" t="s">
        <v>157</v>
      </c>
      <c r="E71" t="s">
        <v>158</v>
      </c>
      <c r="F71" t="str">
        <f t="shared" si="0"/>
        <v/>
      </c>
      <c r="H71">
        <v>63</v>
      </c>
    </row>
    <row r="72" spans="2:8" x14ac:dyDescent="0.25">
      <c r="F72" t="str">
        <f t="shared" si="0"/>
        <v/>
      </c>
    </row>
    <row r="73" spans="2:8" x14ac:dyDescent="0.25">
      <c r="F73" t="str">
        <f t="shared" si="0"/>
        <v/>
      </c>
    </row>
    <row r="74" spans="2:8" x14ac:dyDescent="0.25">
      <c r="F74" t="str">
        <f t="shared" ref="F74:F137" si="1">IF(A74="","",CONCATENATE(LEFT($C$5,5),$E74))</f>
        <v/>
      </c>
    </row>
    <row r="75" spans="2:8" x14ac:dyDescent="0.25">
      <c r="F75" t="str">
        <f t="shared" si="1"/>
        <v/>
      </c>
    </row>
    <row r="76" spans="2:8" x14ac:dyDescent="0.25">
      <c r="F76" t="str">
        <f t="shared" si="1"/>
        <v/>
      </c>
    </row>
    <row r="77" spans="2:8" x14ac:dyDescent="0.25">
      <c r="F77" t="str">
        <f t="shared" si="1"/>
        <v/>
      </c>
    </row>
    <row r="78" spans="2:8" x14ac:dyDescent="0.25">
      <c r="F78" t="str">
        <f t="shared" si="1"/>
        <v/>
      </c>
    </row>
    <row r="79" spans="2:8" x14ac:dyDescent="0.25">
      <c r="F79" t="str">
        <f t="shared" si="1"/>
        <v/>
      </c>
    </row>
    <row r="80" spans="2:8" x14ac:dyDescent="0.25">
      <c r="F80" t="str">
        <f t="shared" si="1"/>
        <v/>
      </c>
    </row>
    <row r="81" spans="6:6" x14ac:dyDescent="0.25">
      <c r="F81" t="str">
        <f t="shared" si="1"/>
        <v/>
      </c>
    </row>
    <row r="82" spans="6:6" x14ac:dyDescent="0.25">
      <c r="F82" t="str">
        <f t="shared" si="1"/>
        <v/>
      </c>
    </row>
    <row r="83" spans="6:6" x14ac:dyDescent="0.25">
      <c r="F83" t="str">
        <f t="shared" si="1"/>
        <v/>
      </c>
    </row>
    <row r="84" spans="6:6" x14ac:dyDescent="0.25">
      <c r="F84" t="str">
        <f t="shared" si="1"/>
        <v/>
      </c>
    </row>
    <row r="85" spans="6:6" x14ac:dyDescent="0.25">
      <c r="F85" t="str">
        <f t="shared" si="1"/>
        <v/>
      </c>
    </row>
    <row r="86" spans="6:6" x14ac:dyDescent="0.25">
      <c r="F86" t="str">
        <f t="shared" si="1"/>
        <v/>
      </c>
    </row>
    <row r="87" spans="6:6" x14ac:dyDescent="0.25">
      <c r="F87" t="str">
        <f t="shared" si="1"/>
        <v/>
      </c>
    </row>
    <row r="88" spans="6:6" x14ac:dyDescent="0.25">
      <c r="F88" t="str">
        <f t="shared" si="1"/>
        <v/>
      </c>
    </row>
    <row r="89" spans="6:6" x14ac:dyDescent="0.25">
      <c r="F89" t="str">
        <f t="shared" si="1"/>
        <v/>
      </c>
    </row>
    <row r="90" spans="6:6" x14ac:dyDescent="0.25">
      <c r="F90" t="str">
        <f t="shared" si="1"/>
        <v/>
      </c>
    </row>
    <row r="91" spans="6:6" x14ac:dyDescent="0.25">
      <c r="F91" t="str">
        <f t="shared" si="1"/>
        <v/>
      </c>
    </row>
    <row r="92" spans="6:6" x14ac:dyDescent="0.25">
      <c r="F92" t="str">
        <f t="shared" si="1"/>
        <v/>
      </c>
    </row>
    <row r="93" spans="6:6" x14ac:dyDescent="0.25">
      <c r="F93" t="str">
        <f t="shared" si="1"/>
        <v/>
      </c>
    </row>
    <row r="94" spans="6:6" x14ac:dyDescent="0.25">
      <c r="F94" t="str">
        <f t="shared" si="1"/>
        <v/>
      </c>
    </row>
    <row r="95" spans="6:6" x14ac:dyDescent="0.25">
      <c r="F95" t="str">
        <f t="shared" si="1"/>
        <v/>
      </c>
    </row>
    <row r="96" spans="6:6" x14ac:dyDescent="0.25">
      <c r="F96" t="str">
        <f t="shared" si="1"/>
        <v/>
      </c>
    </row>
    <row r="97" spans="6:6" x14ac:dyDescent="0.25">
      <c r="F97" t="str">
        <f t="shared" si="1"/>
        <v/>
      </c>
    </row>
    <row r="98" spans="6:6" x14ac:dyDescent="0.25">
      <c r="F98" t="str">
        <f t="shared" si="1"/>
        <v/>
      </c>
    </row>
    <row r="99" spans="6:6" x14ac:dyDescent="0.25">
      <c r="F99" t="str">
        <f t="shared" si="1"/>
        <v/>
      </c>
    </row>
    <row r="100" spans="6:6" x14ac:dyDescent="0.25">
      <c r="F100" t="str">
        <f t="shared" si="1"/>
        <v/>
      </c>
    </row>
    <row r="101" spans="6:6" x14ac:dyDescent="0.25">
      <c r="F101" t="str">
        <f t="shared" si="1"/>
        <v/>
      </c>
    </row>
    <row r="102" spans="6:6" x14ac:dyDescent="0.25">
      <c r="F102" t="str">
        <f t="shared" si="1"/>
        <v/>
      </c>
    </row>
    <row r="103" spans="6:6" x14ac:dyDescent="0.25">
      <c r="F103" t="str">
        <f t="shared" si="1"/>
        <v/>
      </c>
    </row>
    <row r="104" spans="6:6" x14ac:dyDescent="0.25">
      <c r="F104" t="str">
        <f t="shared" si="1"/>
        <v/>
      </c>
    </row>
    <row r="105" spans="6:6" x14ac:dyDescent="0.25">
      <c r="F105" t="str">
        <f t="shared" si="1"/>
        <v/>
      </c>
    </row>
    <row r="106" spans="6:6" x14ac:dyDescent="0.25">
      <c r="F106" t="str">
        <f t="shared" si="1"/>
        <v/>
      </c>
    </row>
    <row r="107" spans="6:6" x14ac:dyDescent="0.25">
      <c r="F107" t="str">
        <f t="shared" si="1"/>
        <v/>
      </c>
    </row>
    <row r="108" spans="6:6" x14ac:dyDescent="0.25">
      <c r="F108" t="str">
        <f t="shared" si="1"/>
        <v/>
      </c>
    </row>
    <row r="109" spans="6:6" x14ac:dyDescent="0.25">
      <c r="F109" t="str">
        <f t="shared" si="1"/>
        <v/>
      </c>
    </row>
    <row r="110" spans="6:6" x14ac:dyDescent="0.25">
      <c r="F110" t="str">
        <f t="shared" si="1"/>
        <v/>
      </c>
    </row>
    <row r="111" spans="6:6" x14ac:dyDescent="0.25">
      <c r="F111" t="str">
        <f t="shared" si="1"/>
        <v/>
      </c>
    </row>
    <row r="112" spans="6:6" x14ac:dyDescent="0.25">
      <c r="F112" t="str">
        <f t="shared" si="1"/>
        <v/>
      </c>
    </row>
    <row r="113" spans="6:6" x14ac:dyDescent="0.25">
      <c r="F113" t="str">
        <f t="shared" si="1"/>
        <v/>
      </c>
    </row>
    <row r="114" spans="6:6" x14ac:dyDescent="0.25">
      <c r="F114" t="str">
        <f t="shared" si="1"/>
        <v/>
      </c>
    </row>
    <row r="115" spans="6:6" x14ac:dyDescent="0.25">
      <c r="F115" t="str">
        <f t="shared" si="1"/>
        <v/>
      </c>
    </row>
    <row r="116" spans="6:6" x14ac:dyDescent="0.25">
      <c r="F116" t="str">
        <f t="shared" si="1"/>
        <v/>
      </c>
    </row>
    <row r="117" spans="6:6" x14ac:dyDescent="0.25">
      <c r="F117" t="str">
        <f t="shared" si="1"/>
        <v/>
      </c>
    </row>
    <row r="118" spans="6:6" x14ac:dyDescent="0.25">
      <c r="F118" t="str">
        <f t="shared" si="1"/>
        <v/>
      </c>
    </row>
    <row r="119" spans="6:6" x14ac:dyDescent="0.25">
      <c r="F119" t="str">
        <f t="shared" si="1"/>
        <v/>
      </c>
    </row>
    <row r="120" spans="6:6" x14ac:dyDescent="0.25">
      <c r="F120" t="str">
        <f t="shared" si="1"/>
        <v/>
      </c>
    </row>
    <row r="121" spans="6:6" x14ac:dyDescent="0.25">
      <c r="F121" t="str">
        <f t="shared" si="1"/>
        <v/>
      </c>
    </row>
    <row r="122" spans="6:6" x14ac:dyDescent="0.25">
      <c r="F122" t="str">
        <f t="shared" si="1"/>
        <v/>
      </c>
    </row>
    <row r="123" spans="6:6" x14ac:dyDescent="0.25">
      <c r="F123" t="str">
        <f t="shared" si="1"/>
        <v/>
      </c>
    </row>
    <row r="124" spans="6:6" x14ac:dyDescent="0.25">
      <c r="F124" t="str">
        <f t="shared" si="1"/>
        <v/>
      </c>
    </row>
    <row r="125" spans="6:6" x14ac:dyDescent="0.25">
      <c r="F125" t="str">
        <f t="shared" si="1"/>
        <v/>
      </c>
    </row>
    <row r="126" spans="6:6" x14ac:dyDescent="0.25">
      <c r="F126" t="str">
        <f t="shared" si="1"/>
        <v/>
      </c>
    </row>
    <row r="127" spans="6:6" x14ac:dyDescent="0.25">
      <c r="F127" t="str">
        <f t="shared" si="1"/>
        <v/>
      </c>
    </row>
    <row r="128" spans="6:6" x14ac:dyDescent="0.25">
      <c r="F128" t="str">
        <f t="shared" si="1"/>
        <v/>
      </c>
    </row>
    <row r="129" spans="6:6" x14ac:dyDescent="0.25">
      <c r="F129" t="str">
        <f t="shared" si="1"/>
        <v/>
      </c>
    </row>
    <row r="130" spans="6:6" x14ac:dyDescent="0.25">
      <c r="F130" t="str">
        <f t="shared" si="1"/>
        <v/>
      </c>
    </row>
    <row r="131" spans="6:6" x14ac:dyDescent="0.25">
      <c r="F131" t="str">
        <f t="shared" si="1"/>
        <v/>
      </c>
    </row>
    <row r="132" spans="6:6" x14ac:dyDescent="0.25">
      <c r="F132" t="str">
        <f t="shared" si="1"/>
        <v/>
      </c>
    </row>
    <row r="133" spans="6:6" x14ac:dyDescent="0.25">
      <c r="F133" t="str">
        <f t="shared" si="1"/>
        <v/>
      </c>
    </row>
    <row r="134" spans="6:6" x14ac:dyDescent="0.25">
      <c r="F134" t="str">
        <f t="shared" si="1"/>
        <v/>
      </c>
    </row>
    <row r="135" spans="6:6" x14ac:dyDescent="0.25">
      <c r="F135" t="str">
        <f t="shared" si="1"/>
        <v/>
      </c>
    </row>
    <row r="136" spans="6:6" x14ac:dyDescent="0.25">
      <c r="F136" t="str">
        <f t="shared" si="1"/>
        <v/>
      </c>
    </row>
    <row r="137" spans="6:6" x14ac:dyDescent="0.25">
      <c r="F137" t="str">
        <f t="shared" si="1"/>
        <v/>
      </c>
    </row>
    <row r="138" spans="6:6" x14ac:dyDescent="0.25">
      <c r="F138" t="str">
        <f t="shared" ref="F138:F201" si="2">IF(A138="","",CONCATENATE(LEFT($C$5,5),$E138))</f>
        <v/>
      </c>
    </row>
    <row r="139" spans="6:6" x14ac:dyDescent="0.25">
      <c r="F139" t="str">
        <f t="shared" si="2"/>
        <v/>
      </c>
    </row>
    <row r="140" spans="6:6" x14ac:dyDescent="0.25">
      <c r="F140" t="str">
        <f t="shared" si="2"/>
        <v/>
      </c>
    </row>
    <row r="141" spans="6:6" x14ac:dyDescent="0.25">
      <c r="F141" t="str">
        <f t="shared" si="2"/>
        <v/>
      </c>
    </row>
    <row r="142" spans="6:6" x14ac:dyDescent="0.25">
      <c r="F142" t="str">
        <f t="shared" si="2"/>
        <v/>
      </c>
    </row>
    <row r="143" spans="6:6" x14ac:dyDescent="0.25">
      <c r="F143" t="str">
        <f t="shared" si="2"/>
        <v/>
      </c>
    </row>
    <row r="144" spans="6:6" x14ac:dyDescent="0.25">
      <c r="F144" t="str">
        <f t="shared" si="2"/>
        <v/>
      </c>
    </row>
    <row r="145" spans="6:6" x14ac:dyDescent="0.25">
      <c r="F145" t="str">
        <f t="shared" si="2"/>
        <v/>
      </c>
    </row>
    <row r="146" spans="6:6" x14ac:dyDescent="0.25">
      <c r="F146" t="str">
        <f t="shared" si="2"/>
        <v/>
      </c>
    </row>
    <row r="147" spans="6:6" x14ac:dyDescent="0.25">
      <c r="F147" t="str">
        <f t="shared" si="2"/>
        <v/>
      </c>
    </row>
    <row r="148" spans="6:6" x14ac:dyDescent="0.25">
      <c r="F148" t="str">
        <f t="shared" si="2"/>
        <v/>
      </c>
    </row>
    <row r="149" spans="6:6" x14ac:dyDescent="0.25">
      <c r="F149" t="str">
        <f t="shared" si="2"/>
        <v/>
      </c>
    </row>
    <row r="150" spans="6:6" x14ac:dyDescent="0.25">
      <c r="F150" t="str">
        <f t="shared" si="2"/>
        <v/>
      </c>
    </row>
    <row r="151" spans="6:6" x14ac:dyDescent="0.25">
      <c r="F151" t="str">
        <f t="shared" si="2"/>
        <v/>
      </c>
    </row>
    <row r="152" spans="6:6" x14ac:dyDescent="0.25">
      <c r="F152" t="str">
        <f t="shared" si="2"/>
        <v/>
      </c>
    </row>
    <row r="153" spans="6:6" x14ac:dyDescent="0.25">
      <c r="F153" t="str">
        <f t="shared" si="2"/>
        <v/>
      </c>
    </row>
    <row r="154" spans="6:6" x14ac:dyDescent="0.25">
      <c r="F154" t="str">
        <f t="shared" si="2"/>
        <v/>
      </c>
    </row>
    <row r="155" spans="6:6" x14ac:dyDescent="0.25">
      <c r="F155" t="str">
        <f t="shared" si="2"/>
        <v/>
      </c>
    </row>
    <row r="156" spans="6:6" x14ac:dyDescent="0.25">
      <c r="F156" t="str">
        <f t="shared" si="2"/>
        <v/>
      </c>
    </row>
    <row r="157" spans="6:6" x14ac:dyDescent="0.25">
      <c r="F157" t="str">
        <f t="shared" si="2"/>
        <v/>
      </c>
    </row>
    <row r="158" spans="6:6" x14ac:dyDescent="0.25">
      <c r="F158" t="str">
        <f t="shared" si="2"/>
        <v/>
      </c>
    </row>
    <row r="159" spans="6:6" x14ac:dyDescent="0.25">
      <c r="F159" t="str">
        <f t="shared" si="2"/>
        <v/>
      </c>
    </row>
    <row r="160" spans="6:6" x14ac:dyDescent="0.25">
      <c r="F160" t="str">
        <f t="shared" si="2"/>
        <v/>
      </c>
    </row>
    <row r="161" spans="6:6" x14ac:dyDescent="0.25">
      <c r="F161" t="str">
        <f t="shared" si="2"/>
        <v/>
      </c>
    </row>
    <row r="162" spans="6:6" x14ac:dyDescent="0.25">
      <c r="F162" t="str">
        <f t="shared" si="2"/>
        <v/>
      </c>
    </row>
    <row r="163" spans="6:6" x14ac:dyDescent="0.25">
      <c r="F163" t="str">
        <f t="shared" si="2"/>
        <v/>
      </c>
    </row>
    <row r="164" spans="6:6" x14ac:dyDescent="0.25">
      <c r="F164" t="str">
        <f t="shared" si="2"/>
        <v/>
      </c>
    </row>
    <row r="165" spans="6:6" x14ac:dyDescent="0.25">
      <c r="F165" t="str">
        <f t="shared" si="2"/>
        <v/>
      </c>
    </row>
    <row r="166" spans="6:6" x14ac:dyDescent="0.25">
      <c r="F166" t="str">
        <f t="shared" si="2"/>
        <v/>
      </c>
    </row>
    <row r="167" spans="6:6" x14ac:dyDescent="0.25">
      <c r="F167" t="str">
        <f t="shared" si="2"/>
        <v/>
      </c>
    </row>
    <row r="168" spans="6:6" x14ac:dyDescent="0.25">
      <c r="F168" t="str">
        <f t="shared" si="2"/>
        <v/>
      </c>
    </row>
    <row r="169" spans="6:6" x14ac:dyDescent="0.25">
      <c r="F169" t="str">
        <f t="shared" si="2"/>
        <v/>
      </c>
    </row>
    <row r="170" spans="6:6" x14ac:dyDescent="0.25">
      <c r="F170" t="str">
        <f t="shared" si="2"/>
        <v/>
      </c>
    </row>
    <row r="171" spans="6:6" x14ac:dyDescent="0.25">
      <c r="F171" t="str">
        <f t="shared" si="2"/>
        <v/>
      </c>
    </row>
    <row r="172" spans="6:6" x14ac:dyDescent="0.25">
      <c r="F172" t="str">
        <f t="shared" si="2"/>
        <v/>
      </c>
    </row>
    <row r="173" spans="6:6" x14ac:dyDescent="0.25">
      <c r="F173" t="str">
        <f t="shared" si="2"/>
        <v/>
      </c>
    </row>
    <row r="174" spans="6:6" x14ac:dyDescent="0.25">
      <c r="F174" t="str">
        <f t="shared" si="2"/>
        <v/>
      </c>
    </row>
    <row r="175" spans="6:6" x14ac:dyDescent="0.25">
      <c r="F175" t="str">
        <f t="shared" si="2"/>
        <v/>
      </c>
    </row>
    <row r="176" spans="6:6" x14ac:dyDescent="0.25">
      <c r="F176" t="str">
        <f t="shared" si="2"/>
        <v/>
      </c>
    </row>
    <row r="177" spans="6:6" x14ac:dyDescent="0.25">
      <c r="F177" t="str">
        <f t="shared" si="2"/>
        <v/>
      </c>
    </row>
    <row r="178" spans="6:6" x14ac:dyDescent="0.25">
      <c r="F178" t="str">
        <f t="shared" si="2"/>
        <v/>
      </c>
    </row>
    <row r="179" spans="6:6" x14ac:dyDescent="0.25">
      <c r="F179" t="str">
        <f t="shared" si="2"/>
        <v/>
      </c>
    </row>
    <row r="180" spans="6:6" x14ac:dyDescent="0.25">
      <c r="F180" t="str">
        <f t="shared" si="2"/>
        <v/>
      </c>
    </row>
    <row r="181" spans="6:6" x14ac:dyDescent="0.25">
      <c r="F181" t="str">
        <f t="shared" si="2"/>
        <v/>
      </c>
    </row>
    <row r="182" spans="6:6" x14ac:dyDescent="0.25">
      <c r="F182" t="str">
        <f t="shared" si="2"/>
        <v/>
      </c>
    </row>
    <row r="183" spans="6:6" x14ac:dyDescent="0.25">
      <c r="F183" t="str">
        <f t="shared" si="2"/>
        <v/>
      </c>
    </row>
    <row r="184" spans="6:6" x14ac:dyDescent="0.25">
      <c r="F184" t="str">
        <f t="shared" si="2"/>
        <v/>
      </c>
    </row>
    <row r="185" spans="6:6" x14ac:dyDescent="0.25">
      <c r="F185" t="str">
        <f t="shared" si="2"/>
        <v/>
      </c>
    </row>
    <row r="186" spans="6:6" x14ac:dyDescent="0.25">
      <c r="F186" t="str">
        <f t="shared" si="2"/>
        <v/>
      </c>
    </row>
    <row r="187" spans="6:6" x14ac:dyDescent="0.25">
      <c r="F187" t="str">
        <f t="shared" si="2"/>
        <v/>
      </c>
    </row>
    <row r="188" spans="6:6" x14ac:dyDescent="0.25">
      <c r="F188" t="str">
        <f t="shared" si="2"/>
        <v/>
      </c>
    </row>
    <row r="189" spans="6:6" x14ac:dyDescent="0.25">
      <c r="F189" t="str">
        <f t="shared" si="2"/>
        <v/>
      </c>
    </row>
    <row r="190" spans="6:6" x14ac:dyDescent="0.25">
      <c r="F190" t="str">
        <f t="shared" si="2"/>
        <v/>
      </c>
    </row>
    <row r="191" spans="6:6" x14ac:dyDescent="0.25">
      <c r="F191" t="str">
        <f t="shared" si="2"/>
        <v/>
      </c>
    </row>
    <row r="192" spans="6:6" x14ac:dyDescent="0.25">
      <c r="F192" t="str">
        <f t="shared" si="2"/>
        <v/>
      </c>
    </row>
    <row r="193" spans="6:6" x14ac:dyDescent="0.25">
      <c r="F193" t="str">
        <f t="shared" si="2"/>
        <v/>
      </c>
    </row>
    <row r="194" spans="6:6" x14ac:dyDescent="0.25">
      <c r="F194" t="str">
        <f t="shared" si="2"/>
        <v/>
      </c>
    </row>
    <row r="195" spans="6:6" x14ac:dyDescent="0.25">
      <c r="F195" t="str">
        <f t="shared" si="2"/>
        <v/>
      </c>
    </row>
    <row r="196" spans="6:6" x14ac:dyDescent="0.25">
      <c r="F196" t="str">
        <f t="shared" si="2"/>
        <v/>
      </c>
    </row>
    <row r="197" spans="6:6" x14ac:dyDescent="0.25">
      <c r="F197" t="str">
        <f t="shared" si="2"/>
        <v/>
      </c>
    </row>
    <row r="198" spans="6:6" x14ac:dyDescent="0.25">
      <c r="F198" t="str">
        <f t="shared" si="2"/>
        <v/>
      </c>
    </row>
    <row r="199" spans="6:6" x14ac:dyDescent="0.25">
      <c r="F199" t="str">
        <f t="shared" si="2"/>
        <v/>
      </c>
    </row>
    <row r="200" spans="6:6" x14ac:dyDescent="0.25">
      <c r="F200" t="str">
        <f t="shared" si="2"/>
        <v/>
      </c>
    </row>
    <row r="201" spans="6:6" x14ac:dyDescent="0.25">
      <c r="F201" t="str">
        <f t="shared" si="2"/>
        <v/>
      </c>
    </row>
    <row r="202" spans="6:6" x14ac:dyDescent="0.25">
      <c r="F202" t="str">
        <f t="shared" ref="F202:F265" si="3">IF(A202="","",CONCATENATE(LEFT($C$5,5),$E202))</f>
        <v/>
      </c>
    </row>
    <row r="203" spans="6:6" x14ac:dyDescent="0.25">
      <c r="F203" t="str">
        <f t="shared" si="3"/>
        <v/>
      </c>
    </row>
    <row r="204" spans="6:6" x14ac:dyDescent="0.25">
      <c r="F204" t="str">
        <f t="shared" si="3"/>
        <v/>
      </c>
    </row>
    <row r="205" spans="6:6" x14ac:dyDescent="0.25">
      <c r="F205" t="str">
        <f t="shared" si="3"/>
        <v/>
      </c>
    </row>
    <row r="206" spans="6:6" x14ac:dyDescent="0.25">
      <c r="F206" t="str">
        <f t="shared" si="3"/>
        <v/>
      </c>
    </row>
    <row r="207" spans="6:6" x14ac:dyDescent="0.25">
      <c r="F207" t="str">
        <f t="shared" si="3"/>
        <v/>
      </c>
    </row>
    <row r="208" spans="6:6" x14ac:dyDescent="0.25">
      <c r="F208" t="str">
        <f t="shared" si="3"/>
        <v/>
      </c>
    </row>
    <row r="209" spans="6:6" x14ac:dyDescent="0.25">
      <c r="F209" t="str">
        <f t="shared" si="3"/>
        <v/>
      </c>
    </row>
    <row r="210" spans="6:6" x14ac:dyDescent="0.25">
      <c r="F210" t="str">
        <f t="shared" si="3"/>
        <v/>
      </c>
    </row>
    <row r="211" spans="6:6" x14ac:dyDescent="0.25">
      <c r="F211" t="str">
        <f t="shared" si="3"/>
        <v/>
      </c>
    </row>
    <row r="212" spans="6:6" x14ac:dyDescent="0.25">
      <c r="F212" t="str">
        <f t="shared" si="3"/>
        <v/>
      </c>
    </row>
    <row r="213" spans="6:6" x14ac:dyDescent="0.25">
      <c r="F213" t="str">
        <f t="shared" si="3"/>
        <v/>
      </c>
    </row>
    <row r="214" spans="6:6" x14ac:dyDescent="0.25">
      <c r="F214" t="str">
        <f t="shared" si="3"/>
        <v/>
      </c>
    </row>
    <row r="215" spans="6:6" x14ac:dyDescent="0.25">
      <c r="F215" t="str">
        <f t="shared" si="3"/>
        <v/>
      </c>
    </row>
    <row r="216" spans="6:6" x14ac:dyDescent="0.25">
      <c r="F216" t="str">
        <f t="shared" si="3"/>
        <v/>
      </c>
    </row>
    <row r="217" spans="6:6" x14ac:dyDescent="0.25">
      <c r="F217" t="str">
        <f t="shared" si="3"/>
        <v/>
      </c>
    </row>
    <row r="218" spans="6:6" x14ac:dyDescent="0.25">
      <c r="F218" t="str">
        <f t="shared" si="3"/>
        <v/>
      </c>
    </row>
    <row r="219" spans="6:6" x14ac:dyDescent="0.25">
      <c r="F219" t="str">
        <f t="shared" si="3"/>
        <v/>
      </c>
    </row>
    <row r="220" spans="6:6" x14ac:dyDescent="0.25">
      <c r="F220" t="str">
        <f t="shared" si="3"/>
        <v/>
      </c>
    </row>
    <row r="221" spans="6:6" x14ac:dyDescent="0.25">
      <c r="F221" t="str">
        <f t="shared" si="3"/>
        <v/>
      </c>
    </row>
    <row r="222" spans="6:6" x14ac:dyDescent="0.25">
      <c r="F222" t="str">
        <f t="shared" si="3"/>
        <v/>
      </c>
    </row>
    <row r="223" spans="6:6" x14ac:dyDescent="0.25">
      <c r="F223" t="str">
        <f t="shared" si="3"/>
        <v/>
      </c>
    </row>
    <row r="224" spans="6:6" x14ac:dyDescent="0.25">
      <c r="F224" t="str">
        <f t="shared" si="3"/>
        <v/>
      </c>
    </row>
    <row r="225" spans="6:6" x14ac:dyDescent="0.25">
      <c r="F225" t="str">
        <f t="shared" si="3"/>
        <v/>
      </c>
    </row>
    <row r="226" spans="6:6" x14ac:dyDescent="0.25">
      <c r="F226" t="str">
        <f t="shared" si="3"/>
        <v/>
      </c>
    </row>
    <row r="227" spans="6:6" x14ac:dyDescent="0.25">
      <c r="F227" t="str">
        <f t="shared" si="3"/>
        <v/>
      </c>
    </row>
    <row r="228" spans="6:6" x14ac:dyDescent="0.25">
      <c r="F228" t="str">
        <f t="shared" si="3"/>
        <v/>
      </c>
    </row>
    <row r="229" spans="6:6" x14ac:dyDescent="0.25">
      <c r="F229" t="str">
        <f t="shared" si="3"/>
        <v/>
      </c>
    </row>
    <row r="230" spans="6:6" x14ac:dyDescent="0.25">
      <c r="F230" t="str">
        <f t="shared" si="3"/>
        <v/>
      </c>
    </row>
    <row r="231" spans="6:6" x14ac:dyDescent="0.25">
      <c r="F231" t="str">
        <f t="shared" si="3"/>
        <v/>
      </c>
    </row>
    <row r="232" spans="6:6" x14ac:dyDescent="0.25">
      <c r="F232" t="str">
        <f t="shared" si="3"/>
        <v/>
      </c>
    </row>
    <row r="233" spans="6:6" x14ac:dyDescent="0.25">
      <c r="F233" t="str">
        <f t="shared" si="3"/>
        <v/>
      </c>
    </row>
    <row r="234" spans="6:6" x14ac:dyDescent="0.25">
      <c r="F234" t="str">
        <f t="shared" si="3"/>
        <v/>
      </c>
    </row>
    <row r="235" spans="6:6" x14ac:dyDescent="0.25">
      <c r="F235" t="str">
        <f t="shared" si="3"/>
        <v/>
      </c>
    </row>
    <row r="236" spans="6:6" x14ac:dyDescent="0.25">
      <c r="F236" t="str">
        <f t="shared" si="3"/>
        <v/>
      </c>
    </row>
    <row r="237" spans="6:6" x14ac:dyDescent="0.25">
      <c r="F237" t="str">
        <f t="shared" si="3"/>
        <v/>
      </c>
    </row>
    <row r="238" spans="6:6" x14ac:dyDescent="0.25">
      <c r="F238" t="str">
        <f t="shared" si="3"/>
        <v/>
      </c>
    </row>
    <row r="239" spans="6:6" x14ac:dyDescent="0.25">
      <c r="F239" t="str">
        <f t="shared" si="3"/>
        <v/>
      </c>
    </row>
    <row r="240" spans="6:6" x14ac:dyDescent="0.25">
      <c r="F240" t="str">
        <f t="shared" si="3"/>
        <v/>
      </c>
    </row>
    <row r="241" spans="6:6" x14ac:dyDescent="0.25">
      <c r="F241" t="str">
        <f t="shared" si="3"/>
        <v/>
      </c>
    </row>
    <row r="242" spans="6:6" x14ac:dyDescent="0.25">
      <c r="F242" t="str">
        <f t="shared" si="3"/>
        <v/>
      </c>
    </row>
    <row r="243" spans="6:6" x14ac:dyDescent="0.25">
      <c r="F243" t="str">
        <f t="shared" si="3"/>
        <v/>
      </c>
    </row>
    <row r="244" spans="6:6" x14ac:dyDescent="0.25">
      <c r="F244" t="str">
        <f t="shared" si="3"/>
        <v/>
      </c>
    </row>
    <row r="245" spans="6:6" x14ac:dyDescent="0.25">
      <c r="F245" t="str">
        <f t="shared" si="3"/>
        <v/>
      </c>
    </row>
    <row r="246" spans="6:6" x14ac:dyDescent="0.25">
      <c r="F246" t="str">
        <f t="shared" si="3"/>
        <v/>
      </c>
    </row>
    <row r="247" spans="6:6" x14ac:dyDescent="0.25">
      <c r="F247" t="str">
        <f t="shared" si="3"/>
        <v/>
      </c>
    </row>
    <row r="248" spans="6:6" x14ac:dyDescent="0.25">
      <c r="F248" t="str">
        <f t="shared" si="3"/>
        <v/>
      </c>
    </row>
    <row r="249" spans="6:6" x14ac:dyDescent="0.25">
      <c r="F249" t="str">
        <f t="shared" si="3"/>
        <v/>
      </c>
    </row>
    <row r="250" spans="6:6" x14ac:dyDescent="0.25">
      <c r="F250" t="str">
        <f t="shared" si="3"/>
        <v/>
      </c>
    </row>
    <row r="251" spans="6:6" x14ac:dyDescent="0.25">
      <c r="F251" t="str">
        <f t="shared" si="3"/>
        <v/>
      </c>
    </row>
    <row r="252" spans="6:6" x14ac:dyDescent="0.25">
      <c r="F252" t="str">
        <f t="shared" si="3"/>
        <v/>
      </c>
    </row>
    <row r="253" spans="6:6" x14ac:dyDescent="0.25">
      <c r="F253" t="str">
        <f t="shared" si="3"/>
        <v/>
      </c>
    </row>
    <row r="254" spans="6:6" x14ac:dyDescent="0.25">
      <c r="F254" t="str">
        <f t="shared" si="3"/>
        <v/>
      </c>
    </row>
    <row r="255" spans="6:6" x14ac:dyDescent="0.25">
      <c r="F255" t="str">
        <f t="shared" si="3"/>
        <v/>
      </c>
    </row>
    <row r="256" spans="6:6" x14ac:dyDescent="0.25">
      <c r="F256" t="str">
        <f t="shared" si="3"/>
        <v/>
      </c>
    </row>
    <row r="257" spans="6:6" x14ac:dyDescent="0.25">
      <c r="F257" t="str">
        <f t="shared" si="3"/>
        <v/>
      </c>
    </row>
    <row r="258" spans="6:6" x14ac:dyDescent="0.25">
      <c r="F258" t="str">
        <f t="shared" si="3"/>
        <v/>
      </c>
    </row>
    <row r="259" spans="6:6" x14ac:dyDescent="0.25">
      <c r="F259" t="str">
        <f t="shared" si="3"/>
        <v/>
      </c>
    </row>
    <row r="260" spans="6:6" x14ac:dyDescent="0.25">
      <c r="F260" t="str">
        <f t="shared" si="3"/>
        <v/>
      </c>
    </row>
    <row r="261" spans="6:6" x14ac:dyDescent="0.25">
      <c r="F261" t="str">
        <f t="shared" si="3"/>
        <v/>
      </c>
    </row>
    <row r="262" spans="6:6" x14ac:dyDescent="0.25">
      <c r="F262" t="str">
        <f t="shared" si="3"/>
        <v/>
      </c>
    </row>
    <row r="263" spans="6:6" x14ac:dyDescent="0.25">
      <c r="F263" t="str">
        <f t="shared" si="3"/>
        <v/>
      </c>
    </row>
    <row r="264" spans="6:6" x14ac:dyDescent="0.25">
      <c r="F264" t="str">
        <f t="shared" si="3"/>
        <v/>
      </c>
    </row>
    <row r="265" spans="6:6" x14ac:dyDescent="0.25">
      <c r="F265" t="str">
        <f t="shared" si="3"/>
        <v/>
      </c>
    </row>
    <row r="266" spans="6:6" x14ac:dyDescent="0.25">
      <c r="F266" t="str">
        <f t="shared" ref="F266:F329" si="4">IF(A266="","",CONCATENATE(LEFT($C$5,5),$E266))</f>
        <v/>
      </c>
    </row>
    <row r="267" spans="6:6" x14ac:dyDescent="0.25">
      <c r="F267" t="str">
        <f t="shared" si="4"/>
        <v/>
      </c>
    </row>
    <row r="268" spans="6:6" x14ac:dyDescent="0.25">
      <c r="F268" t="str">
        <f t="shared" si="4"/>
        <v/>
      </c>
    </row>
    <row r="269" spans="6:6" x14ac:dyDescent="0.25">
      <c r="F269" t="str">
        <f t="shared" si="4"/>
        <v/>
      </c>
    </row>
    <row r="270" spans="6:6" x14ac:dyDescent="0.25">
      <c r="F270" t="str">
        <f t="shared" si="4"/>
        <v/>
      </c>
    </row>
    <row r="271" spans="6:6" x14ac:dyDescent="0.25">
      <c r="F271" t="str">
        <f t="shared" si="4"/>
        <v/>
      </c>
    </row>
    <row r="272" spans="6:6" x14ac:dyDescent="0.25">
      <c r="F272" t="str">
        <f t="shared" si="4"/>
        <v/>
      </c>
    </row>
    <row r="273" spans="6:6" x14ac:dyDescent="0.25">
      <c r="F273" t="str">
        <f t="shared" si="4"/>
        <v/>
      </c>
    </row>
    <row r="274" spans="6:6" x14ac:dyDescent="0.25">
      <c r="F274" t="str">
        <f t="shared" si="4"/>
        <v/>
      </c>
    </row>
    <row r="275" spans="6:6" x14ac:dyDescent="0.25">
      <c r="F275" t="str">
        <f t="shared" si="4"/>
        <v/>
      </c>
    </row>
    <row r="276" spans="6:6" x14ac:dyDescent="0.25">
      <c r="F276" t="str">
        <f t="shared" si="4"/>
        <v/>
      </c>
    </row>
    <row r="277" spans="6:6" x14ac:dyDescent="0.25">
      <c r="F277" t="str">
        <f t="shared" si="4"/>
        <v/>
      </c>
    </row>
    <row r="278" spans="6:6" x14ac:dyDescent="0.25">
      <c r="F278" t="str">
        <f t="shared" si="4"/>
        <v/>
      </c>
    </row>
    <row r="279" spans="6:6" x14ac:dyDescent="0.25">
      <c r="F279" t="str">
        <f t="shared" si="4"/>
        <v/>
      </c>
    </row>
    <row r="280" spans="6:6" x14ac:dyDescent="0.25">
      <c r="F280" t="str">
        <f t="shared" si="4"/>
        <v/>
      </c>
    </row>
    <row r="281" spans="6:6" x14ac:dyDescent="0.25">
      <c r="F281" t="str">
        <f t="shared" si="4"/>
        <v/>
      </c>
    </row>
    <row r="282" spans="6:6" x14ac:dyDescent="0.25">
      <c r="F282" t="str">
        <f t="shared" si="4"/>
        <v/>
      </c>
    </row>
    <row r="283" spans="6:6" x14ac:dyDescent="0.25">
      <c r="F283" t="str">
        <f t="shared" si="4"/>
        <v/>
      </c>
    </row>
    <row r="284" spans="6:6" x14ac:dyDescent="0.25">
      <c r="F284" t="str">
        <f t="shared" si="4"/>
        <v/>
      </c>
    </row>
    <row r="285" spans="6:6" x14ac:dyDescent="0.25">
      <c r="F285" t="str">
        <f t="shared" si="4"/>
        <v/>
      </c>
    </row>
    <row r="286" spans="6:6" x14ac:dyDescent="0.25">
      <c r="F286" t="str">
        <f t="shared" si="4"/>
        <v/>
      </c>
    </row>
    <row r="287" spans="6:6" x14ac:dyDescent="0.25">
      <c r="F287" t="str">
        <f t="shared" si="4"/>
        <v/>
      </c>
    </row>
    <row r="288" spans="6:6" x14ac:dyDescent="0.25">
      <c r="F288" t="str">
        <f t="shared" si="4"/>
        <v/>
      </c>
    </row>
    <row r="289" spans="6:6" x14ac:dyDescent="0.25">
      <c r="F289" t="str">
        <f t="shared" si="4"/>
        <v/>
      </c>
    </row>
    <row r="290" spans="6:6" x14ac:dyDescent="0.25">
      <c r="F290" t="str">
        <f t="shared" si="4"/>
        <v/>
      </c>
    </row>
    <row r="291" spans="6:6" x14ac:dyDescent="0.25">
      <c r="F291" t="str">
        <f t="shared" si="4"/>
        <v/>
      </c>
    </row>
    <row r="292" spans="6:6" x14ac:dyDescent="0.25">
      <c r="F292" t="str">
        <f t="shared" si="4"/>
        <v/>
      </c>
    </row>
    <row r="293" spans="6:6" x14ac:dyDescent="0.25">
      <c r="F293" t="str">
        <f t="shared" si="4"/>
        <v/>
      </c>
    </row>
    <row r="294" spans="6:6" x14ac:dyDescent="0.25">
      <c r="F294" t="str">
        <f t="shared" si="4"/>
        <v/>
      </c>
    </row>
    <row r="295" spans="6:6" x14ac:dyDescent="0.25">
      <c r="F295" t="str">
        <f t="shared" si="4"/>
        <v/>
      </c>
    </row>
    <row r="296" spans="6:6" x14ac:dyDescent="0.25">
      <c r="F296" t="str">
        <f t="shared" si="4"/>
        <v/>
      </c>
    </row>
    <row r="297" spans="6:6" x14ac:dyDescent="0.25">
      <c r="F297" t="str">
        <f t="shared" si="4"/>
        <v/>
      </c>
    </row>
    <row r="298" spans="6:6" x14ac:dyDescent="0.25">
      <c r="F298" t="str">
        <f t="shared" si="4"/>
        <v/>
      </c>
    </row>
    <row r="299" spans="6:6" x14ac:dyDescent="0.25">
      <c r="F299" t="str">
        <f t="shared" si="4"/>
        <v/>
      </c>
    </row>
    <row r="300" spans="6:6" x14ac:dyDescent="0.25">
      <c r="F300" t="str">
        <f t="shared" si="4"/>
        <v/>
      </c>
    </row>
    <row r="301" spans="6:6" x14ac:dyDescent="0.25">
      <c r="F301" t="str">
        <f t="shared" si="4"/>
        <v/>
      </c>
    </row>
    <row r="302" spans="6:6" x14ac:dyDescent="0.25">
      <c r="F302" t="str">
        <f t="shared" si="4"/>
        <v/>
      </c>
    </row>
    <row r="303" spans="6:6" x14ac:dyDescent="0.25">
      <c r="F303" t="str">
        <f t="shared" si="4"/>
        <v/>
      </c>
    </row>
    <row r="304" spans="6:6" x14ac:dyDescent="0.25">
      <c r="F304" t="str">
        <f t="shared" si="4"/>
        <v/>
      </c>
    </row>
    <row r="305" spans="6:6" x14ac:dyDescent="0.25">
      <c r="F305" t="str">
        <f t="shared" si="4"/>
        <v/>
      </c>
    </row>
    <row r="306" spans="6:6" x14ac:dyDescent="0.25">
      <c r="F306" t="str">
        <f t="shared" si="4"/>
        <v/>
      </c>
    </row>
    <row r="307" spans="6:6" x14ac:dyDescent="0.25">
      <c r="F307" t="str">
        <f t="shared" si="4"/>
        <v/>
      </c>
    </row>
    <row r="308" spans="6:6" x14ac:dyDescent="0.25">
      <c r="F308" t="str">
        <f t="shared" si="4"/>
        <v/>
      </c>
    </row>
    <row r="309" spans="6:6" x14ac:dyDescent="0.25">
      <c r="F309" t="str">
        <f t="shared" si="4"/>
        <v/>
      </c>
    </row>
    <row r="310" spans="6:6" x14ac:dyDescent="0.25">
      <c r="F310" t="str">
        <f t="shared" si="4"/>
        <v/>
      </c>
    </row>
    <row r="311" spans="6:6" x14ac:dyDescent="0.25">
      <c r="F311" t="str">
        <f t="shared" si="4"/>
        <v/>
      </c>
    </row>
    <row r="312" spans="6:6" x14ac:dyDescent="0.25">
      <c r="F312" t="str">
        <f t="shared" si="4"/>
        <v/>
      </c>
    </row>
    <row r="313" spans="6:6" x14ac:dyDescent="0.25">
      <c r="F313" t="str">
        <f t="shared" si="4"/>
        <v/>
      </c>
    </row>
    <row r="314" spans="6:6" x14ac:dyDescent="0.25">
      <c r="F314" t="str">
        <f t="shared" si="4"/>
        <v/>
      </c>
    </row>
    <row r="315" spans="6:6" x14ac:dyDescent="0.25">
      <c r="F315" t="str">
        <f t="shared" si="4"/>
        <v/>
      </c>
    </row>
    <row r="316" spans="6:6" x14ac:dyDescent="0.25">
      <c r="F316" t="str">
        <f t="shared" si="4"/>
        <v/>
      </c>
    </row>
    <row r="317" spans="6:6" x14ac:dyDescent="0.25">
      <c r="F317" t="str">
        <f t="shared" si="4"/>
        <v/>
      </c>
    </row>
    <row r="318" spans="6:6" x14ac:dyDescent="0.25">
      <c r="F318" t="str">
        <f t="shared" si="4"/>
        <v/>
      </c>
    </row>
    <row r="319" spans="6:6" x14ac:dyDescent="0.25">
      <c r="F319" t="str">
        <f t="shared" si="4"/>
        <v/>
      </c>
    </row>
    <row r="320" spans="6:6" x14ac:dyDescent="0.25">
      <c r="F320" t="str">
        <f t="shared" si="4"/>
        <v/>
      </c>
    </row>
    <row r="321" spans="6:6" x14ac:dyDescent="0.25">
      <c r="F321" t="str">
        <f t="shared" si="4"/>
        <v/>
      </c>
    </row>
    <row r="322" spans="6:6" x14ac:dyDescent="0.25">
      <c r="F322" t="str">
        <f t="shared" si="4"/>
        <v/>
      </c>
    </row>
    <row r="323" spans="6:6" x14ac:dyDescent="0.25">
      <c r="F323" t="str">
        <f t="shared" si="4"/>
        <v/>
      </c>
    </row>
    <row r="324" spans="6:6" x14ac:dyDescent="0.25">
      <c r="F324" t="str">
        <f t="shared" si="4"/>
        <v/>
      </c>
    </row>
    <row r="325" spans="6:6" x14ac:dyDescent="0.25">
      <c r="F325" t="str">
        <f t="shared" si="4"/>
        <v/>
      </c>
    </row>
    <row r="326" spans="6:6" x14ac:dyDescent="0.25">
      <c r="F326" t="str">
        <f t="shared" si="4"/>
        <v/>
      </c>
    </row>
    <row r="327" spans="6:6" x14ac:dyDescent="0.25">
      <c r="F327" t="str">
        <f t="shared" si="4"/>
        <v/>
      </c>
    </row>
    <row r="328" spans="6:6" x14ac:dyDescent="0.25">
      <c r="F328" t="str">
        <f t="shared" si="4"/>
        <v/>
      </c>
    </row>
    <row r="329" spans="6:6" x14ac:dyDescent="0.25">
      <c r="F329" t="str">
        <f t="shared" si="4"/>
        <v/>
      </c>
    </row>
    <row r="330" spans="6:6" x14ac:dyDescent="0.25">
      <c r="F330" t="str">
        <f t="shared" ref="F330:F393" si="5">IF(A330="","",CONCATENATE(LEFT($C$5,5),$E330))</f>
        <v/>
      </c>
    </row>
    <row r="331" spans="6:6" x14ac:dyDescent="0.25">
      <c r="F331" t="str">
        <f t="shared" si="5"/>
        <v/>
      </c>
    </row>
    <row r="332" spans="6:6" x14ac:dyDescent="0.25">
      <c r="F332" t="str">
        <f t="shared" si="5"/>
        <v/>
      </c>
    </row>
    <row r="333" spans="6:6" x14ac:dyDescent="0.25">
      <c r="F333" t="str">
        <f t="shared" si="5"/>
        <v/>
      </c>
    </row>
    <row r="334" spans="6:6" x14ac:dyDescent="0.25">
      <c r="F334" t="str">
        <f t="shared" si="5"/>
        <v/>
      </c>
    </row>
    <row r="335" spans="6:6" x14ac:dyDescent="0.25">
      <c r="F335" t="str">
        <f t="shared" si="5"/>
        <v/>
      </c>
    </row>
    <row r="336" spans="6:6" x14ac:dyDescent="0.25">
      <c r="F336" t="str">
        <f t="shared" si="5"/>
        <v/>
      </c>
    </row>
    <row r="337" spans="6:6" x14ac:dyDescent="0.25">
      <c r="F337" t="str">
        <f t="shared" si="5"/>
        <v/>
      </c>
    </row>
    <row r="338" spans="6:6" x14ac:dyDescent="0.25">
      <c r="F338" t="str">
        <f t="shared" si="5"/>
        <v/>
      </c>
    </row>
    <row r="339" spans="6:6" x14ac:dyDescent="0.25">
      <c r="F339" t="str">
        <f t="shared" si="5"/>
        <v/>
      </c>
    </row>
    <row r="340" spans="6:6" x14ac:dyDescent="0.25">
      <c r="F340" t="str">
        <f t="shared" si="5"/>
        <v/>
      </c>
    </row>
    <row r="341" spans="6:6" x14ac:dyDescent="0.25">
      <c r="F341" t="str">
        <f t="shared" si="5"/>
        <v/>
      </c>
    </row>
    <row r="342" spans="6:6" x14ac:dyDescent="0.25">
      <c r="F342" t="str">
        <f t="shared" si="5"/>
        <v/>
      </c>
    </row>
    <row r="343" spans="6:6" x14ac:dyDescent="0.25">
      <c r="F343" t="str">
        <f t="shared" si="5"/>
        <v/>
      </c>
    </row>
    <row r="344" spans="6:6" x14ac:dyDescent="0.25">
      <c r="F344" t="str">
        <f t="shared" si="5"/>
        <v/>
      </c>
    </row>
    <row r="345" spans="6:6" x14ac:dyDescent="0.25">
      <c r="F345" t="str">
        <f t="shared" si="5"/>
        <v/>
      </c>
    </row>
    <row r="346" spans="6:6" x14ac:dyDescent="0.25">
      <c r="F346" t="str">
        <f t="shared" si="5"/>
        <v/>
      </c>
    </row>
    <row r="347" spans="6:6" x14ac:dyDescent="0.25">
      <c r="F347" t="str">
        <f t="shared" si="5"/>
        <v/>
      </c>
    </row>
    <row r="348" spans="6:6" x14ac:dyDescent="0.25">
      <c r="F348" t="str">
        <f t="shared" si="5"/>
        <v/>
      </c>
    </row>
    <row r="349" spans="6:6" x14ac:dyDescent="0.25">
      <c r="F349" t="str">
        <f t="shared" si="5"/>
        <v/>
      </c>
    </row>
    <row r="350" spans="6:6" x14ac:dyDescent="0.25">
      <c r="F350" t="str">
        <f t="shared" si="5"/>
        <v/>
      </c>
    </row>
    <row r="351" spans="6:6" x14ac:dyDescent="0.25">
      <c r="F351" t="str">
        <f t="shared" si="5"/>
        <v/>
      </c>
    </row>
    <row r="352" spans="6:6" x14ac:dyDescent="0.25">
      <c r="F352" t="str">
        <f t="shared" si="5"/>
        <v/>
      </c>
    </row>
    <row r="353" spans="6:6" x14ac:dyDescent="0.25">
      <c r="F353" t="str">
        <f t="shared" si="5"/>
        <v/>
      </c>
    </row>
    <row r="354" spans="6:6" x14ac:dyDescent="0.25">
      <c r="F354" t="str">
        <f t="shared" si="5"/>
        <v/>
      </c>
    </row>
    <row r="355" spans="6:6" x14ac:dyDescent="0.25">
      <c r="F355" t="str">
        <f t="shared" si="5"/>
        <v/>
      </c>
    </row>
    <row r="356" spans="6:6" x14ac:dyDescent="0.25">
      <c r="F356" t="str">
        <f t="shared" si="5"/>
        <v/>
      </c>
    </row>
    <row r="357" spans="6:6" x14ac:dyDescent="0.25">
      <c r="F357" t="str">
        <f t="shared" si="5"/>
        <v/>
      </c>
    </row>
    <row r="358" spans="6:6" x14ac:dyDescent="0.25">
      <c r="F358" t="str">
        <f t="shared" si="5"/>
        <v/>
      </c>
    </row>
    <row r="359" spans="6:6" x14ac:dyDescent="0.25">
      <c r="F359" t="str">
        <f t="shared" si="5"/>
        <v/>
      </c>
    </row>
    <row r="360" spans="6:6" x14ac:dyDescent="0.25">
      <c r="F360" t="str">
        <f t="shared" si="5"/>
        <v/>
      </c>
    </row>
    <row r="361" spans="6:6" x14ac:dyDescent="0.25">
      <c r="F361" t="str">
        <f t="shared" si="5"/>
        <v/>
      </c>
    </row>
    <row r="362" spans="6:6" x14ac:dyDescent="0.25">
      <c r="F362" t="str">
        <f t="shared" si="5"/>
        <v/>
      </c>
    </row>
    <row r="363" spans="6:6" x14ac:dyDescent="0.25">
      <c r="F363" t="str">
        <f t="shared" si="5"/>
        <v/>
      </c>
    </row>
    <row r="364" spans="6:6" x14ac:dyDescent="0.25">
      <c r="F364" t="str">
        <f t="shared" si="5"/>
        <v/>
      </c>
    </row>
    <row r="365" spans="6:6" x14ac:dyDescent="0.25">
      <c r="F365" t="str">
        <f t="shared" si="5"/>
        <v/>
      </c>
    </row>
    <row r="366" spans="6:6" x14ac:dyDescent="0.25">
      <c r="F366" t="str">
        <f t="shared" si="5"/>
        <v/>
      </c>
    </row>
    <row r="367" spans="6:6" x14ac:dyDescent="0.25">
      <c r="F367" t="str">
        <f t="shared" si="5"/>
        <v/>
      </c>
    </row>
    <row r="368" spans="6:6" x14ac:dyDescent="0.25">
      <c r="F368" t="str">
        <f t="shared" si="5"/>
        <v/>
      </c>
    </row>
    <row r="369" spans="6:6" x14ac:dyDescent="0.25">
      <c r="F369" t="str">
        <f t="shared" si="5"/>
        <v/>
      </c>
    </row>
    <row r="370" spans="6:6" x14ac:dyDescent="0.25">
      <c r="F370" t="str">
        <f t="shared" si="5"/>
        <v/>
      </c>
    </row>
    <row r="371" spans="6:6" x14ac:dyDescent="0.25">
      <c r="F371" t="str">
        <f t="shared" si="5"/>
        <v/>
      </c>
    </row>
    <row r="372" spans="6:6" x14ac:dyDescent="0.25">
      <c r="F372" t="str">
        <f t="shared" si="5"/>
        <v/>
      </c>
    </row>
    <row r="373" spans="6:6" x14ac:dyDescent="0.25">
      <c r="F373" t="str">
        <f t="shared" si="5"/>
        <v/>
      </c>
    </row>
    <row r="374" spans="6:6" x14ac:dyDescent="0.25">
      <c r="F374" t="str">
        <f t="shared" si="5"/>
        <v/>
      </c>
    </row>
    <row r="375" spans="6:6" x14ac:dyDescent="0.25">
      <c r="F375" t="str">
        <f t="shared" si="5"/>
        <v/>
      </c>
    </row>
    <row r="376" spans="6:6" x14ac:dyDescent="0.25">
      <c r="F376" t="str">
        <f t="shared" si="5"/>
        <v/>
      </c>
    </row>
    <row r="377" spans="6:6" x14ac:dyDescent="0.25">
      <c r="F377" t="str">
        <f t="shared" si="5"/>
        <v/>
      </c>
    </row>
    <row r="378" spans="6:6" x14ac:dyDescent="0.25">
      <c r="F378" t="str">
        <f t="shared" si="5"/>
        <v/>
      </c>
    </row>
    <row r="379" spans="6:6" x14ac:dyDescent="0.25">
      <c r="F379" t="str">
        <f t="shared" si="5"/>
        <v/>
      </c>
    </row>
    <row r="380" spans="6:6" x14ac:dyDescent="0.25">
      <c r="F380" t="str">
        <f t="shared" si="5"/>
        <v/>
      </c>
    </row>
    <row r="381" spans="6:6" x14ac:dyDescent="0.25">
      <c r="F381" t="str">
        <f t="shared" si="5"/>
        <v/>
      </c>
    </row>
    <row r="382" spans="6:6" x14ac:dyDescent="0.25">
      <c r="F382" t="str">
        <f t="shared" si="5"/>
        <v/>
      </c>
    </row>
    <row r="383" spans="6:6" x14ac:dyDescent="0.25">
      <c r="F383" t="str">
        <f t="shared" si="5"/>
        <v/>
      </c>
    </row>
    <row r="384" spans="6:6" x14ac:dyDescent="0.25">
      <c r="F384" t="str">
        <f t="shared" si="5"/>
        <v/>
      </c>
    </row>
    <row r="385" spans="6:6" x14ac:dyDescent="0.25">
      <c r="F385" t="str">
        <f t="shared" si="5"/>
        <v/>
      </c>
    </row>
    <row r="386" spans="6:6" x14ac:dyDescent="0.25">
      <c r="F386" t="str">
        <f t="shared" si="5"/>
        <v/>
      </c>
    </row>
    <row r="387" spans="6:6" x14ac:dyDescent="0.25">
      <c r="F387" t="str">
        <f t="shared" si="5"/>
        <v/>
      </c>
    </row>
    <row r="388" spans="6:6" x14ac:dyDescent="0.25">
      <c r="F388" t="str">
        <f t="shared" si="5"/>
        <v/>
      </c>
    </row>
    <row r="389" spans="6:6" x14ac:dyDescent="0.25">
      <c r="F389" t="str">
        <f t="shared" si="5"/>
        <v/>
      </c>
    </row>
    <row r="390" spans="6:6" x14ac:dyDescent="0.25">
      <c r="F390" t="str">
        <f t="shared" si="5"/>
        <v/>
      </c>
    </row>
    <row r="391" spans="6:6" x14ac:dyDescent="0.25">
      <c r="F391" t="str">
        <f t="shared" si="5"/>
        <v/>
      </c>
    </row>
    <row r="392" spans="6:6" x14ac:dyDescent="0.25">
      <c r="F392" t="str">
        <f t="shared" si="5"/>
        <v/>
      </c>
    </row>
    <row r="393" spans="6:6" x14ac:dyDescent="0.25">
      <c r="F393" t="str">
        <f t="shared" si="5"/>
        <v/>
      </c>
    </row>
    <row r="394" spans="6:6" x14ac:dyDescent="0.25">
      <c r="F394" t="str">
        <f t="shared" ref="F394:F457" si="6">IF(A394="","",CONCATENATE(LEFT($C$5,5),$E394))</f>
        <v/>
      </c>
    </row>
    <row r="395" spans="6:6" x14ac:dyDescent="0.25">
      <c r="F395" t="str">
        <f t="shared" si="6"/>
        <v/>
      </c>
    </row>
    <row r="396" spans="6:6" x14ac:dyDescent="0.25">
      <c r="F396" t="str">
        <f t="shared" si="6"/>
        <v/>
      </c>
    </row>
    <row r="397" spans="6:6" x14ac:dyDescent="0.25">
      <c r="F397" t="str">
        <f t="shared" si="6"/>
        <v/>
      </c>
    </row>
    <row r="398" spans="6:6" x14ac:dyDescent="0.25">
      <c r="F398" t="str">
        <f t="shared" si="6"/>
        <v/>
      </c>
    </row>
    <row r="399" spans="6:6" x14ac:dyDescent="0.25">
      <c r="F399" t="str">
        <f t="shared" si="6"/>
        <v/>
      </c>
    </row>
    <row r="400" spans="6:6" x14ac:dyDescent="0.25">
      <c r="F400" t="str">
        <f t="shared" si="6"/>
        <v/>
      </c>
    </row>
    <row r="401" spans="6:6" x14ac:dyDescent="0.25">
      <c r="F401" t="str">
        <f t="shared" si="6"/>
        <v/>
      </c>
    </row>
    <row r="402" spans="6:6" x14ac:dyDescent="0.25">
      <c r="F402" t="str">
        <f t="shared" si="6"/>
        <v/>
      </c>
    </row>
    <row r="403" spans="6:6" x14ac:dyDescent="0.25">
      <c r="F403" t="str">
        <f t="shared" si="6"/>
        <v/>
      </c>
    </row>
    <row r="404" spans="6:6" x14ac:dyDescent="0.25">
      <c r="F404" t="str">
        <f t="shared" si="6"/>
        <v/>
      </c>
    </row>
    <row r="405" spans="6:6" x14ac:dyDescent="0.25">
      <c r="F405" t="str">
        <f t="shared" si="6"/>
        <v/>
      </c>
    </row>
    <row r="406" spans="6:6" x14ac:dyDescent="0.25">
      <c r="F406" t="str">
        <f t="shared" si="6"/>
        <v/>
      </c>
    </row>
    <row r="407" spans="6:6" x14ac:dyDescent="0.25">
      <c r="F407" t="str">
        <f t="shared" si="6"/>
        <v/>
      </c>
    </row>
    <row r="408" spans="6:6" x14ac:dyDescent="0.25">
      <c r="F408" t="str">
        <f t="shared" si="6"/>
        <v/>
      </c>
    </row>
    <row r="409" spans="6:6" x14ac:dyDescent="0.25">
      <c r="F409" t="str">
        <f t="shared" si="6"/>
        <v/>
      </c>
    </row>
    <row r="410" spans="6:6" x14ac:dyDescent="0.25">
      <c r="F410" t="str">
        <f t="shared" si="6"/>
        <v/>
      </c>
    </row>
    <row r="411" spans="6:6" x14ac:dyDescent="0.25">
      <c r="F411" t="str">
        <f t="shared" si="6"/>
        <v/>
      </c>
    </row>
    <row r="412" spans="6:6" x14ac:dyDescent="0.25">
      <c r="F412" t="str">
        <f t="shared" si="6"/>
        <v/>
      </c>
    </row>
    <row r="413" spans="6:6" x14ac:dyDescent="0.25">
      <c r="F413" t="str">
        <f t="shared" si="6"/>
        <v/>
      </c>
    </row>
    <row r="414" spans="6:6" x14ac:dyDescent="0.25">
      <c r="F414" t="str">
        <f t="shared" si="6"/>
        <v/>
      </c>
    </row>
    <row r="415" spans="6:6" x14ac:dyDescent="0.25">
      <c r="F415" t="str">
        <f t="shared" si="6"/>
        <v/>
      </c>
    </row>
    <row r="416" spans="6:6" x14ac:dyDescent="0.25">
      <c r="F416" t="str">
        <f t="shared" si="6"/>
        <v/>
      </c>
    </row>
    <row r="417" spans="6:6" x14ac:dyDescent="0.25">
      <c r="F417" t="str">
        <f t="shared" si="6"/>
        <v/>
      </c>
    </row>
    <row r="418" spans="6:6" x14ac:dyDescent="0.25">
      <c r="F418" t="str">
        <f t="shared" si="6"/>
        <v/>
      </c>
    </row>
    <row r="419" spans="6:6" x14ac:dyDescent="0.25">
      <c r="F419" t="str">
        <f t="shared" si="6"/>
        <v/>
      </c>
    </row>
    <row r="420" spans="6:6" x14ac:dyDescent="0.25">
      <c r="F420" t="str">
        <f t="shared" si="6"/>
        <v/>
      </c>
    </row>
    <row r="421" spans="6:6" x14ac:dyDescent="0.25">
      <c r="F421" t="str">
        <f t="shared" si="6"/>
        <v/>
      </c>
    </row>
    <row r="422" spans="6:6" x14ac:dyDescent="0.25">
      <c r="F422" t="str">
        <f t="shared" si="6"/>
        <v/>
      </c>
    </row>
    <row r="423" spans="6:6" x14ac:dyDescent="0.25">
      <c r="F423" t="str">
        <f t="shared" si="6"/>
        <v/>
      </c>
    </row>
    <row r="424" spans="6:6" x14ac:dyDescent="0.25">
      <c r="F424" t="str">
        <f t="shared" si="6"/>
        <v/>
      </c>
    </row>
    <row r="425" spans="6:6" x14ac:dyDescent="0.25">
      <c r="F425" t="str">
        <f t="shared" si="6"/>
        <v/>
      </c>
    </row>
    <row r="426" spans="6:6" x14ac:dyDescent="0.25">
      <c r="F426" t="str">
        <f t="shared" si="6"/>
        <v/>
      </c>
    </row>
    <row r="427" spans="6:6" x14ac:dyDescent="0.25">
      <c r="F427" t="str">
        <f t="shared" si="6"/>
        <v/>
      </c>
    </row>
    <row r="428" spans="6:6" x14ac:dyDescent="0.25">
      <c r="F428" t="str">
        <f t="shared" si="6"/>
        <v/>
      </c>
    </row>
    <row r="429" spans="6:6" x14ac:dyDescent="0.25">
      <c r="F429" t="str">
        <f t="shared" si="6"/>
        <v/>
      </c>
    </row>
    <row r="430" spans="6:6" x14ac:dyDescent="0.25">
      <c r="F430" t="str">
        <f t="shared" si="6"/>
        <v/>
      </c>
    </row>
    <row r="431" spans="6:6" x14ac:dyDescent="0.25">
      <c r="F431" t="str">
        <f t="shared" si="6"/>
        <v/>
      </c>
    </row>
    <row r="432" spans="6:6" x14ac:dyDescent="0.25">
      <c r="F432" t="str">
        <f t="shared" si="6"/>
        <v/>
      </c>
    </row>
    <row r="433" spans="6:6" x14ac:dyDescent="0.25">
      <c r="F433" t="str">
        <f t="shared" si="6"/>
        <v/>
      </c>
    </row>
    <row r="434" spans="6:6" x14ac:dyDescent="0.25">
      <c r="F434" t="str">
        <f t="shared" si="6"/>
        <v/>
      </c>
    </row>
    <row r="435" spans="6:6" x14ac:dyDescent="0.25">
      <c r="F435" t="str">
        <f t="shared" si="6"/>
        <v/>
      </c>
    </row>
    <row r="436" spans="6:6" x14ac:dyDescent="0.25">
      <c r="F436" t="str">
        <f t="shared" si="6"/>
        <v/>
      </c>
    </row>
    <row r="437" spans="6:6" x14ac:dyDescent="0.25">
      <c r="F437" t="str">
        <f t="shared" si="6"/>
        <v/>
      </c>
    </row>
    <row r="438" spans="6:6" x14ac:dyDescent="0.25">
      <c r="F438" t="str">
        <f t="shared" si="6"/>
        <v/>
      </c>
    </row>
    <row r="439" spans="6:6" x14ac:dyDescent="0.25">
      <c r="F439" t="str">
        <f t="shared" si="6"/>
        <v/>
      </c>
    </row>
    <row r="440" spans="6:6" x14ac:dyDescent="0.25">
      <c r="F440" t="str">
        <f t="shared" si="6"/>
        <v/>
      </c>
    </row>
    <row r="441" spans="6:6" x14ac:dyDescent="0.25">
      <c r="F441" t="str">
        <f t="shared" si="6"/>
        <v/>
      </c>
    </row>
    <row r="442" spans="6:6" x14ac:dyDescent="0.25">
      <c r="F442" t="str">
        <f t="shared" si="6"/>
        <v/>
      </c>
    </row>
    <row r="443" spans="6:6" x14ac:dyDescent="0.25">
      <c r="F443" t="str">
        <f t="shared" si="6"/>
        <v/>
      </c>
    </row>
    <row r="444" spans="6:6" x14ac:dyDescent="0.25">
      <c r="F444" t="str">
        <f t="shared" si="6"/>
        <v/>
      </c>
    </row>
    <row r="445" spans="6:6" x14ac:dyDescent="0.25">
      <c r="F445" t="str">
        <f t="shared" si="6"/>
        <v/>
      </c>
    </row>
    <row r="446" spans="6:6" x14ac:dyDescent="0.25">
      <c r="F446" t="str">
        <f t="shared" si="6"/>
        <v/>
      </c>
    </row>
    <row r="447" spans="6:6" x14ac:dyDescent="0.25">
      <c r="F447" t="str">
        <f t="shared" si="6"/>
        <v/>
      </c>
    </row>
    <row r="448" spans="6:6" x14ac:dyDescent="0.25">
      <c r="F448" t="str">
        <f t="shared" si="6"/>
        <v/>
      </c>
    </row>
    <row r="449" spans="6:6" x14ac:dyDescent="0.25">
      <c r="F449" t="str">
        <f t="shared" si="6"/>
        <v/>
      </c>
    </row>
    <row r="450" spans="6:6" x14ac:dyDescent="0.25">
      <c r="F450" t="str">
        <f t="shared" si="6"/>
        <v/>
      </c>
    </row>
    <row r="451" spans="6:6" x14ac:dyDescent="0.25">
      <c r="F451" t="str">
        <f t="shared" si="6"/>
        <v/>
      </c>
    </row>
    <row r="452" spans="6:6" x14ac:dyDescent="0.25">
      <c r="F452" t="str">
        <f t="shared" si="6"/>
        <v/>
      </c>
    </row>
    <row r="453" spans="6:6" x14ac:dyDescent="0.25">
      <c r="F453" t="str">
        <f t="shared" si="6"/>
        <v/>
      </c>
    </row>
    <row r="454" spans="6:6" x14ac:dyDescent="0.25">
      <c r="F454" t="str">
        <f t="shared" si="6"/>
        <v/>
      </c>
    </row>
    <row r="455" spans="6:6" x14ac:dyDescent="0.25">
      <c r="F455" t="str">
        <f t="shared" si="6"/>
        <v/>
      </c>
    </row>
    <row r="456" spans="6:6" x14ac:dyDescent="0.25">
      <c r="F456" t="str">
        <f t="shared" si="6"/>
        <v/>
      </c>
    </row>
    <row r="457" spans="6:6" x14ac:dyDescent="0.25">
      <c r="F457" t="str">
        <f t="shared" si="6"/>
        <v/>
      </c>
    </row>
    <row r="458" spans="6:6" x14ac:dyDescent="0.25">
      <c r="F458" t="str">
        <f t="shared" ref="F458:F512" si="7">IF(A458="","",CONCATENATE(LEFT($C$5,5),$E458))</f>
        <v/>
      </c>
    </row>
    <row r="459" spans="6:6" x14ac:dyDescent="0.25">
      <c r="F459" t="str">
        <f t="shared" si="7"/>
        <v/>
      </c>
    </row>
    <row r="460" spans="6:6" x14ac:dyDescent="0.25">
      <c r="F460" t="str">
        <f t="shared" si="7"/>
        <v/>
      </c>
    </row>
    <row r="461" spans="6:6" x14ac:dyDescent="0.25">
      <c r="F461" t="str">
        <f t="shared" si="7"/>
        <v/>
      </c>
    </row>
    <row r="462" spans="6:6" x14ac:dyDescent="0.25">
      <c r="F462" t="str">
        <f t="shared" si="7"/>
        <v/>
      </c>
    </row>
    <row r="463" spans="6:6" x14ac:dyDescent="0.25">
      <c r="F463" t="str">
        <f t="shared" si="7"/>
        <v/>
      </c>
    </row>
    <row r="464" spans="6:6" x14ac:dyDescent="0.25">
      <c r="F464" t="str">
        <f t="shared" si="7"/>
        <v/>
      </c>
    </row>
    <row r="465" spans="6:6" x14ac:dyDescent="0.25">
      <c r="F465" t="str">
        <f t="shared" si="7"/>
        <v/>
      </c>
    </row>
    <row r="466" spans="6:6" x14ac:dyDescent="0.25">
      <c r="F466" t="str">
        <f t="shared" si="7"/>
        <v/>
      </c>
    </row>
    <row r="467" spans="6:6" x14ac:dyDescent="0.25">
      <c r="F467" t="str">
        <f t="shared" si="7"/>
        <v/>
      </c>
    </row>
    <row r="468" spans="6:6" x14ac:dyDescent="0.25">
      <c r="F468" t="str">
        <f t="shared" si="7"/>
        <v/>
      </c>
    </row>
    <row r="469" spans="6:6" x14ac:dyDescent="0.25">
      <c r="F469" t="str">
        <f t="shared" si="7"/>
        <v/>
      </c>
    </row>
    <row r="470" spans="6:6" x14ac:dyDescent="0.25">
      <c r="F470" t="str">
        <f t="shared" si="7"/>
        <v/>
      </c>
    </row>
    <row r="471" spans="6:6" x14ac:dyDescent="0.25">
      <c r="F471" t="str">
        <f t="shared" si="7"/>
        <v/>
      </c>
    </row>
    <row r="472" spans="6:6" x14ac:dyDescent="0.25">
      <c r="F472" t="str">
        <f t="shared" si="7"/>
        <v/>
      </c>
    </row>
    <row r="473" spans="6:6" x14ac:dyDescent="0.25">
      <c r="F473" t="str">
        <f t="shared" si="7"/>
        <v/>
      </c>
    </row>
    <row r="474" spans="6:6" x14ac:dyDescent="0.25">
      <c r="F474" t="str">
        <f t="shared" si="7"/>
        <v/>
      </c>
    </row>
    <row r="475" spans="6:6" x14ac:dyDescent="0.25">
      <c r="F475" t="str">
        <f t="shared" si="7"/>
        <v/>
      </c>
    </row>
    <row r="476" spans="6:6" x14ac:dyDescent="0.25">
      <c r="F476" t="str">
        <f t="shared" si="7"/>
        <v/>
      </c>
    </row>
    <row r="477" spans="6:6" x14ac:dyDescent="0.25">
      <c r="F477" t="str">
        <f t="shared" si="7"/>
        <v/>
      </c>
    </row>
    <row r="478" spans="6:6" x14ac:dyDescent="0.25">
      <c r="F478" t="str">
        <f t="shared" si="7"/>
        <v/>
      </c>
    </row>
    <row r="479" spans="6:6" x14ac:dyDescent="0.25">
      <c r="F479" t="str">
        <f t="shared" si="7"/>
        <v/>
      </c>
    </row>
    <row r="480" spans="6:6" x14ac:dyDescent="0.25">
      <c r="F480" t="str">
        <f t="shared" si="7"/>
        <v/>
      </c>
    </row>
    <row r="481" spans="6:6" x14ac:dyDescent="0.25">
      <c r="F481" t="str">
        <f t="shared" si="7"/>
        <v/>
      </c>
    </row>
    <row r="482" spans="6:6" x14ac:dyDescent="0.25">
      <c r="F482" t="str">
        <f t="shared" si="7"/>
        <v/>
      </c>
    </row>
    <row r="483" spans="6:6" x14ac:dyDescent="0.25">
      <c r="F483" t="str">
        <f t="shared" si="7"/>
        <v/>
      </c>
    </row>
    <row r="484" spans="6:6" x14ac:dyDescent="0.25">
      <c r="F484" t="str">
        <f t="shared" si="7"/>
        <v/>
      </c>
    </row>
    <row r="485" spans="6:6" x14ac:dyDescent="0.25">
      <c r="F485" t="str">
        <f t="shared" si="7"/>
        <v/>
      </c>
    </row>
    <row r="486" spans="6:6" x14ac:dyDescent="0.25">
      <c r="F486" t="str">
        <f t="shared" si="7"/>
        <v/>
      </c>
    </row>
    <row r="487" spans="6:6" x14ac:dyDescent="0.25">
      <c r="F487" t="str">
        <f t="shared" si="7"/>
        <v/>
      </c>
    </row>
    <row r="488" spans="6:6" x14ac:dyDescent="0.25">
      <c r="F488" t="str">
        <f t="shared" si="7"/>
        <v/>
      </c>
    </row>
    <row r="489" spans="6:6" x14ac:dyDescent="0.25">
      <c r="F489" t="str">
        <f t="shared" si="7"/>
        <v/>
      </c>
    </row>
    <row r="490" spans="6:6" x14ac:dyDescent="0.25">
      <c r="F490" t="str">
        <f t="shared" si="7"/>
        <v/>
      </c>
    </row>
    <row r="491" spans="6:6" x14ac:dyDescent="0.25">
      <c r="F491" t="str">
        <f t="shared" si="7"/>
        <v/>
      </c>
    </row>
    <row r="492" spans="6:6" x14ac:dyDescent="0.25">
      <c r="F492" t="str">
        <f t="shared" si="7"/>
        <v/>
      </c>
    </row>
    <row r="493" spans="6:6" x14ac:dyDescent="0.25">
      <c r="F493" t="str">
        <f t="shared" si="7"/>
        <v/>
      </c>
    </row>
    <row r="494" spans="6:6" x14ac:dyDescent="0.25">
      <c r="F494" t="str">
        <f t="shared" si="7"/>
        <v/>
      </c>
    </row>
    <row r="495" spans="6:6" x14ac:dyDescent="0.25">
      <c r="F495" t="str">
        <f t="shared" si="7"/>
        <v/>
      </c>
    </row>
    <row r="496" spans="6:6" x14ac:dyDescent="0.25">
      <c r="F496" t="str">
        <f t="shared" si="7"/>
        <v/>
      </c>
    </row>
    <row r="497" spans="6:6" x14ac:dyDescent="0.25">
      <c r="F497" t="str">
        <f t="shared" si="7"/>
        <v/>
      </c>
    </row>
    <row r="498" spans="6:6" x14ac:dyDescent="0.25">
      <c r="F498" t="str">
        <f t="shared" si="7"/>
        <v/>
      </c>
    </row>
    <row r="499" spans="6:6" x14ac:dyDescent="0.25">
      <c r="F499" t="str">
        <f t="shared" si="7"/>
        <v/>
      </c>
    </row>
    <row r="500" spans="6:6" x14ac:dyDescent="0.25">
      <c r="F500" t="str">
        <f t="shared" si="7"/>
        <v/>
      </c>
    </row>
    <row r="501" spans="6:6" x14ac:dyDescent="0.25">
      <c r="F501" t="str">
        <f t="shared" si="7"/>
        <v/>
      </c>
    </row>
    <row r="502" spans="6:6" x14ac:dyDescent="0.25">
      <c r="F502" t="str">
        <f t="shared" si="7"/>
        <v/>
      </c>
    </row>
    <row r="503" spans="6:6" x14ac:dyDescent="0.25">
      <c r="F503" t="str">
        <f t="shared" si="7"/>
        <v/>
      </c>
    </row>
    <row r="504" spans="6:6" x14ac:dyDescent="0.25">
      <c r="F504" t="str">
        <f t="shared" si="7"/>
        <v/>
      </c>
    </row>
    <row r="505" spans="6:6" x14ac:dyDescent="0.25">
      <c r="F505" t="str">
        <f t="shared" si="7"/>
        <v/>
      </c>
    </row>
    <row r="506" spans="6:6" x14ac:dyDescent="0.25">
      <c r="F506" t="str">
        <f t="shared" si="7"/>
        <v/>
      </c>
    </row>
    <row r="507" spans="6:6" x14ac:dyDescent="0.25">
      <c r="F507" t="str">
        <f t="shared" si="7"/>
        <v/>
      </c>
    </row>
    <row r="508" spans="6:6" x14ac:dyDescent="0.25">
      <c r="F508" t="str">
        <f t="shared" si="7"/>
        <v/>
      </c>
    </row>
    <row r="509" spans="6:6" x14ac:dyDescent="0.25">
      <c r="F509" t="str">
        <f t="shared" si="7"/>
        <v/>
      </c>
    </row>
    <row r="510" spans="6:6" x14ac:dyDescent="0.25">
      <c r="F510" t="str">
        <f t="shared" si="7"/>
        <v/>
      </c>
    </row>
    <row r="511" spans="6:6" x14ac:dyDescent="0.25">
      <c r="F511" t="str">
        <f t="shared" si="7"/>
        <v/>
      </c>
    </row>
    <row r="512" spans="6:6" x14ac:dyDescent="0.25">
      <c r="F512" t="str">
        <f t="shared" si="7"/>
        <v/>
      </c>
    </row>
  </sheetData>
  <phoneticPr fontId="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83D5FB4-A35F-4E42-8BF4-951B20499CCD}">
          <x14:formula1>
            <xm:f>'bibliotheque fournisseur'!$B:$B</xm:f>
          </x14:formula1>
          <xm:sqref>A9:A209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E5"/>
  <sheetViews>
    <sheetView topLeftCell="I1" workbookViewId="0">
      <selection activeCell="Z2" sqref="Z2"/>
    </sheetView>
  </sheetViews>
  <sheetFormatPr baseColWidth="10" defaultColWidth="9.140625" defaultRowHeight="15" x14ac:dyDescent="0.25"/>
  <cols>
    <col min="1" max="1" width="160.7109375" customWidth="1"/>
    <col min="2" max="2" width="8.42578125" bestFit="1" customWidth="1"/>
    <col min="3" max="3" width="1.5703125" bestFit="1" customWidth="1"/>
    <col min="5" max="5" width="28.140625" bestFit="1" customWidth="1"/>
    <col min="6" max="7" width="28.140625" customWidth="1"/>
    <col min="8" max="8" width="10.42578125" bestFit="1" customWidth="1"/>
    <col min="9" max="9" width="55.42578125" bestFit="1" customWidth="1"/>
    <col min="10" max="10" width="3" bestFit="1" customWidth="1"/>
    <col min="11" max="11" width="55.42578125" customWidth="1"/>
    <col min="12" max="12" width="7" bestFit="1" customWidth="1"/>
    <col min="13" max="13" width="25.140625" bestFit="1" customWidth="1"/>
    <col min="14" max="14" width="8.42578125" bestFit="1" customWidth="1"/>
    <col min="15" max="15" width="44.42578125" bestFit="1" customWidth="1"/>
    <col min="16" max="16" width="9" bestFit="1" customWidth="1"/>
    <col min="17" max="17" width="1.5703125" bestFit="1" customWidth="1"/>
    <col min="18" max="18" width="9" bestFit="1" customWidth="1"/>
    <col min="19" max="19" width="1.5703125" bestFit="1" customWidth="1"/>
    <col min="20" max="20" width="14.42578125" bestFit="1" customWidth="1"/>
    <col min="21" max="21" width="93.28515625" bestFit="1" customWidth="1"/>
    <col min="22" max="22" width="3" bestFit="1" customWidth="1"/>
    <col min="23" max="23" width="20.5703125" bestFit="1" customWidth="1"/>
    <col min="24" max="24" width="5" bestFit="1" customWidth="1"/>
    <col min="25" max="25" width="76.28515625" bestFit="1" customWidth="1"/>
    <col min="26" max="26" width="10.7109375" bestFit="1" customWidth="1"/>
    <col min="27" max="27" width="67.5703125" bestFit="1" customWidth="1"/>
    <col min="28" max="28" width="28.5703125" bestFit="1" customWidth="1"/>
    <col min="29" max="29" width="48.85546875" bestFit="1" customWidth="1"/>
    <col min="30" max="30" width="14" bestFit="1" customWidth="1"/>
    <col min="31" max="31" width="49.85546875" bestFit="1" customWidth="1"/>
  </cols>
  <sheetData>
    <row r="1" spans="1:31" x14ac:dyDescent="0.25">
      <c r="A1" s="1" t="s">
        <v>25</v>
      </c>
      <c r="B1" s="1">
        <f>'variable tireur'!B2</f>
        <v>0</v>
      </c>
      <c r="C1" s="1" t="s">
        <v>6</v>
      </c>
      <c r="D1" s="1" t="str">
        <f ca="1">'variable tireur'!G5</f>
        <v>20241206</v>
      </c>
      <c r="E1" s="1" t="s">
        <v>6</v>
      </c>
      <c r="F1" s="1" t="str">
        <f ca="1">LEFT('variable tireur'!B8,8)</f>
        <v>M119.640</v>
      </c>
      <c r="G1" s="1" t="s">
        <v>23</v>
      </c>
      <c r="H1" t="str">
        <f ca="1">'variable tireur'!H5</f>
        <v>2024-12-06</v>
      </c>
      <c r="I1" t="s">
        <v>35</v>
      </c>
      <c r="J1">
        <f>'variable fournisseur'!H7</f>
        <v>63</v>
      </c>
      <c r="K1" t="s">
        <v>34</v>
      </c>
      <c r="L1">
        <f>'variable fournisseur'!C7</f>
        <v>405.31000000000017</v>
      </c>
      <c r="M1" t="s">
        <v>31</v>
      </c>
      <c r="N1" t="str">
        <f>PROPER('variable tireur'!B2)</f>
        <v/>
      </c>
      <c r="O1" t="s">
        <v>32</v>
      </c>
      <c r="P1" t="str">
        <f>PROPER('variable tireur'!B2)</f>
        <v/>
      </c>
      <c r="Q1" t="s">
        <v>6</v>
      </c>
      <c r="R1" t="str">
        <f ca="1">'variable tireur'!G5</f>
        <v>20241206</v>
      </c>
      <c r="S1" t="s">
        <v>6</v>
      </c>
      <c r="T1" t="str">
        <f ca="1">'variable tireur'!B8</f>
        <v>M119.640.0</v>
      </c>
      <c r="U1" t="s">
        <v>33</v>
      </c>
      <c r="V1">
        <f>'variable fournisseur'!H7</f>
        <v>63</v>
      </c>
      <c r="W1" t="s">
        <v>34</v>
      </c>
      <c r="X1">
        <f>'variable fournisseur'!C7</f>
        <v>405.31000000000017</v>
      </c>
      <c r="Y1" t="s">
        <v>17</v>
      </c>
      <c r="Z1" s="2" t="str">
        <f ca="1">'variable tireur'!B6</f>
        <v>2024-12-09</v>
      </c>
      <c r="AA1" s="2" t="s">
        <v>18</v>
      </c>
      <c r="AB1">
        <f>'variable tireur'!B4</f>
        <v>0</v>
      </c>
      <c r="AC1" t="s">
        <v>1</v>
      </c>
      <c r="AD1">
        <f>'variable tireur'!B3</f>
        <v>0</v>
      </c>
      <c r="AE1" t="s">
        <v>3</v>
      </c>
    </row>
    <row r="5" spans="1:31" ht="120" x14ac:dyDescent="0.25">
      <c r="A5" s="5" t="str">
        <f ca="1">CONCATENATE(A1,B1,C1,D1,E1,F1,G1,H1,I1,J1,K1,L1,M1,N1,O1,P1,Q1,R1,S1,T1,U1,V1,W1,X1,Y1,Z1,AA1,AB1,AC1,AD1,AE1)</f>
        <v>&lt;?xml version="1.0" encoding="UTF-8"?&gt;&lt;Document xmlns="urn:iso:std:iso:20022:tech:xsd:pain.001.001.03" xmlns:xsi="http://www.w3.org/2001/XMLSchema-instance" xsi:schemaLocation="urn:iso:std:iso:20022:tech:xsd:pain.001.001.03 pain.001.001.03.xsd"&gt;&lt;CstmrCdtTrfInitn&gt;&lt;GrpHdr&gt;&lt;MsgId&gt;0.20241206.M119.640&lt;/MsgId&gt;&lt;CreDtTm&gt;2024-12-06T16:36:43.662Z&lt;/CreDtTm&gt;&lt;NbOfTxs&gt;63&lt;/NbOfTxs&gt;&lt;CtrlSum&gt;405.31&lt;/CtrlSum&gt;&lt;InitgPty&gt;&lt;Nm&gt;&lt;/Nm&gt;&lt;/InitgPty&gt;&lt;/GrpHdr&gt;&lt;PmtInf&gt;&lt;PmtInfId&gt;.20241206.M119.640.0&lt;/PmtInfId&gt;&lt;PmtMtd&gt;TRF&lt;/PmtMtd&gt;&lt;BtchBookg&gt;true&lt;/BtchBookg&gt;&lt;NbOfTxs&gt;63&lt;/NbOfTxs&gt;&lt;CtrlSum&gt;405.31&lt;/CtrlSum&gt;&lt;PmtTpInf&gt;&lt;SvcLvl&gt;&lt;Cd&gt;SEPA&lt;/Cd&gt;&lt;/SvcLvl&gt;&lt;/PmtTpInf&gt;&lt;ReqdExctnDt&gt;2024-12-09&lt;/ReqdExctnDt&gt;&lt;Dbtr&gt;&lt;Nm&gt;Phykidis&lt;/Nm&gt;&lt;/Dbtr&gt;&lt;DbtrAcct&gt;&lt;Id&gt;&lt;IBAN&gt;0&lt;/IBAN&gt;&lt;/Id&gt;&lt;/DbtrAcct&gt;&lt;DbtrAgt&gt;&lt;FinInstnId&gt;&lt;BIC&gt;0&lt;/BIC&gt;&lt;/FinInstnId&gt;&lt;/DbtrAgt&gt;&lt;ChrgBr&gt;SLEV&lt;/ChrgBr&gt;</v>
      </c>
      <c r="B5" s="5"/>
      <c r="C5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6BF71-C93E-46B9-AFE3-921BCED1E913}">
  <sheetPr codeName="Feuil4"/>
  <dimension ref="A1:AA321"/>
  <sheetViews>
    <sheetView workbookViewId="0">
      <selection activeCell="B12" sqref="B12"/>
    </sheetView>
  </sheetViews>
  <sheetFormatPr baseColWidth="10" defaultRowHeight="15" x14ac:dyDescent="0.25"/>
  <cols>
    <col min="1" max="1" width="28.28515625" bestFit="1" customWidth="1"/>
    <col min="2" max="2" width="8.42578125" bestFit="1" customWidth="1"/>
    <col min="3" max="3" width="1.5703125" bestFit="1" customWidth="1"/>
    <col min="4" max="4" width="9" bestFit="1" customWidth="1"/>
    <col min="5" max="5" width="1.5703125" bestFit="1" customWidth="1"/>
    <col min="6" max="6" width="16.140625" bestFit="1" customWidth="1"/>
    <col min="7" max="7" width="26.42578125" bestFit="1" customWidth="1"/>
    <col min="8" max="8" width="4.42578125" bestFit="1" customWidth="1"/>
    <col min="9" max="9" width="1.5703125" bestFit="1" customWidth="1"/>
    <col min="10" max="10" width="9" bestFit="1" customWidth="1"/>
    <col min="11" max="11" width="1.5703125" bestFit="1" customWidth="1"/>
    <col min="12" max="12" width="17.7109375" bestFit="1" customWidth="1"/>
    <col min="13" max="13" width="48.85546875" bestFit="1" customWidth="1"/>
    <col min="14" max="14" width="9.42578125" customWidth="1"/>
    <col min="15" max="15" width="43.85546875" bestFit="1" customWidth="1"/>
    <col min="16" max="16" width="10.140625" bestFit="1" customWidth="1"/>
    <col min="17" max="17" width="39.5703125" bestFit="1" customWidth="1"/>
    <col min="18" max="18" width="29.140625" bestFit="1" customWidth="1"/>
    <col min="19" max="19" width="33.7109375" bestFit="1" customWidth="1"/>
    <col min="20" max="20" width="28.5703125" bestFit="1" customWidth="1"/>
    <col min="21" max="21" width="38.5703125" bestFit="1" customWidth="1"/>
    <col min="22" max="22" width="13.140625" bestFit="1" customWidth="1"/>
    <col min="23" max="23" width="50.28515625" bestFit="1" customWidth="1"/>
    <col min="24" max="24" width="29.140625" bestFit="1" customWidth="1"/>
    <col min="25" max="25" width="30.5703125" bestFit="1" customWidth="1"/>
  </cols>
  <sheetData>
    <row r="1" spans="1:27" ht="15" customHeight="1" x14ac:dyDescent="0.25">
      <c r="A1" t="str">
        <f>IF('variable fournisseur'!A9&lt;&gt;"","&lt;CdtTrfTxInf&gt;&lt;PmtId&gt;&lt;InstrId&gt;","")</f>
        <v>&lt;CdtTrfTxInf&gt;&lt;PmtId&gt;&lt;InstrId&gt;</v>
      </c>
      <c r="B1" t="str">
        <f>IF('variable fournisseur'!A9&lt;&gt;"",PROPER('variable tireur'!$B$2),"")</f>
        <v/>
      </c>
      <c r="C1" t="s">
        <v>6</v>
      </c>
      <c r="D1" t="str">
        <f ca="1">'variable tireur'!$G$5</f>
        <v>20241206</v>
      </c>
      <c r="E1" t="s">
        <v>6</v>
      </c>
      <c r="F1" t="str">
        <f ca="1">CONCATENATE('variable fournisseur'!$C$5,'variable fournisseur'!$D9)</f>
        <v>M119.640.0.0</v>
      </c>
      <c r="G1" t="str">
        <f>IF('variable fournisseur'!A9&lt;&gt;"","&lt;/InstrId&gt;&lt;EndToEndId&gt;","")</f>
        <v>&lt;/InstrId&gt;&lt;EndToEndId&gt;</v>
      </c>
      <c r="H1" t="str">
        <f>UPPER(LEFT('variable tireur'!$B$2,3))</f>
        <v/>
      </c>
      <c r="I1" t="str">
        <f>IF('variable fournisseur'!A9&lt;&gt;"",".","")</f>
        <v>.</v>
      </c>
      <c r="J1" t="str">
        <f ca="1">'variable tireur'!$G$5</f>
        <v>20241206</v>
      </c>
      <c r="K1" t="str">
        <f>IF('variable fournisseur'!A9&lt;&gt;"",".","")</f>
        <v>.</v>
      </c>
      <c r="L1" t="str">
        <f ca="1">'variable fournisseur'!$F9</f>
        <v>M119.7AD.7C31E7</v>
      </c>
      <c r="M1" t="s">
        <v>8</v>
      </c>
      <c r="N1">
        <f>'variable fournisseur'!C9</f>
        <v>3.67</v>
      </c>
      <c r="O1" t="s">
        <v>9</v>
      </c>
      <c r="P1" t="str">
        <f>IFERROR(INDEX('bibliotheque fournisseur'!$A:$D,MATCH('variable fournisseur'!$A9,'bibliotheque fournisseur'!$B:$B,0),MATCH("bic",'bibliotheque fournisseur'!$1:$1,0)),"")</f>
        <v/>
      </c>
      <c r="Q1" t="s">
        <v>10</v>
      </c>
      <c r="R1" t="str">
        <f>IFERROR(INDEX('bibliotheque fournisseur'!$A:$D,MATCH('variable fournisseur'!$A9,'bibliotheque fournisseur'!$B:$B,0),MATCH("nom",'bibliotheque fournisseur'!$1:$1,0)),"")</f>
        <v/>
      </c>
      <c r="S1" t="s">
        <v>11</v>
      </c>
      <c r="T1" t="str">
        <f>IFERROR(INDEX('bibliotheque fournisseur'!$A:$D,MATCH('variable fournisseur'!$A9,'bibliotheque fournisseur'!$B:$B,0),MATCH("iban",'bibliotheque fournisseur'!$1:$1,0)),"")</f>
        <v/>
      </c>
      <c r="U1" t="s">
        <v>20</v>
      </c>
      <c r="V1" t="str">
        <f ca="1">CONCATENATE('variable tireur'!$I$5," ",'variable fournisseur'!$A9)</f>
        <v>12/2024 gefco</v>
      </c>
      <c r="W1" t="s">
        <v>22</v>
      </c>
      <c r="AA1" s="5"/>
    </row>
    <row r="2" spans="1:27" ht="15" customHeight="1" x14ac:dyDescent="0.25">
      <c r="A2" t="str">
        <f>IF('variable fournisseur'!A10&lt;&gt;"","&lt;CdtTrfTxInf&gt;&lt;PmtId&gt;&lt;InstrId&gt;","")</f>
        <v/>
      </c>
      <c r="B2" t="str">
        <f>IF('variable fournisseur'!A10&lt;&gt;"",PROPER('variable tireur'!$B$2),"")</f>
        <v/>
      </c>
      <c r="C2" t="s">
        <v>6</v>
      </c>
      <c r="D2" t="str">
        <f ca="1">'variable tireur'!$G$5</f>
        <v>20241206</v>
      </c>
      <c r="E2" t="s">
        <v>6</v>
      </c>
      <c r="F2" t="str">
        <f ca="1">CONCATENATE('variable fournisseur'!$C$5,'variable fournisseur'!$D10)</f>
        <v>M119.640.0.1</v>
      </c>
      <c r="G2" t="str">
        <f>IF('variable fournisseur'!A10&lt;&gt;"","&lt;/InstrId&gt;&lt;EndToEndId&gt;","")</f>
        <v/>
      </c>
      <c r="H2" t="str">
        <f>UPPER(LEFT('variable tireur'!$B$2,3))</f>
        <v/>
      </c>
      <c r="I2" t="str">
        <f>IF('variable fournisseur'!A10&lt;&gt;"",".","")</f>
        <v/>
      </c>
      <c r="J2" t="str">
        <f ca="1">'variable tireur'!$G$5</f>
        <v>20241206</v>
      </c>
      <c r="K2" t="str">
        <f>IF('variable fournisseur'!A10&lt;&gt;"",".","")</f>
        <v/>
      </c>
      <c r="L2" t="str">
        <f>'variable fournisseur'!$F10</f>
        <v/>
      </c>
      <c r="M2" t="s">
        <v>8</v>
      </c>
      <c r="N2">
        <f>'variable fournisseur'!C10</f>
        <v>8.6</v>
      </c>
      <c r="O2" t="s">
        <v>9</v>
      </c>
      <c r="P2" t="str">
        <f>IFERROR(INDEX('bibliotheque fournisseur'!$A:$D,MATCH('variable fournisseur'!$A10,'bibliotheque fournisseur'!$B:$B,0),MATCH("bic",'bibliotheque fournisseur'!$1:$1,0)),"")</f>
        <v/>
      </c>
      <c r="Q2" t="s">
        <v>10</v>
      </c>
      <c r="R2" t="str">
        <f>IFERROR(INDEX('bibliotheque fournisseur'!$A:$D,MATCH('variable fournisseur'!$A10,'bibliotheque fournisseur'!$B:$B,0),MATCH("nom",'bibliotheque fournisseur'!$1:$1,0)),"")</f>
        <v/>
      </c>
      <c r="S2" t="s">
        <v>11</v>
      </c>
      <c r="T2" t="str">
        <f>IFERROR(INDEX('bibliotheque fournisseur'!A:D,MATCH('variable fournisseur'!A10,'bibliotheque fournisseur'!B:B,0),MATCH("iban",'bibliotheque fournisseur'!$1:$1,0)),"")</f>
        <v/>
      </c>
      <c r="U2" t="s">
        <v>20</v>
      </c>
      <c r="V2" t="str">
        <f ca="1">CONCATENATE('variable tireur'!$I$5," ",'variable fournisseur'!$A10)</f>
        <v xml:space="preserve">12/2024 </v>
      </c>
      <c r="W2" t="s">
        <v>22</v>
      </c>
      <c r="AA2" s="5"/>
    </row>
    <row r="3" spans="1:27" ht="15" customHeight="1" x14ac:dyDescent="0.25">
      <c r="A3" t="str">
        <f>IF('variable fournisseur'!A11&lt;&gt;"","&lt;CdtTrfTxInf&gt;&lt;PmtId&gt;&lt;InstrId&gt;","")</f>
        <v/>
      </c>
      <c r="B3" t="str">
        <f>IF('variable fournisseur'!A11&lt;&gt;"",PROPER('variable tireur'!$B$2),"")</f>
        <v/>
      </c>
      <c r="C3" t="s">
        <v>6</v>
      </c>
      <c r="D3" t="str">
        <f ca="1">'variable tireur'!$G$5</f>
        <v>20241206</v>
      </c>
      <c r="E3" t="s">
        <v>6</v>
      </c>
      <c r="F3" t="str">
        <f ca="1">CONCATENATE('variable fournisseur'!$C$5,'variable fournisseur'!$D11)</f>
        <v>M119.640.0.2</v>
      </c>
      <c r="G3" t="str">
        <f>IF('variable fournisseur'!A11&lt;&gt;"","&lt;/InstrId&gt;&lt;EndToEndId&gt;","")</f>
        <v/>
      </c>
      <c r="H3" t="str">
        <f>UPPER(LEFT('variable tireur'!$B$2,3))</f>
        <v/>
      </c>
      <c r="I3" t="str">
        <f>IF('variable fournisseur'!A11&lt;&gt;"",".","")</f>
        <v/>
      </c>
      <c r="J3" t="str">
        <f ca="1">'variable tireur'!$G$5</f>
        <v>20241206</v>
      </c>
      <c r="K3" t="str">
        <f>IF('variable fournisseur'!A11&lt;&gt;"",".","")</f>
        <v/>
      </c>
      <c r="L3" t="str">
        <f>'variable fournisseur'!$F11</f>
        <v/>
      </c>
      <c r="M3" t="s">
        <v>8</v>
      </c>
      <c r="N3">
        <f>'variable fournisseur'!C11</f>
        <v>7.69</v>
      </c>
      <c r="O3" t="s">
        <v>9</v>
      </c>
      <c r="P3" t="str">
        <f>IFERROR(INDEX('bibliotheque fournisseur'!$A:$D,MATCH('variable fournisseur'!$A11,'bibliotheque fournisseur'!$B:$B,0),MATCH("bic",'bibliotheque fournisseur'!$1:$1,0)),"")</f>
        <v/>
      </c>
      <c r="Q3" t="s">
        <v>10</v>
      </c>
      <c r="R3" t="str">
        <f>IFERROR(INDEX('bibliotheque fournisseur'!$A:$D,MATCH('variable fournisseur'!$A11,'bibliotheque fournisseur'!$B:$B,0),MATCH("nom",'bibliotheque fournisseur'!$1:$1,0)),"")</f>
        <v/>
      </c>
      <c r="S3" t="s">
        <v>11</v>
      </c>
      <c r="T3" t="str">
        <f>IFERROR(INDEX('bibliotheque fournisseur'!A:D,MATCH('variable fournisseur'!A11,'bibliotheque fournisseur'!B:B,0),MATCH("iban",'bibliotheque fournisseur'!$1:$1,0)),"")</f>
        <v/>
      </c>
      <c r="U3" t="s">
        <v>20</v>
      </c>
      <c r="V3" t="str">
        <f ca="1">CONCATENATE('variable tireur'!$I$5," ",'variable fournisseur'!$A11)</f>
        <v xml:space="preserve">12/2024 </v>
      </c>
      <c r="W3" t="s">
        <v>22</v>
      </c>
      <c r="AA3" s="5"/>
    </row>
    <row r="4" spans="1:27" ht="15" customHeight="1" x14ac:dyDescent="0.25">
      <c r="A4" t="str">
        <f>IF('variable fournisseur'!A12&lt;&gt;"","&lt;CdtTrfTxInf&gt;&lt;PmtId&gt;&lt;InstrId&gt;","")</f>
        <v/>
      </c>
      <c r="B4" t="str">
        <f>IF('variable fournisseur'!A12&lt;&gt;"",PROPER('variable tireur'!$B$2),"")</f>
        <v/>
      </c>
      <c r="C4" t="s">
        <v>6</v>
      </c>
      <c r="D4" t="str">
        <f ca="1">'variable tireur'!$G$5</f>
        <v>20241206</v>
      </c>
      <c r="E4" t="s">
        <v>6</v>
      </c>
      <c r="F4" t="str">
        <f ca="1">CONCATENATE('variable fournisseur'!$C$5,'variable fournisseur'!$D12)</f>
        <v>M119.640.0.3</v>
      </c>
      <c r="G4" t="str">
        <f>IF('variable fournisseur'!A12&lt;&gt;"","&lt;/InstrId&gt;&lt;EndToEndId&gt;","")</f>
        <v/>
      </c>
      <c r="H4" t="str">
        <f>UPPER(LEFT('variable tireur'!$B$2,3))</f>
        <v/>
      </c>
      <c r="I4" t="str">
        <f>IF('variable fournisseur'!A12&lt;&gt;"",".","")</f>
        <v/>
      </c>
      <c r="J4" t="str">
        <f ca="1">'variable tireur'!$G$5</f>
        <v>20241206</v>
      </c>
      <c r="K4" t="str">
        <f>IF('variable fournisseur'!A12&lt;&gt;"",".","")</f>
        <v/>
      </c>
      <c r="L4" t="str">
        <f>'variable fournisseur'!$F12</f>
        <v/>
      </c>
      <c r="M4" t="s">
        <v>8</v>
      </c>
      <c r="N4">
        <f>'variable fournisseur'!C12</f>
        <v>3.17</v>
      </c>
      <c r="O4" t="s">
        <v>9</v>
      </c>
      <c r="P4" t="str">
        <f>IFERROR(INDEX('bibliotheque fournisseur'!$A:$D,MATCH('variable fournisseur'!$A12,'bibliotheque fournisseur'!$B:$B,0),MATCH("bic",'bibliotheque fournisseur'!$1:$1,0)),"")</f>
        <v/>
      </c>
      <c r="Q4" t="s">
        <v>10</v>
      </c>
      <c r="R4" t="str">
        <f>IFERROR(INDEX('bibliotheque fournisseur'!$A:$D,MATCH('variable fournisseur'!$A12,'bibliotheque fournisseur'!$B:$B,0),MATCH("nom",'bibliotheque fournisseur'!$1:$1,0)),"")</f>
        <v/>
      </c>
      <c r="S4" t="s">
        <v>11</v>
      </c>
      <c r="T4" t="str">
        <f>IFERROR(INDEX('bibliotheque fournisseur'!A:D,MATCH('variable fournisseur'!A12,'bibliotheque fournisseur'!B:B,0),MATCH("iban",'bibliotheque fournisseur'!$1:$1,0)),"")</f>
        <v/>
      </c>
      <c r="U4" t="s">
        <v>20</v>
      </c>
      <c r="V4" t="str">
        <f ca="1">CONCATENATE('variable tireur'!$I$5," ",'variable fournisseur'!$A12)</f>
        <v xml:space="preserve">12/2024 </v>
      </c>
      <c r="W4" t="s">
        <v>22</v>
      </c>
      <c r="AA4" s="5"/>
    </row>
    <row r="5" spans="1:27" ht="15" customHeight="1" x14ac:dyDescent="0.25">
      <c r="A5" t="str">
        <f>IF('variable fournisseur'!A13&lt;&gt;"","&lt;CdtTrfTxInf&gt;&lt;PmtId&gt;&lt;InstrId&gt;","")</f>
        <v/>
      </c>
      <c r="B5" t="str">
        <f>IF('variable fournisseur'!A13&lt;&gt;"",PROPER('variable tireur'!$B$2),"")</f>
        <v/>
      </c>
      <c r="C5" t="s">
        <v>6</v>
      </c>
      <c r="D5" t="str">
        <f ca="1">'variable tireur'!$G$5</f>
        <v>20241206</v>
      </c>
      <c r="E5" t="s">
        <v>6</v>
      </c>
      <c r="F5" t="str">
        <f ca="1">CONCATENATE('variable fournisseur'!$C$5,'variable fournisseur'!$D13)</f>
        <v>M119.640.0.4</v>
      </c>
      <c r="G5" t="str">
        <f>IF('variable fournisseur'!A13&lt;&gt;"","&lt;/InstrId&gt;&lt;EndToEndId&gt;","")</f>
        <v/>
      </c>
      <c r="H5" t="str">
        <f>UPPER(LEFT('variable tireur'!$B$2,3))</f>
        <v/>
      </c>
      <c r="I5" t="str">
        <f>IF('variable fournisseur'!A13&lt;&gt;"",".","")</f>
        <v/>
      </c>
      <c r="J5" t="str">
        <f ca="1">'variable tireur'!$G$5</f>
        <v>20241206</v>
      </c>
      <c r="K5" t="str">
        <f>IF('variable fournisseur'!A13&lt;&gt;"",".","")</f>
        <v/>
      </c>
      <c r="L5" t="str">
        <f>'variable fournisseur'!$F13</f>
        <v/>
      </c>
      <c r="M5" t="s">
        <v>8</v>
      </c>
      <c r="N5">
        <f>'variable fournisseur'!C13</f>
        <v>5.34</v>
      </c>
      <c r="O5" t="s">
        <v>9</v>
      </c>
      <c r="P5" t="str">
        <f>IFERROR(INDEX('bibliotheque fournisseur'!$A:$D,MATCH('variable fournisseur'!$A13,'bibliotheque fournisseur'!$B:$B,0),MATCH("bic",'bibliotheque fournisseur'!$1:$1,0)),"")</f>
        <v/>
      </c>
      <c r="Q5" t="s">
        <v>10</v>
      </c>
      <c r="R5" t="str">
        <f>IFERROR(INDEX('bibliotheque fournisseur'!$A:$D,MATCH('variable fournisseur'!$A13,'bibliotheque fournisseur'!$B:$B,0),MATCH("nom",'bibliotheque fournisseur'!$1:$1,0)),"")</f>
        <v/>
      </c>
      <c r="S5" t="s">
        <v>11</v>
      </c>
      <c r="T5" t="str">
        <f>IFERROR(INDEX('bibliotheque fournisseur'!A:D,MATCH('variable fournisseur'!A13,'bibliotheque fournisseur'!B:B,0),MATCH("iban",'bibliotheque fournisseur'!$1:$1,0)),"")</f>
        <v/>
      </c>
      <c r="U5" t="s">
        <v>20</v>
      </c>
      <c r="V5" t="str">
        <f ca="1">CONCATENATE('variable tireur'!$I$5," ",'variable fournisseur'!$A13)</f>
        <v xml:space="preserve">12/2024 </v>
      </c>
      <c r="W5" t="s">
        <v>22</v>
      </c>
      <c r="AA5" s="5"/>
    </row>
    <row r="6" spans="1:27" ht="15" customHeight="1" x14ac:dyDescent="0.25">
      <c r="A6" t="str">
        <f>IF('variable fournisseur'!A14&lt;&gt;"","&lt;CdtTrfTxInf&gt;&lt;PmtId&gt;&lt;InstrId&gt;","")</f>
        <v/>
      </c>
      <c r="B6" t="str">
        <f>IF('variable fournisseur'!A14&lt;&gt;"",PROPER('variable tireur'!$B$2),"")</f>
        <v/>
      </c>
      <c r="C6" t="s">
        <v>6</v>
      </c>
      <c r="D6" t="str">
        <f ca="1">'variable tireur'!$G$5</f>
        <v>20241206</v>
      </c>
      <c r="E6" t="s">
        <v>6</v>
      </c>
      <c r="F6" t="str">
        <f ca="1">CONCATENATE('variable fournisseur'!$C$5,'variable fournisseur'!$D14)</f>
        <v>M119.640.0.5</v>
      </c>
      <c r="G6" t="str">
        <f>IF('variable fournisseur'!A14&lt;&gt;"","&lt;/InstrId&gt;&lt;EndToEndId&gt;","")</f>
        <v/>
      </c>
      <c r="H6" t="str">
        <f>UPPER(LEFT('variable tireur'!$B$2,3))</f>
        <v/>
      </c>
      <c r="I6" t="str">
        <f>IF('variable fournisseur'!A14&lt;&gt;"",".","")</f>
        <v/>
      </c>
      <c r="J6" t="str">
        <f ca="1">'variable tireur'!$G$5</f>
        <v>20241206</v>
      </c>
      <c r="K6" t="str">
        <f>IF('variable fournisseur'!A14&lt;&gt;"",".","")</f>
        <v/>
      </c>
      <c r="L6" t="str">
        <f>'variable fournisseur'!$F14</f>
        <v/>
      </c>
      <c r="M6" t="s">
        <v>8</v>
      </c>
      <c r="N6">
        <f>'variable fournisseur'!C14</f>
        <v>7.38</v>
      </c>
      <c r="O6" t="s">
        <v>9</v>
      </c>
      <c r="P6" t="str">
        <f>IFERROR(INDEX('bibliotheque fournisseur'!$A:$D,MATCH('variable fournisseur'!$A14,'bibliotheque fournisseur'!$B:$B,0),MATCH("bic",'bibliotheque fournisseur'!$1:$1,0)),"")</f>
        <v/>
      </c>
      <c r="Q6" t="s">
        <v>10</v>
      </c>
      <c r="R6" t="str">
        <f>IFERROR(INDEX('bibliotheque fournisseur'!$A:$D,MATCH('variable fournisseur'!$A14,'bibliotheque fournisseur'!$B:$B,0),MATCH("nom",'bibliotheque fournisseur'!$1:$1,0)),"")</f>
        <v/>
      </c>
      <c r="S6" t="s">
        <v>11</v>
      </c>
      <c r="T6" t="str">
        <f>IFERROR(INDEX('bibliotheque fournisseur'!A:D,MATCH('variable fournisseur'!A14,'bibliotheque fournisseur'!B:B,0),MATCH("iban",'bibliotheque fournisseur'!$1:$1,0)),"")</f>
        <v/>
      </c>
      <c r="U6" t="s">
        <v>20</v>
      </c>
      <c r="V6" t="str">
        <f ca="1">CONCATENATE('variable tireur'!$I$5," ",'variable fournisseur'!$A14)</f>
        <v xml:space="preserve">12/2024 </v>
      </c>
      <c r="W6" t="s">
        <v>22</v>
      </c>
      <c r="AA6" s="5"/>
    </row>
    <row r="7" spans="1:27" ht="15" customHeight="1" x14ac:dyDescent="0.25">
      <c r="A7" t="str">
        <f>IF('variable fournisseur'!A15&lt;&gt;"","&lt;CdtTrfTxInf&gt;&lt;PmtId&gt;&lt;InstrId&gt;","")</f>
        <v/>
      </c>
      <c r="B7" t="str">
        <f>IF('variable fournisseur'!A15&lt;&gt;"",PROPER('variable tireur'!$B$2),"")</f>
        <v/>
      </c>
      <c r="C7" t="s">
        <v>6</v>
      </c>
      <c r="D7" t="str">
        <f ca="1">'variable tireur'!$G$5</f>
        <v>20241206</v>
      </c>
      <c r="E7" t="s">
        <v>6</v>
      </c>
      <c r="F7" t="str">
        <f ca="1">CONCATENATE('variable fournisseur'!$C$5,'variable fournisseur'!$D15)</f>
        <v>M119.640.0.6</v>
      </c>
      <c r="G7" t="str">
        <f>IF('variable fournisseur'!A15&lt;&gt;"","&lt;/InstrId&gt;&lt;EndToEndId&gt;","")</f>
        <v/>
      </c>
      <c r="H7" t="str">
        <f>UPPER(LEFT('variable tireur'!$B$2,3))</f>
        <v/>
      </c>
      <c r="I7" t="str">
        <f>IF('variable fournisseur'!A15&lt;&gt;"",".","")</f>
        <v/>
      </c>
      <c r="J7" t="str">
        <f ca="1">'variable tireur'!$G$5</f>
        <v>20241206</v>
      </c>
      <c r="K7" t="str">
        <f>IF('variable fournisseur'!A15&lt;&gt;"",".","")</f>
        <v/>
      </c>
      <c r="L7" t="str">
        <f>'variable fournisseur'!$F15</f>
        <v/>
      </c>
      <c r="M7" t="s">
        <v>8</v>
      </c>
      <c r="N7">
        <f>'variable fournisseur'!C15</f>
        <v>6.89</v>
      </c>
      <c r="O7" t="s">
        <v>9</v>
      </c>
      <c r="P7" t="str">
        <f>IFERROR(INDEX('bibliotheque fournisseur'!$A:$D,MATCH('variable fournisseur'!$A15,'bibliotheque fournisseur'!$B:$B,0),MATCH("bic",'bibliotheque fournisseur'!$1:$1,0)),"")</f>
        <v/>
      </c>
      <c r="Q7" t="s">
        <v>10</v>
      </c>
      <c r="R7" t="str">
        <f>IFERROR(INDEX('bibliotheque fournisseur'!$A:$D,MATCH('variable fournisseur'!$A15,'bibliotheque fournisseur'!$B:$B,0),MATCH("nom",'bibliotheque fournisseur'!$1:$1,0)),"")</f>
        <v/>
      </c>
      <c r="S7" t="s">
        <v>11</v>
      </c>
      <c r="T7" t="str">
        <f>IFERROR(INDEX('bibliotheque fournisseur'!A:D,MATCH('variable fournisseur'!A15,'bibliotheque fournisseur'!B:B,0),MATCH("iban",'bibliotheque fournisseur'!$1:$1,0)),"")</f>
        <v/>
      </c>
      <c r="U7" t="s">
        <v>20</v>
      </c>
      <c r="V7" t="str">
        <f ca="1">CONCATENATE('variable tireur'!$I$5," ",'variable fournisseur'!$A15)</f>
        <v xml:space="preserve">12/2024 </v>
      </c>
      <c r="W7" t="s">
        <v>22</v>
      </c>
      <c r="AA7" s="5"/>
    </row>
    <row r="8" spans="1:27" ht="15" customHeight="1" x14ac:dyDescent="0.25">
      <c r="A8" t="str">
        <f>IF('variable fournisseur'!A16&lt;&gt;"","&lt;CdtTrfTxInf&gt;&lt;PmtId&gt;&lt;InstrId&gt;","")</f>
        <v/>
      </c>
      <c r="B8" t="str">
        <f>IF('variable fournisseur'!A16&lt;&gt;"",PROPER('variable tireur'!$B$2),"")</f>
        <v/>
      </c>
      <c r="C8" t="s">
        <v>6</v>
      </c>
      <c r="D8" t="str">
        <f ca="1">'variable tireur'!$G$5</f>
        <v>20241206</v>
      </c>
      <c r="E8" t="s">
        <v>6</v>
      </c>
      <c r="F8" t="str">
        <f ca="1">CONCATENATE('variable fournisseur'!$C$5,'variable fournisseur'!$D16)</f>
        <v>M119.640.0.7</v>
      </c>
      <c r="G8" t="str">
        <f>IF('variable fournisseur'!A16&lt;&gt;"","&lt;/InstrId&gt;&lt;EndToEndId&gt;","")</f>
        <v/>
      </c>
      <c r="H8" t="str">
        <f>UPPER(LEFT('variable tireur'!$B$2,3))</f>
        <v/>
      </c>
      <c r="I8" t="str">
        <f>IF('variable fournisseur'!A16&lt;&gt;"",".","")</f>
        <v/>
      </c>
      <c r="J8" t="str">
        <f ca="1">'variable tireur'!$G$5</f>
        <v>20241206</v>
      </c>
      <c r="K8" t="str">
        <f>IF('variable fournisseur'!A16&lt;&gt;"",".","")</f>
        <v/>
      </c>
      <c r="L8" t="str">
        <f>'variable fournisseur'!$F16</f>
        <v/>
      </c>
      <c r="M8" t="s">
        <v>8</v>
      </c>
      <c r="N8">
        <f>'variable fournisseur'!C16</f>
        <v>7.31</v>
      </c>
      <c r="O8" t="s">
        <v>9</v>
      </c>
      <c r="P8" t="str">
        <f>IFERROR(INDEX('bibliotheque fournisseur'!$A:$D,MATCH('variable fournisseur'!$A16,'bibliotheque fournisseur'!$B:$B,0),MATCH("bic",'bibliotheque fournisseur'!$1:$1,0)),"")</f>
        <v/>
      </c>
      <c r="Q8" t="s">
        <v>10</v>
      </c>
      <c r="R8" t="str">
        <f>IFERROR(INDEX('bibliotheque fournisseur'!$A:$D,MATCH('variable fournisseur'!$A16,'bibliotheque fournisseur'!$B:$B,0),MATCH("nom",'bibliotheque fournisseur'!$1:$1,0)),"")</f>
        <v/>
      </c>
      <c r="S8" t="s">
        <v>11</v>
      </c>
      <c r="T8" t="str">
        <f>IFERROR(INDEX('bibliotheque fournisseur'!A:D,MATCH('variable fournisseur'!A16,'bibliotheque fournisseur'!B:B,0),MATCH("iban",'bibliotheque fournisseur'!$1:$1,0)),"")</f>
        <v/>
      </c>
      <c r="U8" t="s">
        <v>20</v>
      </c>
      <c r="V8" t="str">
        <f ca="1">CONCATENATE('variable tireur'!$I$5," ",'variable fournisseur'!$A16)</f>
        <v xml:space="preserve">12/2024 </v>
      </c>
      <c r="W8" t="s">
        <v>22</v>
      </c>
      <c r="AA8" s="5"/>
    </row>
    <row r="9" spans="1:27" ht="15" customHeight="1" x14ac:dyDescent="0.25">
      <c r="A9" t="str">
        <f>IF('variable fournisseur'!A17&lt;&gt;"","&lt;CdtTrfTxInf&gt;&lt;PmtId&gt;&lt;InstrId&gt;","")</f>
        <v/>
      </c>
      <c r="B9" t="str">
        <f>IF('variable fournisseur'!A17&lt;&gt;"",PROPER('variable tireur'!$B$2),"")</f>
        <v/>
      </c>
      <c r="C9" t="s">
        <v>6</v>
      </c>
      <c r="D9" t="str">
        <f ca="1">'variable tireur'!$G$5</f>
        <v>20241206</v>
      </c>
      <c r="E9" t="s">
        <v>6</v>
      </c>
      <c r="F9" t="str">
        <f ca="1">CONCATENATE('variable fournisseur'!$C$5,'variable fournisseur'!$D17)</f>
        <v>M119.640.0.8</v>
      </c>
      <c r="G9" t="str">
        <f>IF('variable fournisseur'!A17&lt;&gt;"","&lt;/InstrId&gt;&lt;EndToEndId&gt;","")</f>
        <v/>
      </c>
      <c r="H9" t="str">
        <f>UPPER(LEFT('variable tireur'!$B$2,3))</f>
        <v/>
      </c>
      <c r="I9" t="str">
        <f>IF('variable fournisseur'!A17&lt;&gt;"",".","")</f>
        <v/>
      </c>
      <c r="J9" t="str">
        <f ca="1">'variable tireur'!$G$5</f>
        <v>20241206</v>
      </c>
      <c r="K9" t="str">
        <f>IF('variable fournisseur'!A17&lt;&gt;"",".","")</f>
        <v/>
      </c>
      <c r="L9" t="str">
        <f>'variable fournisseur'!$F17</f>
        <v/>
      </c>
      <c r="M9" t="s">
        <v>8</v>
      </c>
      <c r="N9">
        <f>'variable fournisseur'!C17</f>
        <v>6.3</v>
      </c>
      <c r="O9" t="s">
        <v>9</v>
      </c>
      <c r="P9" t="str">
        <f>IFERROR(INDEX('bibliotheque fournisseur'!$A:$D,MATCH('variable fournisseur'!$A17,'bibliotheque fournisseur'!$B:$B,0),MATCH("bic",'bibliotheque fournisseur'!$1:$1,0)),"")</f>
        <v/>
      </c>
      <c r="Q9" t="s">
        <v>10</v>
      </c>
      <c r="R9" t="str">
        <f>IFERROR(INDEX('bibliotheque fournisseur'!$A:$D,MATCH('variable fournisseur'!$A17,'bibliotheque fournisseur'!$B:$B,0),MATCH("nom",'bibliotheque fournisseur'!$1:$1,0)),"")</f>
        <v/>
      </c>
      <c r="S9" t="s">
        <v>11</v>
      </c>
      <c r="T9" t="str">
        <f>IFERROR(INDEX('bibliotheque fournisseur'!A:D,MATCH('variable fournisseur'!A17,'bibliotheque fournisseur'!B:B,0),MATCH("iban",'bibliotheque fournisseur'!$1:$1,0)),"")</f>
        <v/>
      </c>
      <c r="U9" t="s">
        <v>20</v>
      </c>
      <c r="V9" t="str">
        <f ca="1">CONCATENATE('variable tireur'!$I$5," ",'variable fournisseur'!$A17)</f>
        <v xml:space="preserve">12/2024 </v>
      </c>
      <c r="W9" t="s">
        <v>22</v>
      </c>
      <c r="AA9" s="5"/>
    </row>
    <row r="10" spans="1:27" ht="15" customHeight="1" x14ac:dyDescent="0.25">
      <c r="A10" t="str">
        <f>IF('variable fournisseur'!A18&lt;&gt;"","&lt;CdtTrfTxInf&gt;&lt;PmtId&gt;&lt;InstrId&gt;","")</f>
        <v/>
      </c>
      <c r="B10" t="str">
        <f>IF('variable fournisseur'!A18&lt;&gt;"",PROPER('variable tireur'!$B$2),"")</f>
        <v/>
      </c>
      <c r="C10" t="s">
        <v>6</v>
      </c>
      <c r="D10" t="str">
        <f ca="1">'variable tireur'!$G$5</f>
        <v>20241206</v>
      </c>
      <c r="E10" t="s">
        <v>6</v>
      </c>
      <c r="F10" t="str">
        <f ca="1">CONCATENATE('variable fournisseur'!$C$5,'variable fournisseur'!$D18)</f>
        <v>M119.640.0.9</v>
      </c>
      <c r="G10" t="str">
        <f>IF('variable fournisseur'!A18&lt;&gt;"","&lt;/InstrId&gt;&lt;EndToEndId&gt;","")</f>
        <v/>
      </c>
      <c r="H10" t="str">
        <f>UPPER(LEFT('variable tireur'!$B$2,3))</f>
        <v/>
      </c>
      <c r="I10" t="str">
        <f>IF('variable fournisseur'!A18&lt;&gt;"",".","")</f>
        <v/>
      </c>
      <c r="J10" t="str">
        <f ca="1">'variable tireur'!$G$5</f>
        <v>20241206</v>
      </c>
      <c r="K10" t="str">
        <f>IF('variable fournisseur'!A18&lt;&gt;"",".","")</f>
        <v/>
      </c>
      <c r="L10" t="str">
        <f>'variable fournisseur'!$F18</f>
        <v/>
      </c>
      <c r="M10" t="s">
        <v>8</v>
      </c>
      <c r="N10">
        <f>'variable fournisseur'!C18</f>
        <v>10.79</v>
      </c>
      <c r="O10" t="s">
        <v>9</v>
      </c>
      <c r="P10" t="str">
        <f>IFERROR(INDEX('bibliotheque fournisseur'!$A:$D,MATCH('variable fournisseur'!$A18,'bibliotheque fournisseur'!$B:$B,0),MATCH("bic",'bibliotheque fournisseur'!$1:$1,0)),"")</f>
        <v/>
      </c>
      <c r="Q10" t="s">
        <v>10</v>
      </c>
      <c r="R10" t="str">
        <f>IFERROR(INDEX('bibliotheque fournisseur'!$A:$D,MATCH('variable fournisseur'!$A18,'bibliotheque fournisseur'!$B:$B,0),MATCH("nom",'bibliotheque fournisseur'!$1:$1,0)),"")</f>
        <v/>
      </c>
      <c r="S10" t="s">
        <v>11</v>
      </c>
      <c r="T10" t="str">
        <f>IFERROR(INDEX('bibliotheque fournisseur'!A:D,MATCH('variable fournisseur'!A18,'bibliotheque fournisseur'!B:B,0),MATCH("iban",'bibliotheque fournisseur'!$1:$1,0)),"")</f>
        <v/>
      </c>
      <c r="U10" t="s">
        <v>20</v>
      </c>
      <c r="V10" t="str">
        <f ca="1">CONCATENATE('variable tireur'!$I$5," ",'variable fournisseur'!$A18)</f>
        <v xml:space="preserve">12/2024 </v>
      </c>
      <c r="W10" t="s">
        <v>22</v>
      </c>
      <c r="AA10" s="5"/>
    </row>
    <row r="11" spans="1:27" ht="15" customHeight="1" x14ac:dyDescent="0.25">
      <c r="A11" t="str">
        <f>IF('variable fournisseur'!A19&lt;&gt;"","&lt;CdtTrfTxInf&gt;&lt;PmtId&gt;&lt;InstrId&gt;","")</f>
        <v/>
      </c>
      <c r="B11" t="str">
        <f>IF('variable fournisseur'!A19&lt;&gt;"",PROPER('variable tireur'!$B$2),"")</f>
        <v/>
      </c>
      <c r="C11" t="s">
        <v>6</v>
      </c>
      <c r="D11" t="str">
        <f ca="1">'variable tireur'!$G$5</f>
        <v>20241206</v>
      </c>
      <c r="E11" t="s">
        <v>6</v>
      </c>
      <c r="F11" t="str">
        <f ca="1">CONCATENATE('variable fournisseur'!$C$5,'variable fournisseur'!$D19)</f>
        <v>M119.640.0.10</v>
      </c>
      <c r="G11" t="str">
        <f>IF('variable fournisseur'!A19&lt;&gt;"","&lt;/InstrId&gt;&lt;EndToEndId&gt;","")</f>
        <v/>
      </c>
      <c r="H11" t="str">
        <f>UPPER(LEFT('variable tireur'!$B$2,3))</f>
        <v/>
      </c>
      <c r="I11" t="str">
        <f>IF('variable fournisseur'!A19&lt;&gt;"",".","")</f>
        <v/>
      </c>
      <c r="J11" t="str">
        <f ca="1">'variable tireur'!$G$5</f>
        <v>20241206</v>
      </c>
      <c r="K11" t="str">
        <f>IF('variable fournisseur'!A19&lt;&gt;"",".","")</f>
        <v/>
      </c>
      <c r="L11" t="str">
        <f>'variable fournisseur'!$F19</f>
        <v/>
      </c>
      <c r="M11" t="s">
        <v>8</v>
      </c>
      <c r="N11">
        <f>'variable fournisseur'!C19</f>
        <v>9.15</v>
      </c>
      <c r="O11" t="s">
        <v>9</v>
      </c>
      <c r="P11" t="str">
        <f>IFERROR(INDEX('bibliotheque fournisseur'!$A:$D,MATCH('variable fournisseur'!$A19,'bibliotheque fournisseur'!$B:$B,0),MATCH("bic",'bibliotheque fournisseur'!$1:$1,0)),"")</f>
        <v/>
      </c>
      <c r="Q11" t="s">
        <v>10</v>
      </c>
      <c r="R11" t="str">
        <f>IFERROR(INDEX('bibliotheque fournisseur'!$A:$D,MATCH('variable fournisseur'!$A19,'bibliotheque fournisseur'!$B:$B,0),MATCH("nom",'bibliotheque fournisseur'!$1:$1,0)),"")</f>
        <v/>
      </c>
      <c r="S11" t="s">
        <v>11</v>
      </c>
      <c r="T11" t="str">
        <f>IFERROR(INDEX('bibliotheque fournisseur'!A:D,MATCH('variable fournisseur'!A19,'bibliotheque fournisseur'!B:B,0),MATCH("iban",'bibliotheque fournisseur'!$1:$1,0)),"")</f>
        <v/>
      </c>
      <c r="U11" t="s">
        <v>20</v>
      </c>
      <c r="V11" t="str">
        <f ca="1">CONCATENATE('variable tireur'!$I$5," ",'variable fournisseur'!$A19)</f>
        <v xml:space="preserve">12/2024 </v>
      </c>
      <c r="W11" t="s">
        <v>22</v>
      </c>
      <c r="AA11" s="5"/>
    </row>
    <row r="12" spans="1:27" ht="15" customHeight="1" x14ac:dyDescent="0.25">
      <c r="A12" t="str">
        <f>IF('variable fournisseur'!A20&lt;&gt;"","&lt;CdtTrfTxInf&gt;&lt;PmtId&gt;&lt;InstrId&gt;","")</f>
        <v/>
      </c>
      <c r="B12" t="str">
        <f>IF('variable fournisseur'!A20&lt;&gt;"",PROPER('variable tireur'!$B$2),"")</f>
        <v/>
      </c>
      <c r="C12" t="s">
        <v>6</v>
      </c>
      <c r="D12" t="str">
        <f ca="1">'variable tireur'!$G$5</f>
        <v>20241206</v>
      </c>
      <c r="E12" t="s">
        <v>6</v>
      </c>
      <c r="F12" t="str">
        <f ca="1">CONCATENATE('variable fournisseur'!$C$5,'variable fournisseur'!$D20)</f>
        <v>M119.640.0.11</v>
      </c>
      <c r="G12" t="str">
        <f>IF('variable fournisseur'!A20&lt;&gt;"","&lt;/InstrId&gt;&lt;EndToEndId&gt;","")</f>
        <v/>
      </c>
      <c r="H12" t="str">
        <f>UPPER(LEFT('variable tireur'!$B$2,3))</f>
        <v/>
      </c>
      <c r="I12" t="str">
        <f>IF('variable fournisseur'!A20&lt;&gt;"",".","")</f>
        <v/>
      </c>
      <c r="J12" t="str">
        <f ca="1">'variable tireur'!$G$5</f>
        <v>20241206</v>
      </c>
      <c r="K12" t="str">
        <f>IF('variable fournisseur'!A20&lt;&gt;"",".","")</f>
        <v/>
      </c>
      <c r="L12" t="str">
        <f>'variable fournisseur'!$F20</f>
        <v/>
      </c>
      <c r="M12" t="s">
        <v>8</v>
      </c>
      <c r="N12">
        <f>'variable fournisseur'!C20</f>
        <v>8.91</v>
      </c>
      <c r="O12" t="s">
        <v>9</v>
      </c>
      <c r="P12" t="str">
        <f>IFERROR(INDEX('bibliotheque fournisseur'!$A:$D,MATCH('variable fournisseur'!$A20,'bibliotheque fournisseur'!$B:$B,0),MATCH("bic",'bibliotheque fournisseur'!$1:$1,0)),"")</f>
        <v/>
      </c>
      <c r="Q12" t="s">
        <v>10</v>
      </c>
      <c r="R12" t="str">
        <f>IFERROR(INDEX('bibliotheque fournisseur'!$A:$D,MATCH('variable fournisseur'!$A20,'bibliotheque fournisseur'!$B:$B,0),MATCH("nom",'bibliotheque fournisseur'!$1:$1,0)),"")</f>
        <v/>
      </c>
      <c r="S12" t="s">
        <v>11</v>
      </c>
      <c r="T12" t="str">
        <f>IFERROR(INDEX('bibliotheque fournisseur'!A:D,MATCH('variable fournisseur'!A20,'bibliotheque fournisseur'!B:B,0),MATCH("iban",'bibliotheque fournisseur'!$1:$1,0)),"")</f>
        <v/>
      </c>
      <c r="U12" t="s">
        <v>20</v>
      </c>
      <c r="V12" t="str">
        <f ca="1">CONCATENATE('variable tireur'!$I$5," ",'variable fournisseur'!$A20)</f>
        <v xml:space="preserve">12/2024 </v>
      </c>
      <c r="W12" t="s">
        <v>22</v>
      </c>
      <c r="AA12" s="5"/>
    </row>
    <row r="13" spans="1:27" ht="15" customHeight="1" x14ac:dyDescent="0.25">
      <c r="A13" t="str">
        <f>IF('variable fournisseur'!A21&lt;&gt;"","&lt;CdtTrfTxInf&gt;&lt;PmtId&gt;&lt;InstrId&gt;","")</f>
        <v/>
      </c>
      <c r="B13" t="str">
        <f>IF('variable fournisseur'!A21&lt;&gt;"",PROPER('variable tireur'!$B$2),"")</f>
        <v/>
      </c>
      <c r="C13" t="s">
        <v>6</v>
      </c>
      <c r="D13" t="str">
        <f ca="1">'variable tireur'!$G$5</f>
        <v>20241206</v>
      </c>
      <c r="E13" t="s">
        <v>6</v>
      </c>
      <c r="F13" t="str">
        <f ca="1">CONCATENATE('variable fournisseur'!$C$5,'variable fournisseur'!$D21)</f>
        <v>M119.640.0.12</v>
      </c>
      <c r="G13" t="str">
        <f>IF('variable fournisseur'!A21&lt;&gt;"","&lt;/InstrId&gt;&lt;EndToEndId&gt;","")</f>
        <v/>
      </c>
      <c r="H13" t="str">
        <f>UPPER(LEFT('variable tireur'!$B$2,3))</f>
        <v/>
      </c>
      <c r="I13" t="str">
        <f>IF('variable fournisseur'!A21&lt;&gt;"",".","")</f>
        <v/>
      </c>
      <c r="J13" t="str">
        <f ca="1">'variable tireur'!$G$5</f>
        <v>20241206</v>
      </c>
      <c r="K13" t="str">
        <f>IF('variable fournisseur'!A21&lt;&gt;"",".","")</f>
        <v/>
      </c>
      <c r="L13" t="str">
        <f>'variable fournisseur'!$F21</f>
        <v/>
      </c>
      <c r="M13" t="s">
        <v>8</v>
      </c>
      <c r="N13">
        <f>'variable fournisseur'!C21</f>
        <v>10.45</v>
      </c>
      <c r="O13" t="s">
        <v>9</v>
      </c>
      <c r="P13" t="str">
        <f>IFERROR(INDEX('bibliotheque fournisseur'!$A:$D,MATCH('variable fournisseur'!$A21,'bibliotheque fournisseur'!$B:$B,0),MATCH("bic",'bibliotheque fournisseur'!$1:$1,0)),"")</f>
        <v/>
      </c>
      <c r="Q13" t="s">
        <v>10</v>
      </c>
      <c r="R13" t="str">
        <f>IFERROR(INDEX('bibliotheque fournisseur'!$A:$D,MATCH('variable fournisseur'!$A21,'bibliotheque fournisseur'!$B:$B,0),MATCH("nom",'bibliotheque fournisseur'!$1:$1,0)),"")</f>
        <v/>
      </c>
      <c r="S13" t="s">
        <v>11</v>
      </c>
      <c r="T13" t="str">
        <f>IFERROR(INDEX('bibliotheque fournisseur'!A:D,MATCH('variable fournisseur'!A21,'bibliotheque fournisseur'!B:B,0),MATCH("iban",'bibliotheque fournisseur'!$1:$1,0)),"")</f>
        <v/>
      </c>
      <c r="U13" t="s">
        <v>20</v>
      </c>
      <c r="V13" t="str">
        <f ca="1">CONCATENATE('variable tireur'!$I$5," ",'variable fournisseur'!$A21)</f>
        <v xml:space="preserve">12/2024 </v>
      </c>
      <c r="W13" t="s">
        <v>22</v>
      </c>
      <c r="AA13" s="5"/>
    </row>
    <row r="14" spans="1:27" ht="15" customHeight="1" x14ac:dyDescent="0.25">
      <c r="A14" t="str">
        <f>IF('variable fournisseur'!A22&lt;&gt;"","&lt;CdtTrfTxInf&gt;&lt;PmtId&gt;&lt;InstrId&gt;","")</f>
        <v/>
      </c>
      <c r="B14" t="str">
        <f>IF('variable fournisseur'!A22&lt;&gt;"",PROPER('variable tireur'!$B$2),"")</f>
        <v/>
      </c>
      <c r="C14" t="s">
        <v>6</v>
      </c>
      <c r="D14" t="str">
        <f ca="1">'variable tireur'!$G$5</f>
        <v>20241206</v>
      </c>
      <c r="E14" t="s">
        <v>6</v>
      </c>
      <c r="F14" t="str">
        <f ca="1">CONCATENATE('variable fournisseur'!$C$5,'variable fournisseur'!$D22)</f>
        <v>M119.640.0.13</v>
      </c>
      <c r="G14" t="str">
        <f>IF('variable fournisseur'!A22&lt;&gt;"","&lt;/InstrId&gt;&lt;EndToEndId&gt;","")</f>
        <v/>
      </c>
      <c r="H14" t="str">
        <f>UPPER(LEFT('variable tireur'!$B$2,3))</f>
        <v/>
      </c>
      <c r="I14" t="str">
        <f>IF('variable fournisseur'!A22&lt;&gt;"",".","")</f>
        <v/>
      </c>
      <c r="J14" t="str">
        <f ca="1">'variable tireur'!$G$5</f>
        <v>20241206</v>
      </c>
      <c r="K14" t="str">
        <f>IF('variable fournisseur'!A22&lt;&gt;"",".","")</f>
        <v/>
      </c>
      <c r="L14" t="str">
        <f>'variable fournisseur'!$F22</f>
        <v/>
      </c>
      <c r="M14" t="s">
        <v>8</v>
      </c>
      <c r="N14">
        <f>'variable fournisseur'!C22</f>
        <v>3.61</v>
      </c>
      <c r="O14" t="s">
        <v>9</v>
      </c>
      <c r="P14" t="str">
        <f>IFERROR(INDEX('bibliotheque fournisseur'!$A:$D,MATCH('variable fournisseur'!$A22,'bibliotheque fournisseur'!$B:$B,0),MATCH("bic",'bibliotheque fournisseur'!$1:$1,0)),"")</f>
        <v/>
      </c>
      <c r="Q14" t="s">
        <v>10</v>
      </c>
      <c r="R14" t="str">
        <f>IFERROR(INDEX('bibliotheque fournisseur'!$A:$D,MATCH('variable fournisseur'!$A22,'bibliotheque fournisseur'!$B:$B,0),MATCH("nom",'bibliotheque fournisseur'!$1:$1,0)),"")</f>
        <v/>
      </c>
      <c r="S14" t="s">
        <v>11</v>
      </c>
      <c r="T14" t="str">
        <f>IFERROR(INDEX('bibliotheque fournisseur'!A:D,MATCH('variable fournisseur'!A22,'bibliotheque fournisseur'!B:B,0),MATCH("iban",'bibliotheque fournisseur'!$1:$1,0)),"")</f>
        <v/>
      </c>
      <c r="U14" t="s">
        <v>20</v>
      </c>
      <c r="V14" t="str">
        <f ca="1">CONCATENATE('variable tireur'!$I$5," ",'variable fournisseur'!$A22)</f>
        <v xml:space="preserve">12/2024 </v>
      </c>
      <c r="W14" t="s">
        <v>22</v>
      </c>
      <c r="AA14" s="5"/>
    </row>
    <row r="15" spans="1:27" ht="15" customHeight="1" x14ac:dyDescent="0.25">
      <c r="A15" t="str">
        <f>IF('variable fournisseur'!A23&lt;&gt;"","&lt;CdtTrfTxInf&gt;&lt;PmtId&gt;&lt;InstrId&gt;","")</f>
        <v/>
      </c>
      <c r="B15" t="str">
        <f>IF('variable fournisseur'!A23&lt;&gt;"",PROPER('variable tireur'!$B$2),"")</f>
        <v/>
      </c>
      <c r="C15" t="s">
        <v>6</v>
      </c>
      <c r="D15" t="str">
        <f ca="1">'variable tireur'!$G$5</f>
        <v>20241206</v>
      </c>
      <c r="E15" t="s">
        <v>6</v>
      </c>
      <c r="F15" t="str">
        <f ca="1">CONCATENATE('variable fournisseur'!$C$5,'variable fournisseur'!$D23)</f>
        <v>M119.640.0.14</v>
      </c>
      <c r="G15" t="str">
        <f>IF('variable fournisseur'!A23&lt;&gt;"","&lt;/InstrId&gt;&lt;EndToEndId&gt;","")</f>
        <v/>
      </c>
      <c r="H15" t="str">
        <f>UPPER(LEFT('variable tireur'!$B$2,3))</f>
        <v/>
      </c>
      <c r="I15" t="str">
        <f>IF('variable fournisseur'!A23&lt;&gt;"",".","")</f>
        <v/>
      </c>
      <c r="J15" t="str">
        <f ca="1">'variable tireur'!$G$5</f>
        <v>20241206</v>
      </c>
      <c r="K15" t="str">
        <f>IF('variable fournisseur'!A23&lt;&gt;"",".","")</f>
        <v/>
      </c>
      <c r="L15" t="str">
        <f>'variable fournisseur'!$F23</f>
        <v/>
      </c>
      <c r="M15" t="s">
        <v>8</v>
      </c>
      <c r="N15">
        <f>'variable fournisseur'!C23</f>
        <v>10.58</v>
      </c>
      <c r="O15" t="s">
        <v>9</v>
      </c>
      <c r="P15" t="str">
        <f>IFERROR(INDEX('bibliotheque fournisseur'!$A:$D,MATCH('variable fournisseur'!$A23,'bibliotheque fournisseur'!$B:$B,0),MATCH("bic",'bibliotheque fournisseur'!$1:$1,0)),"")</f>
        <v/>
      </c>
      <c r="Q15" t="s">
        <v>10</v>
      </c>
      <c r="R15" t="str">
        <f>IFERROR(INDEX('bibliotheque fournisseur'!$A:$D,MATCH('variable fournisseur'!$A23,'bibliotheque fournisseur'!$B:$B,0),MATCH("nom",'bibliotheque fournisseur'!$1:$1,0)),"")</f>
        <v/>
      </c>
      <c r="S15" t="s">
        <v>11</v>
      </c>
      <c r="T15" t="str">
        <f>IFERROR(INDEX('bibliotheque fournisseur'!A:D,MATCH('variable fournisseur'!A23,'bibliotheque fournisseur'!B:B,0),MATCH("iban",'bibliotheque fournisseur'!$1:$1,0)),"")</f>
        <v/>
      </c>
      <c r="U15" t="s">
        <v>20</v>
      </c>
      <c r="V15" t="str">
        <f ca="1">CONCATENATE('variable tireur'!$I$5," ",'variable fournisseur'!$A23)</f>
        <v xml:space="preserve">12/2024 </v>
      </c>
      <c r="W15" t="s">
        <v>22</v>
      </c>
      <c r="AA15" s="5"/>
    </row>
    <row r="16" spans="1:27" ht="15" customHeight="1" x14ac:dyDescent="0.25">
      <c r="A16" t="str">
        <f>IF('variable fournisseur'!A24&lt;&gt;"","&lt;CdtTrfTxInf&gt;&lt;PmtId&gt;&lt;InstrId&gt;","")</f>
        <v/>
      </c>
      <c r="B16" t="str">
        <f>IF('variable fournisseur'!A24&lt;&gt;"",PROPER('variable tireur'!$B$2),"")</f>
        <v/>
      </c>
      <c r="C16" t="s">
        <v>6</v>
      </c>
      <c r="D16" t="str">
        <f ca="1">'variable tireur'!$G$5</f>
        <v>20241206</v>
      </c>
      <c r="E16" t="s">
        <v>6</v>
      </c>
      <c r="F16" t="str">
        <f ca="1">CONCATENATE('variable fournisseur'!$C$5,'variable fournisseur'!$D24)</f>
        <v>M119.640.0.15</v>
      </c>
      <c r="G16" t="str">
        <f>IF('variable fournisseur'!A24&lt;&gt;"","&lt;/InstrId&gt;&lt;EndToEndId&gt;","")</f>
        <v/>
      </c>
      <c r="H16" t="str">
        <f>UPPER(LEFT('variable tireur'!$B$2,3))</f>
        <v/>
      </c>
      <c r="I16" t="str">
        <f>IF('variable fournisseur'!A24&lt;&gt;"",".","")</f>
        <v/>
      </c>
      <c r="J16" t="str">
        <f ca="1">'variable tireur'!$G$5</f>
        <v>20241206</v>
      </c>
      <c r="K16" t="str">
        <f>IF('variable fournisseur'!A24&lt;&gt;"",".","")</f>
        <v/>
      </c>
      <c r="L16" t="str">
        <f>'variable fournisseur'!$F24</f>
        <v/>
      </c>
      <c r="M16" t="s">
        <v>8</v>
      </c>
      <c r="N16">
        <f>'variable fournisseur'!C24</f>
        <v>2.5</v>
      </c>
      <c r="O16" t="s">
        <v>9</v>
      </c>
      <c r="P16" t="str">
        <f>IFERROR(INDEX('bibliotheque fournisseur'!$A:$D,MATCH('variable fournisseur'!$A24,'bibliotheque fournisseur'!$B:$B,0),MATCH("bic",'bibliotheque fournisseur'!$1:$1,0)),"")</f>
        <v/>
      </c>
      <c r="Q16" t="s">
        <v>10</v>
      </c>
      <c r="R16" t="str">
        <f>IFERROR(INDEX('bibliotheque fournisseur'!$A:$D,MATCH('variable fournisseur'!$A24,'bibliotheque fournisseur'!$B:$B,0),MATCH("nom",'bibliotheque fournisseur'!$1:$1,0)),"")</f>
        <v/>
      </c>
      <c r="S16" t="s">
        <v>11</v>
      </c>
      <c r="T16" t="str">
        <f>IFERROR(INDEX('bibliotheque fournisseur'!A:D,MATCH('variable fournisseur'!A24,'bibliotheque fournisseur'!B:B,0),MATCH("iban",'bibliotheque fournisseur'!$1:$1,0)),"")</f>
        <v/>
      </c>
      <c r="U16" t="s">
        <v>20</v>
      </c>
      <c r="V16" t="str">
        <f ca="1">CONCATENATE('variable tireur'!$I$5," ",'variable fournisseur'!$A24)</f>
        <v xml:space="preserve">12/2024 </v>
      </c>
      <c r="W16" t="s">
        <v>22</v>
      </c>
      <c r="AA16" s="5"/>
    </row>
    <row r="17" spans="1:27" ht="15" customHeight="1" x14ac:dyDescent="0.25">
      <c r="A17" t="str">
        <f>IF('variable fournisseur'!A25&lt;&gt;"","&lt;CdtTrfTxInf&gt;&lt;PmtId&gt;&lt;InstrId&gt;","")</f>
        <v/>
      </c>
      <c r="B17" t="str">
        <f>IF('variable fournisseur'!A25&lt;&gt;"",PROPER('variable tireur'!$B$2),"")</f>
        <v/>
      </c>
      <c r="C17" t="s">
        <v>6</v>
      </c>
      <c r="D17" t="str">
        <f ca="1">'variable tireur'!$G$5</f>
        <v>20241206</v>
      </c>
      <c r="E17" t="s">
        <v>6</v>
      </c>
      <c r="F17" t="str">
        <f ca="1">CONCATENATE('variable fournisseur'!$C$5,'variable fournisseur'!$D25)</f>
        <v>M119.640.0.16</v>
      </c>
      <c r="G17" t="str">
        <f>IF('variable fournisseur'!A25&lt;&gt;"","&lt;/InstrId&gt;&lt;EndToEndId&gt;","")</f>
        <v/>
      </c>
      <c r="H17" t="str">
        <f>UPPER(LEFT('variable tireur'!$B$2,3))</f>
        <v/>
      </c>
      <c r="I17" t="str">
        <f>IF('variable fournisseur'!A25&lt;&gt;"",".","")</f>
        <v/>
      </c>
      <c r="J17" t="str">
        <f ca="1">'variable tireur'!$G$5</f>
        <v>20241206</v>
      </c>
      <c r="K17" t="str">
        <f>IF('variable fournisseur'!A25&lt;&gt;"",".","")</f>
        <v/>
      </c>
      <c r="L17" t="str">
        <f>'variable fournisseur'!$F25</f>
        <v/>
      </c>
      <c r="M17" t="s">
        <v>8</v>
      </c>
      <c r="N17">
        <f>'variable fournisseur'!C25</f>
        <v>1.81</v>
      </c>
      <c r="O17" t="s">
        <v>9</v>
      </c>
      <c r="P17" t="str">
        <f>IFERROR(INDEX('bibliotheque fournisseur'!$A:$D,MATCH('variable fournisseur'!$A25,'bibliotheque fournisseur'!$B:$B,0),MATCH("bic",'bibliotheque fournisseur'!$1:$1,0)),"")</f>
        <v/>
      </c>
      <c r="Q17" t="s">
        <v>10</v>
      </c>
      <c r="R17" t="str">
        <f>IFERROR(INDEX('bibliotheque fournisseur'!$A:$D,MATCH('variable fournisseur'!$A25,'bibliotheque fournisseur'!$B:$B,0),MATCH("nom",'bibliotheque fournisseur'!$1:$1,0)),"")</f>
        <v/>
      </c>
      <c r="S17" t="s">
        <v>11</v>
      </c>
      <c r="T17" t="str">
        <f>IFERROR(INDEX('bibliotheque fournisseur'!A:D,MATCH('variable fournisseur'!A25,'bibliotheque fournisseur'!B:B,0),MATCH("iban",'bibliotheque fournisseur'!$1:$1,0)),"")</f>
        <v/>
      </c>
      <c r="U17" t="s">
        <v>20</v>
      </c>
      <c r="V17" t="str">
        <f ca="1">CONCATENATE('variable tireur'!$I$5," ",'variable fournisseur'!$A25)</f>
        <v xml:space="preserve">12/2024 </v>
      </c>
      <c r="W17" t="s">
        <v>22</v>
      </c>
      <c r="AA17" s="5"/>
    </row>
    <row r="18" spans="1:27" ht="15" customHeight="1" x14ac:dyDescent="0.25">
      <c r="A18" t="str">
        <f>IF('variable fournisseur'!A26&lt;&gt;"","&lt;CdtTrfTxInf&gt;&lt;PmtId&gt;&lt;InstrId&gt;","")</f>
        <v/>
      </c>
      <c r="B18" t="str">
        <f>IF('variable fournisseur'!A26&lt;&gt;"",PROPER('variable tireur'!$B$2),"")</f>
        <v/>
      </c>
      <c r="C18" t="s">
        <v>6</v>
      </c>
      <c r="D18" t="str">
        <f ca="1">'variable tireur'!$G$5</f>
        <v>20241206</v>
      </c>
      <c r="E18" t="s">
        <v>6</v>
      </c>
      <c r="F18" t="str">
        <f ca="1">CONCATENATE('variable fournisseur'!$C$5,'variable fournisseur'!$D26)</f>
        <v>M119.640.0.17</v>
      </c>
      <c r="G18" t="str">
        <f>IF('variable fournisseur'!A26&lt;&gt;"","&lt;/InstrId&gt;&lt;EndToEndId&gt;","")</f>
        <v/>
      </c>
      <c r="H18" t="str">
        <f>UPPER(LEFT('variable tireur'!$B$2,3))</f>
        <v/>
      </c>
      <c r="I18" t="str">
        <f>IF('variable fournisseur'!A26&lt;&gt;"",".","")</f>
        <v/>
      </c>
      <c r="J18" t="str">
        <f ca="1">'variable tireur'!$G$5</f>
        <v>20241206</v>
      </c>
      <c r="K18" t="str">
        <f>IF('variable fournisseur'!A26&lt;&gt;"",".","")</f>
        <v/>
      </c>
      <c r="L18" t="str">
        <f>'variable fournisseur'!$F26</f>
        <v/>
      </c>
      <c r="M18" t="s">
        <v>8</v>
      </c>
      <c r="N18">
        <f>'variable fournisseur'!C26</f>
        <v>7.28</v>
      </c>
      <c r="O18" t="s">
        <v>9</v>
      </c>
      <c r="P18" t="str">
        <f>IFERROR(INDEX('bibliotheque fournisseur'!$A:$D,MATCH('variable fournisseur'!$A26,'bibliotheque fournisseur'!$B:$B,0),MATCH("bic",'bibliotheque fournisseur'!$1:$1,0)),"")</f>
        <v/>
      </c>
      <c r="Q18" t="s">
        <v>10</v>
      </c>
      <c r="R18" t="str">
        <f>IFERROR(INDEX('bibliotheque fournisseur'!$A:$D,MATCH('variable fournisseur'!$A26,'bibliotheque fournisseur'!$B:$B,0),MATCH("nom",'bibliotheque fournisseur'!$1:$1,0)),"")</f>
        <v/>
      </c>
      <c r="S18" t="s">
        <v>11</v>
      </c>
      <c r="T18" t="str">
        <f>IFERROR(INDEX('bibliotheque fournisseur'!A:D,MATCH('variable fournisseur'!A26,'bibliotheque fournisseur'!B:B,0),MATCH("iban",'bibliotheque fournisseur'!$1:$1,0)),"")</f>
        <v/>
      </c>
      <c r="U18" t="s">
        <v>20</v>
      </c>
      <c r="V18" t="str">
        <f ca="1">CONCATENATE('variable tireur'!$I$5," ",'variable fournisseur'!$A26)</f>
        <v xml:space="preserve">12/2024 </v>
      </c>
      <c r="W18" t="s">
        <v>22</v>
      </c>
      <c r="AA18" s="5"/>
    </row>
    <row r="19" spans="1:27" ht="15" customHeight="1" x14ac:dyDescent="0.25">
      <c r="A19" t="str">
        <f>IF('variable fournisseur'!A27&lt;&gt;"","&lt;CdtTrfTxInf&gt;&lt;PmtId&gt;&lt;InstrId&gt;","")</f>
        <v/>
      </c>
      <c r="B19" t="str">
        <f>IF('variable fournisseur'!A27&lt;&gt;"",PROPER('variable tireur'!$B$2),"")</f>
        <v/>
      </c>
      <c r="C19" t="s">
        <v>6</v>
      </c>
      <c r="D19" t="str">
        <f ca="1">'variable tireur'!$G$5</f>
        <v>20241206</v>
      </c>
      <c r="E19" t="s">
        <v>6</v>
      </c>
      <c r="F19" t="str">
        <f ca="1">CONCATENATE('variable fournisseur'!$C$5,'variable fournisseur'!$D27)</f>
        <v>M119.640.0.18</v>
      </c>
      <c r="G19" t="str">
        <f>IF('variable fournisseur'!A27&lt;&gt;"","&lt;/InstrId&gt;&lt;EndToEndId&gt;","")</f>
        <v/>
      </c>
      <c r="H19" t="str">
        <f>UPPER(LEFT('variable tireur'!$B$2,3))</f>
        <v/>
      </c>
      <c r="I19" t="str">
        <f>IF('variable fournisseur'!A27&lt;&gt;"",".","")</f>
        <v/>
      </c>
      <c r="J19" t="str">
        <f ca="1">'variable tireur'!$G$5</f>
        <v>20241206</v>
      </c>
      <c r="K19" t="str">
        <f>IF('variable fournisseur'!A27&lt;&gt;"",".","")</f>
        <v/>
      </c>
      <c r="L19" t="str">
        <f>'variable fournisseur'!$F27</f>
        <v/>
      </c>
      <c r="M19" t="s">
        <v>8</v>
      </c>
      <c r="N19">
        <f>'variable fournisseur'!C27</f>
        <v>8.65</v>
      </c>
      <c r="O19" t="s">
        <v>9</v>
      </c>
      <c r="P19" t="str">
        <f>IFERROR(INDEX('bibliotheque fournisseur'!$A:$D,MATCH('variable fournisseur'!$A27,'bibliotheque fournisseur'!$B:$B,0),MATCH("bic",'bibliotheque fournisseur'!$1:$1,0)),"")</f>
        <v/>
      </c>
      <c r="Q19" t="s">
        <v>10</v>
      </c>
      <c r="R19" t="str">
        <f>IFERROR(INDEX('bibliotheque fournisseur'!$A:$D,MATCH('variable fournisseur'!$A27,'bibliotheque fournisseur'!$B:$B,0),MATCH("nom",'bibliotheque fournisseur'!$1:$1,0)),"")</f>
        <v/>
      </c>
      <c r="S19" t="s">
        <v>11</v>
      </c>
      <c r="T19" t="str">
        <f>IFERROR(INDEX('bibliotheque fournisseur'!A:D,MATCH('variable fournisseur'!A27,'bibliotheque fournisseur'!B:B,0),MATCH("iban",'bibliotheque fournisseur'!$1:$1,0)),"")</f>
        <v/>
      </c>
      <c r="U19" t="s">
        <v>20</v>
      </c>
      <c r="V19" t="str">
        <f ca="1">CONCATENATE('variable tireur'!$I$5," ",'variable fournisseur'!$A27)</f>
        <v xml:space="preserve">12/2024 </v>
      </c>
      <c r="W19" t="s">
        <v>22</v>
      </c>
      <c r="AA19" s="5"/>
    </row>
    <row r="20" spans="1:27" ht="15" customHeight="1" x14ac:dyDescent="0.25">
      <c r="A20" t="str">
        <f>IF('variable fournisseur'!A28&lt;&gt;"","&lt;CdtTrfTxInf&gt;&lt;PmtId&gt;&lt;InstrId&gt;","")</f>
        <v/>
      </c>
      <c r="B20" t="str">
        <f>IF('variable fournisseur'!A28&lt;&gt;"",PROPER('variable tireur'!$B$2),"")</f>
        <v/>
      </c>
      <c r="C20" t="s">
        <v>6</v>
      </c>
      <c r="D20" t="str">
        <f ca="1">'variable tireur'!$G$5</f>
        <v>20241206</v>
      </c>
      <c r="E20" t="s">
        <v>6</v>
      </c>
      <c r="F20" t="str">
        <f ca="1">CONCATENATE('variable fournisseur'!$C$5,'variable fournisseur'!$D28)</f>
        <v>M119.640.0.19</v>
      </c>
      <c r="G20" t="str">
        <f>IF('variable fournisseur'!A28&lt;&gt;"","&lt;/InstrId&gt;&lt;EndToEndId&gt;","")</f>
        <v/>
      </c>
      <c r="H20" t="str">
        <f>UPPER(LEFT('variable tireur'!$B$2,3))</f>
        <v/>
      </c>
      <c r="I20" t="str">
        <f>IF('variable fournisseur'!A28&lt;&gt;"",".","")</f>
        <v/>
      </c>
      <c r="J20" t="str">
        <f ca="1">'variable tireur'!$G$5</f>
        <v>20241206</v>
      </c>
      <c r="K20" t="str">
        <f>IF('variable fournisseur'!A28&lt;&gt;"",".","")</f>
        <v/>
      </c>
      <c r="L20" t="str">
        <f>'variable fournisseur'!$F28</f>
        <v/>
      </c>
      <c r="M20" t="s">
        <v>8</v>
      </c>
      <c r="N20">
        <f>'variable fournisseur'!C28</f>
        <v>5.7</v>
      </c>
      <c r="O20" t="s">
        <v>9</v>
      </c>
      <c r="P20" t="str">
        <f>IFERROR(INDEX('bibliotheque fournisseur'!$A:$D,MATCH('variable fournisseur'!$A28,'bibliotheque fournisseur'!$B:$B,0),MATCH("bic",'bibliotheque fournisseur'!$1:$1,0)),"")</f>
        <v/>
      </c>
      <c r="Q20" t="s">
        <v>10</v>
      </c>
      <c r="R20" t="str">
        <f>IFERROR(INDEX('bibliotheque fournisseur'!$A:$D,MATCH('variable fournisseur'!$A28,'bibliotheque fournisseur'!$B:$B,0),MATCH("nom",'bibliotheque fournisseur'!$1:$1,0)),"")</f>
        <v/>
      </c>
      <c r="S20" t="s">
        <v>11</v>
      </c>
      <c r="T20" t="str">
        <f>IFERROR(INDEX('bibliotheque fournisseur'!A:D,MATCH('variable fournisseur'!A28,'bibliotheque fournisseur'!B:B,0),MATCH("iban",'bibliotheque fournisseur'!$1:$1,0)),"")</f>
        <v/>
      </c>
      <c r="U20" t="s">
        <v>20</v>
      </c>
      <c r="V20" t="str">
        <f ca="1">CONCATENATE('variable tireur'!$I$5," ",'variable fournisseur'!$A28)</f>
        <v xml:space="preserve">12/2024 </v>
      </c>
      <c r="W20" t="s">
        <v>22</v>
      </c>
      <c r="AA20" s="5"/>
    </row>
    <row r="21" spans="1:27" ht="15" customHeight="1" x14ac:dyDescent="0.25">
      <c r="A21" t="str">
        <f>IF('variable fournisseur'!A29&lt;&gt;"","&lt;CdtTrfTxInf&gt;&lt;PmtId&gt;&lt;InstrId&gt;","")</f>
        <v/>
      </c>
      <c r="B21" t="str">
        <f>IF('variable fournisseur'!A29&lt;&gt;"",PROPER('variable tireur'!$B$2),"")</f>
        <v/>
      </c>
      <c r="C21" t="s">
        <v>6</v>
      </c>
      <c r="D21" t="str">
        <f ca="1">'variable tireur'!$G$5</f>
        <v>20241206</v>
      </c>
      <c r="E21" t="s">
        <v>6</v>
      </c>
      <c r="F21" t="str">
        <f ca="1">CONCATENATE('variable fournisseur'!$C$5,'variable fournisseur'!$D29)</f>
        <v>M119.640.0.20</v>
      </c>
      <c r="G21" t="str">
        <f>IF('variable fournisseur'!A29&lt;&gt;"","&lt;/InstrId&gt;&lt;EndToEndId&gt;","")</f>
        <v/>
      </c>
      <c r="H21" t="str">
        <f>UPPER(LEFT('variable tireur'!$B$2,3))</f>
        <v/>
      </c>
      <c r="I21" t="str">
        <f>IF('variable fournisseur'!A29&lt;&gt;"",".","")</f>
        <v/>
      </c>
      <c r="J21" t="str">
        <f ca="1">'variable tireur'!$G$5</f>
        <v>20241206</v>
      </c>
      <c r="K21" t="str">
        <f>IF('variable fournisseur'!A29&lt;&gt;"",".","")</f>
        <v/>
      </c>
      <c r="L21" t="str">
        <f>'variable fournisseur'!$F29</f>
        <v/>
      </c>
      <c r="M21" t="s">
        <v>8</v>
      </c>
      <c r="N21">
        <f>'variable fournisseur'!C29</f>
        <v>4.43</v>
      </c>
      <c r="O21" t="s">
        <v>9</v>
      </c>
      <c r="P21" t="str">
        <f>IFERROR(INDEX('bibliotheque fournisseur'!$A:$D,MATCH('variable fournisseur'!$A29,'bibliotheque fournisseur'!$B:$B,0),MATCH("bic",'bibliotheque fournisseur'!$1:$1,0)),"")</f>
        <v/>
      </c>
      <c r="Q21" t="s">
        <v>10</v>
      </c>
      <c r="R21" t="str">
        <f>IFERROR(INDEX('bibliotheque fournisseur'!$A:$D,MATCH('variable fournisseur'!$A29,'bibliotheque fournisseur'!$B:$B,0),MATCH("nom",'bibliotheque fournisseur'!$1:$1,0)),"")</f>
        <v/>
      </c>
      <c r="S21" t="s">
        <v>11</v>
      </c>
      <c r="T21" t="str">
        <f>IFERROR(INDEX('bibliotheque fournisseur'!A:D,MATCH('variable fournisseur'!A29,'bibliotheque fournisseur'!B:B,0),MATCH("iban",'bibliotheque fournisseur'!$1:$1,0)),"")</f>
        <v/>
      </c>
      <c r="U21" t="s">
        <v>20</v>
      </c>
      <c r="V21" t="str">
        <f ca="1">CONCATENATE('variable tireur'!$I$5," ",'variable fournisseur'!$A29)</f>
        <v xml:space="preserve">12/2024 </v>
      </c>
      <c r="W21" t="s">
        <v>22</v>
      </c>
      <c r="AA21" s="5"/>
    </row>
    <row r="22" spans="1:27" ht="15" customHeight="1" x14ac:dyDescent="0.25">
      <c r="A22" t="str">
        <f>IF('variable fournisseur'!A30&lt;&gt;"","&lt;CdtTrfTxInf&gt;&lt;PmtId&gt;&lt;InstrId&gt;","")</f>
        <v/>
      </c>
      <c r="B22" t="str">
        <f>IF('variable fournisseur'!A30&lt;&gt;"",PROPER('variable tireur'!$B$2),"")</f>
        <v/>
      </c>
      <c r="C22" t="s">
        <v>6</v>
      </c>
      <c r="D22" t="str">
        <f ca="1">'variable tireur'!$G$5</f>
        <v>20241206</v>
      </c>
      <c r="E22" t="s">
        <v>6</v>
      </c>
      <c r="F22" t="str">
        <f ca="1">CONCATENATE('variable fournisseur'!$C$5,'variable fournisseur'!$D30)</f>
        <v>M119.640.0.21</v>
      </c>
      <c r="G22" t="str">
        <f>IF('variable fournisseur'!A30&lt;&gt;"","&lt;/InstrId&gt;&lt;EndToEndId&gt;","")</f>
        <v/>
      </c>
      <c r="H22" t="str">
        <f>UPPER(LEFT('variable tireur'!$B$2,3))</f>
        <v/>
      </c>
      <c r="I22" t="str">
        <f>IF('variable fournisseur'!A30&lt;&gt;"",".","")</f>
        <v/>
      </c>
      <c r="J22" t="str">
        <f ca="1">'variable tireur'!$G$5</f>
        <v>20241206</v>
      </c>
      <c r="K22" t="str">
        <f>IF('variable fournisseur'!A30&lt;&gt;"",".","")</f>
        <v/>
      </c>
      <c r="L22" t="str">
        <f>'variable fournisseur'!$F30</f>
        <v/>
      </c>
      <c r="M22" t="s">
        <v>8</v>
      </c>
      <c r="N22">
        <f>'variable fournisseur'!C30</f>
        <v>2.34</v>
      </c>
      <c r="O22" t="s">
        <v>9</v>
      </c>
      <c r="P22" t="str">
        <f>IFERROR(INDEX('bibliotheque fournisseur'!$A:$D,MATCH('variable fournisseur'!$A30,'bibliotheque fournisseur'!$B:$B,0),MATCH("bic",'bibliotheque fournisseur'!$1:$1,0)),"")</f>
        <v/>
      </c>
      <c r="Q22" t="s">
        <v>10</v>
      </c>
      <c r="R22" t="str">
        <f>IFERROR(INDEX('bibliotheque fournisseur'!$A:$D,MATCH('variable fournisseur'!$A30,'bibliotheque fournisseur'!$B:$B,0),MATCH("nom",'bibliotheque fournisseur'!$1:$1,0)),"")</f>
        <v/>
      </c>
      <c r="S22" t="s">
        <v>11</v>
      </c>
      <c r="T22" t="str">
        <f>IFERROR(INDEX('bibliotheque fournisseur'!A:D,MATCH('variable fournisseur'!A30,'bibliotheque fournisseur'!B:B,0),MATCH("iban",'bibliotheque fournisseur'!$1:$1,0)),"")</f>
        <v/>
      </c>
      <c r="U22" t="s">
        <v>20</v>
      </c>
      <c r="V22" t="str">
        <f ca="1">CONCATENATE('variable tireur'!$I$5," ",'variable fournisseur'!$A30)</f>
        <v xml:space="preserve">12/2024 </v>
      </c>
      <c r="W22" t="s">
        <v>22</v>
      </c>
      <c r="AA22" s="5"/>
    </row>
    <row r="23" spans="1:27" ht="15" customHeight="1" x14ac:dyDescent="0.25">
      <c r="A23" t="str">
        <f>IF('variable fournisseur'!A31&lt;&gt;"","&lt;CdtTrfTxInf&gt;&lt;PmtId&gt;&lt;InstrId&gt;","")</f>
        <v/>
      </c>
      <c r="B23" t="str">
        <f>IF('variable fournisseur'!A31&lt;&gt;"",PROPER('variable tireur'!$B$2),"")</f>
        <v/>
      </c>
      <c r="C23" t="s">
        <v>6</v>
      </c>
      <c r="D23" t="str">
        <f ca="1">'variable tireur'!$G$5</f>
        <v>20241206</v>
      </c>
      <c r="E23" t="s">
        <v>6</v>
      </c>
      <c r="F23" t="str">
        <f ca="1">CONCATENATE('variable fournisseur'!$C$5,'variable fournisseur'!$D31)</f>
        <v>M119.640.0.22</v>
      </c>
      <c r="G23" t="str">
        <f>IF('variable fournisseur'!A31&lt;&gt;"","&lt;/InstrId&gt;&lt;EndToEndId&gt;","")</f>
        <v/>
      </c>
      <c r="H23" t="str">
        <f>UPPER(LEFT('variable tireur'!$B$2,3))</f>
        <v/>
      </c>
      <c r="I23" t="str">
        <f>IF('variable fournisseur'!A31&lt;&gt;"",".","")</f>
        <v/>
      </c>
      <c r="J23" t="str">
        <f ca="1">'variable tireur'!$G$5</f>
        <v>20241206</v>
      </c>
      <c r="K23" t="str">
        <f>IF('variable fournisseur'!A31&lt;&gt;"",".","")</f>
        <v/>
      </c>
      <c r="L23" t="str">
        <f>'variable fournisseur'!$F31</f>
        <v/>
      </c>
      <c r="M23" t="s">
        <v>8</v>
      </c>
      <c r="N23">
        <f>'variable fournisseur'!C31</f>
        <v>6.31</v>
      </c>
      <c r="O23" t="s">
        <v>9</v>
      </c>
      <c r="P23" t="str">
        <f>IFERROR(INDEX('bibliotheque fournisseur'!$A:$D,MATCH('variable fournisseur'!$A31,'bibliotheque fournisseur'!$B:$B,0),MATCH("bic",'bibliotheque fournisseur'!$1:$1,0)),"")</f>
        <v/>
      </c>
      <c r="Q23" t="s">
        <v>10</v>
      </c>
      <c r="R23" t="str">
        <f>IFERROR(INDEX('bibliotheque fournisseur'!$A:$D,MATCH('variable fournisseur'!$A31,'bibliotheque fournisseur'!$B:$B,0),MATCH("nom",'bibliotheque fournisseur'!$1:$1,0)),"")</f>
        <v/>
      </c>
      <c r="S23" t="s">
        <v>11</v>
      </c>
      <c r="T23" t="str">
        <f>IFERROR(INDEX('bibliotheque fournisseur'!A:D,MATCH('variable fournisseur'!A31,'bibliotheque fournisseur'!B:B,0),MATCH("iban",'bibliotheque fournisseur'!$1:$1,0)),"")</f>
        <v/>
      </c>
      <c r="U23" t="s">
        <v>20</v>
      </c>
      <c r="V23" t="str">
        <f ca="1">CONCATENATE('variable tireur'!$I$5," ",'variable fournisseur'!$A31)</f>
        <v xml:space="preserve">12/2024 </v>
      </c>
      <c r="W23" t="s">
        <v>22</v>
      </c>
      <c r="AA23" s="5"/>
    </row>
    <row r="24" spans="1:27" ht="15" customHeight="1" x14ac:dyDescent="0.25">
      <c r="A24" t="str">
        <f>IF('variable fournisseur'!A32&lt;&gt;"","&lt;CdtTrfTxInf&gt;&lt;PmtId&gt;&lt;InstrId&gt;","")</f>
        <v/>
      </c>
      <c r="B24" t="str">
        <f>IF('variable fournisseur'!A32&lt;&gt;"",PROPER('variable tireur'!$B$2),"")</f>
        <v/>
      </c>
      <c r="C24" t="s">
        <v>6</v>
      </c>
      <c r="D24" t="str">
        <f ca="1">'variable tireur'!$G$5</f>
        <v>20241206</v>
      </c>
      <c r="E24" t="s">
        <v>6</v>
      </c>
      <c r="F24" t="str">
        <f ca="1">CONCATENATE('variable fournisseur'!$C$5,'variable fournisseur'!$D32)</f>
        <v>M119.640.0.23</v>
      </c>
      <c r="G24" t="str">
        <f>IF('variable fournisseur'!A32&lt;&gt;"","&lt;/InstrId&gt;&lt;EndToEndId&gt;","")</f>
        <v/>
      </c>
      <c r="H24" t="str">
        <f>UPPER(LEFT('variable tireur'!$B$2,3))</f>
        <v/>
      </c>
      <c r="I24" t="str">
        <f>IF('variable fournisseur'!A32&lt;&gt;"",".","")</f>
        <v/>
      </c>
      <c r="J24" t="str">
        <f ca="1">'variable tireur'!$G$5</f>
        <v>20241206</v>
      </c>
      <c r="K24" t="str">
        <f>IF('variable fournisseur'!A32&lt;&gt;"",".","")</f>
        <v/>
      </c>
      <c r="L24" t="str">
        <f>'variable fournisseur'!$F32</f>
        <v/>
      </c>
      <c r="M24" t="s">
        <v>8</v>
      </c>
      <c r="N24">
        <f>'variable fournisseur'!C32</f>
        <v>5.72</v>
      </c>
      <c r="O24" t="s">
        <v>9</v>
      </c>
      <c r="P24" t="str">
        <f>IFERROR(INDEX('bibliotheque fournisseur'!$A:$D,MATCH('variable fournisseur'!$A32,'bibliotheque fournisseur'!$B:$B,0),MATCH("bic",'bibliotheque fournisseur'!$1:$1,0)),"")</f>
        <v/>
      </c>
      <c r="Q24" t="s">
        <v>10</v>
      </c>
      <c r="R24" t="str">
        <f>IFERROR(INDEX('bibliotheque fournisseur'!$A:$D,MATCH('variable fournisseur'!$A32,'bibliotheque fournisseur'!$B:$B,0),MATCH("nom",'bibliotheque fournisseur'!$1:$1,0)),"")</f>
        <v/>
      </c>
      <c r="S24" t="s">
        <v>11</v>
      </c>
      <c r="T24" t="str">
        <f>IFERROR(INDEX('bibliotheque fournisseur'!A:D,MATCH('variable fournisseur'!A32,'bibliotheque fournisseur'!B:B,0),MATCH("iban",'bibliotheque fournisseur'!$1:$1,0)),"")</f>
        <v/>
      </c>
      <c r="U24" t="s">
        <v>20</v>
      </c>
      <c r="V24" t="str">
        <f ca="1">CONCATENATE('variable tireur'!$I$5," ",'variable fournisseur'!$A32)</f>
        <v xml:space="preserve">12/2024 </v>
      </c>
      <c r="W24" t="s">
        <v>22</v>
      </c>
      <c r="AA24" s="5"/>
    </row>
    <row r="25" spans="1:27" ht="15" customHeight="1" x14ac:dyDescent="0.25">
      <c r="A25" t="str">
        <f>IF('variable fournisseur'!A33&lt;&gt;"","&lt;CdtTrfTxInf&gt;&lt;PmtId&gt;&lt;InstrId&gt;","")</f>
        <v/>
      </c>
      <c r="B25" t="str">
        <f>IF('variable fournisseur'!A33&lt;&gt;"",PROPER('variable tireur'!$B$2),"")</f>
        <v/>
      </c>
      <c r="C25" t="s">
        <v>6</v>
      </c>
      <c r="D25" t="str">
        <f ca="1">'variable tireur'!$G$5</f>
        <v>20241206</v>
      </c>
      <c r="E25" t="s">
        <v>6</v>
      </c>
      <c r="F25" t="str">
        <f ca="1">CONCATENATE('variable fournisseur'!$C$5,'variable fournisseur'!$D33)</f>
        <v>M119.640.0.24</v>
      </c>
      <c r="G25" t="str">
        <f>IF('variable fournisseur'!A33&lt;&gt;"","&lt;/InstrId&gt;&lt;EndToEndId&gt;","")</f>
        <v/>
      </c>
      <c r="H25" t="str">
        <f>UPPER(LEFT('variable tireur'!$B$2,3))</f>
        <v/>
      </c>
      <c r="I25" t="str">
        <f>IF('variable fournisseur'!A33&lt;&gt;"",".","")</f>
        <v/>
      </c>
      <c r="J25" t="str">
        <f ca="1">'variable tireur'!$G$5</f>
        <v>20241206</v>
      </c>
      <c r="K25" t="str">
        <f>IF('variable fournisseur'!A33&lt;&gt;"",".","")</f>
        <v/>
      </c>
      <c r="L25" t="str">
        <f>'variable fournisseur'!$F33</f>
        <v/>
      </c>
      <c r="M25" t="s">
        <v>8</v>
      </c>
      <c r="N25">
        <f>'variable fournisseur'!C33</f>
        <v>1.71</v>
      </c>
      <c r="O25" t="s">
        <v>9</v>
      </c>
      <c r="P25" t="str">
        <f>IFERROR(INDEX('bibliotheque fournisseur'!$A:$D,MATCH('variable fournisseur'!$A33,'bibliotheque fournisseur'!$B:$B,0),MATCH("bic",'bibliotheque fournisseur'!$1:$1,0)),"")</f>
        <v/>
      </c>
      <c r="Q25" t="s">
        <v>10</v>
      </c>
      <c r="R25" t="str">
        <f>IFERROR(INDEX('bibliotheque fournisseur'!$A:$D,MATCH('variable fournisseur'!$A33,'bibliotheque fournisseur'!$B:$B,0),MATCH("nom",'bibliotheque fournisseur'!$1:$1,0)),"")</f>
        <v/>
      </c>
      <c r="S25" t="s">
        <v>11</v>
      </c>
      <c r="T25" t="str">
        <f>IFERROR(INDEX('bibliotheque fournisseur'!A:D,MATCH('variable fournisseur'!A33,'bibliotheque fournisseur'!B:B,0),MATCH("iban",'bibliotheque fournisseur'!$1:$1,0)),"")</f>
        <v/>
      </c>
      <c r="U25" t="s">
        <v>20</v>
      </c>
      <c r="V25" t="str">
        <f ca="1">CONCATENATE('variable tireur'!$I$5," ",'variable fournisseur'!$A33)</f>
        <v xml:space="preserve">12/2024 </v>
      </c>
      <c r="W25" t="s">
        <v>22</v>
      </c>
      <c r="AA25" s="5"/>
    </row>
    <row r="26" spans="1:27" ht="15" customHeight="1" x14ac:dyDescent="0.25">
      <c r="A26" t="str">
        <f>IF('variable fournisseur'!A34&lt;&gt;"","&lt;CdtTrfTxInf&gt;&lt;PmtId&gt;&lt;InstrId&gt;","")</f>
        <v/>
      </c>
      <c r="B26" t="str">
        <f>IF('variable fournisseur'!A34&lt;&gt;"",PROPER('variable tireur'!$B$2),"")</f>
        <v/>
      </c>
      <c r="C26" t="s">
        <v>6</v>
      </c>
      <c r="D26" t="str">
        <f ca="1">'variable tireur'!$G$5</f>
        <v>20241206</v>
      </c>
      <c r="E26" t="s">
        <v>6</v>
      </c>
      <c r="F26" t="str">
        <f ca="1">CONCATENATE('variable fournisseur'!$C$5,'variable fournisseur'!$D34)</f>
        <v>M119.640.0.25</v>
      </c>
      <c r="G26" t="str">
        <f>IF('variable fournisseur'!A34&lt;&gt;"","&lt;/InstrId&gt;&lt;EndToEndId&gt;","")</f>
        <v/>
      </c>
      <c r="H26" t="str">
        <f>UPPER(LEFT('variable tireur'!$B$2,3))</f>
        <v/>
      </c>
      <c r="I26" t="str">
        <f>IF('variable fournisseur'!A34&lt;&gt;"",".","")</f>
        <v/>
      </c>
      <c r="J26" t="str">
        <f ca="1">'variable tireur'!$G$5</f>
        <v>20241206</v>
      </c>
      <c r="K26" t="str">
        <f>IF('variable fournisseur'!A34&lt;&gt;"",".","")</f>
        <v/>
      </c>
      <c r="L26" t="str">
        <f>'variable fournisseur'!$F34</f>
        <v/>
      </c>
      <c r="M26" t="s">
        <v>8</v>
      </c>
      <c r="N26">
        <f>'variable fournisseur'!C34</f>
        <v>9.81</v>
      </c>
      <c r="O26" t="s">
        <v>9</v>
      </c>
      <c r="P26" t="str">
        <f>IFERROR(INDEX('bibliotheque fournisseur'!$A:$D,MATCH('variable fournisseur'!$A34,'bibliotheque fournisseur'!$B:$B,0),MATCH("bic",'bibliotheque fournisseur'!$1:$1,0)),"")</f>
        <v/>
      </c>
      <c r="Q26" t="s">
        <v>10</v>
      </c>
      <c r="R26" t="str">
        <f>IFERROR(INDEX('bibliotheque fournisseur'!$A:$D,MATCH('variable fournisseur'!$A34,'bibliotheque fournisseur'!$B:$B,0),MATCH("nom",'bibliotheque fournisseur'!$1:$1,0)),"")</f>
        <v/>
      </c>
      <c r="S26" t="s">
        <v>11</v>
      </c>
      <c r="T26" t="str">
        <f>IFERROR(INDEX('bibliotheque fournisseur'!A:D,MATCH('variable fournisseur'!A34,'bibliotheque fournisseur'!B:B,0),MATCH("iban",'bibliotheque fournisseur'!$1:$1,0)),"")</f>
        <v/>
      </c>
      <c r="U26" t="s">
        <v>20</v>
      </c>
      <c r="V26" t="str">
        <f ca="1">CONCATENATE('variable tireur'!$I$5," ",'variable fournisseur'!$A34)</f>
        <v xml:space="preserve">12/2024 </v>
      </c>
      <c r="W26" t="s">
        <v>22</v>
      </c>
      <c r="AA26" s="5"/>
    </row>
    <row r="27" spans="1:27" ht="15" customHeight="1" x14ac:dyDescent="0.25">
      <c r="A27" t="str">
        <f>IF('variable fournisseur'!A35&lt;&gt;"","&lt;CdtTrfTxInf&gt;&lt;PmtId&gt;&lt;InstrId&gt;","")</f>
        <v/>
      </c>
      <c r="B27" t="str">
        <f>IF('variable fournisseur'!A35&lt;&gt;"",PROPER('variable tireur'!$B$2),"")</f>
        <v/>
      </c>
      <c r="C27" t="s">
        <v>6</v>
      </c>
      <c r="D27" t="str">
        <f ca="1">'variable tireur'!$G$5</f>
        <v>20241206</v>
      </c>
      <c r="E27" t="s">
        <v>6</v>
      </c>
      <c r="F27" t="str">
        <f ca="1">CONCATENATE('variable fournisseur'!$C$5,'variable fournisseur'!$D35)</f>
        <v>M119.640.0.26</v>
      </c>
      <c r="G27" t="str">
        <f>IF('variable fournisseur'!A35&lt;&gt;"","&lt;/InstrId&gt;&lt;EndToEndId&gt;","")</f>
        <v/>
      </c>
      <c r="H27" t="str">
        <f>UPPER(LEFT('variable tireur'!$B$2,3))</f>
        <v/>
      </c>
      <c r="I27" t="str">
        <f>IF('variable fournisseur'!A35&lt;&gt;"",".","")</f>
        <v/>
      </c>
      <c r="J27" t="str">
        <f ca="1">'variable tireur'!$G$5</f>
        <v>20241206</v>
      </c>
      <c r="K27" t="str">
        <f>IF('variable fournisseur'!A35&lt;&gt;"",".","")</f>
        <v/>
      </c>
      <c r="L27" t="str">
        <f>'variable fournisseur'!$F35</f>
        <v/>
      </c>
      <c r="M27" t="s">
        <v>8</v>
      </c>
      <c r="N27">
        <f>'variable fournisseur'!C35</f>
        <v>7.6</v>
      </c>
      <c r="O27" t="s">
        <v>9</v>
      </c>
      <c r="P27" t="str">
        <f>IFERROR(INDEX('bibliotheque fournisseur'!$A:$D,MATCH('variable fournisseur'!$A35,'bibliotheque fournisseur'!$B:$B,0),MATCH("bic",'bibliotheque fournisseur'!$1:$1,0)),"")</f>
        <v/>
      </c>
      <c r="Q27" t="s">
        <v>10</v>
      </c>
      <c r="R27" t="str">
        <f>IFERROR(INDEX('bibliotheque fournisseur'!$A:$D,MATCH('variable fournisseur'!$A35,'bibliotheque fournisseur'!$B:$B,0),MATCH("nom",'bibliotheque fournisseur'!$1:$1,0)),"")</f>
        <v/>
      </c>
      <c r="S27" t="s">
        <v>11</v>
      </c>
      <c r="T27" t="str">
        <f>IFERROR(INDEX('bibliotheque fournisseur'!A:D,MATCH('variable fournisseur'!A35,'bibliotheque fournisseur'!B:B,0),MATCH("iban",'bibliotheque fournisseur'!$1:$1,0)),"")</f>
        <v/>
      </c>
      <c r="U27" t="s">
        <v>20</v>
      </c>
      <c r="V27" t="str">
        <f ca="1">CONCATENATE('variable tireur'!$I$5," ",'variable fournisseur'!$A35)</f>
        <v xml:space="preserve">12/2024 </v>
      </c>
      <c r="W27" t="s">
        <v>22</v>
      </c>
      <c r="AA27" s="5"/>
    </row>
    <row r="28" spans="1:27" ht="15" customHeight="1" x14ac:dyDescent="0.25">
      <c r="A28" t="str">
        <f>IF('variable fournisseur'!A36&lt;&gt;"","&lt;CdtTrfTxInf&gt;&lt;PmtId&gt;&lt;InstrId&gt;","")</f>
        <v/>
      </c>
      <c r="B28" t="str">
        <f>IF('variable fournisseur'!A36&lt;&gt;"",PROPER('variable tireur'!$B$2),"")</f>
        <v/>
      </c>
      <c r="C28" t="s">
        <v>6</v>
      </c>
      <c r="D28" t="str">
        <f ca="1">'variable tireur'!$G$5</f>
        <v>20241206</v>
      </c>
      <c r="E28" t="s">
        <v>6</v>
      </c>
      <c r="F28" t="str">
        <f ca="1">CONCATENATE('variable fournisseur'!$C$5,'variable fournisseur'!$D36)</f>
        <v>M119.640.0.27</v>
      </c>
      <c r="G28" t="str">
        <f>IF('variable fournisseur'!A36&lt;&gt;"","&lt;/InstrId&gt;&lt;EndToEndId&gt;","")</f>
        <v/>
      </c>
      <c r="H28" t="str">
        <f>UPPER(LEFT('variable tireur'!$B$2,3))</f>
        <v/>
      </c>
      <c r="I28" t="str">
        <f>IF('variable fournisseur'!A36&lt;&gt;"",".","")</f>
        <v/>
      </c>
      <c r="J28" t="str">
        <f ca="1">'variable tireur'!$G$5</f>
        <v>20241206</v>
      </c>
      <c r="K28" t="str">
        <f>IF('variable fournisseur'!A36&lt;&gt;"",".","")</f>
        <v/>
      </c>
      <c r="L28" t="str">
        <f>'variable fournisseur'!$F36</f>
        <v/>
      </c>
      <c r="M28" t="s">
        <v>8</v>
      </c>
      <c r="N28">
        <f>'variable fournisseur'!C36</f>
        <v>2.27</v>
      </c>
      <c r="O28" t="s">
        <v>9</v>
      </c>
      <c r="P28" t="str">
        <f>IFERROR(INDEX('bibliotheque fournisseur'!$A:$D,MATCH('variable fournisseur'!$A36,'bibliotheque fournisseur'!$B:$B,0),MATCH("bic",'bibliotheque fournisseur'!$1:$1,0)),"")</f>
        <v/>
      </c>
      <c r="Q28" t="s">
        <v>10</v>
      </c>
      <c r="R28" t="str">
        <f>IFERROR(INDEX('bibliotheque fournisseur'!$A:$D,MATCH('variable fournisseur'!$A36,'bibliotheque fournisseur'!$B:$B,0),MATCH("nom",'bibliotheque fournisseur'!$1:$1,0)),"")</f>
        <v/>
      </c>
      <c r="S28" t="s">
        <v>11</v>
      </c>
      <c r="T28" t="str">
        <f>IFERROR(INDEX('bibliotheque fournisseur'!A:D,MATCH('variable fournisseur'!A36,'bibliotheque fournisseur'!B:B,0),MATCH("iban",'bibliotheque fournisseur'!$1:$1,0)),"")</f>
        <v/>
      </c>
      <c r="U28" t="s">
        <v>20</v>
      </c>
      <c r="V28" t="str">
        <f ca="1">CONCATENATE('variable tireur'!$I$5," ",'variable fournisseur'!$A36)</f>
        <v xml:space="preserve">12/2024 </v>
      </c>
      <c r="W28" t="s">
        <v>22</v>
      </c>
      <c r="AA28" s="5"/>
    </row>
    <row r="29" spans="1:27" ht="15" customHeight="1" x14ac:dyDescent="0.25">
      <c r="A29" t="str">
        <f>IF('variable fournisseur'!A37&lt;&gt;"","&lt;CdtTrfTxInf&gt;&lt;PmtId&gt;&lt;InstrId&gt;","")</f>
        <v/>
      </c>
      <c r="B29" t="str">
        <f>IF('variable fournisseur'!A37&lt;&gt;"",PROPER('variable tireur'!$B$2),"")</f>
        <v/>
      </c>
      <c r="C29" t="s">
        <v>6</v>
      </c>
      <c r="D29" t="str">
        <f ca="1">'variable tireur'!$G$5</f>
        <v>20241206</v>
      </c>
      <c r="E29" t="s">
        <v>6</v>
      </c>
      <c r="F29" t="str">
        <f ca="1">CONCATENATE('variable fournisseur'!$C$5,'variable fournisseur'!$D37)</f>
        <v>M119.640.0.28</v>
      </c>
      <c r="G29" t="str">
        <f>IF('variable fournisseur'!A37&lt;&gt;"","&lt;/InstrId&gt;&lt;EndToEndId&gt;","")</f>
        <v/>
      </c>
      <c r="H29" t="str">
        <f>UPPER(LEFT('variable tireur'!$B$2,3))</f>
        <v/>
      </c>
      <c r="I29" t="str">
        <f>IF('variable fournisseur'!A37&lt;&gt;"",".","")</f>
        <v/>
      </c>
      <c r="J29" t="str">
        <f ca="1">'variable tireur'!$G$5</f>
        <v>20241206</v>
      </c>
      <c r="K29" t="str">
        <f>IF('variable fournisseur'!A37&lt;&gt;"",".","")</f>
        <v/>
      </c>
      <c r="L29" t="str">
        <f>'variable fournisseur'!$F37</f>
        <v/>
      </c>
      <c r="M29" t="s">
        <v>8</v>
      </c>
      <c r="N29">
        <f>'variable fournisseur'!C37</f>
        <v>3.8</v>
      </c>
      <c r="O29" t="s">
        <v>9</v>
      </c>
      <c r="P29" t="str">
        <f>IFERROR(INDEX('bibliotheque fournisseur'!$A:$D,MATCH('variable fournisseur'!$A37,'bibliotheque fournisseur'!$B:$B,0),MATCH("bic",'bibliotheque fournisseur'!$1:$1,0)),"")</f>
        <v/>
      </c>
      <c r="Q29" t="s">
        <v>10</v>
      </c>
      <c r="R29" t="str">
        <f>IFERROR(INDEX('bibliotheque fournisseur'!$A:$D,MATCH('variable fournisseur'!$A37,'bibliotheque fournisseur'!$B:$B,0),MATCH("nom",'bibliotheque fournisseur'!$1:$1,0)),"")</f>
        <v/>
      </c>
      <c r="S29" t="s">
        <v>11</v>
      </c>
      <c r="T29" t="str">
        <f>IFERROR(INDEX('bibliotheque fournisseur'!A:D,MATCH('variable fournisseur'!A37,'bibliotheque fournisseur'!B:B,0),MATCH("iban",'bibliotheque fournisseur'!$1:$1,0)),"")</f>
        <v/>
      </c>
      <c r="U29" t="s">
        <v>20</v>
      </c>
      <c r="V29" t="str">
        <f ca="1">CONCATENATE('variable tireur'!$I$5," ",'variable fournisseur'!$A37)</f>
        <v xml:space="preserve">12/2024 </v>
      </c>
      <c r="W29" t="s">
        <v>22</v>
      </c>
      <c r="AA29" s="5"/>
    </row>
    <row r="30" spans="1:27" ht="15" customHeight="1" x14ac:dyDescent="0.25">
      <c r="A30" t="str">
        <f>IF('variable fournisseur'!A38&lt;&gt;"","&lt;CdtTrfTxInf&gt;&lt;PmtId&gt;&lt;InstrId&gt;","")</f>
        <v/>
      </c>
      <c r="B30" t="str">
        <f>IF('variable fournisseur'!A38&lt;&gt;"",PROPER('variable tireur'!$B$2),"")</f>
        <v/>
      </c>
      <c r="C30" t="s">
        <v>6</v>
      </c>
      <c r="D30" t="str">
        <f ca="1">'variable tireur'!$G$5</f>
        <v>20241206</v>
      </c>
      <c r="E30" t="s">
        <v>6</v>
      </c>
      <c r="F30" t="str">
        <f ca="1">CONCATENATE('variable fournisseur'!$C$5,'variable fournisseur'!$D38)</f>
        <v>M119.640.0.29</v>
      </c>
      <c r="G30" t="str">
        <f>IF('variable fournisseur'!A38&lt;&gt;"","&lt;/InstrId&gt;&lt;EndToEndId&gt;","")</f>
        <v/>
      </c>
      <c r="H30" t="str">
        <f>UPPER(LEFT('variable tireur'!$B$2,3))</f>
        <v/>
      </c>
      <c r="I30" t="str">
        <f>IF('variable fournisseur'!A38&lt;&gt;"",".","")</f>
        <v/>
      </c>
      <c r="J30" t="str">
        <f ca="1">'variable tireur'!$G$5</f>
        <v>20241206</v>
      </c>
      <c r="K30" t="str">
        <f>IF('variable fournisseur'!A38&lt;&gt;"",".","")</f>
        <v/>
      </c>
      <c r="L30" t="str">
        <f>'variable fournisseur'!$F38</f>
        <v/>
      </c>
      <c r="M30" t="s">
        <v>8</v>
      </c>
      <c r="N30">
        <f>'variable fournisseur'!C38</f>
        <v>4.2</v>
      </c>
      <c r="O30" t="s">
        <v>9</v>
      </c>
      <c r="P30" t="str">
        <f>IFERROR(INDEX('bibliotheque fournisseur'!$A:$D,MATCH('variable fournisseur'!$A38,'bibliotheque fournisseur'!$B:$B,0),MATCH("bic",'bibliotheque fournisseur'!$1:$1,0)),"")</f>
        <v/>
      </c>
      <c r="Q30" t="s">
        <v>10</v>
      </c>
      <c r="R30" t="str">
        <f>IFERROR(INDEX('bibliotheque fournisseur'!$A:$D,MATCH('variable fournisseur'!$A38,'bibliotheque fournisseur'!$B:$B,0),MATCH("nom",'bibliotheque fournisseur'!$1:$1,0)),"")</f>
        <v/>
      </c>
      <c r="S30" t="s">
        <v>11</v>
      </c>
      <c r="T30" t="str">
        <f>IFERROR(INDEX('bibliotheque fournisseur'!A:D,MATCH('variable fournisseur'!A38,'bibliotheque fournisseur'!B:B,0),MATCH("iban",'bibliotheque fournisseur'!$1:$1,0)),"")</f>
        <v/>
      </c>
      <c r="U30" t="s">
        <v>20</v>
      </c>
      <c r="V30" t="str">
        <f ca="1">CONCATENATE('variable tireur'!$I$5," ",'variable fournisseur'!$A38)</f>
        <v xml:space="preserve">12/2024 </v>
      </c>
      <c r="W30" t="s">
        <v>22</v>
      </c>
      <c r="AA30" s="5"/>
    </row>
    <row r="31" spans="1:27" ht="15" customHeight="1" x14ac:dyDescent="0.25">
      <c r="A31" t="str">
        <f>IF('variable fournisseur'!A39&lt;&gt;"","&lt;CdtTrfTxInf&gt;&lt;PmtId&gt;&lt;InstrId&gt;","")</f>
        <v/>
      </c>
      <c r="B31" t="str">
        <f>IF('variable fournisseur'!A39&lt;&gt;"",PROPER('variable tireur'!$B$2),"")</f>
        <v/>
      </c>
      <c r="C31" t="s">
        <v>6</v>
      </c>
      <c r="D31" t="str">
        <f ca="1">'variable tireur'!$G$5</f>
        <v>20241206</v>
      </c>
      <c r="E31" t="s">
        <v>6</v>
      </c>
      <c r="F31" t="str">
        <f ca="1">CONCATENATE('variable fournisseur'!$C$5,'variable fournisseur'!$D39)</f>
        <v>M119.640.0.30</v>
      </c>
      <c r="G31" t="str">
        <f>IF('variable fournisseur'!A39&lt;&gt;"","&lt;/InstrId&gt;&lt;EndToEndId&gt;","")</f>
        <v/>
      </c>
      <c r="H31" t="str">
        <f>UPPER(LEFT('variable tireur'!$B$2,3))</f>
        <v/>
      </c>
      <c r="I31" t="str">
        <f>IF('variable fournisseur'!A39&lt;&gt;"",".","")</f>
        <v/>
      </c>
      <c r="J31" t="str">
        <f ca="1">'variable tireur'!$G$5</f>
        <v>20241206</v>
      </c>
      <c r="K31" t="str">
        <f>IF('variable fournisseur'!A39&lt;&gt;"",".","")</f>
        <v/>
      </c>
      <c r="L31" t="str">
        <f>'variable fournisseur'!$F39</f>
        <v/>
      </c>
      <c r="M31" t="s">
        <v>8</v>
      </c>
      <c r="N31">
        <f>'variable fournisseur'!C39</f>
        <v>8.18</v>
      </c>
      <c r="O31" t="s">
        <v>9</v>
      </c>
      <c r="P31" t="str">
        <f>IFERROR(INDEX('bibliotheque fournisseur'!$A:$D,MATCH('variable fournisseur'!$A39,'bibliotheque fournisseur'!$B:$B,0),MATCH("bic",'bibliotheque fournisseur'!$1:$1,0)),"")</f>
        <v/>
      </c>
      <c r="Q31" t="s">
        <v>10</v>
      </c>
      <c r="R31" t="str">
        <f>IFERROR(INDEX('bibliotheque fournisseur'!$A:$D,MATCH('variable fournisseur'!$A39,'bibliotheque fournisseur'!$B:$B,0),MATCH("nom",'bibliotheque fournisseur'!$1:$1,0)),"")</f>
        <v/>
      </c>
      <c r="S31" t="s">
        <v>11</v>
      </c>
      <c r="T31" t="str">
        <f>IFERROR(INDEX('bibliotheque fournisseur'!A:D,MATCH('variable fournisseur'!A39,'bibliotheque fournisseur'!B:B,0),MATCH("iban",'bibliotheque fournisseur'!$1:$1,0)),"")</f>
        <v/>
      </c>
      <c r="U31" t="s">
        <v>20</v>
      </c>
      <c r="V31" t="str">
        <f ca="1">CONCATENATE('variable tireur'!$I$5," ",'variable fournisseur'!$A39)</f>
        <v xml:space="preserve">12/2024 </v>
      </c>
      <c r="W31" t="s">
        <v>22</v>
      </c>
      <c r="AA31" s="5"/>
    </row>
    <row r="32" spans="1:27" ht="15" customHeight="1" x14ac:dyDescent="0.25">
      <c r="A32" t="str">
        <f>IF('variable fournisseur'!A40&lt;&gt;"","&lt;CdtTrfTxInf&gt;&lt;PmtId&gt;&lt;InstrId&gt;","")</f>
        <v/>
      </c>
      <c r="B32" t="str">
        <f>IF('variable fournisseur'!A40&lt;&gt;"",PROPER('variable tireur'!$B$2),"")</f>
        <v/>
      </c>
      <c r="C32" t="s">
        <v>6</v>
      </c>
      <c r="D32" t="str">
        <f ca="1">'variable tireur'!$G$5</f>
        <v>20241206</v>
      </c>
      <c r="E32" t="s">
        <v>6</v>
      </c>
      <c r="F32" t="str">
        <f ca="1">CONCATENATE('variable fournisseur'!$C$5,'variable fournisseur'!$D40)</f>
        <v>M119.640.0.31</v>
      </c>
      <c r="G32" t="str">
        <f>IF('variable fournisseur'!A40&lt;&gt;"","&lt;/InstrId&gt;&lt;EndToEndId&gt;","")</f>
        <v/>
      </c>
      <c r="H32" t="str">
        <f>UPPER(LEFT('variable tireur'!$B$2,3))</f>
        <v/>
      </c>
      <c r="I32" t="str">
        <f>IF('variable fournisseur'!A40&lt;&gt;"",".","")</f>
        <v/>
      </c>
      <c r="J32" t="str">
        <f ca="1">'variable tireur'!$G$5</f>
        <v>20241206</v>
      </c>
      <c r="K32" t="str">
        <f>IF('variable fournisseur'!A40&lt;&gt;"",".","")</f>
        <v/>
      </c>
      <c r="L32" t="str">
        <f>'variable fournisseur'!$F40</f>
        <v/>
      </c>
      <c r="M32" t="s">
        <v>8</v>
      </c>
      <c r="N32">
        <f>'variable fournisseur'!C40</f>
        <v>3.55</v>
      </c>
      <c r="O32" t="s">
        <v>9</v>
      </c>
      <c r="P32" t="str">
        <f>IFERROR(INDEX('bibliotheque fournisseur'!$A:$D,MATCH('variable fournisseur'!$A40,'bibliotheque fournisseur'!$B:$B,0),MATCH("bic",'bibliotheque fournisseur'!$1:$1,0)),"")</f>
        <v/>
      </c>
      <c r="Q32" t="s">
        <v>10</v>
      </c>
      <c r="R32" t="str">
        <f>IFERROR(INDEX('bibliotheque fournisseur'!$A:$D,MATCH('variable fournisseur'!$A40,'bibliotheque fournisseur'!$B:$B,0),MATCH("nom",'bibliotheque fournisseur'!$1:$1,0)),"")</f>
        <v/>
      </c>
      <c r="S32" t="s">
        <v>11</v>
      </c>
      <c r="T32" t="str">
        <f>IFERROR(INDEX('bibliotheque fournisseur'!A:D,MATCH('variable fournisseur'!A40,'bibliotheque fournisseur'!B:B,0),MATCH("iban",'bibliotheque fournisseur'!$1:$1,0)),"")</f>
        <v/>
      </c>
      <c r="U32" t="s">
        <v>20</v>
      </c>
      <c r="V32" t="str">
        <f ca="1">CONCATENATE('variable tireur'!$I$5," ",'variable fournisseur'!$A40)</f>
        <v xml:space="preserve">12/2024 </v>
      </c>
      <c r="W32" t="s">
        <v>22</v>
      </c>
      <c r="AA32" s="5"/>
    </row>
    <row r="33" spans="1:27" ht="15" customHeight="1" x14ac:dyDescent="0.25">
      <c r="A33" t="str">
        <f>IF('variable fournisseur'!A41&lt;&gt;"","&lt;CdtTrfTxInf&gt;&lt;PmtId&gt;&lt;InstrId&gt;","")</f>
        <v/>
      </c>
      <c r="B33" t="str">
        <f>IF('variable fournisseur'!A41&lt;&gt;"",PROPER('variable tireur'!$B$2),"")</f>
        <v/>
      </c>
      <c r="C33" t="s">
        <v>6</v>
      </c>
      <c r="D33" t="str">
        <f ca="1">'variable tireur'!$G$5</f>
        <v>20241206</v>
      </c>
      <c r="E33" t="s">
        <v>6</v>
      </c>
      <c r="F33" t="str">
        <f ca="1">CONCATENATE('variable fournisseur'!$C$5,'variable fournisseur'!$D41)</f>
        <v>M119.640.0.32</v>
      </c>
      <c r="G33" t="str">
        <f>IF('variable fournisseur'!A41&lt;&gt;"","&lt;/InstrId&gt;&lt;EndToEndId&gt;","")</f>
        <v/>
      </c>
      <c r="H33" t="str">
        <f>UPPER(LEFT('variable tireur'!$B$2,3))</f>
        <v/>
      </c>
      <c r="I33" t="str">
        <f>IF('variable fournisseur'!A41&lt;&gt;"",".","")</f>
        <v/>
      </c>
      <c r="J33" t="str">
        <f ca="1">'variable tireur'!$G$5</f>
        <v>20241206</v>
      </c>
      <c r="K33" t="str">
        <f>IF('variable fournisseur'!A41&lt;&gt;"",".","")</f>
        <v/>
      </c>
      <c r="L33" t="str">
        <f>'variable fournisseur'!$F41</f>
        <v/>
      </c>
      <c r="M33" t="s">
        <v>8</v>
      </c>
      <c r="N33">
        <f>'variable fournisseur'!C41</f>
        <v>10.36</v>
      </c>
      <c r="O33" t="s">
        <v>9</v>
      </c>
      <c r="P33" t="str">
        <f>IFERROR(INDEX('bibliotheque fournisseur'!$A:$D,MATCH('variable fournisseur'!$A41,'bibliotheque fournisseur'!$B:$B,0),MATCH("bic",'bibliotheque fournisseur'!$1:$1,0)),"")</f>
        <v/>
      </c>
      <c r="Q33" t="s">
        <v>10</v>
      </c>
      <c r="R33" t="str">
        <f>IFERROR(INDEX('bibliotheque fournisseur'!$A:$D,MATCH('variable fournisseur'!$A41,'bibliotheque fournisseur'!$B:$B,0),MATCH("nom",'bibliotheque fournisseur'!$1:$1,0)),"")</f>
        <v/>
      </c>
      <c r="S33" t="s">
        <v>11</v>
      </c>
      <c r="T33" t="str">
        <f>IFERROR(INDEX('bibliotheque fournisseur'!A:D,MATCH('variable fournisseur'!A41,'bibliotheque fournisseur'!B:B,0),MATCH("iban",'bibliotheque fournisseur'!$1:$1,0)),"")</f>
        <v/>
      </c>
      <c r="U33" t="s">
        <v>20</v>
      </c>
      <c r="V33" t="str">
        <f ca="1">CONCATENATE('variable tireur'!$I$5," ",'variable fournisseur'!$A41)</f>
        <v xml:space="preserve">12/2024 </v>
      </c>
      <c r="W33" t="s">
        <v>22</v>
      </c>
      <c r="AA33" s="5"/>
    </row>
    <row r="34" spans="1:27" ht="15" customHeight="1" x14ac:dyDescent="0.25">
      <c r="A34" t="str">
        <f>IF('variable fournisseur'!A42&lt;&gt;"","&lt;CdtTrfTxInf&gt;&lt;PmtId&gt;&lt;InstrId&gt;","")</f>
        <v/>
      </c>
      <c r="B34" t="str">
        <f>IF('variable fournisseur'!A42&lt;&gt;"",PROPER('variable tireur'!$B$2),"")</f>
        <v/>
      </c>
      <c r="C34" t="s">
        <v>6</v>
      </c>
      <c r="D34" t="str">
        <f ca="1">'variable tireur'!$G$5</f>
        <v>20241206</v>
      </c>
      <c r="E34" t="s">
        <v>6</v>
      </c>
      <c r="F34" t="str">
        <f ca="1">CONCATENATE('variable fournisseur'!$C$5,'variable fournisseur'!$D42)</f>
        <v>M119.640.0.33</v>
      </c>
      <c r="G34" t="str">
        <f>IF('variable fournisseur'!A42&lt;&gt;"","&lt;/InstrId&gt;&lt;EndToEndId&gt;","")</f>
        <v/>
      </c>
      <c r="H34" t="str">
        <f>UPPER(LEFT('variable tireur'!$B$2,3))</f>
        <v/>
      </c>
      <c r="I34" t="str">
        <f>IF('variable fournisseur'!A42&lt;&gt;"",".","")</f>
        <v/>
      </c>
      <c r="J34" t="str">
        <f ca="1">'variable tireur'!$G$5</f>
        <v>20241206</v>
      </c>
      <c r="K34" t="str">
        <f>IF('variable fournisseur'!A42&lt;&gt;"",".","")</f>
        <v/>
      </c>
      <c r="L34" t="str">
        <f>'variable fournisseur'!$F42</f>
        <v/>
      </c>
      <c r="M34" t="s">
        <v>8</v>
      </c>
      <c r="N34">
        <f>'variable fournisseur'!C42</f>
        <v>10.27</v>
      </c>
      <c r="O34" t="s">
        <v>9</v>
      </c>
      <c r="P34" t="str">
        <f>IFERROR(INDEX('bibliotheque fournisseur'!$A:$D,MATCH('variable fournisseur'!$A42,'bibliotheque fournisseur'!$B:$B,0),MATCH("bic",'bibliotheque fournisseur'!$1:$1,0)),"")</f>
        <v/>
      </c>
      <c r="Q34" t="s">
        <v>10</v>
      </c>
      <c r="R34" t="str">
        <f>IFERROR(INDEX('bibliotheque fournisseur'!$A:$D,MATCH('variable fournisseur'!$A42,'bibliotheque fournisseur'!$B:$B,0),MATCH("nom",'bibliotheque fournisseur'!$1:$1,0)),"")</f>
        <v/>
      </c>
      <c r="S34" t="s">
        <v>11</v>
      </c>
      <c r="T34" t="str">
        <f>IFERROR(INDEX('bibliotheque fournisseur'!A:D,MATCH('variable fournisseur'!A42,'bibliotheque fournisseur'!B:B,0),MATCH("iban",'bibliotheque fournisseur'!$1:$1,0)),"")</f>
        <v/>
      </c>
      <c r="U34" t="s">
        <v>20</v>
      </c>
      <c r="V34" t="str">
        <f ca="1">CONCATENATE('variable tireur'!$I$5," ",'variable fournisseur'!$A42)</f>
        <v xml:space="preserve">12/2024 </v>
      </c>
      <c r="W34" t="s">
        <v>22</v>
      </c>
      <c r="AA34" s="5"/>
    </row>
    <row r="35" spans="1:27" ht="15" customHeight="1" x14ac:dyDescent="0.25">
      <c r="A35" t="str">
        <f>IF('variable fournisseur'!A43&lt;&gt;"","&lt;CdtTrfTxInf&gt;&lt;PmtId&gt;&lt;InstrId&gt;","")</f>
        <v/>
      </c>
      <c r="B35" t="str">
        <f>IF('variable fournisseur'!A43&lt;&gt;"",PROPER('variable tireur'!$B$2),"")</f>
        <v/>
      </c>
      <c r="C35" t="s">
        <v>6</v>
      </c>
      <c r="D35" t="str">
        <f ca="1">'variable tireur'!$G$5</f>
        <v>20241206</v>
      </c>
      <c r="E35" t="s">
        <v>6</v>
      </c>
      <c r="F35" t="str">
        <f ca="1">CONCATENATE('variable fournisseur'!$C$5,'variable fournisseur'!$D43)</f>
        <v>M119.640.0.34</v>
      </c>
      <c r="G35" t="str">
        <f>IF('variable fournisseur'!A43&lt;&gt;"","&lt;/InstrId&gt;&lt;EndToEndId&gt;","")</f>
        <v/>
      </c>
      <c r="H35" t="str">
        <f>UPPER(LEFT('variable tireur'!$B$2,3))</f>
        <v/>
      </c>
      <c r="I35" t="str">
        <f>IF('variable fournisseur'!A43&lt;&gt;"",".","")</f>
        <v/>
      </c>
      <c r="J35" t="str">
        <f ca="1">'variable tireur'!$G$5</f>
        <v>20241206</v>
      </c>
      <c r="K35" t="str">
        <f>IF('variable fournisseur'!A43&lt;&gt;"",".","")</f>
        <v/>
      </c>
      <c r="L35" t="str">
        <f>'variable fournisseur'!$F43</f>
        <v/>
      </c>
      <c r="M35" t="s">
        <v>8</v>
      </c>
      <c r="N35">
        <f>'variable fournisseur'!C43</f>
        <v>7.23</v>
      </c>
      <c r="O35" t="s">
        <v>9</v>
      </c>
      <c r="P35" t="str">
        <f>IFERROR(INDEX('bibliotheque fournisseur'!$A:$D,MATCH('variable fournisseur'!$A43,'bibliotheque fournisseur'!$B:$B,0),MATCH("bic",'bibliotheque fournisseur'!$1:$1,0)),"")</f>
        <v/>
      </c>
      <c r="Q35" t="s">
        <v>10</v>
      </c>
      <c r="R35" t="str">
        <f>IFERROR(INDEX('bibliotheque fournisseur'!$A:$D,MATCH('variable fournisseur'!$A43,'bibliotheque fournisseur'!$B:$B,0),MATCH("nom",'bibliotheque fournisseur'!$1:$1,0)),"")</f>
        <v/>
      </c>
      <c r="S35" t="s">
        <v>11</v>
      </c>
      <c r="T35" t="str">
        <f>IFERROR(INDEX('bibliotheque fournisseur'!A:D,MATCH('variable fournisseur'!A43,'bibliotheque fournisseur'!B:B,0),MATCH("iban",'bibliotheque fournisseur'!$1:$1,0)),"")</f>
        <v/>
      </c>
      <c r="U35" t="s">
        <v>20</v>
      </c>
      <c r="V35" t="str">
        <f ca="1">CONCATENATE('variable tireur'!$I$5," ",'variable fournisseur'!$A43)</f>
        <v xml:space="preserve">12/2024 </v>
      </c>
      <c r="W35" t="s">
        <v>22</v>
      </c>
      <c r="AA35" s="5"/>
    </row>
    <row r="36" spans="1:27" ht="15" customHeight="1" x14ac:dyDescent="0.25">
      <c r="A36" t="str">
        <f>IF('variable fournisseur'!A44&lt;&gt;"","&lt;CdtTrfTxInf&gt;&lt;PmtId&gt;&lt;InstrId&gt;","")</f>
        <v/>
      </c>
      <c r="B36" t="str">
        <f>IF('variable fournisseur'!A44&lt;&gt;"",PROPER('variable tireur'!$B$2),"")</f>
        <v/>
      </c>
      <c r="C36" t="s">
        <v>6</v>
      </c>
      <c r="D36" t="str">
        <f ca="1">'variable tireur'!$G$5</f>
        <v>20241206</v>
      </c>
      <c r="E36" t="s">
        <v>6</v>
      </c>
      <c r="F36" t="str">
        <f ca="1">CONCATENATE('variable fournisseur'!$C$5,'variable fournisseur'!$D44)</f>
        <v>M119.640.0.35</v>
      </c>
      <c r="G36" t="str">
        <f>IF('variable fournisseur'!A44&lt;&gt;"","&lt;/InstrId&gt;&lt;EndToEndId&gt;","")</f>
        <v/>
      </c>
      <c r="H36" t="str">
        <f>UPPER(LEFT('variable tireur'!$B$2,3))</f>
        <v/>
      </c>
      <c r="I36" t="str">
        <f>IF('variable fournisseur'!A44&lt;&gt;"",".","")</f>
        <v/>
      </c>
      <c r="J36" t="str">
        <f ca="1">'variable tireur'!$G$5</f>
        <v>20241206</v>
      </c>
      <c r="K36" t="str">
        <f>IF('variable fournisseur'!A44&lt;&gt;"",".","")</f>
        <v/>
      </c>
      <c r="L36" t="str">
        <f>'variable fournisseur'!$F44</f>
        <v/>
      </c>
      <c r="M36" t="s">
        <v>8</v>
      </c>
      <c r="N36">
        <f>'variable fournisseur'!C44</f>
        <v>2.29</v>
      </c>
      <c r="O36" t="s">
        <v>9</v>
      </c>
      <c r="P36" t="str">
        <f>IFERROR(INDEX('bibliotheque fournisseur'!$A:$D,MATCH('variable fournisseur'!$A44,'bibliotheque fournisseur'!$B:$B,0),MATCH("bic",'bibliotheque fournisseur'!$1:$1,0)),"")</f>
        <v/>
      </c>
      <c r="Q36" t="s">
        <v>10</v>
      </c>
      <c r="R36" t="str">
        <f>IFERROR(INDEX('bibliotheque fournisseur'!$A:$D,MATCH('variable fournisseur'!$A44,'bibliotheque fournisseur'!$B:$B,0),MATCH("nom",'bibliotheque fournisseur'!$1:$1,0)),"")</f>
        <v/>
      </c>
      <c r="S36" t="s">
        <v>11</v>
      </c>
      <c r="T36" t="str">
        <f>IFERROR(INDEX('bibliotheque fournisseur'!A:D,MATCH('variable fournisseur'!A44,'bibliotheque fournisseur'!B:B,0),MATCH("iban",'bibliotheque fournisseur'!$1:$1,0)),"")</f>
        <v/>
      </c>
      <c r="U36" t="s">
        <v>20</v>
      </c>
      <c r="V36" t="str">
        <f ca="1">CONCATENATE('variable tireur'!$I$5," ",'variable fournisseur'!$A44)</f>
        <v xml:space="preserve">12/2024 </v>
      </c>
      <c r="W36" t="s">
        <v>22</v>
      </c>
      <c r="AA36" s="5"/>
    </row>
    <row r="37" spans="1:27" ht="15" customHeight="1" x14ac:dyDescent="0.25">
      <c r="A37" t="str">
        <f>IF('variable fournisseur'!A45&lt;&gt;"","&lt;CdtTrfTxInf&gt;&lt;PmtId&gt;&lt;InstrId&gt;","")</f>
        <v/>
      </c>
      <c r="B37" t="str">
        <f>IF('variable fournisseur'!A45&lt;&gt;"",PROPER('variable tireur'!$B$2),"")</f>
        <v/>
      </c>
      <c r="C37" t="s">
        <v>6</v>
      </c>
      <c r="D37" t="str">
        <f ca="1">'variable tireur'!$G$5</f>
        <v>20241206</v>
      </c>
      <c r="E37" t="s">
        <v>6</v>
      </c>
      <c r="F37" t="str">
        <f ca="1">CONCATENATE('variable fournisseur'!$C$5,'variable fournisseur'!$D45)</f>
        <v>M119.640.0.36</v>
      </c>
      <c r="G37" t="str">
        <f>IF('variable fournisseur'!A45&lt;&gt;"","&lt;/InstrId&gt;&lt;EndToEndId&gt;","")</f>
        <v/>
      </c>
      <c r="H37" t="str">
        <f>UPPER(LEFT('variable tireur'!$B$2,3))</f>
        <v/>
      </c>
      <c r="I37" t="str">
        <f>IF('variable fournisseur'!A45&lt;&gt;"",".","")</f>
        <v/>
      </c>
      <c r="J37" t="str">
        <f ca="1">'variable tireur'!$G$5</f>
        <v>20241206</v>
      </c>
      <c r="K37" t="str">
        <f>IF('variable fournisseur'!A45&lt;&gt;"",".","")</f>
        <v/>
      </c>
      <c r="L37" t="str">
        <f>'variable fournisseur'!$F45</f>
        <v/>
      </c>
      <c r="M37" t="s">
        <v>8</v>
      </c>
      <c r="N37">
        <f>'variable fournisseur'!C45</f>
        <v>2.71</v>
      </c>
      <c r="O37" t="s">
        <v>9</v>
      </c>
      <c r="P37" t="str">
        <f>IFERROR(INDEX('bibliotheque fournisseur'!$A:$D,MATCH('variable fournisseur'!$A45,'bibliotheque fournisseur'!$B:$B,0),MATCH("bic",'bibliotheque fournisseur'!$1:$1,0)),"")</f>
        <v/>
      </c>
      <c r="Q37" t="s">
        <v>10</v>
      </c>
      <c r="R37" t="str">
        <f>IFERROR(INDEX('bibliotheque fournisseur'!$A:$D,MATCH('variable fournisseur'!$A45,'bibliotheque fournisseur'!$B:$B,0),MATCH("nom",'bibliotheque fournisseur'!$1:$1,0)),"")</f>
        <v/>
      </c>
      <c r="S37" t="s">
        <v>11</v>
      </c>
      <c r="T37" t="str">
        <f>IFERROR(INDEX('bibliotheque fournisseur'!A:D,MATCH('variable fournisseur'!A45,'bibliotheque fournisseur'!B:B,0),MATCH("iban",'bibliotheque fournisseur'!$1:$1,0)),"")</f>
        <v/>
      </c>
      <c r="U37" t="s">
        <v>20</v>
      </c>
      <c r="V37" t="str">
        <f ca="1">CONCATENATE('variable tireur'!$I$5," ",'variable fournisseur'!$A45)</f>
        <v xml:space="preserve">12/2024 </v>
      </c>
      <c r="W37" t="s">
        <v>22</v>
      </c>
      <c r="AA37" s="5"/>
    </row>
    <row r="38" spans="1:27" ht="15" customHeight="1" x14ac:dyDescent="0.25">
      <c r="A38" t="str">
        <f>IF('variable fournisseur'!A46&lt;&gt;"","&lt;CdtTrfTxInf&gt;&lt;PmtId&gt;&lt;InstrId&gt;","")</f>
        <v/>
      </c>
      <c r="B38" t="str">
        <f>IF('variable fournisseur'!A46&lt;&gt;"",PROPER('variable tireur'!$B$2),"")</f>
        <v/>
      </c>
      <c r="C38" t="s">
        <v>6</v>
      </c>
      <c r="D38" t="str">
        <f ca="1">'variable tireur'!$G$5</f>
        <v>20241206</v>
      </c>
      <c r="E38" t="s">
        <v>6</v>
      </c>
      <c r="F38" t="str">
        <f ca="1">CONCATENATE('variable fournisseur'!$C$5,'variable fournisseur'!$D46)</f>
        <v>M119.640.0.37</v>
      </c>
      <c r="G38" t="str">
        <f>IF('variable fournisseur'!A46&lt;&gt;"","&lt;/InstrId&gt;&lt;EndToEndId&gt;","")</f>
        <v/>
      </c>
      <c r="H38" t="str">
        <f>UPPER(LEFT('variable tireur'!$B$2,3))</f>
        <v/>
      </c>
      <c r="I38" t="str">
        <f>IF('variable fournisseur'!A46&lt;&gt;"",".","")</f>
        <v/>
      </c>
      <c r="J38" t="str">
        <f ca="1">'variable tireur'!$G$5</f>
        <v>20241206</v>
      </c>
      <c r="K38" t="str">
        <f>IF('variable fournisseur'!A46&lt;&gt;"",".","")</f>
        <v/>
      </c>
      <c r="L38" t="str">
        <f>'variable fournisseur'!$F46</f>
        <v/>
      </c>
      <c r="M38" t="s">
        <v>8</v>
      </c>
      <c r="N38">
        <f>'variable fournisseur'!C46</f>
        <v>6.1</v>
      </c>
      <c r="O38" t="s">
        <v>9</v>
      </c>
      <c r="P38" t="str">
        <f>IFERROR(INDEX('bibliotheque fournisseur'!$A:$D,MATCH('variable fournisseur'!$A46,'bibliotheque fournisseur'!$B:$B,0),MATCH("bic",'bibliotheque fournisseur'!$1:$1,0)),"")</f>
        <v/>
      </c>
      <c r="Q38" t="s">
        <v>10</v>
      </c>
      <c r="R38" t="str">
        <f>IFERROR(INDEX('bibliotheque fournisseur'!$A:$D,MATCH('variable fournisseur'!$A46,'bibliotheque fournisseur'!$B:$B,0),MATCH("nom",'bibliotheque fournisseur'!$1:$1,0)),"")</f>
        <v/>
      </c>
      <c r="S38" t="s">
        <v>11</v>
      </c>
      <c r="T38" t="str">
        <f>IFERROR(INDEX('bibliotheque fournisseur'!A:D,MATCH('variable fournisseur'!A46,'bibliotheque fournisseur'!B:B,0),MATCH("iban",'bibliotheque fournisseur'!$1:$1,0)),"")</f>
        <v/>
      </c>
      <c r="U38" t="s">
        <v>20</v>
      </c>
      <c r="V38" t="str">
        <f ca="1">CONCATENATE('variable tireur'!$I$5," ",'variable fournisseur'!$A46)</f>
        <v xml:space="preserve">12/2024 </v>
      </c>
      <c r="W38" t="s">
        <v>22</v>
      </c>
      <c r="AA38" s="5"/>
    </row>
    <row r="39" spans="1:27" ht="15" customHeight="1" x14ac:dyDescent="0.25">
      <c r="A39" t="str">
        <f>IF('variable fournisseur'!A47&lt;&gt;"","&lt;CdtTrfTxInf&gt;&lt;PmtId&gt;&lt;InstrId&gt;","")</f>
        <v/>
      </c>
      <c r="B39" t="str">
        <f>IF('variable fournisseur'!A47&lt;&gt;"",PROPER('variable tireur'!$B$2),"")</f>
        <v/>
      </c>
      <c r="C39" t="s">
        <v>6</v>
      </c>
      <c r="D39" t="str">
        <f ca="1">'variable tireur'!$G$5</f>
        <v>20241206</v>
      </c>
      <c r="E39" t="s">
        <v>6</v>
      </c>
      <c r="F39" t="str">
        <f ca="1">CONCATENATE('variable fournisseur'!$C$5,'variable fournisseur'!$D47)</f>
        <v>M119.640.0.38</v>
      </c>
      <c r="G39" t="str">
        <f>IF('variable fournisseur'!A47&lt;&gt;"","&lt;/InstrId&gt;&lt;EndToEndId&gt;","")</f>
        <v/>
      </c>
      <c r="H39" t="str">
        <f>UPPER(LEFT('variable tireur'!$B$2,3))</f>
        <v/>
      </c>
      <c r="I39" t="str">
        <f>IF('variable fournisseur'!A47&lt;&gt;"",".","")</f>
        <v/>
      </c>
      <c r="J39" t="str">
        <f ca="1">'variable tireur'!$G$5</f>
        <v>20241206</v>
      </c>
      <c r="K39" t="str">
        <f>IF('variable fournisseur'!A47&lt;&gt;"",".","")</f>
        <v/>
      </c>
      <c r="L39" t="str">
        <f>'variable fournisseur'!$F47</f>
        <v/>
      </c>
      <c r="M39" t="s">
        <v>8</v>
      </c>
      <c r="N39">
        <f>'variable fournisseur'!C47</f>
        <v>7.89</v>
      </c>
      <c r="O39" t="s">
        <v>9</v>
      </c>
      <c r="P39" t="str">
        <f>IFERROR(INDEX('bibliotheque fournisseur'!$A:$D,MATCH('variable fournisseur'!$A47,'bibliotheque fournisseur'!$B:$B,0),MATCH("bic",'bibliotheque fournisseur'!$1:$1,0)),"")</f>
        <v/>
      </c>
      <c r="Q39" t="s">
        <v>10</v>
      </c>
      <c r="R39" t="str">
        <f>IFERROR(INDEX('bibliotheque fournisseur'!$A:$D,MATCH('variable fournisseur'!$A47,'bibliotheque fournisseur'!$B:$B,0),MATCH("nom",'bibliotheque fournisseur'!$1:$1,0)),"")</f>
        <v/>
      </c>
      <c r="S39" t="s">
        <v>11</v>
      </c>
      <c r="T39" t="str">
        <f>IFERROR(INDEX('bibliotheque fournisseur'!A:D,MATCH('variable fournisseur'!A47,'bibliotheque fournisseur'!B:B,0),MATCH("iban",'bibliotheque fournisseur'!$1:$1,0)),"")</f>
        <v/>
      </c>
      <c r="U39" t="s">
        <v>20</v>
      </c>
      <c r="V39" t="str">
        <f ca="1">CONCATENATE('variable tireur'!$I$5," ",'variable fournisseur'!$A47)</f>
        <v xml:space="preserve">12/2024 </v>
      </c>
      <c r="W39" t="s">
        <v>22</v>
      </c>
      <c r="AA39" s="5"/>
    </row>
    <row r="40" spans="1:27" ht="15" customHeight="1" x14ac:dyDescent="0.25">
      <c r="A40" t="str">
        <f>IF('variable fournisseur'!A48&lt;&gt;"","&lt;CdtTrfTxInf&gt;&lt;PmtId&gt;&lt;InstrId&gt;","")</f>
        <v/>
      </c>
      <c r="B40" t="str">
        <f>IF('variable fournisseur'!A48&lt;&gt;"",PROPER('variable tireur'!$B$2),"")</f>
        <v/>
      </c>
      <c r="C40" t="s">
        <v>6</v>
      </c>
      <c r="D40" t="str">
        <f ca="1">'variable tireur'!$G$5</f>
        <v>20241206</v>
      </c>
      <c r="E40" t="s">
        <v>6</v>
      </c>
      <c r="F40" t="str">
        <f ca="1">CONCATENATE('variable fournisseur'!$C$5,'variable fournisseur'!$D48)</f>
        <v>M119.640.0.39</v>
      </c>
      <c r="G40" t="str">
        <f>IF('variable fournisseur'!A48&lt;&gt;"","&lt;/InstrId&gt;&lt;EndToEndId&gt;","")</f>
        <v/>
      </c>
      <c r="H40" t="str">
        <f>UPPER(LEFT('variable tireur'!$B$2,3))</f>
        <v/>
      </c>
      <c r="I40" t="str">
        <f>IF('variable fournisseur'!A48&lt;&gt;"",".","")</f>
        <v/>
      </c>
      <c r="J40" t="str">
        <f ca="1">'variable tireur'!$G$5</f>
        <v>20241206</v>
      </c>
      <c r="K40" t="str">
        <f>IF('variable fournisseur'!A48&lt;&gt;"",".","")</f>
        <v/>
      </c>
      <c r="L40" t="str">
        <f>'variable fournisseur'!$F48</f>
        <v/>
      </c>
      <c r="M40" t="s">
        <v>8</v>
      </c>
      <c r="N40">
        <f>'variable fournisseur'!C48</f>
        <v>9.82</v>
      </c>
      <c r="O40" t="s">
        <v>9</v>
      </c>
      <c r="P40" t="str">
        <f>IFERROR(INDEX('bibliotheque fournisseur'!$A:$D,MATCH('variable fournisseur'!$A48,'bibliotheque fournisseur'!$B:$B,0),MATCH("bic",'bibliotheque fournisseur'!$1:$1,0)),"")</f>
        <v/>
      </c>
      <c r="Q40" t="s">
        <v>10</v>
      </c>
      <c r="R40" t="str">
        <f>IFERROR(INDEX('bibliotheque fournisseur'!$A:$D,MATCH('variable fournisseur'!$A48,'bibliotheque fournisseur'!$B:$B,0),MATCH("nom",'bibliotheque fournisseur'!$1:$1,0)),"")</f>
        <v/>
      </c>
      <c r="S40" t="s">
        <v>11</v>
      </c>
      <c r="T40" t="str">
        <f>IFERROR(INDEX('bibliotheque fournisseur'!A:D,MATCH('variable fournisseur'!A48,'bibliotheque fournisseur'!B:B,0),MATCH("iban",'bibliotheque fournisseur'!$1:$1,0)),"")</f>
        <v/>
      </c>
      <c r="U40" t="s">
        <v>20</v>
      </c>
      <c r="V40" t="str">
        <f ca="1">CONCATENATE('variable tireur'!$I$5," ",'variable fournisseur'!$A48)</f>
        <v xml:space="preserve">12/2024 </v>
      </c>
      <c r="W40" t="s">
        <v>22</v>
      </c>
      <c r="AA40" s="5"/>
    </row>
    <row r="41" spans="1:27" ht="15" customHeight="1" x14ac:dyDescent="0.25">
      <c r="A41" t="str">
        <f>IF('variable fournisseur'!A49&lt;&gt;"","&lt;CdtTrfTxInf&gt;&lt;PmtId&gt;&lt;InstrId&gt;","")</f>
        <v/>
      </c>
      <c r="B41" t="str">
        <f>IF('variable fournisseur'!A49&lt;&gt;"",PROPER('variable tireur'!$B$2),"")</f>
        <v/>
      </c>
      <c r="C41" t="s">
        <v>6</v>
      </c>
      <c r="D41" t="str">
        <f ca="1">'variable tireur'!$G$5</f>
        <v>20241206</v>
      </c>
      <c r="E41" t="s">
        <v>6</v>
      </c>
      <c r="F41" t="str">
        <f ca="1">CONCATENATE('variable fournisseur'!$C$5,'variable fournisseur'!$D49)</f>
        <v>M119.640.0.40</v>
      </c>
      <c r="G41" t="str">
        <f>IF('variable fournisseur'!A49&lt;&gt;"","&lt;/InstrId&gt;&lt;EndToEndId&gt;","")</f>
        <v/>
      </c>
      <c r="H41" t="str">
        <f>UPPER(LEFT('variable tireur'!$B$2,3))</f>
        <v/>
      </c>
      <c r="I41" t="str">
        <f>IF('variable fournisseur'!A49&lt;&gt;"",".","")</f>
        <v/>
      </c>
      <c r="J41" t="str">
        <f ca="1">'variable tireur'!$G$5</f>
        <v>20241206</v>
      </c>
      <c r="K41" t="str">
        <f>IF('variable fournisseur'!A49&lt;&gt;"",".","")</f>
        <v/>
      </c>
      <c r="L41" t="str">
        <f>'variable fournisseur'!$F49</f>
        <v/>
      </c>
      <c r="M41" t="s">
        <v>8</v>
      </c>
      <c r="N41">
        <f>'variable fournisseur'!C49</f>
        <v>6.38</v>
      </c>
      <c r="O41" t="s">
        <v>9</v>
      </c>
      <c r="P41" t="str">
        <f>IFERROR(INDEX('bibliotheque fournisseur'!$A:$D,MATCH('variable fournisseur'!$A49,'bibliotheque fournisseur'!$B:$B,0),MATCH("bic",'bibliotheque fournisseur'!$1:$1,0)),"")</f>
        <v/>
      </c>
      <c r="Q41" t="s">
        <v>10</v>
      </c>
      <c r="R41" t="str">
        <f>IFERROR(INDEX('bibliotheque fournisseur'!$A:$D,MATCH('variable fournisseur'!$A49,'bibliotheque fournisseur'!$B:$B,0),MATCH("nom",'bibliotheque fournisseur'!$1:$1,0)),"")</f>
        <v/>
      </c>
      <c r="S41" t="s">
        <v>11</v>
      </c>
      <c r="T41" t="str">
        <f>IFERROR(INDEX('bibliotheque fournisseur'!A:D,MATCH('variable fournisseur'!A49,'bibliotheque fournisseur'!B:B,0),MATCH("iban",'bibliotheque fournisseur'!$1:$1,0)),"")</f>
        <v/>
      </c>
      <c r="U41" t="s">
        <v>20</v>
      </c>
      <c r="V41" t="str">
        <f ca="1">CONCATENATE('variable tireur'!$I$5," ",'variable fournisseur'!$A49)</f>
        <v xml:space="preserve">12/2024 </v>
      </c>
      <c r="W41" t="s">
        <v>22</v>
      </c>
      <c r="AA41" s="5"/>
    </row>
    <row r="42" spans="1:27" ht="15" customHeight="1" x14ac:dyDescent="0.25">
      <c r="A42" t="str">
        <f>IF('variable fournisseur'!A50&lt;&gt;"","&lt;CdtTrfTxInf&gt;&lt;PmtId&gt;&lt;InstrId&gt;","")</f>
        <v/>
      </c>
      <c r="B42" t="str">
        <f>IF('variable fournisseur'!A50&lt;&gt;"",PROPER('variable tireur'!$B$2),"")</f>
        <v/>
      </c>
      <c r="C42" t="s">
        <v>6</v>
      </c>
      <c r="D42" t="str">
        <f ca="1">'variable tireur'!$G$5</f>
        <v>20241206</v>
      </c>
      <c r="E42" t="s">
        <v>6</v>
      </c>
      <c r="F42" t="str">
        <f ca="1">CONCATENATE('variable fournisseur'!$C$5,'variable fournisseur'!$D50)</f>
        <v>M119.640.0.41</v>
      </c>
      <c r="G42" t="str">
        <f>IF('variable fournisseur'!A50&lt;&gt;"","&lt;/InstrId&gt;&lt;EndToEndId&gt;","")</f>
        <v/>
      </c>
      <c r="H42" t="str">
        <f>UPPER(LEFT('variable tireur'!$B$2,3))</f>
        <v/>
      </c>
      <c r="I42" t="str">
        <f>IF('variable fournisseur'!A50&lt;&gt;"",".","")</f>
        <v/>
      </c>
      <c r="J42" t="str">
        <f ca="1">'variable tireur'!$G$5</f>
        <v>20241206</v>
      </c>
      <c r="K42" t="str">
        <f>IF('variable fournisseur'!A50&lt;&gt;"",".","")</f>
        <v/>
      </c>
      <c r="L42" t="str">
        <f>'variable fournisseur'!$F50</f>
        <v/>
      </c>
      <c r="M42" t="s">
        <v>8</v>
      </c>
      <c r="N42">
        <f>'variable fournisseur'!C50</f>
        <v>2.4700000000000002</v>
      </c>
      <c r="O42" t="s">
        <v>9</v>
      </c>
      <c r="P42" t="str">
        <f>IFERROR(INDEX('bibliotheque fournisseur'!$A:$D,MATCH('variable fournisseur'!$A50,'bibliotheque fournisseur'!$B:$B,0),MATCH("bic",'bibliotheque fournisseur'!$1:$1,0)),"")</f>
        <v/>
      </c>
      <c r="Q42" t="s">
        <v>10</v>
      </c>
      <c r="R42" t="str">
        <f>IFERROR(INDEX('bibliotheque fournisseur'!$A:$D,MATCH('variable fournisseur'!$A50,'bibliotheque fournisseur'!$B:$B,0),MATCH("nom",'bibliotheque fournisseur'!$1:$1,0)),"")</f>
        <v/>
      </c>
      <c r="S42" t="s">
        <v>11</v>
      </c>
      <c r="T42" t="str">
        <f>IFERROR(INDEX('bibliotheque fournisseur'!A:D,MATCH('variable fournisseur'!A50,'bibliotheque fournisseur'!B:B,0),MATCH("iban",'bibliotheque fournisseur'!$1:$1,0)),"")</f>
        <v/>
      </c>
      <c r="U42" t="s">
        <v>20</v>
      </c>
      <c r="V42" t="str">
        <f ca="1">CONCATENATE('variable tireur'!$I$5," ",'variable fournisseur'!$A50)</f>
        <v xml:space="preserve">12/2024 </v>
      </c>
      <c r="W42" t="s">
        <v>22</v>
      </c>
      <c r="AA42" s="5"/>
    </row>
    <row r="43" spans="1:27" ht="15" customHeight="1" x14ac:dyDescent="0.25">
      <c r="A43" t="str">
        <f>IF('variable fournisseur'!A51&lt;&gt;"","&lt;CdtTrfTxInf&gt;&lt;PmtId&gt;&lt;InstrId&gt;","")</f>
        <v/>
      </c>
      <c r="B43" t="str">
        <f>IF('variable fournisseur'!A51&lt;&gt;"",PROPER('variable tireur'!$B$2),"")</f>
        <v/>
      </c>
      <c r="C43" t="s">
        <v>6</v>
      </c>
      <c r="D43" t="str">
        <f ca="1">'variable tireur'!$G$5</f>
        <v>20241206</v>
      </c>
      <c r="E43" t="s">
        <v>6</v>
      </c>
      <c r="F43" t="str">
        <f ca="1">CONCATENATE('variable fournisseur'!$C$5,'variable fournisseur'!$D51)</f>
        <v>M119.640.0.42</v>
      </c>
      <c r="G43" t="str">
        <f>IF('variable fournisseur'!A51&lt;&gt;"","&lt;/InstrId&gt;&lt;EndToEndId&gt;","")</f>
        <v/>
      </c>
      <c r="H43" t="str">
        <f>UPPER(LEFT('variable tireur'!$B$2,3))</f>
        <v/>
      </c>
      <c r="I43" t="str">
        <f>IF('variable fournisseur'!A51&lt;&gt;"",".","")</f>
        <v/>
      </c>
      <c r="J43" t="str">
        <f ca="1">'variable tireur'!$G$5</f>
        <v>20241206</v>
      </c>
      <c r="K43" t="str">
        <f>IF('variable fournisseur'!A51&lt;&gt;"",".","")</f>
        <v/>
      </c>
      <c r="L43" t="str">
        <f>'variable fournisseur'!$F51</f>
        <v/>
      </c>
      <c r="M43" t="s">
        <v>8</v>
      </c>
      <c r="N43">
        <f>'variable fournisseur'!C51</f>
        <v>9.1</v>
      </c>
      <c r="O43" t="s">
        <v>9</v>
      </c>
      <c r="P43" t="str">
        <f>IFERROR(INDEX('bibliotheque fournisseur'!$A:$D,MATCH('variable fournisseur'!$A51,'bibliotheque fournisseur'!$B:$B,0),MATCH("bic",'bibliotheque fournisseur'!$1:$1,0)),"")</f>
        <v/>
      </c>
      <c r="Q43" t="s">
        <v>10</v>
      </c>
      <c r="R43" t="str">
        <f>IFERROR(INDEX('bibliotheque fournisseur'!$A:$D,MATCH('variable fournisseur'!$A51,'bibliotheque fournisseur'!$B:$B,0),MATCH("nom",'bibliotheque fournisseur'!$1:$1,0)),"")</f>
        <v/>
      </c>
      <c r="S43" t="s">
        <v>11</v>
      </c>
      <c r="T43" t="str">
        <f>IFERROR(INDEX('bibliotheque fournisseur'!A:D,MATCH('variable fournisseur'!A51,'bibliotheque fournisseur'!B:B,0),MATCH("iban",'bibliotheque fournisseur'!$1:$1,0)),"")</f>
        <v/>
      </c>
      <c r="U43" t="s">
        <v>20</v>
      </c>
      <c r="V43" t="str">
        <f ca="1">CONCATENATE('variable tireur'!$I$5," ",'variable fournisseur'!$A51)</f>
        <v xml:space="preserve">12/2024 </v>
      </c>
      <c r="W43" t="s">
        <v>22</v>
      </c>
      <c r="AA43" s="5"/>
    </row>
    <row r="44" spans="1:27" ht="15" customHeight="1" x14ac:dyDescent="0.25">
      <c r="A44" t="str">
        <f>IF('variable fournisseur'!A52&lt;&gt;"","&lt;CdtTrfTxInf&gt;&lt;PmtId&gt;&lt;InstrId&gt;","")</f>
        <v/>
      </c>
      <c r="B44" t="str">
        <f>IF('variable fournisseur'!A52&lt;&gt;"",PROPER('variable tireur'!$B$2),"")</f>
        <v/>
      </c>
      <c r="C44" t="s">
        <v>6</v>
      </c>
      <c r="D44" t="str">
        <f ca="1">'variable tireur'!$G$5</f>
        <v>20241206</v>
      </c>
      <c r="E44" t="s">
        <v>6</v>
      </c>
      <c r="F44" t="str">
        <f ca="1">CONCATENATE('variable fournisseur'!$C$5,'variable fournisseur'!$D52)</f>
        <v>M119.640.0.43</v>
      </c>
      <c r="G44" t="str">
        <f>IF('variable fournisseur'!A52&lt;&gt;"","&lt;/InstrId&gt;&lt;EndToEndId&gt;","")</f>
        <v/>
      </c>
      <c r="H44" t="str">
        <f>UPPER(LEFT('variable tireur'!$B$2,3))</f>
        <v/>
      </c>
      <c r="I44" t="str">
        <f>IF('variable fournisseur'!A52&lt;&gt;"",".","")</f>
        <v/>
      </c>
      <c r="J44" t="str">
        <f ca="1">'variable tireur'!$G$5</f>
        <v>20241206</v>
      </c>
      <c r="K44" t="str">
        <f>IF('variable fournisseur'!A52&lt;&gt;"",".","")</f>
        <v/>
      </c>
      <c r="L44" t="str">
        <f>'variable fournisseur'!$F52</f>
        <v/>
      </c>
      <c r="M44" t="s">
        <v>8</v>
      </c>
      <c r="N44">
        <f>'variable fournisseur'!C52</f>
        <v>7.95</v>
      </c>
      <c r="O44" t="s">
        <v>9</v>
      </c>
      <c r="P44" t="str">
        <f>IFERROR(INDEX('bibliotheque fournisseur'!$A:$D,MATCH('variable fournisseur'!$A52,'bibliotheque fournisseur'!$B:$B,0),MATCH("bic",'bibliotheque fournisseur'!$1:$1,0)),"")</f>
        <v/>
      </c>
      <c r="Q44" t="s">
        <v>10</v>
      </c>
      <c r="R44" t="str">
        <f>IFERROR(INDEX('bibliotheque fournisseur'!$A:$D,MATCH('variable fournisseur'!$A52,'bibliotheque fournisseur'!$B:$B,0),MATCH("nom",'bibliotheque fournisseur'!$1:$1,0)),"")</f>
        <v/>
      </c>
      <c r="S44" t="s">
        <v>11</v>
      </c>
      <c r="T44" t="str">
        <f>IFERROR(INDEX('bibliotheque fournisseur'!A:D,MATCH('variable fournisseur'!A52,'bibliotheque fournisseur'!B:B,0),MATCH("iban",'bibliotheque fournisseur'!$1:$1,0)),"")</f>
        <v/>
      </c>
      <c r="U44" t="s">
        <v>20</v>
      </c>
      <c r="V44" t="str">
        <f ca="1">CONCATENATE('variable tireur'!$I$5," ",'variable fournisseur'!$A52)</f>
        <v xml:space="preserve">12/2024 </v>
      </c>
      <c r="W44" t="s">
        <v>22</v>
      </c>
      <c r="AA44" s="5"/>
    </row>
    <row r="45" spans="1:27" ht="15" customHeight="1" x14ac:dyDescent="0.25">
      <c r="A45" t="str">
        <f>IF('variable fournisseur'!A53&lt;&gt;"","&lt;CdtTrfTxInf&gt;&lt;PmtId&gt;&lt;InstrId&gt;","")</f>
        <v/>
      </c>
      <c r="B45" t="str">
        <f>IF('variable fournisseur'!A53&lt;&gt;"",PROPER('variable tireur'!$B$2),"")</f>
        <v/>
      </c>
      <c r="C45" t="s">
        <v>6</v>
      </c>
      <c r="D45" t="str">
        <f ca="1">'variable tireur'!$G$5</f>
        <v>20241206</v>
      </c>
      <c r="E45" t="s">
        <v>6</v>
      </c>
      <c r="F45" t="str">
        <f ca="1">CONCATENATE('variable fournisseur'!$C$5,'variable fournisseur'!$D53)</f>
        <v>M119.640.0.44</v>
      </c>
      <c r="G45" t="str">
        <f>IF('variable fournisseur'!A53&lt;&gt;"","&lt;/InstrId&gt;&lt;EndToEndId&gt;","")</f>
        <v/>
      </c>
      <c r="H45" t="str">
        <f>UPPER(LEFT('variable tireur'!$B$2,3))</f>
        <v/>
      </c>
      <c r="I45" t="str">
        <f>IF('variable fournisseur'!A53&lt;&gt;"",".","")</f>
        <v/>
      </c>
      <c r="J45" t="str">
        <f ca="1">'variable tireur'!$G$5</f>
        <v>20241206</v>
      </c>
      <c r="K45" t="str">
        <f>IF('variable fournisseur'!A53&lt;&gt;"",".","")</f>
        <v/>
      </c>
      <c r="L45" t="str">
        <f>'variable fournisseur'!$F53</f>
        <v/>
      </c>
      <c r="M45" t="s">
        <v>8</v>
      </c>
      <c r="N45">
        <f>'variable fournisseur'!C53</f>
        <v>3.85</v>
      </c>
      <c r="O45" t="s">
        <v>9</v>
      </c>
      <c r="P45" t="str">
        <f>IFERROR(INDEX('bibliotheque fournisseur'!$A:$D,MATCH('variable fournisseur'!$A53,'bibliotheque fournisseur'!$B:$B,0),MATCH("bic",'bibliotheque fournisseur'!$1:$1,0)),"")</f>
        <v/>
      </c>
      <c r="Q45" t="s">
        <v>10</v>
      </c>
      <c r="R45" t="str">
        <f>IFERROR(INDEX('bibliotheque fournisseur'!$A:$D,MATCH('variable fournisseur'!$A53,'bibliotheque fournisseur'!$B:$B,0),MATCH("nom",'bibliotheque fournisseur'!$1:$1,0)),"")</f>
        <v/>
      </c>
      <c r="S45" t="s">
        <v>11</v>
      </c>
      <c r="T45" t="str">
        <f>IFERROR(INDEX('bibliotheque fournisseur'!A:D,MATCH('variable fournisseur'!A53,'bibliotheque fournisseur'!B:B,0),MATCH("iban",'bibliotheque fournisseur'!$1:$1,0)),"")</f>
        <v/>
      </c>
      <c r="U45" t="s">
        <v>20</v>
      </c>
      <c r="V45" t="str">
        <f ca="1">CONCATENATE('variable tireur'!$I$5," ",'variable fournisseur'!$A53)</f>
        <v xml:space="preserve">12/2024 </v>
      </c>
      <c r="W45" t="s">
        <v>22</v>
      </c>
      <c r="AA45" s="5"/>
    </row>
    <row r="46" spans="1:27" ht="15" customHeight="1" x14ac:dyDescent="0.25">
      <c r="A46" t="str">
        <f>IF('variable fournisseur'!A54&lt;&gt;"","&lt;CdtTrfTxInf&gt;&lt;PmtId&gt;&lt;InstrId&gt;","")</f>
        <v/>
      </c>
      <c r="B46" t="str">
        <f>IF('variable fournisseur'!A54&lt;&gt;"",PROPER('variable tireur'!$B$2),"")</f>
        <v/>
      </c>
      <c r="C46" t="s">
        <v>6</v>
      </c>
      <c r="D46" t="str">
        <f ca="1">'variable tireur'!$G$5</f>
        <v>20241206</v>
      </c>
      <c r="E46" t="s">
        <v>6</v>
      </c>
      <c r="F46" t="str">
        <f ca="1">CONCATENATE('variable fournisseur'!$C$5,'variable fournisseur'!$D54)</f>
        <v>M119.640.0.45</v>
      </c>
      <c r="G46" t="str">
        <f>IF('variable fournisseur'!A54&lt;&gt;"","&lt;/InstrId&gt;&lt;EndToEndId&gt;","")</f>
        <v/>
      </c>
      <c r="H46" t="str">
        <f>UPPER(LEFT('variable tireur'!$B$2,3))</f>
        <v/>
      </c>
      <c r="I46" t="str">
        <f>IF('variable fournisseur'!A54&lt;&gt;"",".","")</f>
        <v/>
      </c>
      <c r="J46" t="str">
        <f ca="1">'variable tireur'!$G$5</f>
        <v>20241206</v>
      </c>
      <c r="K46" t="str">
        <f>IF('variable fournisseur'!A54&lt;&gt;"",".","")</f>
        <v/>
      </c>
      <c r="L46" t="str">
        <f>'variable fournisseur'!$F54</f>
        <v/>
      </c>
      <c r="M46" t="s">
        <v>8</v>
      </c>
      <c r="N46">
        <f>'variable fournisseur'!C54</f>
        <v>6.15</v>
      </c>
      <c r="O46" t="s">
        <v>9</v>
      </c>
      <c r="P46" t="str">
        <f>IFERROR(INDEX('bibliotheque fournisseur'!$A:$D,MATCH('variable fournisseur'!$A54,'bibliotheque fournisseur'!$B:$B,0),MATCH("bic",'bibliotheque fournisseur'!$1:$1,0)),"")</f>
        <v/>
      </c>
      <c r="Q46" t="s">
        <v>10</v>
      </c>
      <c r="R46" t="str">
        <f>IFERROR(INDEX('bibliotheque fournisseur'!$A:$D,MATCH('variable fournisseur'!$A54,'bibliotheque fournisseur'!$B:$B,0),MATCH("nom",'bibliotheque fournisseur'!$1:$1,0)),"")</f>
        <v/>
      </c>
      <c r="S46" t="s">
        <v>11</v>
      </c>
      <c r="T46" t="str">
        <f>IFERROR(INDEX('bibliotheque fournisseur'!A:D,MATCH('variable fournisseur'!A54,'bibliotheque fournisseur'!B:B,0),MATCH("iban",'bibliotheque fournisseur'!$1:$1,0)),"")</f>
        <v/>
      </c>
      <c r="U46" t="s">
        <v>20</v>
      </c>
      <c r="V46" t="str">
        <f ca="1">CONCATENATE('variable tireur'!$I$5," ",'variable fournisseur'!$A54)</f>
        <v xml:space="preserve">12/2024 </v>
      </c>
      <c r="W46" t="s">
        <v>22</v>
      </c>
      <c r="AA46" s="5"/>
    </row>
    <row r="47" spans="1:27" ht="15" customHeight="1" x14ac:dyDescent="0.25">
      <c r="A47" t="str">
        <f>IF('variable fournisseur'!A55&lt;&gt;"","&lt;CdtTrfTxInf&gt;&lt;PmtId&gt;&lt;InstrId&gt;","")</f>
        <v/>
      </c>
      <c r="B47" t="str">
        <f>IF('variable fournisseur'!A55&lt;&gt;"",PROPER('variable tireur'!$B$2),"")</f>
        <v/>
      </c>
      <c r="C47" t="s">
        <v>6</v>
      </c>
      <c r="D47" t="str">
        <f ca="1">'variable tireur'!$G$5</f>
        <v>20241206</v>
      </c>
      <c r="E47" t="s">
        <v>6</v>
      </c>
      <c r="F47" t="str">
        <f ca="1">CONCATENATE('variable fournisseur'!$C$5,'variable fournisseur'!$D55)</f>
        <v>M119.640.0.46</v>
      </c>
      <c r="G47" t="str">
        <f>IF('variable fournisseur'!A55&lt;&gt;"","&lt;/InstrId&gt;&lt;EndToEndId&gt;","")</f>
        <v/>
      </c>
      <c r="H47" t="str">
        <f>UPPER(LEFT('variable tireur'!$B$2,3))</f>
        <v/>
      </c>
      <c r="I47" t="str">
        <f>IF('variable fournisseur'!A55&lt;&gt;"",".","")</f>
        <v/>
      </c>
      <c r="J47" t="str">
        <f ca="1">'variable tireur'!$G$5</f>
        <v>20241206</v>
      </c>
      <c r="K47" t="str">
        <f>IF('variable fournisseur'!A55&lt;&gt;"",".","")</f>
        <v/>
      </c>
      <c r="L47" t="str">
        <f>'variable fournisseur'!$F55</f>
        <v/>
      </c>
      <c r="M47" t="s">
        <v>8</v>
      </c>
      <c r="N47">
        <f>'variable fournisseur'!C55</f>
        <v>2.91</v>
      </c>
      <c r="O47" t="s">
        <v>9</v>
      </c>
      <c r="P47" t="str">
        <f>IFERROR(INDEX('bibliotheque fournisseur'!$A:$D,MATCH('variable fournisseur'!$A55,'bibliotheque fournisseur'!$B:$B,0),MATCH("bic",'bibliotheque fournisseur'!$1:$1,0)),"")</f>
        <v/>
      </c>
      <c r="Q47" t="s">
        <v>10</v>
      </c>
      <c r="R47" t="str">
        <f>IFERROR(INDEX('bibliotheque fournisseur'!$A:$D,MATCH('variable fournisseur'!$A55,'bibliotheque fournisseur'!$B:$B,0),MATCH("nom",'bibliotheque fournisseur'!$1:$1,0)),"")</f>
        <v/>
      </c>
      <c r="S47" t="s">
        <v>11</v>
      </c>
      <c r="T47" t="str">
        <f>IFERROR(INDEX('bibliotheque fournisseur'!A:D,MATCH('variable fournisseur'!A55,'bibliotheque fournisseur'!B:B,0),MATCH("iban",'bibliotheque fournisseur'!$1:$1,0)),"")</f>
        <v/>
      </c>
      <c r="U47" t="s">
        <v>20</v>
      </c>
      <c r="V47" t="str">
        <f ca="1">CONCATENATE('variable tireur'!$I$5," ",'variable fournisseur'!$A55)</f>
        <v xml:space="preserve">12/2024 </v>
      </c>
      <c r="W47" t="s">
        <v>22</v>
      </c>
      <c r="AA47" s="5"/>
    </row>
    <row r="48" spans="1:27" ht="15" customHeight="1" x14ac:dyDescent="0.25">
      <c r="A48" t="str">
        <f>IF('variable fournisseur'!A56&lt;&gt;"","&lt;CdtTrfTxInf&gt;&lt;PmtId&gt;&lt;InstrId&gt;","")</f>
        <v/>
      </c>
      <c r="B48" t="str">
        <f>IF('variable fournisseur'!A56&lt;&gt;"",PROPER('variable tireur'!$B$2),"")</f>
        <v/>
      </c>
      <c r="C48" t="s">
        <v>6</v>
      </c>
      <c r="D48" t="str">
        <f ca="1">'variable tireur'!$G$5</f>
        <v>20241206</v>
      </c>
      <c r="E48" t="s">
        <v>6</v>
      </c>
      <c r="F48" t="str">
        <f ca="1">CONCATENATE('variable fournisseur'!$C$5,'variable fournisseur'!$D56)</f>
        <v>M119.640.0.47</v>
      </c>
      <c r="G48" t="str">
        <f>IF('variable fournisseur'!A56&lt;&gt;"","&lt;/InstrId&gt;&lt;EndToEndId&gt;","")</f>
        <v/>
      </c>
      <c r="H48" t="str">
        <f>UPPER(LEFT('variable tireur'!$B$2,3))</f>
        <v/>
      </c>
      <c r="I48" t="str">
        <f>IF('variable fournisseur'!A56&lt;&gt;"",".","")</f>
        <v/>
      </c>
      <c r="J48" t="str">
        <f ca="1">'variable tireur'!$G$5</f>
        <v>20241206</v>
      </c>
      <c r="K48" t="str">
        <f>IF('variable fournisseur'!A56&lt;&gt;"",".","")</f>
        <v/>
      </c>
      <c r="L48" t="str">
        <f>'variable fournisseur'!$F56</f>
        <v/>
      </c>
      <c r="M48" t="s">
        <v>8</v>
      </c>
      <c r="N48">
        <f>'variable fournisseur'!C56</f>
        <v>9.9700000000000006</v>
      </c>
      <c r="O48" t="s">
        <v>9</v>
      </c>
      <c r="P48" t="str">
        <f>IFERROR(INDEX('bibliotheque fournisseur'!$A:$D,MATCH('variable fournisseur'!$A56,'bibliotheque fournisseur'!$B:$B,0),MATCH("bic",'bibliotheque fournisseur'!$1:$1,0)),"")</f>
        <v/>
      </c>
      <c r="Q48" t="s">
        <v>10</v>
      </c>
      <c r="R48" t="str">
        <f>IFERROR(INDEX('bibliotheque fournisseur'!$A:$D,MATCH('variable fournisseur'!$A56,'bibliotheque fournisseur'!$B:$B,0),MATCH("nom",'bibliotheque fournisseur'!$1:$1,0)),"")</f>
        <v/>
      </c>
      <c r="S48" t="s">
        <v>11</v>
      </c>
      <c r="T48" t="str">
        <f>IFERROR(INDEX('bibliotheque fournisseur'!A:D,MATCH('variable fournisseur'!A56,'bibliotheque fournisseur'!B:B,0),MATCH("iban",'bibliotheque fournisseur'!$1:$1,0)),"")</f>
        <v/>
      </c>
      <c r="U48" t="s">
        <v>20</v>
      </c>
      <c r="V48" t="str">
        <f ca="1">CONCATENATE('variable tireur'!$I$5," ",'variable fournisseur'!$A56)</f>
        <v xml:space="preserve">12/2024 </v>
      </c>
      <c r="W48" t="s">
        <v>22</v>
      </c>
      <c r="AA48" s="5"/>
    </row>
    <row r="49" spans="1:27" ht="15" customHeight="1" x14ac:dyDescent="0.25">
      <c r="A49" t="str">
        <f>IF('variable fournisseur'!A57&lt;&gt;"","&lt;CdtTrfTxInf&gt;&lt;PmtId&gt;&lt;InstrId&gt;","")</f>
        <v/>
      </c>
      <c r="B49" t="str">
        <f>IF('variable fournisseur'!A57&lt;&gt;"",PROPER('variable tireur'!$B$2),"")</f>
        <v/>
      </c>
      <c r="C49" t="s">
        <v>6</v>
      </c>
      <c r="D49" t="str">
        <f ca="1">'variable tireur'!$G$5</f>
        <v>20241206</v>
      </c>
      <c r="E49" t="s">
        <v>6</v>
      </c>
      <c r="F49" t="str">
        <f ca="1">CONCATENATE('variable fournisseur'!$C$5,'variable fournisseur'!$D57)</f>
        <v>M119.640.0.48</v>
      </c>
      <c r="G49" t="str">
        <f>IF('variable fournisseur'!A57&lt;&gt;"","&lt;/InstrId&gt;&lt;EndToEndId&gt;","")</f>
        <v/>
      </c>
      <c r="H49" t="str">
        <f>UPPER(LEFT('variable tireur'!$B$2,3))</f>
        <v/>
      </c>
      <c r="I49" t="str">
        <f>IF('variable fournisseur'!A57&lt;&gt;"",".","")</f>
        <v/>
      </c>
      <c r="J49" t="str">
        <f ca="1">'variable tireur'!$G$5</f>
        <v>20241206</v>
      </c>
      <c r="K49" t="str">
        <f>IF('variable fournisseur'!A57&lt;&gt;"",".","")</f>
        <v/>
      </c>
      <c r="L49" t="str">
        <f>'variable fournisseur'!$F57</f>
        <v/>
      </c>
      <c r="M49" t="s">
        <v>8</v>
      </c>
      <c r="N49">
        <f>'variable fournisseur'!C57</f>
        <v>7.6</v>
      </c>
      <c r="O49" t="s">
        <v>9</v>
      </c>
      <c r="P49" t="str">
        <f>IFERROR(INDEX('bibliotheque fournisseur'!$A:$D,MATCH('variable fournisseur'!$A57,'bibliotheque fournisseur'!$B:$B,0),MATCH("bic",'bibliotheque fournisseur'!$1:$1,0)),"")</f>
        <v/>
      </c>
      <c r="Q49" t="s">
        <v>10</v>
      </c>
      <c r="R49" t="str">
        <f>IFERROR(INDEX('bibliotheque fournisseur'!$A:$D,MATCH('variable fournisseur'!$A57,'bibliotheque fournisseur'!$B:$B,0),MATCH("nom",'bibliotheque fournisseur'!$1:$1,0)),"")</f>
        <v/>
      </c>
      <c r="S49" t="s">
        <v>11</v>
      </c>
      <c r="T49" t="str">
        <f>IFERROR(INDEX('bibliotheque fournisseur'!A:D,MATCH('variable fournisseur'!A57,'bibliotheque fournisseur'!B:B,0),MATCH("iban",'bibliotheque fournisseur'!$1:$1,0)),"")</f>
        <v/>
      </c>
      <c r="U49" t="s">
        <v>20</v>
      </c>
      <c r="V49" t="str">
        <f ca="1">CONCATENATE('variable tireur'!$I$5," ",'variable fournisseur'!$A57)</f>
        <v xml:space="preserve">12/2024 </v>
      </c>
      <c r="W49" t="s">
        <v>22</v>
      </c>
      <c r="AA49" s="5"/>
    </row>
    <row r="50" spans="1:27" ht="15" customHeight="1" x14ac:dyDescent="0.25">
      <c r="A50" t="str">
        <f>IF('variable fournisseur'!A58&lt;&gt;"","&lt;CdtTrfTxInf&gt;&lt;PmtId&gt;&lt;InstrId&gt;","")</f>
        <v/>
      </c>
      <c r="B50" t="str">
        <f>IF('variable fournisseur'!A58&lt;&gt;"",PROPER('variable tireur'!$B$2),"")</f>
        <v/>
      </c>
      <c r="C50" t="s">
        <v>6</v>
      </c>
      <c r="D50" t="str">
        <f ca="1">'variable tireur'!$G$5</f>
        <v>20241206</v>
      </c>
      <c r="E50" t="s">
        <v>6</v>
      </c>
      <c r="F50" t="str">
        <f ca="1">CONCATENATE('variable fournisseur'!$C$5,'variable fournisseur'!$D58)</f>
        <v>M119.640.0.49</v>
      </c>
      <c r="G50" t="str">
        <f>IF('variable fournisseur'!A58&lt;&gt;"","&lt;/InstrId&gt;&lt;EndToEndId&gt;","")</f>
        <v/>
      </c>
      <c r="H50" t="str">
        <f>UPPER(LEFT('variable tireur'!$B$2,3))</f>
        <v/>
      </c>
      <c r="I50" t="str">
        <f>IF('variable fournisseur'!A58&lt;&gt;"",".","")</f>
        <v/>
      </c>
      <c r="J50" t="str">
        <f ca="1">'variable tireur'!$G$5</f>
        <v>20241206</v>
      </c>
      <c r="K50" t="str">
        <f>IF('variable fournisseur'!A58&lt;&gt;"",".","")</f>
        <v/>
      </c>
      <c r="L50" t="str">
        <f>'variable fournisseur'!$F58</f>
        <v/>
      </c>
      <c r="M50" t="s">
        <v>8</v>
      </c>
      <c r="N50">
        <f>'variable fournisseur'!C58</f>
        <v>5.51</v>
      </c>
      <c r="O50" t="s">
        <v>9</v>
      </c>
      <c r="P50" t="str">
        <f>IFERROR(INDEX('bibliotheque fournisseur'!$A:$D,MATCH('variable fournisseur'!$A58,'bibliotheque fournisseur'!$B:$B,0),MATCH("bic",'bibliotheque fournisseur'!$1:$1,0)),"")</f>
        <v/>
      </c>
      <c r="Q50" t="s">
        <v>10</v>
      </c>
      <c r="R50" t="str">
        <f>IFERROR(INDEX('bibliotheque fournisseur'!$A:$D,MATCH('variable fournisseur'!$A58,'bibliotheque fournisseur'!$B:$B,0),MATCH("nom",'bibliotheque fournisseur'!$1:$1,0)),"")</f>
        <v/>
      </c>
      <c r="S50" t="s">
        <v>11</v>
      </c>
      <c r="T50" t="str">
        <f>IFERROR(INDEX('bibliotheque fournisseur'!A:D,MATCH('variable fournisseur'!A58,'bibliotheque fournisseur'!B:B,0),MATCH("iban",'bibliotheque fournisseur'!$1:$1,0)),"")</f>
        <v/>
      </c>
      <c r="U50" t="s">
        <v>20</v>
      </c>
      <c r="V50" t="str">
        <f ca="1">CONCATENATE('variable tireur'!$I$5," ",'variable fournisseur'!$A58)</f>
        <v xml:space="preserve">12/2024 </v>
      </c>
      <c r="W50" t="s">
        <v>22</v>
      </c>
      <c r="AA50" s="5"/>
    </row>
    <row r="51" spans="1:27" ht="15" customHeight="1" x14ac:dyDescent="0.25">
      <c r="A51" t="str">
        <f>IF('variable fournisseur'!A59&lt;&gt;"","&lt;CdtTrfTxInf&gt;&lt;PmtId&gt;&lt;InstrId&gt;","")</f>
        <v/>
      </c>
      <c r="B51" t="str">
        <f>IF('variable fournisseur'!A59&lt;&gt;"",PROPER('variable tireur'!$B$2),"")</f>
        <v/>
      </c>
      <c r="C51" t="s">
        <v>6</v>
      </c>
      <c r="D51" t="str">
        <f ca="1">'variable tireur'!$G$5</f>
        <v>20241206</v>
      </c>
      <c r="E51" t="s">
        <v>6</v>
      </c>
      <c r="F51" t="str">
        <f ca="1">CONCATENATE('variable fournisseur'!$C$5,'variable fournisseur'!$D59)</f>
        <v>M119.640.0.50</v>
      </c>
      <c r="G51" t="str">
        <f>IF('variable fournisseur'!A59&lt;&gt;"","&lt;/InstrId&gt;&lt;EndToEndId&gt;","")</f>
        <v/>
      </c>
      <c r="H51" t="str">
        <f>UPPER(LEFT('variable tireur'!$B$2,3))</f>
        <v/>
      </c>
      <c r="I51" t="str">
        <f>IF('variable fournisseur'!A59&lt;&gt;"",".","")</f>
        <v/>
      </c>
      <c r="J51" t="str">
        <f ca="1">'variable tireur'!$G$5</f>
        <v>20241206</v>
      </c>
      <c r="K51" t="str">
        <f>IF('variable fournisseur'!A59&lt;&gt;"",".","")</f>
        <v/>
      </c>
      <c r="L51" t="str">
        <f>'variable fournisseur'!$F59</f>
        <v/>
      </c>
      <c r="M51" t="s">
        <v>8</v>
      </c>
      <c r="N51">
        <f>'variable fournisseur'!C59</f>
        <v>10.63</v>
      </c>
      <c r="O51" t="s">
        <v>9</v>
      </c>
      <c r="P51" t="str">
        <f>IFERROR(INDEX('bibliotheque fournisseur'!$A:$D,MATCH('variable fournisseur'!$A59,'bibliotheque fournisseur'!$B:$B,0),MATCH("bic",'bibliotheque fournisseur'!$1:$1,0)),"")</f>
        <v/>
      </c>
      <c r="Q51" t="s">
        <v>10</v>
      </c>
      <c r="R51" t="str">
        <f>IFERROR(INDEX('bibliotheque fournisseur'!$A:$D,MATCH('variable fournisseur'!$A59,'bibliotheque fournisseur'!$B:$B,0),MATCH("nom",'bibliotheque fournisseur'!$1:$1,0)),"")</f>
        <v/>
      </c>
      <c r="S51" t="s">
        <v>11</v>
      </c>
      <c r="T51" t="str">
        <f>IFERROR(INDEX('bibliotheque fournisseur'!A:D,MATCH('variable fournisseur'!A59,'bibliotheque fournisseur'!B:B,0),MATCH("iban",'bibliotheque fournisseur'!$1:$1,0)),"")</f>
        <v/>
      </c>
      <c r="U51" t="s">
        <v>20</v>
      </c>
      <c r="V51" t="str">
        <f ca="1">CONCATENATE('variable tireur'!$I$5," ",'variable fournisseur'!$A59)</f>
        <v xml:space="preserve">12/2024 </v>
      </c>
      <c r="W51" t="s">
        <v>22</v>
      </c>
      <c r="AA51" s="5"/>
    </row>
    <row r="52" spans="1:27" ht="15" customHeight="1" x14ac:dyDescent="0.25">
      <c r="A52" t="str">
        <f>IF('variable fournisseur'!A60&lt;&gt;"","&lt;CdtTrfTxInf&gt;&lt;PmtId&gt;&lt;InstrId&gt;","")</f>
        <v/>
      </c>
      <c r="B52" t="str">
        <f>IF('variable fournisseur'!A60&lt;&gt;"",PROPER('variable tireur'!$B$2),"")</f>
        <v/>
      </c>
      <c r="C52" t="s">
        <v>6</v>
      </c>
      <c r="D52" t="str">
        <f ca="1">'variable tireur'!$G$5</f>
        <v>20241206</v>
      </c>
      <c r="E52" t="s">
        <v>6</v>
      </c>
      <c r="F52" t="str">
        <f ca="1">CONCATENATE('variable fournisseur'!$C$5,'variable fournisseur'!$D60)</f>
        <v>M119.640.0.51</v>
      </c>
      <c r="G52" t="str">
        <f>IF('variable fournisseur'!A60&lt;&gt;"","&lt;/InstrId&gt;&lt;EndToEndId&gt;","")</f>
        <v/>
      </c>
      <c r="H52" t="str">
        <f>UPPER(LEFT('variable tireur'!$B$2,3))</f>
        <v/>
      </c>
      <c r="I52" t="str">
        <f>IF('variable fournisseur'!A60&lt;&gt;"",".","")</f>
        <v/>
      </c>
      <c r="J52" t="str">
        <f ca="1">'variable tireur'!$G$5</f>
        <v>20241206</v>
      </c>
      <c r="K52" t="str">
        <f>IF('variable fournisseur'!A60&lt;&gt;"",".","")</f>
        <v/>
      </c>
      <c r="L52" t="str">
        <f>'variable fournisseur'!$F60</f>
        <v/>
      </c>
      <c r="M52" t="s">
        <v>8</v>
      </c>
      <c r="N52">
        <f>'variable fournisseur'!C60</f>
        <v>5.19</v>
      </c>
      <c r="O52" t="s">
        <v>9</v>
      </c>
      <c r="P52" t="str">
        <f>IFERROR(INDEX('bibliotheque fournisseur'!$A:$D,MATCH('variable fournisseur'!$A60,'bibliotheque fournisseur'!$B:$B,0),MATCH("bic",'bibliotheque fournisseur'!$1:$1,0)),"")</f>
        <v/>
      </c>
      <c r="Q52" t="s">
        <v>10</v>
      </c>
      <c r="R52" t="str">
        <f>IFERROR(INDEX('bibliotheque fournisseur'!$A:$D,MATCH('variable fournisseur'!$A60,'bibliotheque fournisseur'!$B:$B,0),MATCH("nom",'bibliotheque fournisseur'!$1:$1,0)),"")</f>
        <v/>
      </c>
      <c r="S52" t="s">
        <v>11</v>
      </c>
      <c r="T52" t="str">
        <f>IFERROR(INDEX('bibliotheque fournisseur'!A:D,MATCH('variable fournisseur'!A60,'bibliotheque fournisseur'!B:B,0),MATCH("iban",'bibliotheque fournisseur'!$1:$1,0)),"")</f>
        <v/>
      </c>
      <c r="U52" t="s">
        <v>20</v>
      </c>
      <c r="V52" t="str">
        <f ca="1">CONCATENATE('variable tireur'!$I$5," ",'variable fournisseur'!$A60)</f>
        <v xml:space="preserve">12/2024 </v>
      </c>
      <c r="W52" t="s">
        <v>22</v>
      </c>
      <c r="AA52" s="5"/>
    </row>
    <row r="53" spans="1:27" ht="15" customHeight="1" x14ac:dyDescent="0.25">
      <c r="A53" t="str">
        <f>IF('variable fournisseur'!A61&lt;&gt;"","&lt;CdtTrfTxInf&gt;&lt;PmtId&gt;&lt;InstrId&gt;","")</f>
        <v/>
      </c>
      <c r="B53" t="str">
        <f>IF('variable fournisseur'!A61&lt;&gt;"",PROPER('variable tireur'!$B$2),"")</f>
        <v/>
      </c>
      <c r="C53" t="s">
        <v>6</v>
      </c>
      <c r="D53" t="str">
        <f ca="1">'variable tireur'!$G$5</f>
        <v>20241206</v>
      </c>
      <c r="E53" t="s">
        <v>6</v>
      </c>
      <c r="F53" t="str">
        <f ca="1">CONCATENATE('variable fournisseur'!$C$5,'variable fournisseur'!$D61)</f>
        <v>M119.640.0.52</v>
      </c>
      <c r="G53" t="str">
        <f>IF('variable fournisseur'!A61&lt;&gt;"","&lt;/InstrId&gt;&lt;EndToEndId&gt;","")</f>
        <v/>
      </c>
      <c r="H53" t="str">
        <f>UPPER(LEFT('variable tireur'!$B$2,3))</f>
        <v/>
      </c>
      <c r="I53" t="str">
        <f>IF('variable fournisseur'!A61&lt;&gt;"",".","")</f>
        <v/>
      </c>
      <c r="J53" t="str">
        <f ca="1">'variable tireur'!$G$5</f>
        <v>20241206</v>
      </c>
      <c r="K53" t="str">
        <f>IF('variable fournisseur'!A61&lt;&gt;"",".","")</f>
        <v/>
      </c>
      <c r="L53" t="str">
        <f>'variable fournisseur'!$F61</f>
        <v/>
      </c>
      <c r="M53" t="s">
        <v>8</v>
      </c>
      <c r="N53">
        <f>'variable fournisseur'!C61</f>
        <v>9.19</v>
      </c>
      <c r="O53" t="s">
        <v>9</v>
      </c>
      <c r="P53" t="str">
        <f>IFERROR(INDEX('bibliotheque fournisseur'!$A:$D,MATCH('variable fournisseur'!$A61,'bibliotheque fournisseur'!$B:$B,0),MATCH("bic",'bibliotheque fournisseur'!$1:$1,0)),"")</f>
        <v/>
      </c>
      <c r="Q53" t="s">
        <v>10</v>
      </c>
      <c r="R53" t="str">
        <f>IFERROR(INDEX('bibliotheque fournisseur'!$A:$D,MATCH('variable fournisseur'!$A61,'bibliotheque fournisseur'!$B:$B,0),MATCH("nom",'bibliotheque fournisseur'!$1:$1,0)),"")</f>
        <v/>
      </c>
      <c r="S53" t="s">
        <v>11</v>
      </c>
      <c r="T53" t="str">
        <f>IFERROR(INDEX('bibliotheque fournisseur'!A:D,MATCH('variable fournisseur'!A61,'bibliotheque fournisseur'!B:B,0),MATCH("iban",'bibliotheque fournisseur'!$1:$1,0)),"")</f>
        <v/>
      </c>
      <c r="U53" t="s">
        <v>20</v>
      </c>
      <c r="V53" t="str">
        <f ca="1">CONCATENATE('variable tireur'!$I$5," ",'variable fournisseur'!$A61)</f>
        <v xml:space="preserve">12/2024 </v>
      </c>
      <c r="W53" t="s">
        <v>22</v>
      </c>
      <c r="AA53" s="5"/>
    </row>
    <row r="54" spans="1:27" ht="15" customHeight="1" x14ac:dyDescent="0.25">
      <c r="A54" t="str">
        <f>IF('variable fournisseur'!A62&lt;&gt;"","&lt;CdtTrfTxInf&gt;&lt;PmtId&gt;&lt;InstrId&gt;","")</f>
        <v/>
      </c>
      <c r="B54" t="str">
        <f>IF('variable fournisseur'!A62&lt;&gt;"",PROPER('variable tireur'!$B$2),"")</f>
        <v/>
      </c>
      <c r="C54" t="s">
        <v>6</v>
      </c>
      <c r="D54" t="str">
        <f ca="1">'variable tireur'!$G$5</f>
        <v>20241206</v>
      </c>
      <c r="E54" t="s">
        <v>6</v>
      </c>
      <c r="F54" t="str">
        <f ca="1">CONCATENATE('variable fournisseur'!$C$5,'variable fournisseur'!$D62)</f>
        <v>M119.640.0.53</v>
      </c>
      <c r="G54" t="str">
        <f>IF('variable fournisseur'!A62&lt;&gt;"","&lt;/InstrId&gt;&lt;EndToEndId&gt;","")</f>
        <v/>
      </c>
      <c r="H54" t="str">
        <f>UPPER(LEFT('variable tireur'!$B$2,3))</f>
        <v/>
      </c>
      <c r="I54" t="str">
        <f>IF('variable fournisseur'!A62&lt;&gt;"",".","")</f>
        <v/>
      </c>
      <c r="J54" t="str">
        <f ca="1">'variable tireur'!$G$5</f>
        <v>20241206</v>
      </c>
      <c r="K54" t="str">
        <f>IF('variable fournisseur'!A62&lt;&gt;"",".","")</f>
        <v/>
      </c>
      <c r="L54" t="str">
        <f>'variable fournisseur'!$F62</f>
        <v/>
      </c>
      <c r="M54" t="s">
        <v>8</v>
      </c>
      <c r="N54">
        <f>'variable fournisseur'!C62</f>
        <v>10.99</v>
      </c>
      <c r="O54" t="s">
        <v>9</v>
      </c>
      <c r="P54" t="str">
        <f>IFERROR(INDEX('bibliotheque fournisseur'!$A:$D,MATCH('variable fournisseur'!$A62,'bibliotheque fournisseur'!$B:$B,0),MATCH("bic",'bibliotheque fournisseur'!$1:$1,0)),"")</f>
        <v/>
      </c>
      <c r="Q54" t="s">
        <v>10</v>
      </c>
      <c r="R54" t="str">
        <f>IFERROR(INDEX('bibliotheque fournisseur'!$A:$D,MATCH('variable fournisseur'!$A62,'bibliotheque fournisseur'!$B:$B,0),MATCH("nom",'bibliotheque fournisseur'!$1:$1,0)),"")</f>
        <v/>
      </c>
      <c r="S54" t="s">
        <v>11</v>
      </c>
      <c r="T54" t="str">
        <f>IFERROR(INDEX('bibliotheque fournisseur'!A:D,MATCH('variable fournisseur'!A62,'bibliotheque fournisseur'!B:B,0),MATCH("iban",'bibliotheque fournisseur'!$1:$1,0)),"")</f>
        <v/>
      </c>
      <c r="U54" t="s">
        <v>20</v>
      </c>
      <c r="V54" t="str">
        <f ca="1">CONCATENATE('variable tireur'!$I$5," ",'variable fournisseur'!$A62)</f>
        <v xml:space="preserve">12/2024 </v>
      </c>
      <c r="W54" t="s">
        <v>22</v>
      </c>
      <c r="AA54" s="5"/>
    </row>
    <row r="55" spans="1:27" ht="15" customHeight="1" x14ac:dyDescent="0.25">
      <c r="A55" t="str">
        <f>IF('variable fournisseur'!A63&lt;&gt;"","&lt;CdtTrfTxInf&gt;&lt;PmtId&gt;&lt;InstrId&gt;","")</f>
        <v/>
      </c>
      <c r="B55" t="str">
        <f>IF('variable fournisseur'!A63&lt;&gt;"",PROPER('variable tireur'!$B$2),"")</f>
        <v/>
      </c>
      <c r="C55" t="s">
        <v>6</v>
      </c>
      <c r="D55" t="str">
        <f ca="1">'variable tireur'!$G$5</f>
        <v>20241206</v>
      </c>
      <c r="E55" t="s">
        <v>6</v>
      </c>
      <c r="F55" t="str">
        <f ca="1">CONCATENATE('variable fournisseur'!$C$5,'variable fournisseur'!$D63)</f>
        <v>M119.640.0.54</v>
      </c>
      <c r="G55" t="str">
        <f>IF('variable fournisseur'!A63&lt;&gt;"","&lt;/InstrId&gt;&lt;EndToEndId&gt;","")</f>
        <v/>
      </c>
      <c r="H55" t="str">
        <f>UPPER(LEFT('variable tireur'!$B$2,3))</f>
        <v/>
      </c>
      <c r="I55" t="str">
        <f>IF('variable fournisseur'!A63&lt;&gt;"",".","")</f>
        <v/>
      </c>
      <c r="J55" t="str">
        <f ca="1">'variable tireur'!$G$5</f>
        <v>20241206</v>
      </c>
      <c r="K55" t="str">
        <f>IF('variable fournisseur'!A63&lt;&gt;"",".","")</f>
        <v/>
      </c>
      <c r="L55" t="str">
        <f>'variable fournisseur'!$F63</f>
        <v/>
      </c>
      <c r="M55" t="s">
        <v>8</v>
      </c>
      <c r="N55">
        <f>'variable fournisseur'!C63</f>
        <v>2.17</v>
      </c>
      <c r="O55" t="s">
        <v>9</v>
      </c>
      <c r="P55" t="str">
        <f>IFERROR(INDEX('bibliotheque fournisseur'!$A:$D,MATCH('variable fournisseur'!$A63,'bibliotheque fournisseur'!$B:$B,0),MATCH("bic",'bibliotheque fournisseur'!$1:$1,0)),"")</f>
        <v/>
      </c>
      <c r="Q55" t="s">
        <v>10</v>
      </c>
      <c r="R55" t="str">
        <f>IFERROR(INDEX('bibliotheque fournisseur'!$A:$D,MATCH('variable fournisseur'!$A63,'bibliotheque fournisseur'!$B:$B,0),MATCH("nom",'bibliotheque fournisseur'!$1:$1,0)),"")</f>
        <v/>
      </c>
      <c r="S55" t="s">
        <v>11</v>
      </c>
      <c r="T55" t="str">
        <f>IFERROR(INDEX('bibliotheque fournisseur'!A:D,MATCH('variable fournisseur'!A63,'bibliotheque fournisseur'!B:B,0),MATCH("iban",'bibliotheque fournisseur'!$1:$1,0)),"")</f>
        <v/>
      </c>
      <c r="U55" t="s">
        <v>20</v>
      </c>
      <c r="V55" t="str">
        <f ca="1">CONCATENATE('variable tireur'!$I$5," ",'variable fournisseur'!$A63)</f>
        <v xml:space="preserve">12/2024 </v>
      </c>
      <c r="W55" t="s">
        <v>22</v>
      </c>
      <c r="AA55" s="5"/>
    </row>
    <row r="56" spans="1:27" ht="15" customHeight="1" x14ac:dyDescent="0.25">
      <c r="A56" t="str">
        <f>IF('variable fournisseur'!A64&lt;&gt;"","&lt;CdtTrfTxInf&gt;&lt;PmtId&gt;&lt;InstrId&gt;","")</f>
        <v/>
      </c>
      <c r="B56" t="str">
        <f>IF('variable fournisseur'!A64&lt;&gt;"",PROPER('variable tireur'!$B$2),"")</f>
        <v/>
      </c>
      <c r="C56" t="s">
        <v>6</v>
      </c>
      <c r="D56" t="str">
        <f ca="1">'variable tireur'!$G$5</f>
        <v>20241206</v>
      </c>
      <c r="E56" t="s">
        <v>6</v>
      </c>
      <c r="F56" t="str">
        <f ca="1">CONCATENATE('variable fournisseur'!$C$5,'variable fournisseur'!$D64)</f>
        <v>M119.640.0.55</v>
      </c>
      <c r="G56" t="str">
        <f>IF('variable fournisseur'!A64&lt;&gt;"","&lt;/InstrId&gt;&lt;EndToEndId&gt;","")</f>
        <v/>
      </c>
      <c r="H56" t="str">
        <f>UPPER(LEFT('variable tireur'!$B$2,3))</f>
        <v/>
      </c>
      <c r="I56" t="str">
        <f>IF('variable fournisseur'!A64&lt;&gt;"",".","")</f>
        <v/>
      </c>
      <c r="J56" t="str">
        <f ca="1">'variable tireur'!$G$5</f>
        <v>20241206</v>
      </c>
      <c r="K56" t="str">
        <f>IF('variable fournisseur'!A64&lt;&gt;"",".","")</f>
        <v/>
      </c>
      <c r="L56" t="str">
        <f>'variable fournisseur'!$F64</f>
        <v/>
      </c>
      <c r="M56" t="s">
        <v>8</v>
      </c>
      <c r="N56">
        <f>'variable fournisseur'!C64</f>
        <v>6.4</v>
      </c>
      <c r="O56" t="s">
        <v>9</v>
      </c>
      <c r="P56" t="str">
        <f>IFERROR(INDEX('bibliotheque fournisseur'!$A:$D,MATCH('variable fournisseur'!$A64,'bibliotheque fournisseur'!$B:$B,0),MATCH("bic",'bibliotheque fournisseur'!$1:$1,0)),"")</f>
        <v/>
      </c>
      <c r="Q56" t="s">
        <v>10</v>
      </c>
      <c r="R56" t="str">
        <f>IFERROR(INDEX('bibliotheque fournisseur'!$A:$D,MATCH('variable fournisseur'!$A64,'bibliotheque fournisseur'!$B:$B,0),MATCH("nom",'bibliotheque fournisseur'!$1:$1,0)),"")</f>
        <v/>
      </c>
      <c r="S56" t="s">
        <v>11</v>
      </c>
      <c r="T56" t="str">
        <f>IFERROR(INDEX('bibliotheque fournisseur'!A:D,MATCH('variable fournisseur'!A64,'bibliotheque fournisseur'!B:B,0),MATCH("iban",'bibliotheque fournisseur'!$1:$1,0)),"")</f>
        <v/>
      </c>
      <c r="U56" t="s">
        <v>20</v>
      </c>
      <c r="V56" t="str">
        <f ca="1">CONCATENATE('variable tireur'!$I$5," ",'variable fournisseur'!$A64)</f>
        <v xml:space="preserve">12/2024 </v>
      </c>
      <c r="W56" t="s">
        <v>22</v>
      </c>
      <c r="AA56" s="5"/>
    </row>
    <row r="57" spans="1:27" ht="15" customHeight="1" x14ac:dyDescent="0.25">
      <c r="A57" t="str">
        <f>IF('variable fournisseur'!A65&lt;&gt;"","&lt;CdtTrfTxInf&gt;&lt;PmtId&gt;&lt;InstrId&gt;","")</f>
        <v/>
      </c>
      <c r="B57" t="str">
        <f>IF('variable fournisseur'!A65&lt;&gt;"",PROPER('variable tireur'!$B$2),"")</f>
        <v/>
      </c>
      <c r="C57" t="s">
        <v>6</v>
      </c>
      <c r="D57" t="str">
        <f ca="1">'variable tireur'!$G$5</f>
        <v>20241206</v>
      </c>
      <c r="E57" t="s">
        <v>6</v>
      </c>
      <c r="F57" t="str">
        <f ca="1">CONCATENATE('variable fournisseur'!$C$5,'variable fournisseur'!$D65)</f>
        <v>M119.640.0.56</v>
      </c>
      <c r="G57" t="str">
        <f>IF('variable fournisseur'!A65&lt;&gt;"","&lt;/InstrId&gt;&lt;EndToEndId&gt;","")</f>
        <v/>
      </c>
      <c r="H57" t="str">
        <f>UPPER(LEFT('variable tireur'!$B$2,3))</f>
        <v/>
      </c>
      <c r="I57" t="str">
        <f>IF('variable fournisseur'!A65&lt;&gt;"",".","")</f>
        <v/>
      </c>
      <c r="J57" t="str">
        <f ca="1">'variable tireur'!$G$5</f>
        <v>20241206</v>
      </c>
      <c r="K57" t="str">
        <f>IF('variable fournisseur'!A65&lt;&gt;"",".","")</f>
        <v/>
      </c>
      <c r="L57" t="str">
        <f>'variable fournisseur'!$F65</f>
        <v/>
      </c>
      <c r="M57" t="s">
        <v>8</v>
      </c>
      <c r="N57">
        <f>'variable fournisseur'!C65</f>
        <v>8.3699999999999992</v>
      </c>
      <c r="O57" t="s">
        <v>9</v>
      </c>
      <c r="P57" t="str">
        <f>IFERROR(INDEX('bibliotheque fournisseur'!$A:$D,MATCH('variable fournisseur'!$A65,'bibliotheque fournisseur'!$B:$B,0),MATCH("bic",'bibliotheque fournisseur'!$1:$1,0)),"")</f>
        <v/>
      </c>
      <c r="Q57" t="s">
        <v>10</v>
      </c>
      <c r="R57" t="str">
        <f>IFERROR(INDEX('bibliotheque fournisseur'!$A:$D,MATCH('variable fournisseur'!$A65,'bibliotheque fournisseur'!$B:$B,0),MATCH("nom",'bibliotheque fournisseur'!$1:$1,0)),"")</f>
        <v/>
      </c>
      <c r="S57" t="s">
        <v>11</v>
      </c>
      <c r="T57" t="str">
        <f>IFERROR(INDEX('bibliotheque fournisseur'!A:D,MATCH('variable fournisseur'!A65,'bibliotheque fournisseur'!B:B,0),MATCH("iban",'bibliotheque fournisseur'!$1:$1,0)),"")</f>
        <v/>
      </c>
      <c r="U57" t="s">
        <v>20</v>
      </c>
      <c r="V57" t="str">
        <f ca="1">CONCATENATE('variable tireur'!$I$5," ",'variable fournisseur'!$A65)</f>
        <v xml:space="preserve">12/2024 </v>
      </c>
      <c r="W57" t="s">
        <v>22</v>
      </c>
      <c r="AA57" s="5"/>
    </row>
    <row r="58" spans="1:27" ht="15" customHeight="1" x14ac:dyDescent="0.25">
      <c r="A58" t="str">
        <f>IF('variable fournisseur'!A66&lt;&gt;"","&lt;CdtTrfTxInf&gt;&lt;PmtId&gt;&lt;InstrId&gt;","")</f>
        <v/>
      </c>
      <c r="B58" t="str">
        <f>IF('variable fournisseur'!A66&lt;&gt;"",PROPER('variable tireur'!$B$2),"")</f>
        <v/>
      </c>
      <c r="C58" t="s">
        <v>6</v>
      </c>
      <c r="D58" t="str">
        <f ca="1">'variable tireur'!$G$5</f>
        <v>20241206</v>
      </c>
      <c r="E58" t="s">
        <v>6</v>
      </c>
      <c r="F58" t="str">
        <f ca="1">CONCATENATE('variable fournisseur'!$C$5,'variable fournisseur'!$D66)</f>
        <v>M119.640.0.57</v>
      </c>
      <c r="G58" t="str">
        <f>IF('variable fournisseur'!A66&lt;&gt;"","&lt;/InstrId&gt;&lt;EndToEndId&gt;","")</f>
        <v/>
      </c>
      <c r="H58" t="str">
        <f>UPPER(LEFT('variable tireur'!$B$2,3))</f>
        <v/>
      </c>
      <c r="I58" t="str">
        <f>IF('variable fournisseur'!A66&lt;&gt;"",".","")</f>
        <v/>
      </c>
      <c r="J58" t="str">
        <f ca="1">'variable tireur'!$G$5</f>
        <v>20241206</v>
      </c>
      <c r="K58" t="str">
        <f>IF('variable fournisseur'!A66&lt;&gt;"",".","")</f>
        <v/>
      </c>
      <c r="L58" t="str">
        <f>'variable fournisseur'!$F66</f>
        <v/>
      </c>
      <c r="M58" t="s">
        <v>8</v>
      </c>
      <c r="N58">
        <f>'variable fournisseur'!C66</f>
        <v>1.46</v>
      </c>
      <c r="O58" t="s">
        <v>9</v>
      </c>
      <c r="P58" t="str">
        <f>IFERROR(INDEX('bibliotheque fournisseur'!$A:$D,MATCH('variable fournisseur'!$A66,'bibliotheque fournisseur'!$B:$B,0),MATCH("bic",'bibliotheque fournisseur'!$1:$1,0)),"")</f>
        <v/>
      </c>
      <c r="Q58" t="s">
        <v>10</v>
      </c>
      <c r="R58" t="str">
        <f>IFERROR(INDEX('bibliotheque fournisseur'!$A:$D,MATCH('variable fournisseur'!$A66,'bibliotheque fournisseur'!$B:$B,0),MATCH("nom",'bibliotheque fournisseur'!$1:$1,0)),"")</f>
        <v/>
      </c>
      <c r="S58" t="s">
        <v>11</v>
      </c>
      <c r="T58" t="str">
        <f>IFERROR(INDEX('bibliotheque fournisseur'!A:D,MATCH('variable fournisseur'!A66,'bibliotheque fournisseur'!B:B,0),MATCH("iban",'bibliotheque fournisseur'!$1:$1,0)),"")</f>
        <v/>
      </c>
      <c r="U58" t="s">
        <v>20</v>
      </c>
      <c r="V58" t="str">
        <f ca="1">CONCATENATE('variable tireur'!$I$5," ",'variable fournisseur'!$A66)</f>
        <v xml:space="preserve">12/2024 </v>
      </c>
      <c r="W58" t="s">
        <v>22</v>
      </c>
      <c r="AA58" s="5"/>
    </row>
    <row r="59" spans="1:27" ht="15" customHeight="1" x14ac:dyDescent="0.25">
      <c r="A59" t="str">
        <f>IF('variable fournisseur'!A67&lt;&gt;"","&lt;CdtTrfTxInf&gt;&lt;PmtId&gt;&lt;InstrId&gt;","")</f>
        <v/>
      </c>
      <c r="B59" t="str">
        <f>IF('variable fournisseur'!A67&lt;&gt;"",PROPER('variable tireur'!$B$2),"")</f>
        <v/>
      </c>
      <c r="C59" t="s">
        <v>6</v>
      </c>
      <c r="D59" t="str">
        <f ca="1">'variable tireur'!$G$5</f>
        <v>20241206</v>
      </c>
      <c r="E59" t="s">
        <v>6</v>
      </c>
      <c r="F59" t="str">
        <f ca="1">CONCATENATE('variable fournisseur'!$C$5,'variable fournisseur'!$D67)</f>
        <v>M119.640.0.58</v>
      </c>
      <c r="G59" t="str">
        <f>IF('variable fournisseur'!A67&lt;&gt;"","&lt;/InstrId&gt;&lt;EndToEndId&gt;","")</f>
        <v/>
      </c>
      <c r="H59" t="str">
        <f>UPPER(LEFT('variable tireur'!$B$2,3))</f>
        <v/>
      </c>
      <c r="I59" t="str">
        <f>IF('variable fournisseur'!A67&lt;&gt;"",".","")</f>
        <v/>
      </c>
      <c r="J59" t="str">
        <f ca="1">'variable tireur'!$G$5</f>
        <v>20241206</v>
      </c>
      <c r="K59" t="str">
        <f>IF('variable fournisseur'!A67&lt;&gt;"",".","")</f>
        <v/>
      </c>
      <c r="L59" t="str">
        <f>'variable fournisseur'!$F67</f>
        <v/>
      </c>
      <c r="M59" t="s">
        <v>8</v>
      </c>
      <c r="N59">
        <f>'variable fournisseur'!C67</f>
        <v>6.18</v>
      </c>
      <c r="O59" t="s">
        <v>9</v>
      </c>
      <c r="P59" t="str">
        <f>IFERROR(INDEX('bibliotheque fournisseur'!$A:$D,MATCH('variable fournisseur'!$A67,'bibliotheque fournisseur'!$B:$B,0),MATCH("bic",'bibliotheque fournisseur'!$1:$1,0)),"")</f>
        <v/>
      </c>
      <c r="Q59" t="s">
        <v>10</v>
      </c>
      <c r="R59" t="str">
        <f>IFERROR(INDEX('bibliotheque fournisseur'!$A:$D,MATCH('variable fournisseur'!$A67,'bibliotheque fournisseur'!$B:$B,0),MATCH("nom",'bibliotheque fournisseur'!$1:$1,0)),"")</f>
        <v/>
      </c>
      <c r="S59" t="s">
        <v>11</v>
      </c>
      <c r="T59" t="str">
        <f>IFERROR(INDEX('bibliotheque fournisseur'!A:D,MATCH('variable fournisseur'!A67,'bibliotheque fournisseur'!B:B,0),MATCH("iban",'bibliotheque fournisseur'!$1:$1,0)),"")</f>
        <v/>
      </c>
      <c r="U59" t="s">
        <v>20</v>
      </c>
      <c r="V59" t="str">
        <f ca="1">CONCATENATE('variable tireur'!$I$5," ",'variable fournisseur'!$A67)</f>
        <v xml:space="preserve">12/2024 </v>
      </c>
      <c r="W59" t="s">
        <v>22</v>
      </c>
      <c r="AA59" s="5"/>
    </row>
    <row r="60" spans="1:27" ht="15" customHeight="1" x14ac:dyDescent="0.25">
      <c r="A60" t="str">
        <f>IF('variable fournisseur'!A68&lt;&gt;"","&lt;CdtTrfTxInf&gt;&lt;PmtId&gt;&lt;InstrId&gt;","")</f>
        <v/>
      </c>
      <c r="B60" t="str">
        <f>IF('variable fournisseur'!A68&lt;&gt;"",PROPER('variable tireur'!$B$2),"")</f>
        <v/>
      </c>
      <c r="C60" t="s">
        <v>6</v>
      </c>
      <c r="D60" t="str">
        <f ca="1">'variable tireur'!$G$5</f>
        <v>20241206</v>
      </c>
      <c r="E60" t="s">
        <v>6</v>
      </c>
      <c r="F60" t="str">
        <f ca="1">CONCATENATE('variable fournisseur'!$C$5,'variable fournisseur'!$D68)</f>
        <v>M119.640.0.59</v>
      </c>
      <c r="G60" t="str">
        <f>IF('variable fournisseur'!A68&lt;&gt;"","&lt;/InstrId&gt;&lt;EndToEndId&gt;","")</f>
        <v/>
      </c>
      <c r="H60" t="str">
        <f>UPPER(LEFT('variable tireur'!$B$2,3))</f>
        <v/>
      </c>
      <c r="I60" t="str">
        <f>IF('variable fournisseur'!A68&lt;&gt;"",".","")</f>
        <v/>
      </c>
      <c r="J60" t="str">
        <f ca="1">'variable tireur'!$G$5</f>
        <v>20241206</v>
      </c>
      <c r="K60" t="str">
        <f>IF('variable fournisseur'!A68&lt;&gt;"",".","")</f>
        <v/>
      </c>
      <c r="L60" t="str">
        <f>'variable fournisseur'!$F68</f>
        <v/>
      </c>
      <c r="M60" t="s">
        <v>8</v>
      </c>
      <c r="N60">
        <f>'variable fournisseur'!C68</f>
        <v>5.66</v>
      </c>
      <c r="O60" t="s">
        <v>9</v>
      </c>
      <c r="P60" t="str">
        <f>IFERROR(INDEX('bibliotheque fournisseur'!$A:$D,MATCH('variable fournisseur'!$A68,'bibliotheque fournisseur'!$B:$B,0),MATCH("bic",'bibliotheque fournisseur'!$1:$1,0)),"")</f>
        <v/>
      </c>
      <c r="Q60" t="s">
        <v>10</v>
      </c>
      <c r="R60" t="str">
        <f>IFERROR(INDEX('bibliotheque fournisseur'!$A:$D,MATCH('variable fournisseur'!$A68,'bibliotheque fournisseur'!$B:$B,0),MATCH("nom",'bibliotheque fournisseur'!$1:$1,0)),"")</f>
        <v/>
      </c>
      <c r="S60" t="s">
        <v>11</v>
      </c>
      <c r="T60" t="str">
        <f>IFERROR(INDEX('bibliotheque fournisseur'!A:D,MATCH('variable fournisseur'!A68,'bibliotheque fournisseur'!B:B,0),MATCH("iban",'bibliotheque fournisseur'!$1:$1,0)),"")</f>
        <v/>
      </c>
      <c r="U60" t="s">
        <v>20</v>
      </c>
      <c r="V60" t="str">
        <f ca="1">CONCATENATE('variable tireur'!$I$5," ",'variable fournisseur'!$A68)</f>
        <v xml:space="preserve">12/2024 </v>
      </c>
      <c r="W60" t="s">
        <v>22</v>
      </c>
      <c r="AA60" s="5"/>
    </row>
    <row r="61" spans="1:27" ht="15" customHeight="1" x14ac:dyDescent="0.25">
      <c r="A61" t="str">
        <f>IF('variable fournisseur'!A69&lt;&gt;"","&lt;CdtTrfTxInf&gt;&lt;PmtId&gt;&lt;InstrId&gt;","")</f>
        <v/>
      </c>
      <c r="B61" t="str">
        <f>IF('variable fournisseur'!A69&lt;&gt;"",PROPER('variable tireur'!$B$2),"")</f>
        <v/>
      </c>
      <c r="C61" t="s">
        <v>6</v>
      </c>
      <c r="D61" t="str">
        <f ca="1">'variable tireur'!$G$5</f>
        <v>20241206</v>
      </c>
      <c r="E61" t="s">
        <v>6</v>
      </c>
      <c r="F61" t="str">
        <f ca="1">CONCATENATE('variable fournisseur'!$C$5,'variable fournisseur'!$D69)</f>
        <v>M119.640.0.60</v>
      </c>
      <c r="G61" t="str">
        <f>IF('variable fournisseur'!A69&lt;&gt;"","&lt;/InstrId&gt;&lt;EndToEndId&gt;","")</f>
        <v/>
      </c>
      <c r="H61" t="str">
        <f>UPPER(LEFT('variable tireur'!$B$2,3))</f>
        <v/>
      </c>
      <c r="I61" t="str">
        <f>IF('variable fournisseur'!A69&lt;&gt;"",".","")</f>
        <v/>
      </c>
      <c r="J61" t="str">
        <f ca="1">'variable tireur'!$G$5</f>
        <v>20241206</v>
      </c>
      <c r="K61" t="str">
        <f>IF('variable fournisseur'!A69&lt;&gt;"",".","")</f>
        <v/>
      </c>
      <c r="L61" t="str">
        <f>'variable fournisseur'!$F69</f>
        <v/>
      </c>
      <c r="M61" t="s">
        <v>8</v>
      </c>
      <c r="N61">
        <f>'variable fournisseur'!C69</f>
        <v>7.34</v>
      </c>
      <c r="O61" t="s">
        <v>9</v>
      </c>
      <c r="P61" t="str">
        <f>IFERROR(INDEX('bibliotheque fournisseur'!$A:$D,MATCH('variable fournisseur'!$A69,'bibliotheque fournisseur'!$B:$B,0),MATCH("bic",'bibliotheque fournisseur'!$1:$1,0)),"")</f>
        <v/>
      </c>
      <c r="Q61" t="s">
        <v>10</v>
      </c>
      <c r="R61" t="str">
        <f>IFERROR(INDEX('bibliotheque fournisseur'!$A:$D,MATCH('variable fournisseur'!$A69,'bibliotheque fournisseur'!$B:$B,0),MATCH("nom",'bibliotheque fournisseur'!$1:$1,0)),"")</f>
        <v/>
      </c>
      <c r="S61" t="s">
        <v>11</v>
      </c>
      <c r="T61" t="str">
        <f>IFERROR(INDEX('bibliotheque fournisseur'!A:D,MATCH('variable fournisseur'!A69,'bibliotheque fournisseur'!B:B,0),MATCH("iban",'bibliotheque fournisseur'!$1:$1,0)),"")</f>
        <v/>
      </c>
      <c r="U61" t="s">
        <v>20</v>
      </c>
      <c r="V61" t="str">
        <f ca="1">CONCATENATE('variable tireur'!$I$5," ",'variable fournisseur'!$A69)</f>
        <v xml:space="preserve">12/2024 </v>
      </c>
      <c r="W61" t="s">
        <v>22</v>
      </c>
      <c r="AA61" s="5"/>
    </row>
    <row r="62" spans="1:27" ht="15" customHeight="1" x14ac:dyDescent="0.25">
      <c r="A62" t="str">
        <f>IF('variable fournisseur'!A70&lt;&gt;"","&lt;CdtTrfTxInf&gt;&lt;PmtId&gt;&lt;InstrId&gt;","")</f>
        <v/>
      </c>
      <c r="B62" t="str">
        <f>IF('variable fournisseur'!A70&lt;&gt;"",PROPER('variable tireur'!$B$2),"")</f>
        <v/>
      </c>
      <c r="C62" t="s">
        <v>6</v>
      </c>
      <c r="D62" t="str">
        <f ca="1">'variable tireur'!$G$5</f>
        <v>20241206</v>
      </c>
      <c r="E62" t="s">
        <v>6</v>
      </c>
      <c r="F62" t="str">
        <f ca="1">CONCATENATE('variable fournisseur'!$C$5,'variable fournisseur'!$D70)</f>
        <v>M119.640.0.61</v>
      </c>
      <c r="G62" t="str">
        <f>IF('variable fournisseur'!A70&lt;&gt;"","&lt;/InstrId&gt;&lt;EndToEndId&gt;","")</f>
        <v/>
      </c>
      <c r="H62" t="str">
        <f>UPPER(LEFT('variable tireur'!$B$2,3))</f>
        <v/>
      </c>
      <c r="I62" t="str">
        <f>IF('variable fournisseur'!A70&lt;&gt;"",".","")</f>
        <v/>
      </c>
      <c r="J62" t="str">
        <f ca="1">'variable tireur'!$G$5</f>
        <v>20241206</v>
      </c>
      <c r="K62" t="str">
        <f>IF('variable fournisseur'!A70&lt;&gt;"",".","")</f>
        <v/>
      </c>
      <c r="L62" t="str">
        <f>'variable fournisseur'!$F70</f>
        <v/>
      </c>
      <c r="M62" t="s">
        <v>8</v>
      </c>
      <c r="N62">
        <f>'variable fournisseur'!C70</f>
        <v>10.119999999999999</v>
      </c>
      <c r="O62" t="s">
        <v>9</v>
      </c>
      <c r="P62" t="str">
        <f>IFERROR(INDEX('bibliotheque fournisseur'!$A:$D,MATCH('variable fournisseur'!$A70,'bibliotheque fournisseur'!$B:$B,0),MATCH("bic",'bibliotheque fournisseur'!$1:$1,0)),"")</f>
        <v/>
      </c>
      <c r="Q62" t="s">
        <v>10</v>
      </c>
      <c r="R62" t="str">
        <f>IFERROR(INDEX('bibliotheque fournisseur'!$A:$D,MATCH('variable fournisseur'!$A70,'bibliotheque fournisseur'!$B:$B,0),MATCH("nom",'bibliotheque fournisseur'!$1:$1,0)),"")</f>
        <v/>
      </c>
      <c r="S62" t="s">
        <v>11</v>
      </c>
      <c r="T62" t="str">
        <f>IFERROR(INDEX('bibliotheque fournisseur'!A:D,MATCH('variable fournisseur'!A70,'bibliotheque fournisseur'!B:B,0),MATCH("iban",'bibliotheque fournisseur'!$1:$1,0)),"")</f>
        <v/>
      </c>
      <c r="U62" t="s">
        <v>20</v>
      </c>
      <c r="V62" t="str">
        <f ca="1">CONCATENATE('variable tireur'!$I$5," ",'variable fournisseur'!$A70)</f>
        <v xml:space="preserve">12/2024 </v>
      </c>
      <c r="W62" t="s">
        <v>22</v>
      </c>
      <c r="AA62" s="5"/>
    </row>
    <row r="63" spans="1:27" ht="15" customHeight="1" x14ac:dyDescent="0.25">
      <c r="A63" t="str">
        <f>IF('variable fournisseur'!A71&lt;&gt;"","&lt;CdtTrfTxInf&gt;&lt;PmtId&gt;&lt;InstrId&gt;","")</f>
        <v/>
      </c>
      <c r="B63" t="str">
        <f>IF('variable fournisseur'!A71&lt;&gt;"",PROPER('variable tireur'!$B$2),"")</f>
        <v/>
      </c>
      <c r="C63" t="s">
        <v>6</v>
      </c>
      <c r="D63" t="str">
        <f ca="1">'variable tireur'!$G$5</f>
        <v>20241206</v>
      </c>
      <c r="E63" t="s">
        <v>6</v>
      </c>
      <c r="F63" t="str">
        <f ca="1">CONCATENATE('variable fournisseur'!$C$5,'variable fournisseur'!$D71)</f>
        <v>M119.640.0.62</v>
      </c>
      <c r="G63" t="str">
        <f>IF('variable fournisseur'!A71&lt;&gt;"","&lt;/InstrId&gt;&lt;EndToEndId&gt;","")</f>
        <v/>
      </c>
      <c r="H63" t="str">
        <f>UPPER(LEFT('variable tireur'!$B$2,3))</f>
        <v/>
      </c>
      <c r="I63" t="str">
        <f>IF('variable fournisseur'!A71&lt;&gt;"",".","")</f>
        <v/>
      </c>
      <c r="J63" t="str">
        <f ca="1">'variable tireur'!$G$5</f>
        <v>20241206</v>
      </c>
      <c r="K63" t="str">
        <f>IF('variable fournisseur'!A71&lt;&gt;"",".","")</f>
        <v/>
      </c>
      <c r="L63" t="str">
        <f>'variable fournisseur'!$F71</f>
        <v/>
      </c>
      <c r="M63" t="s">
        <v>8</v>
      </c>
      <c r="N63">
        <f>'variable fournisseur'!C71</f>
        <v>7.35</v>
      </c>
      <c r="O63" t="s">
        <v>9</v>
      </c>
      <c r="P63" t="str">
        <f>IFERROR(INDEX('bibliotheque fournisseur'!$A:$D,MATCH('variable fournisseur'!$A71,'bibliotheque fournisseur'!$B:$B,0),MATCH("bic",'bibliotheque fournisseur'!$1:$1,0)),"")</f>
        <v/>
      </c>
      <c r="Q63" t="s">
        <v>10</v>
      </c>
      <c r="R63" t="str">
        <f>IFERROR(INDEX('bibliotheque fournisseur'!$A:$D,MATCH('variable fournisseur'!$A71,'bibliotheque fournisseur'!$B:$B,0),MATCH("nom",'bibliotheque fournisseur'!$1:$1,0)),"")</f>
        <v/>
      </c>
      <c r="S63" t="s">
        <v>11</v>
      </c>
      <c r="T63" t="str">
        <f>IFERROR(INDEX('bibliotheque fournisseur'!A:D,MATCH('variable fournisseur'!A71,'bibliotheque fournisseur'!B:B,0),MATCH("iban",'bibliotheque fournisseur'!$1:$1,0)),"")</f>
        <v/>
      </c>
      <c r="U63" t="s">
        <v>20</v>
      </c>
      <c r="V63" t="str">
        <f ca="1">CONCATENATE('variable tireur'!$I$5," ",'variable fournisseur'!$A71)</f>
        <v xml:space="preserve">12/2024 </v>
      </c>
      <c r="W63" t="s">
        <v>22</v>
      </c>
      <c r="AA63" s="5"/>
    </row>
    <row r="64" spans="1:27" ht="15" customHeight="1" x14ac:dyDescent="0.25">
      <c r="A64" t="str">
        <f>IF('variable fournisseur'!A72&lt;&gt;"","&lt;CdtTrfTxInf&gt;&lt;PmtId&gt;&lt;InstrId&gt;","")</f>
        <v/>
      </c>
      <c r="B64" t="str">
        <f>IF('variable fournisseur'!A72&lt;&gt;"",PROPER('variable tireur'!$B$2),"")</f>
        <v/>
      </c>
      <c r="C64" t="s">
        <v>6</v>
      </c>
      <c r="D64" t="str">
        <f ca="1">'variable tireur'!$G$5</f>
        <v>20241206</v>
      </c>
      <c r="E64" t="s">
        <v>6</v>
      </c>
      <c r="F64" t="str">
        <f ca="1">CONCATENATE('variable fournisseur'!$C$5,'variable fournisseur'!$D72)</f>
        <v>M119.640.0</v>
      </c>
      <c r="G64" t="str">
        <f>IF('variable fournisseur'!A72&lt;&gt;"","&lt;/InstrId&gt;&lt;EndToEndId&gt;","")</f>
        <v/>
      </c>
      <c r="H64" t="str">
        <f>UPPER(LEFT('variable tireur'!$B$2,3))</f>
        <v/>
      </c>
      <c r="I64" t="str">
        <f>IF('variable fournisseur'!A72&lt;&gt;"",".","")</f>
        <v/>
      </c>
      <c r="J64" t="str">
        <f ca="1">'variable tireur'!$G$5</f>
        <v>20241206</v>
      </c>
      <c r="K64" t="str">
        <f>IF('variable fournisseur'!A72&lt;&gt;"",".","")</f>
        <v/>
      </c>
      <c r="L64" t="str">
        <f>'variable fournisseur'!$F72</f>
        <v/>
      </c>
      <c r="M64" t="s">
        <v>8</v>
      </c>
      <c r="N64">
        <f>'variable fournisseur'!C72</f>
        <v>0</v>
      </c>
      <c r="O64" t="s">
        <v>9</v>
      </c>
      <c r="P64" t="str">
        <f>IFERROR(INDEX('bibliotheque fournisseur'!$A:$D,MATCH('variable fournisseur'!$A72,'bibliotheque fournisseur'!$B:$B,0),MATCH("bic",'bibliotheque fournisseur'!$1:$1,0)),"")</f>
        <v/>
      </c>
      <c r="Q64" t="s">
        <v>10</v>
      </c>
      <c r="R64" t="str">
        <f>IFERROR(INDEX('bibliotheque fournisseur'!$A:$D,MATCH('variable fournisseur'!$A72,'bibliotheque fournisseur'!$B:$B,0),MATCH("nom",'bibliotheque fournisseur'!$1:$1,0)),"")</f>
        <v/>
      </c>
      <c r="S64" t="s">
        <v>11</v>
      </c>
      <c r="T64" t="str">
        <f>IFERROR(INDEX('bibliotheque fournisseur'!A:D,MATCH('variable fournisseur'!A72,'bibliotheque fournisseur'!B:B,0),MATCH("iban",'bibliotheque fournisseur'!$1:$1,0)),"")</f>
        <v/>
      </c>
      <c r="U64" t="s">
        <v>20</v>
      </c>
      <c r="V64" t="str">
        <f ca="1">CONCATENATE('variable tireur'!$I$5," ",'variable fournisseur'!$A72)</f>
        <v xml:space="preserve">12/2024 </v>
      </c>
      <c r="W64" t="s">
        <v>22</v>
      </c>
      <c r="AA64" s="5"/>
    </row>
    <row r="65" spans="1:27" ht="15" customHeight="1" x14ac:dyDescent="0.25">
      <c r="A65" t="str">
        <f>IF('variable fournisseur'!A73&lt;&gt;"","&lt;CdtTrfTxInf&gt;&lt;PmtId&gt;&lt;InstrId&gt;","")</f>
        <v/>
      </c>
      <c r="B65" t="str">
        <f>IF('variable fournisseur'!A73&lt;&gt;"",PROPER('variable tireur'!$B$2),"")</f>
        <v/>
      </c>
      <c r="C65" t="s">
        <v>6</v>
      </c>
      <c r="D65" t="str">
        <f ca="1">'variable tireur'!$G$5</f>
        <v>20241206</v>
      </c>
      <c r="E65" t="s">
        <v>6</v>
      </c>
      <c r="F65" t="str">
        <f ca="1">CONCATENATE('variable fournisseur'!$C$5,'variable fournisseur'!$D73)</f>
        <v>M119.640.0</v>
      </c>
      <c r="G65" t="str">
        <f>IF('variable fournisseur'!A73&lt;&gt;"","&lt;/InstrId&gt;&lt;EndToEndId&gt;","")</f>
        <v/>
      </c>
      <c r="H65" t="str">
        <f>UPPER(LEFT('variable tireur'!$B$2,3))</f>
        <v/>
      </c>
      <c r="I65" t="str">
        <f>IF('variable fournisseur'!A73&lt;&gt;"",".","")</f>
        <v/>
      </c>
      <c r="J65" t="str">
        <f ca="1">'variable tireur'!$G$5</f>
        <v>20241206</v>
      </c>
      <c r="K65" t="str">
        <f>IF('variable fournisseur'!A73&lt;&gt;"",".","")</f>
        <v/>
      </c>
      <c r="L65" t="str">
        <f>'variable fournisseur'!$F73</f>
        <v/>
      </c>
      <c r="M65" t="s">
        <v>8</v>
      </c>
      <c r="N65">
        <f>'variable fournisseur'!C73</f>
        <v>0</v>
      </c>
      <c r="O65" t="s">
        <v>9</v>
      </c>
      <c r="P65" t="str">
        <f>IFERROR(INDEX('bibliotheque fournisseur'!$A:$D,MATCH('variable fournisseur'!$A73,'bibliotheque fournisseur'!$B:$B,0),MATCH("bic",'bibliotheque fournisseur'!$1:$1,0)),"")</f>
        <v/>
      </c>
      <c r="Q65" t="s">
        <v>10</v>
      </c>
      <c r="R65" t="str">
        <f>IFERROR(INDEX('bibliotheque fournisseur'!$A:$D,MATCH('variable fournisseur'!$A73,'bibliotheque fournisseur'!$B:$B,0),MATCH("nom",'bibliotheque fournisseur'!$1:$1,0)),"")</f>
        <v/>
      </c>
      <c r="S65" t="s">
        <v>11</v>
      </c>
      <c r="T65" t="str">
        <f>IFERROR(INDEX('bibliotheque fournisseur'!A:D,MATCH('variable fournisseur'!A73,'bibliotheque fournisseur'!B:B,0),MATCH("iban",'bibliotheque fournisseur'!$1:$1,0)),"")</f>
        <v/>
      </c>
      <c r="U65" t="s">
        <v>20</v>
      </c>
      <c r="V65" t="str">
        <f ca="1">CONCATENATE('variable tireur'!$I$5," ",'variable fournisseur'!$A73)</f>
        <v xml:space="preserve">12/2024 </v>
      </c>
      <c r="W65" t="s">
        <v>22</v>
      </c>
      <c r="AA65" s="5"/>
    </row>
    <row r="66" spans="1:27" ht="15" customHeight="1" x14ac:dyDescent="0.25">
      <c r="A66" t="str">
        <f>IF('variable fournisseur'!A74&lt;&gt;"","&lt;CdtTrfTxInf&gt;&lt;PmtId&gt;&lt;InstrId&gt;","")</f>
        <v/>
      </c>
      <c r="B66" t="str">
        <f>IF('variable fournisseur'!A74&lt;&gt;"",PROPER('variable tireur'!$B$2),"")</f>
        <v/>
      </c>
      <c r="C66" t="s">
        <v>6</v>
      </c>
      <c r="D66" t="str">
        <f ca="1">'variable tireur'!$G$5</f>
        <v>20241206</v>
      </c>
      <c r="E66" t="s">
        <v>6</v>
      </c>
      <c r="F66" t="str">
        <f ca="1">CONCATENATE('variable fournisseur'!$C$5,'variable fournisseur'!$D74)</f>
        <v>M119.640.0</v>
      </c>
      <c r="G66" t="str">
        <f>IF('variable fournisseur'!A74&lt;&gt;"","&lt;/InstrId&gt;&lt;EndToEndId&gt;","")</f>
        <v/>
      </c>
      <c r="H66" t="str">
        <f>UPPER(LEFT('variable tireur'!$B$2,3))</f>
        <v/>
      </c>
      <c r="I66" t="str">
        <f>IF('variable fournisseur'!A74&lt;&gt;"",".","")</f>
        <v/>
      </c>
      <c r="J66" t="str">
        <f ca="1">'variable tireur'!$G$5</f>
        <v>20241206</v>
      </c>
      <c r="K66" t="str">
        <f>IF('variable fournisseur'!A74&lt;&gt;"",".","")</f>
        <v/>
      </c>
      <c r="L66" t="str">
        <f>'variable fournisseur'!$F74</f>
        <v/>
      </c>
      <c r="M66" t="s">
        <v>8</v>
      </c>
      <c r="N66">
        <f>'variable fournisseur'!C74</f>
        <v>0</v>
      </c>
      <c r="O66" t="s">
        <v>9</v>
      </c>
      <c r="P66" t="str">
        <f>IFERROR(INDEX('bibliotheque fournisseur'!$A:$D,MATCH('variable fournisseur'!$A74,'bibliotheque fournisseur'!$B:$B,0),MATCH("bic",'bibliotheque fournisseur'!$1:$1,0)),"")</f>
        <v/>
      </c>
      <c r="Q66" t="s">
        <v>10</v>
      </c>
      <c r="R66" t="str">
        <f>IFERROR(INDEX('bibliotheque fournisseur'!$A:$D,MATCH('variable fournisseur'!$A74,'bibliotheque fournisseur'!$B:$B,0),MATCH("nom",'bibliotheque fournisseur'!$1:$1,0)),"")</f>
        <v/>
      </c>
      <c r="S66" t="s">
        <v>11</v>
      </c>
      <c r="T66" t="str">
        <f>IFERROR(INDEX('bibliotheque fournisseur'!A:D,MATCH('variable fournisseur'!A74,'bibliotheque fournisseur'!B:B,0),MATCH("iban",'bibliotheque fournisseur'!$1:$1,0)),"")</f>
        <v/>
      </c>
      <c r="U66" t="s">
        <v>20</v>
      </c>
      <c r="V66" t="str">
        <f ca="1">CONCATENATE('variable tireur'!$I$5," ",'variable fournisseur'!$A74)</f>
        <v xml:space="preserve">12/2024 </v>
      </c>
      <c r="W66" t="s">
        <v>22</v>
      </c>
      <c r="AA66" s="5"/>
    </row>
    <row r="67" spans="1:27" ht="15" customHeight="1" x14ac:dyDescent="0.25">
      <c r="A67" t="str">
        <f>IF('variable fournisseur'!A75&lt;&gt;"","&lt;CdtTrfTxInf&gt;&lt;PmtId&gt;&lt;InstrId&gt;","")</f>
        <v/>
      </c>
      <c r="B67" t="str">
        <f>IF('variable fournisseur'!A75&lt;&gt;"",PROPER('variable tireur'!$B$2),"")</f>
        <v/>
      </c>
      <c r="C67" t="s">
        <v>6</v>
      </c>
      <c r="D67" t="str">
        <f ca="1">'variable tireur'!$G$5</f>
        <v>20241206</v>
      </c>
      <c r="E67" t="s">
        <v>6</v>
      </c>
      <c r="F67" t="str">
        <f ca="1">CONCATENATE('variable fournisseur'!$C$5,'variable fournisseur'!$D75)</f>
        <v>M119.640.0</v>
      </c>
      <c r="G67" t="str">
        <f>IF('variable fournisseur'!A75&lt;&gt;"","&lt;/InstrId&gt;&lt;EndToEndId&gt;","")</f>
        <v/>
      </c>
      <c r="H67" t="str">
        <f>UPPER(LEFT('variable tireur'!$B$2,3))</f>
        <v/>
      </c>
      <c r="I67" t="str">
        <f>IF('variable fournisseur'!A75&lt;&gt;"",".","")</f>
        <v/>
      </c>
      <c r="J67" t="str">
        <f ca="1">'variable tireur'!$G$5</f>
        <v>20241206</v>
      </c>
      <c r="K67" t="str">
        <f>IF('variable fournisseur'!A75&lt;&gt;"",".","")</f>
        <v/>
      </c>
      <c r="L67" t="str">
        <f>'variable fournisseur'!$F75</f>
        <v/>
      </c>
      <c r="M67" t="s">
        <v>8</v>
      </c>
      <c r="N67">
        <f>'variable fournisseur'!C75</f>
        <v>0</v>
      </c>
      <c r="O67" t="s">
        <v>9</v>
      </c>
      <c r="P67" t="str">
        <f>IFERROR(INDEX('bibliotheque fournisseur'!$A:$D,MATCH('variable fournisseur'!$A75,'bibliotheque fournisseur'!$B:$B,0),MATCH("bic",'bibliotheque fournisseur'!$1:$1,0)),"")</f>
        <v/>
      </c>
      <c r="Q67" t="s">
        <v>10</v>
      </c>
      <c r="R67" t="str">
        <f>IFERROR(INDEX('bibliotheque fournisseur'!$A:$D,MATCH('variable fournisseur'!$A75,'bibliotheque fournisseur'!$B:$B,0),MATCH("nom",'bibliotheque fournisseur'!$1:$1,0)),"")</f>
        <v/>
      </c>
      <c r="S67" t="s">
        <v>11</v>
      </c>
      <c r="T67" t="str">
        <f>IFERROR(INDEX('bibliotheque fournisseur'!A:D,MATCH('variable fournisseur'!A75,'bibliotheque fournisseur'!B:B,0),MATCH("iban",'bibliotheque fournisseur'!$1:$1,0)),"")</f>
        <v/>
      </c>
      <c r="U67" t="s">
        <v>20</v>
      </c>
      <c r="V67" t="str">
        <f ca="1">CONCATENATE('variable tireur'!$I$5," ",'variable fournisseur'!$A75)</f>
        <v xml:space="preserve">12/2024 </v>
      </c>
      <c r="W67" t="s">
        <v>22</v>
      </c>
      <c r="AA67" s="5"/>
    </row>
    <row r="68" spans="1:27" ht="15" customHeight="1" x14ac:dyDescent="0.25">
      <c r="A68" t="str">
        <f>IF('variable fournisseur'!A76&lt;&gt;"","&lt;CdtTrfTxInf&gt;&lt;PmtId&gt;&lt;InstrId&gt;","")</f>
        <v/>
      </c>
      <c r="B68" t="str">
        <f>IF('variable fournisseur'!A76&lt;&gt;"",PROPER('variable tireur'!$B$2),"")</f>
        <v/>
      </c>
      <c r="C68" t="s">
        <v>6</v>
      </c>
      <c r="D68" t="str">
        <f ca="1">'variable tireur'!$G$5</f>
        <v>20241206</v>
      </c>
      <c r="E68" t="s">
        <v>6</v>
      </c>
      <c r="F68" t="str">
        <f ca="1">CONCATENATE('variable fournisseur'!$C$5,'variable fournisseur'!$D76)</f>
        <v>M119.640.0</v>
      </c>
      <c r="G68" t="str">
        <f>IF('variable fournisseur'!A76&lt;&gt;"","&lt;/InstrId&gt;&lt;EndToEndId&gt;","")</f>
        <v/>
      </c>
      <c r="H68" t="str">
        <f>UPPER(LEFT('variable tireur'!$B$2,3))</f>
        <v/>
      </c>
      <c r="I68" t="str">
        <f>IF('variable fournisseur'!A76&lt;&gt;"",".","")</f>
        <v/>
      </c>
      <c r="J68" t="str">
        <f ca="1">'variable tireur'!$G$5</f>
        <v>20241206</v>
      </c>
      <c r="K68" t="str">
        <f>IF('variable fournisseur'!A76&lt;&gt;"",".","")</f>
        <v/>
      </c>
      <c r="L68" t="str">
        <f>'variable fournisseur'!$F76</f>
        <v/>
      </c>
      <c r="M68" t="s">
        <v>8</v>
      </c>
      <c r="N68">
        <f>'variable fournisseur'!C76</f>
        <v>0</v>
      </c>
      <c r="O68" t="s">
        <v>9</v>
      </c>
      <c r="P68" t="str">
        <f>IFERROR(INDEX('bibliotheque fournisseur'!$A:$D,MATCH('variable fournisseur'!$A76,'bibliotheque fournisseur'!$B:$B,0),MATCH("bic",'bibliotheque fournisseur'!$1:$1,0)),"")</f>
        <v/>
      </c>
      <c r="Q68" t="s">
        <v>10</v>
      </c>
      <c r="R68" t="str">
        <f>IFERROR(INDEX('bibliotheque fournisseur'!$A:$D,MATCH('variable fournisseur'!$A76,'bibliotheque fournisseur'!$B:$B,0),MATCH("nom",'bibliotheque fournisseur'!$1:$1,0)),"")</f>
        <v/>
      </c>
      <c r="S68" t="s">
        <v>11</v>
      </c>
      <c r="T68" t="str">
        <f>IFERROR(INDEX('bibliotheque fournisseur'!A:D,MATCH('variable fournisseur'!A76,'bibliotheque fournisseur'!B:B,0),MATCH("iban",'bibliotheque fournisseur'!$1:$1,0)),"")</f>
        <v/>
      </c>
      <c r="U68" t="s">
        <v>20</v>
      </c>
      <c r="V68" t="str">
        <f ca="1">CONCATENATE('variable tireur'!$I$5," ",'variable fournisseur'!$A76)</f>
        <v xml:space="preserve">12/2024 </v>
      </c>
      <c r="W68" t="s">
        <v>22</v>
      </c>
      <c r="AA68" s="5"/>
    </row>
    <row r="69" spans="1:27" ht="15" customHeight="1" x14ac:dyDescent="0.25">
      <c r="A69" t="str">
        <f>IF('variable fournisseur'!A77&lt;&gt;"","&lt;CdtTrfTxInf&gt;&lt;PmtId&gt;&lt;InstrId&gt;","")</f>
        <v/>
      </c>
      <c r="B69" t="str">
        <f>IF('variable fournisseur'!A77&lt;&gt;"",PROPER('variable tireur'!$B$2),"")</f>
        <v/>
      </c>
      <c r="C69" t="s">
        <v>6</v>
      </c>
      <c r="D69" t="str">
        <f ca="1">'variable tireur'!$G$5</f>
        <v>20241206</v>
      </c>
      <c r="E69" t="s">
        <v>6</v>
      </c>
      <c r="F69" t="str">
        <f ca="1">CONCATENATE('variable fournisseur'!$C$5,'variable fournisseur'!$D77)</f>
        <v>M119.640.0</v>
      </c>
      <c r="G69" t="str">
        <f>IF('variable fournisseur'!A77&lt;&gt;"","&lt;/InstrId&gt;&lt;EndToEndId&gt;","")</f>
        <v/>
      </c>
      <c r="H69" t="str">
        <f>UPPER(LEFT('variable tireur'!$B$2,3))</f>
        <v/>
      </c>
      <c r="I69" t="str">
        <f>IF('variable fournisseur'!A77&lt;&gt;"",".","")</f>
        <v/>
      </c>
      <c r="J69" t="str">
        <f ca="1">'variable tireur'!$G$5</f>
        <v>20241206</v>
      </c>
      <c r="K69" t="str">
        <f>IF('variable fournisseur'!A77&lt;&gt;"",".","")</f>
        <v/>
      </c>
      <c r="L69" t="str">
        <f>'variable fournisseur'!$F77</f>
        <v/>
      </c>
      <c r="M69" t="s">
        <v>8</v>
      </c>
      <c r="N69">
        <f>'variable fournisseur'!C77</f>
        <v>0</v>
      </c>
      <c r="O69" t="s">
        <v>9</v>
      </c>
      <c r="P69" t="str">
        <f>IFERROR(INDEX('bibliotheque fournisseur'!$A:$D,MATCH('variable fournisseur'!$A77,'bibliotheque fournisseur'!$B:$B,0),MATCH("bic",'bibliotheque fournisseur'!$1:$1,0)),"")</f>
        <v/>
      </c>
      <c r="Q69" t="s">
        <v>10</v>
      </c>
      <c r="R69" t="str">
        <f>IFERROR(INDEX('bibliotheque fournisseur'!$A:$D,MATCH('variable fournisseur'!$A77,'bibliotheque fournisseur'!$B:$B,0),MATCH("nom",'bibliotheque fournisseur'!$1:$1,0)),"")</f>
        <v/>
      </c>
      <c r="S69" t="s">
        <v>11</v>
      </c>
      <c r="T69" t="str">
        <f>IFERROR(INDEX('bibliotheque fournisseur'!A:D,MATCH('variable fournisseur'!A77,'bibliotheque fournisseur'!B:B,0),MATCH("iban",'bibliotheque fournisseur'!$1:$1,0)),"")</f>
        <v/>
      </c>
      <c r="U69" t="s">
        <v>20</v>
      </c>
      <c r="V69" t="str">
        <f ca="1">CONCATENATE('variable tireur'!$I$5," ",'variable fournisseur'!$A77)</f>
        <v xml:space="preserve">12/2024 </v>
      </c>
      <c r="W69" t="s">
        <v>22</v>
      </c>
      <c r="AA69" s="5"/>
    </row>
    <row r="70" spans="1:27" ht="15" customHeight="1" x14ac:dyDescent="0.25">
      <c r="A70" t="str">
        <f>IF('variable fournisseur'!A78&lt;&gt;"","&lt;CdtTrfTxInf&gt;&lt;PmtId&gt;&lt;InstrId&gt;","")</f>
        <v/>
      </c>
      <c r="B70" t="str">
        <f>IF('variable fournisseur'!A78&lt;&gt;"",PROPER('variable tireur'!$B$2),"")</f>
        <v/>
      </c>
      <c r="C70" t="s">
        <v>6</v>
      </c>
      <c r="D70" t="str">
        <f ca="1">'variable tireur'!$G$5</f>
        <v>20241206</v>
      </c>
      <c r="E70" t="s">
        <v>6</v>
      </c>
      <c r="F70" t="str">
        <f ca="1">CONCATENATE('variable fournisseur'!$C$5,'variable fournisseur'!$D78)</f>
        <v>M119.640.0</v>
      </c>
      <c r="G70" t="str">
        <f>IF('variable fournisseur'!A78&lt;&gt;"","&lt;/InstrId&gt;&lt;EndToEndId&gt;","")</f>
        <v/>
      </c>
      <c r="H70" t="str">
        <f>UPPER(LEFT('variable tireur'!$B$2,3))</f>
        <v/>
      </c>
      <c r="I70" t="str">
        <f>IF('variable fournisseur'!A78&lt;&gt;"",".","")</f>
        <v/>
      </c>
      <c r="J70" t="str">
        <f ca="1">'variable tireur'!$G$5</f>
        <v>20241206</v>
      </c>
      <c r="K70" t="str">
        <f>IF('variable fournisseur'!A78&lt;&gt;"",".","")</f>
        <v/>
      </c>
      <c r="L70" t="str">
        <f>'variable fournisseur'!$F78</f>
        <v/>
      </c>
      <c r="M70" t="s">
        <v>8</v>
      </c>
      <c r="N70">
        <f>'variable fournisseur'!C78</f>
        <v>0</v>
      </c>
      <c r="O70" t="s">
        <v>9</v>
      </c>
      <c r="P70" t="str">
        <f>IFERROR(INDEX('bibliotheque fournisseur'!$A:$D,MATCH('variable fournisseur'!$A78,'bibliotheque fournisseur'!$B:$B,0),MATCH("bic",'bibliotheque fournisseur'!$1:$1,0)),"")</f>
        <v/>
      </c>
      <c r="Q70" t="s">
        <v>10</v>
      </c>
      <c r="R70" t="str">
        <f>IFERROR(INDEX('bibliotheque fournisseur'!$A:$D,MATCH('variable fournisseur'!$A78,'bibliotheque fournisseur'!$B:$B,0),MATCH("nom",'bibliotheque fournisseur'!$1:$1,0)),"")</f>
        <v/>
      </c>
      <c r="S70" t="s">
        <v>11</v>
      </c>
      <c r="T70" t="str">
        <f>IFERROR(INDEX('bibliotheque fournisseur'!A:D,MATCH('variable fournisseur'!A78,'bibliotheque fournisseur'!B:B,0),MATCH("iban",'bibliotheque fournisseur'!$1:$1,0)),"")</f>
        <v/>
      </c>
      <c r="U70" t="s">
        <v>20</v>
      </c>
      <c r="V70" t="str">
        <f ca="1">CONCATENATE('variable tireur'!$I$5," ",'variable fournisseur'!$A78)</f>
        <v xml:space="preserve">12/2024 </v>
      </c>
      <c r="W70" t="s">
        <v>22</v>
      </c>
      <c r="AA70" s="5"/>
    </row>
    <row r="71" spans="1:27" ht="15" customHeight="1" x14ac:dyDescent="0.25">
      <c r="A71" t="str">
        <f>IF('variable fournisseur'!A79&lt;&gt;"","&lt;CdtTrfTxInf&gt;&lt;PmtId&gt;&lt;InstrId&gt;","")</f>
        <v/>
      </c>
      <c r="B71" t="str">
        <f>IF('variable fournisseur'!A79&lt;&gt;"",PROPER('variable tireur'!$B$2),"")</f>
        <v/>
      </c>
      <c r="C71" t="s">
        <v>6</v>
      </c>
      <c r="D71" t="str">
        <f ca="1">'variable tireur'!$G$5</f>
        <v>20241206</v>
      </c>
      <c r="E71" t="s">
        <v>6</v>
      </c>
      <c r="F71" t="str">
        <f ca="1">CONCATENATE('variable fournisseur'!$C$5,'variable fournisseur'!$D79)</f>
        <v>M119.640.0</v>
      </c>
      <c r="G71" t="str">
        <f>IF('variable fournisseur'!A79&lt;&gt;"","&lt;/InstrId&gt;&lt;EndToEndId&gt;","")</f>
        <v/>
      </c>
      <c r="H71" t="str">
        <f>UPPER(LEFT('variable tireur'!$B$2,3))</f>
        <v/>
      </c>
      <c r="I71" t="str">
        <f>IF('variable fournisseur'!A79&lt;&gt;"",".","")</f>
        <v/>
      </c>
      <c r="J71" t="str">
        <f ca="1">'variable tireur'!$G$5</f>
        <v>20241206</v>
      </c>
      <c r="K71" t="str">
        <f>IF('variable fournisseur'!A79&lt;&gt;"",".","")</f>
        <v/>
      </c>
      <c r="L71" t="str">
        <f>'variable fournisseur'!$F79</f>
        <v/>
      </c>
      <c r="M71" t="s">
        <v>8</v>
      </c>
      <c r="N71">
        <f>'variable fournisseur'!C79</f>
        <v>0</v>
      </c>
      <c r="O71" t="s">
        <v>9</v>
      </c>
      <c r="P71" t="str">
        <f>IFERROR(INDEX('bibliotheque fournisseur'!$A:$D,MATCH('variable fournisseur'!$A79,'bibliotheque fournisseur'!$B:$B,0),MATCH("bic",'bibliotheque fournisseur'!$1:$1,0)),"")</f>
        <v/>
      </c>
      <c r="Q71" t="s">
        <v>10</v>
      </c>
      <c r="R71" t="str">
        <f>IFERROR(INDEX('bibliotheque fournisseur'!$A:$D,MATCH('variable fournisseur'!$A79,'bibliotheque fournisseur'!$B:$B,0),MATCH("nom",'bibliotheque fournisseur'!$1:$1,0)),"")</f>
        <v/>
      </c>
      <c r="S71" t="s">
        <v>11</v>
      </c>
      <c r="T71" t="str">
        <f>IFERROR(INDEX('bibliotheque fournisseur'!A:D,MATCH('variable fournisseur'!A79,'bibliotheque fournisseur'!B:B,0),MATCH("iban",'bibliotheque fournisseur'!$1:$1,0)),"")</f>
        <v/>
      </c>
      <c r="U71" t="s">
        <v>20</v>
      </c>
      <c r="V71" t="str">
        <f ca="1">CONCATENATE('variable tireur'!$I$5," ",'variable fournisseur'!$A79)</f>
        <v xml:space="preserve">12/2024 </v>
      </c>
      <c r="W71" t="s">
        <v>22</v>
      </c>
      <c r="AA71" s="5"/>
    </row>
    <row r="72" spans="1:27" ht="15" customHeight="1" x14ac:dyDescent="0.25">
      <c r="A72" t="str">
        <f>IF('variable fournisseur'!A80&lt;&gt;"","&lt;CdtTrfTxInf&gt;&lt;PmtId&gt;&lt;InstrId&gt;","")</f>
        <v/>
      </c>
      <c r="B72" t="str">
        <f>IF('variable fournisseur'!A80&lt;&gt;"",PROPER('variable tireur'!$B$2),"")</f>
        <v/>
      </c>
      <c r="C72" t="s">
        <v>6</v>
      </c>
      <c r="D72" t="str">
        <f ca="1">'variable tireur'!$G$5</f>
        <v>20241206</v>
      </c>
      <c r="E72" t="s">
        <v>6</v>
      </c>
      <c r="F72" t="str">
        <f ca="1">CONCATENATE('variable fournisseur'!$C$5,'variable fournisseur'!$D80)</f>
        <v>M119.640.0</v>
      </c>
      <c r="G72" t="str">
        <f>IF('variable fournisseur'!A80&lt;&gt;"","&lt;/InstrId&gt;&lt;EndToEndId&gt;","")</f>
        <v/>
      </c>
      <c r="H72" t="str">
        <f>UPPER(LEFT('variable tireur'!$B$2,3))</f>
        <v/>
      </c>
      <c r="I72" t="str">
        <f>IF('variable fournisseur'!A80&lt;&gt;"",".","")</f>
        <v/>
      </c>
      <c r="J72" t="str">
        <f ca="1">'variable tireur'!$G$5</f>
        <v>20241206</v>
      </c>
      <c r="K72" t="str">
        <f>IF('variable fournisseur'!A80&lt;&gt;"",".","")</f>
        <v/>
      </c>
      <c r="L72" t="str">
        <f>'variable fournisseur'!$F80</f>
        <v/>
      </c>
      <c r="M72" t="s">
        <v>8</v>
      </c>
      <c r="N72">
        <f>'variable fournisseur'!C80</f>
        <v>0</v>
      </c>
      <c r="O72" t="s">
        <v>9</v>
      </c>
      <c r="P72" t="str">
        <f>IFERROR(INDEX('bibliotheque fournisseur'!$A:$D,MATCH('variable fournisseur'!$A80,'bibliotheque fournisseur'!$B:$B,0),MATCH("bic",'bibliotheque fournisseur'!$1:$1,0)),"")</f>
        <v/>
      </c>
      <c r="Q72" t="s">
        <v>10</v>
      </c>
      <c r="R72" t="str">
        <f>IFERROR(INDEX('bibliotheque fournisseur'!$A:$D,MATCH('variable fournisseur'!$A80,'bibliotheque fournisseur'!$B:$B,0),MATCH("nom",'bibliotheque fournisseur'!$1:$1,0)),"")</f>
        <v/>
      </c>
      <c r="S72" t="s">
        <v>11</v>
      </c>
      <c r="T72" t="str">
        <f>IFERROR(INDEX('bibliotheque fournisseur'!A:D,MATCH('variable fournisseur'!A80,'bibliotheque fournisseur'!B:B,0),MATCH("iban",'bibliotheque fournisseur'!$1:$1,0)),"")</f>
        <v/>
      </c>
      <c r="U72" t="s">
        <v>20</v>
      </c>
      <c r="V72" t="str">
        <f ca="1">CONCATENATE('variable tireur'!$I$5," ",'variable fournisseur'!$A80)</f>
        <v xml:space="preserve">12/2024 </v>
      </c>
      <c r="W72" t="s">
        <v>22</v>
      </c>
      <c r="AA72" s="5"/>
    </row>
    <row r="73" spans="1:27" ht="15" customHeight="1" x14ac:dyDescent="0.25">
      <c r="A73" t="str">
        <f>IF('variable fournisseur'!A81&lt;&gt;"","&lt;CdtTrfTxInf&gt;&lt;PmtId&gt;&lt;InstrId&gt;","")</f>
        <v/>
      </c>
      <c r="B73" t="str">
        <f>IF('variable fournisseur'!A81&lt;&gt;"",PROPER('variable tireur'!$B$2),"")</f>
        <v/>
      </c>
      <c r="C73" t="s">
        <v>6</v>
      </c>
      <c r="D73" t="str">
        <f ca="1">'variable tireur'!$G$5</f>
        <v>20241206</v>
      </c>
      <c r="E73" t="s">
        <v>6</v>
      </c>
      <c r="F73" t="str">
        <f ca="1">CONCATENATE('variable fournisseur'!$C$5,'variable fournisseur'!$D81)</f>
        <v>M119.640.0</v>
      </c>
      <c r="G73" t="str">
        <f>IF('variable fournisseur'!A81&lt;&gt;"","&lt;/InstrId&gt;&lt;EndToEndId&gt;","")</f>
        <v/>
      </c>
      <c r="H73" t="str">
        <f>UPPER(LEFT('variable tireur'!$B$2,3))</f>
        <v/>
      </c>
      <c r="I73" t="str">
        <f>IF('variable fournisseur'!A81&lt;&gt;"",".","")</f>
        <v/>
      </c>
      <c r="J73" t="str">
        <f ca="1">'variable tireur'!$G$5</f>
        <v>20241206</v>
      </c>
      <c r="K73" t="str">
        <f>IF('variable fournisseur'!A81&lt;&gt;"",".","")</f>
        <v/>
      </c>
      <c r="L73" t="str">
        <f>'variable fournisseur'!$F81</f>
        <v/>
      </c>
      <c r="M73" t="s">
        <v>8</v>
      </c>
      <c r="N73">
        <f>'variable fournisseur'!C81</f>
        <v>0</v>
      </c>
      <c r="O73" t="s">
        <v>9</v>
      </c>
      <c r="P73" t="str">
        <f>IFERROR(INDEX('bibliotheque fournisseur'!$A:$D,MATCH('variable fournisseur'!$A81,'bibliotheque fournisseur'!$B:$B,0),MATCH("bic",'bibliotheque fournisseur'!$1:$1,0)),"")</f>
        <v/>
      </c>
      <c r="Q73" t="s">
        <v>10</v>
      </c>
      <c r="R73" t="str">
        <f>IFERROR(INDEX('bibliotheque fournisseur'!$A:$D,MATCH('variable fournisseur'!$A81,'bibliotheque fournisseur'!$B:$B,0),MATCH("nom",'bibliotheque fournisseur'!$1:$1,0)),"")</f>
        <v/>
      </c>
      <c r="S73" t="s">
        <v>11</v>
      </c>
      <c r="T73" t="str">
        <f>IFERROR(INDEX('bibliotheque fournisseur'!A:D,MATCH('variable fournisseur'!A81,'bibliotheque fournisseur'!B:B,0),MATCH("iban",'bibliotheque fournisseur'!$1:$1,0)),"")</f>
        <v/>
      </c>
      <c r="U73" t="s">
        <v>20</v>
      </c>
      <c r="V73" t="str">
        <f ca="1">CONCATENATE('variable tireur'!$I$5," ",'variable fournisseur'!$A81)</f>
        <v xml:space="preserve">12/2024 </v>
      </c>
      <c r="W73" t="s">
        <v>22</v>
      </c>
      <c r="AA73" s="5"/>
    </row>
    <row r="74" spans="1:27" ht="15" customHeight="1" x14ac:dyDescent="0.25">
      <c r="A74" t="str">
        <f>IF('variable fournisseur'!A82&lt;&gt;"","&lt;CdtTrfTxInf&gt;&lt;PmtId&gt;&lt;InstrId&gt;","")</f>
        <v/>
      </c>
      <c r="B74" t="str">
        <f>IF('variable fournisseur'!A82&lt;&gt;"",PROPER('variable tireur'!$B$2),"")</f>
        <v/>
      </c>
      <c r="C74" t="s">
        <v>6</v>
      </c>
      <c r="D74" t="str">
        <f ca="1">'variable tireur'!$G$5</f>
        <v>20241206</v>
      </c>
      <c r="E74" t="s">
        <v>6</v>
      </c>
      <c r="F74" t="str">
        <f ca="1">CONCATENATE('variable fournisseur'!$C$5,'variable fournisseur'!$D82)</f>
        <v>M119.640.0</v>
      </c>
      <c r="G74" t="str">
        <f>IF('variable fournisseur'!A82&lt;&gt;"","&lt;/InstrId&gt;&lt;EndToEndId&gt;","")</f>
        <v/>
      </c>
      <c r="H74" t="str">
        <f>UPPER(LEFT('variable tireur'!$B$2,3))</f>
        <v/>
      </c>
      <c r="I74" t="str">
        <f>IF('variable fournisseur'!A82&lt;&gt;"",".","")</f>
        <v/>
      </c>
      <c r="J74" t="str">
        <f ca="1">'variable tireur'!$G$5</f>
        <v>20241206</v>
      </c>
      <c r="K74" t="str">
        <f>IF('variable fournisseur'!A82&lt;&gt;"",".","")</f>
        <v/>
      </c>
      <c r="L74" t="str">
        <f>'variable fournisseur'!$F82</f>
        <v/>
      </c>
      <c r="M74" t="s">
        <v>8</v>
      </c>
      <c r="N74">
        <f>'variable fournisseur'!C82</f>
        <v>0</v>
      </c>
      <c r="O74" t="s">
        <v>9</v>
      </c>
      <c r="P74" t="str">
        <f>IFERROR(INDEX('bibliotheque fournisseur'!$A:$D,MATCH('variable fournisseur'!$A82,'bibliotheque fournisseur'!$B:$B,0),MATCH("bic",'bibliotheque fournisseur'!$1:$1,0)),"")</f>
        <v/>
      </c>
      <c r="Q74" t="s">
        <v>10</v>
      </c>
      <c r="R74" t="str">
        <f>IFERROR(INDEX('bibliotheque fournisseur'!$A:$D,MATCH('variable fournisseur'!$A82,'bibliotheque fournisseur'!$B:$B,0),MATCH("nom",'bibliotheque fournisseur'!$1:$1,0)),"")</f>
        <v/>
      </c>
      <c r="S74" t="s">
        <v>11</v>
      </c>
      <c r="T74" t="str">
        <f>IFERROR(INDEX('bibliotheque fournisseur'!A:D,MATCH('variable fournisseur'!A82,'bibliotheque fournisseur'!B:B,0),MATCH("iban",'bibliotheque fournisseur'!$1:$1,0)),"")</f>
        <v/>
      </c>
      <c r="U74" t="s">
        <v>20</v>
      </c>
      <c r="V74" t="str">
        <f ca="1">CONCATENATE('variable tireur'!$I$5," ",'variable fournisseur'!$A82)</f>
        <v xml:space="preserve">12/2024 </v>
      </c>
      <c r="W74" t="s">
        <v>22</v>
      </c>
      <c r="AA74" s="5"/>
    </row>
    <row r="75" spans="1:27" ht="15" customHeight="1" x14ac:dyDescent="0.25">
      <c r="A75" t="str">
        <f>IF('variable fournisseur'!A83&lt;&gt;"","&lt;CdtTrfTxInf&gt;&lt;PmtId&gt;&lt;InstrId&gt;","")</f>
        <v/>
      </c>
      <c r="B75" t="str">
        <f>IF('variable fournisseur'!A83&lt;&gt;"",PROPER('variable tireur'!$B$2),"")</f>
        <v/>
      </c>
      <c r="C75" t="s">
        <v>6</v>
      </c>
      <c r="D75" t="str">
        <f ca="1">'variable tireur'!$G$5</f>
        <v>20241206</v>
      </c>
      <c r="E75" t="s">
        <v>6</v>
      </c>
      <c r="F75" t="str">
        <f ca="1">CONCATENATE('variable fournisseur'!$C$5,'variable fournisseur'!$D83)</f>
        <v>M119.640.0</v>
      </c>
      <c r="G75" t="str">
        <f>IF('variable fournisseur'!A83&lt;&gt;"","&lt;/InstrId&gt;&lt;EndToEndId&gt;","")</f>
        <v/>
      </c>
      <c r="H75" t="str">
        <f>UPPER(LEFT('variable tireur'!$B$2,3))</f>
        <v/>
      </c>
      <c r="I75" t="str">
        <f>IF('variable fournisseur'!A83&lt;&gt;"",".","")</f>
        <v/>
      </c>
      <c r="J75" t="str">
        <f ca="1">'variable tireur'!$G$5</f>
        <v>20241206</v>
      </c>
      <c r="K75" t="str">
        <f>IF('variable fournisseur'!A83&lt;&gt;"",".","")</f>
        <v/>
      </c>
      <c r="L75" t="str">
        <f>'variable fournisseur'!$F83</f>
        <v/>
      </c>
      <c r="M75" t="s">
        <v>8</v>
      </c>
      <c r="N75">
        <f>'variable fournisseur'!C83</f>
        <v>0</v>
      </c>
      <c r="O75" t="s">
        <v>9</v>
      </c>
      <c r="P75" t="str">
        <f>IFERROR(INDEX('bibliotheque fournisseur'!$A:$D,MATCH('variable fournisseur'!$A83,'bibliotheque fournisseur'!$B:$B,0),MATCH("bic",'bibliotheque fournisseur'!$1:$1,0)),"")</f>
        <v/>
      </c>
      <c r="Q75" t="s">
        <v>10</v>
      </c>
      <c r="R75" t="str">
        <f>IFERROR(INDEX('bibliotheque fournisseur'!$A:$D,MATCH('variable fournisseur'!$A83,'bibliotheque fournisseur'!$B:$B,0),MATCH("nom",'bibliotheque fournisseur'!$1:$1,0)),"")</f>
        <v/>
      </c>
      <c r="S75" t="s">
        <v>11</v>
      </c>
      <c r="T75" t="str">
        <f>IFERROR(INDEX('bibliotheque fournisseur'!A:D,MATCH('variable fournisseur'!A83,'bibliotheque fournisseur'!B:B,0),MATCH("iban",'bibliotheque fournisseur'!$1:$1,0)),"")</f>
        <v/>
      </c>
      <c r="U75" t="s">
        <v>20</v>
      </c>
      <c r="V75" t="str">
        <f ca="1">CONCATENATE('variable tireur'!$I$5," ",'variable fournisseur'!$A83)</f>
        <v xml:space="preserve">12/2024 </v>
      </c>
      <c r="W75" t="s">
        <v>22</v>
      </c>
      <c r="AA75" s="5"/>
    </row>
    <row r="76" spans="1:27" ht="15" customHeight="1" x14ac:dyDescent="0.25">
      <c r="A76" t="str">
        <f>IF('variable fournisseur'!A84&lt;&gt;"","&lt;CdtTrfTxInf&gt;&lt;PmtId&gt;&lt;InstrId&gt;","")</f>
        <v/>
      </c>
      <c r="B76" t="str">
        <f>IF('variable fournisseur'!A84&lt;&gt;"",PROPER('variable tireur'!$B$2),"")</f>
        <v/>
      </c>
      <c r="C76" t="s">
        <v>6</v>
      </c>
      <c r="D76" t="str">
        <f ca="1">'variable tireur'!$G$5</f>
        <v>20241206</v>
      </c>
      <c r="E76" t="s">
        <v>6</v>
      </c>
      <c r="F76" t="str">
        <f ca="1">CONCATENATE('variable fournisseur'!$C$5,'variable fournisseur'!$D84)</f>
        <v>M119.640.0</v>
      </c>
      <c r="G76" t="str">
        <f>IF('variable fournisseur'!A84&lt;&gt;"","&lt;/InstrId&gt;&lt;EndToEndId&gt;","")</f>
        <v/>
      </c>
      <c r="H76" t="str">
        <f>UPPER(LEFT('variable tireur'!$B$2,3))</f>
        <v/>
      </c>
      <c r="I76" t="str">
        <f>IF('variable fournisseur'!A84&lt;&gt;"",".","")</f>
        <v/>
      </c>
      <c r="J76" t="str">
        <f ca="1">'variable tireur'!$G$5</f>
        <v>20241206</v>
      </c>
      <c r="K76" t="str">
        <f>IF('variable fournisseur'!A84&lt;&gt;"",".","")</f>
        <v/>
      </c>
      <c r="L76" t="str">
        <f>'variable fournisseur'!$F84</f>
        <v/>
      </c>
      <c r="M76" t="s">
        <v>8</v>
      </c>
      <c r="N76">
        <f>'variable fournisseur'!C84</f>
        <v>0</v>
      </c>
      <c r="O76" t="s">
        <v>9</v>
      </c>
      <c r="P76" t="str">
        <f>IFERROR(INDEX('bibliotheque fournisseur'!$A:$D,MATCH('variable fournisseur'!$A84,'bibliotheque fournisseur'!$B:$B,0),MATCH("bic",'bibliotheque fournisseur'!$1:$1,0)),"")</f>
        <v/>
      </c>
      <c r="Q76" t="s">
        <v>10</v>
      </c>
      <c r="R76" t="str">
        <f>IFERROR(INDEX('bibliotheque fournisseur'!$A:$D,MATCH('variable fournisseur'!$A84,'bibliotheque fournisseur'!$B:$B,0),MATCH("nom",'bibliotheque fournisseur'!$1:$1,0)),"")</f>
        <v/>
      </c>
      <c r="S76" t="s">
        <v>11</v>
      </c>
      <c r="T76" t="str">
        <f>IFERROR(INDEX('bibliotheque fournisseur'!A:D,MATCH('variable fournisseur'!A84,'bibliotheque fournisseur'!B:B,0),MATCH("iban",'bibliotheque fournisseur'!$1:$1,0)),"")</f>
        <v/>
      </c>
      <c r="U76" t="s">
        <v>20</v>
      </c>
      <c r="V76" t="str">
        <f ca="1">CONCATENATE('variable tireur'!$I$5," ",'variable fournisseur'!$A84)</f>
        <v xml:space="preserve">12/2024 </v>
      </c>
      <c r="W76" t="s">
        <v>22</v>
      </c>
      <c r="AA76" s="5"/>
    </row>
    <row r="77" spans="1:27" ht="15" customHeight="1" x14ac:dyDescent="0.25">
      <c r="A77" t="str">
        <f>IF('variable fournisseur'!A85&lt;&gt;"","&lt;CdtTrfTxInf&gt;&lt;PmtId&gt;&lt;InstrId&gt;","")</f>
        <v/>
      </c>
      <c r="B77" t="str">
        <f>IF('variable fournisseur'!A85&lt;&gt;"",PROPER('variable tireur'!$B$2),"")</f>
        <v/>
      </c>
      <c r="C77" t="s">
        <v>6</v>
      </c>
      <c r="D77" t="str">
        <f ca="1">'variable tireur'!$G$5</f>
        <v>20241206</v>
      </c>
      <c r="E77" t="s">
        <v>6</v>
      </c>
      <c r="F77" t="str">
        <f ca="1">CONCATENATE('variable fournisseur'!$C$5,'variable fournisseur'!$D85)</f>
        <v>M119.640.0</v>
      </c>
      <c r="G77" t="str">
        <f>IF('variable fournisseur'!A85&lt;&gt;"","&lt;/InstrId&gt;&lt;EndToEndId&gt;","")</f>
        <v/>
      </c>
      <c r="H77" t="str">
        <f>UPPER(LEFT('variable tireur'!$B$2,3))</f>
        <v/>
      </c>
      <c r="I77" t="str">
        <f>IF('variable fournisseur'!A85&lt;&gt;"",".","")</f>
        <v/>
      </c>
      <c r="J77" t="str">
        <f ca="1">'variable tireur'!$G$5</f>
        <v>20241206</v>
      </c>
      <c r="K77" t="str">
        <f>IF('variable fournisseur'!A85&lt;&gt;"",".","")</f>
        <v/>
      </c>
      <c r="L77" t="str">
        <f>'variable fournisseur'!$F85</f>
        <v/>
      </c>
      <c r="M77" t="s">
        <v>8</v>
      </c>
      <c r="N77">
        <f>'variable fournisseur'!C85</f>
        <v>0</v>
      </c>
      <c r="O77" t="s">
        <v>9</v>
      </c>
      <c r="P77" t="str">
        <f>IFERROR(INDEX('bibliotheque fournisseur'!$A:$D,MATCH('variable fournisseur'!$A85,'bibliotheque fournisseur'!$B:$B,0),MATCH("bic",'bibliotheque fournisseur'!$1:$1,0)),"")</f>
        <v/>
      </c>
      <c r="Q77" t="s">
        <v>10</v>
      </c>
      <c r="R77" t="str">
        <f>IFERROR(INDEX('bibliotheque fournisseur'!$A:$D,MATCH('variable fournisseur'!$A85,'bibliotheque fournisseur'!$B:$B,0),MATCH("nom",'bibliotheque fournisseur'!$1:$1,0)),"")</f>
        <v/>
      </c>
      <c r="S77" t="s">
        <v>11</v>
      </c>
      <c r="T77" t="str">
        <f>IFERROR(INDEX('bibliotheque fournisseur'!A:D,MATCH('variable fournisseur'!A85,'bibliotheque fournisseur'!B:B,0),MATCH("iban",'bibliotheque fournisseur'!$1:$1,0)),"")</f>
        <v/>
      </c>
      <c r="U77" t="s">
        <v>20</v>
      </c>
      <c r="V77" t="str">
        <f ca="1">CONCATENATE('variable tireur'!$I$5," ",'variable fournisseur'!$A85)</f>
        <v xml:space="preserve">12/2024 </v>
      </c>
      <c r="W77" t="s">
        <v>22</v>
      </c>
      <c r="AA77" s="5"/>
    </row>
    <row r="78" spans="1:27" ht="15" customHeight="1" x14ac:dyDescent="0.25">
      <c r="A78" t="str">
        <f>IF('variable fournisseur'!A86&lt;&gt;"","&lt;CdtTrfTxInf&gt;&lt;PmtId&gt;&lt;InstrId&gt;","")</f>
        <v/>
      </c>
      <c r="B78" t="str">
        <f>IF('variable fournisseur'!A86&lt;&gt;"",PROPER('variable tireur'!$B$2),"")</f>
        <v/>
      </c>
      <c r="C78" t="s">
        <v>6</v>
      </c>
      <c r="D78" t="str">
        <f ca="1">'variable tireur'!$G$5</f>
        <v>20241206</v>
      </c>
      <c r="E78" t="s">
        <v>6</v>
      </c>
      <c r="F78" t="str">
        <f ca="1">CONCATENATE('variable fournisseur'!$C$5,'variable fournisseur'!$D86)</f>
        <v>M119.640.0</v>
      </c>
      <c r="G78" t="str">
        <f>IF('variable fournisseur'!A86&lt;&gt;"","&lt;/InstrId&gt;&lt;EndToEndId&gt;","")</f>
        <v/>
      </c>
      <c r="H78" t="str">
        <f>UPPER(LEFT('variable tireur'!$B$2,3))</f>
        <v/>
      </c>
      <c r="I78" t="str">
        <f>IF('variable fournisseur'!A86&lt;&gt;"",".","")</f>
        <v/>
      </c>
      <c r="J78" t="str">
        <f ca="1">'variable tireur'!$G$5</f>
        <v>20241206</v>
      </c>
      <c r="K78" t="str">
        <f>IF('variable fournisseur'!A86&lt;&gt;"",".","")</f>
        <v/>
      </c>
      <c r="L78" t="str">
        <f>'variable fournisseur'!$F86</f>
        <v/>
      </c>
      <c r="M78" t="s">
        <v>8</v>
      </c>
      <c r="N78">
        <f>'variable fournisseur'!C86</f>
        <v>0</v>
      </c>
      <c r="O78" t="s">
        <v>9</v>
      </c>
      <c r="P78" t="str">
        <f>IFERROR(INDEX('bibliotheque fournisseur'!$A:$D,MATCH('variable fournisseur'!$A86,'bibliotheque fournisseur'!$B:$B,0),MATCH("bic",'bibliotheque fournisseur'!$1:$1,0)),"")</f>
        <v/>
      </c>
      <c r="Q78" t="s">
        <v>10</v>
      </c>
      <c r="R78" t="str">
        <f>IFERROR(INDEX('bibliotheque fournisseur'!$A:$D,MATCH('variable fournisseur'!$A86,'bibliotheque fournisseur'!$B:$B,0),MATCH("nom",'bibliotheque fournisseur'!$1:$1,0)),"")</f>
        <v/>
      </c>
      <c r="S78" t="s">
        <v>11</v>
      </c>
      <c r="T78" t="str">
        <f>IFERROR(INDEX('bibliotheque fournisseur'!A:D,MATCH('variable fournisseur'!A86,'bibliotheque fournisseur'!B:B,0),MATCH("iban",'bibliotheque fournisseur'!$1:$1,0)),"")</f>
        <v/>
      </c>
      <c r="U78" t="s">
        <v>20</v>
      </c>
      <c r="V78" t="str">
        <f ca="1">CONCATENATE('variable tireur'!$I$5," ",'variable fournisseur'!$A86)</f>
        <v xml:space="preserve">12/2024 </v>
      </c>
      <c r="W78" t="s">
        <v>22</v>
      </c>
      <c r="AA78" s="5"/>
    </row>
    <row r="79" spans="1:27" ht="15" customHeight="1" x14ac:dyDescent="0.25">
      <c r="A79" t="str">
        <f>IF('variable fournisseur'!A87&lt;&gt;"","&lt;CdtTrfTxInf&gt;&lt;PmtId&gt;&lt;InstrId&gt;","")</f>
        <v/>
      </c>
      <c r="B79" t="str">
        <f>IF('variable fournisseur'!A87&lt;&gt;"",PROPER('variable tireur'!$B$2),"")</f>
        <v/>
      </c>
      <c r="C79" t="s">
        <v>6</v>
      </c>
      <c r="D79" t="str">
        <f ca="1">'variable tireur'!$G$5</f>
        <v>20241206</v>
      </c>
      <c r="E79" t="s">
        <v>6</v>
      </c>
      <c r="F79" t="str">
        <f ca="1">CONCATENATE('variable fournisseur'!$C$5,'variable fournisseur'!$D87)</f>
        <v>M119.640.0</v>
      </c>
      <c r="G79" t="str">
        <f>IF('variable fournisseur'!A87&lt;&gt;"","&lt;/InstrId&gt;&lt;EndToEndId&gt;","")</f>
        <v/>
      </c>
      <c r="H79" t="str">
        <f>UPPER(LEFT('variable tireur'!$B$2,3))</f>
        <v/>
      </c>
      <c r="I79" t="str">
        <f>IF('variable fournisseur'!A87&lt;&gt;"",".","")</f>
        <v/>
      </c>
      <c r="J79" t="str">
        <f ca="1">'variable tireur'!$G$5</f>
        <v>20241206</v>
      </c>
      <c r="K79" t="str">
        <f>IF('variable fournisseur'!A87&lt;&gt;"",".","")</f>
        <v/>
      </c>
      <c r="L79" t="str">
        <f>'variable fournisseur'!$F87</f>
        <v/>
      </c>
      <c r="M79" t="s">
        <v>8</v>
      </c>
      <c r="N79">
        <f>'variable fournisseur'!C87</f>
        <v>0</v>
      </c>
      <c r="O79" t="s">
        <v>9</v>
      </c>
      <c r="P79" t="str">
        <f>IFERROR(INDEX('bibliotheque fournisseur'!$A:$D,MATCH('variable fournisseur'!$A87,'bibliotheque fournisseur'!$B:$B,0),MATCH("bic",'bibliotheque fournisseur'!$1:$1,0)),"")</f>
        <v/>
      </c>
      <c r="Q79" t="s">
        <v>10</v>
      </c>
      <c r="R79" t="str">
        <f>IFERROR(INDEX('bibliotheque fournisseur'!$A:$D,MATCH('variable fournisseur'!$A87,'bibliotheque fournisseur'!$B:$B,0),MATCH("nom",'bibliotheque fournisseur'!$1:$1,0)),"")</f>
        <v/>
      </c>
      <c r="S79" t="s">
        <v>11</v>
      </c>
      <c r="T79" t="str">
        <f>IFERROR(INDEX('bibliotheque fournisseur'!A:D,MATCH('variable fournisseur'!A87,'bibliotheque fournisseur'!B:B,0),MATCH("iban",'bibliotheque fournisseur'!$1:$1,0)),"")</f>
        <v/>
      </c>
      <c r="U79" t="s">
        <v>20</v>
      </c>
      <c r="V79" t="str">
        <f ca="1">CONCATENATE('variable tireur'!$I$5," ",'variable fournisseur'!$A87)</f>
        <v xml:space="preserve">12/2024 </v>
      </c>
      <c r="W79" t="s">
        <v>22</v>
      </c>
      <c r="AA79" s="5"/>
    </row>
    <row r="80" spans="1:27" ht="15" customHeight="1" x14ac:dyDescent="0.25">
      <c r="A80" t="str">
        <f>IF('variable fournisseur'!A88&lt;&gt;"","&lt;CdtTrfTxInf&gt;&lt;PmtId&gt;&lt;InstrId&gt;","")</f>
        <v/>
      </c>
      <c r="B80" t="str">
        <f>IF('variable fournisseur'!A88&lt;&gt;"",PROPER('variable tireur'!$B$2),"")</f>
        <v/>
      </c>
      <c r="C80" t="s">
        <v>6</v>
      </c>
      <c r="D80" t="str">
        <f ca="1">'variable tireur'!$G$5</f>
        <v>20241206</v>
      </c>
      <c r="E80" t="s">
        <v>6</v>
      </c>
      <c r="F80" t="str">
        <f ca="1">CONCATENATE('variable fournisseur'!$C$5,'variable fournisseur'!$D88)</f>
        <v>M119.640.0</v>
      </c>
      <c r="G80" t="str">
        <f>IF('variable fournisseur'!A88&lt;&gt;"","&lt;/InstrId&gt;&lt;EndToEndId&gt;","")</f>
        <v/>
      </c>
      <c r="H80" t="str">
        <f>UPPER(LEFT('variable tireur'!$B$2,3))</f>
        <v/>
      </c>
      <c r="I80" t="str">
        <f>IF('variable fournisseur'!A88&lt;&gt;"",".","")</f>
        <v/>
      </c>
      <c r="J80" t="str">
        <f ca="1">'variable tireur'!$G$5</f>
        <v>20241206</v>
      </c>
      <c r="K80" t="str">
        <f>IF('variable fournisseur'!A88&lt;&gt;"",".","")</f>
        <v/>
      </c>
      <c r="L80" t="str">
        <f>'variable fournisseur'!$F88</f>
        <v/>
      </c>
      <c r="M80" t="s">
        <v>8</v>
      </c>
      <c r="N80">
        <f>'variable fournisseur'!C88</f>
        <v>0</v>
      </c>
      <c r="O80" t="s">
        <v>9</v>
      </c>
      <c r="P80" t="str">
        <f>IFERROR(INDEX('bibliotheque fournisseur'!$A:$D,MATCH('variable fournisseur'!$A88,'bibliotheque fournisseur'!$B:$B,0),MATCH("bic",'bibliotheque fournisseur'!$1:$1,0)),"")</f>
        <v/>
      </c>
      <c r="Q80" t="s">
        <v>10</v>
      </c>
      <c r="R80" t="str">
        <f>IFERROR(INDEX('bibliotheque fournisseur'!$A:$D,MATCH('variable fournisseur'!$A88,'bibliotheque fournisseur'!$B:$B,0),MATCH("nom",'bibliotheque fournisseur'!$1:$1,0)),"")</f>
        <v/>
      </c>
      <c r="S80" t="s">
        <v>11</v>
      </c>
      <c r="T80" t="str">
        <f>IFERROR(INDEX('bibliotheque fournisseur'!A:D,MATCH('variable fournisseur'!A88,'bibliotheque fournisseur'!B:B,0),MATCH("iban",'bibliotheque fournisseur'!$1:$1,0)),"")</f>
        <v/>
      </c>
      <c r="U80" t="s">
        <v>20</v>
      </c>
      <c r="V80" t="str">
        <f ca="1">CONCATENATE('variable tireur'!$I$5," ",'variable fournisseur'!$A88)</f>
        <v xml:space="preserve">12/2024 </v>
      </c>
      <c r="W80" t="s">
        <v>22</v>
      </c>
      <c r="AA80" s="5"/>
    </row>
    <row r="81" spans="1:27" ht="15" customHeight="1" x14ac:dyDescent="0.25">
      <c r="A81" t="str">
        <f>IF('variable fournisseur'!A89&lt;&gt;"","&lt;CdtTrfTxInf&gt;&lt;PmtId&gt;&lt;InstrId&gt;","")</f>
        <v/>
      </c>
      <c r="B81" t="str">
        <f>IF('variable fournisseur'!A89&lt;&gt;"",PROPER('variable tireur'!$B$2),"")</f>
        <v/>
      </c>
      <c r="C81" t="s">
        <v>6</v>
      </c>
      <c r="D81" t="str">
        <f ca="1">'variable tireur'!$G$5</f>
        <v>20241206</v>
      </c>
      <c r="E81" t="s">
        <v>6</v>
      </c>
      <c r="F81" t="str">
        <f ca="1">CONCATENATE('variable fournisseur'!$C$5,'variable fournisseur'!$D89)</f>
        <v>M119.640.0</v>
      </c>
      <c r="G81" t="str">
        <f>IF('variable fournisseur'!A89&lt;&gt;"","&lt;/InstrId&gt;&lt;EndToEndId&gt;","")</f>
        <v/>
      </c>
      <c r="H81" t="str">
        <f>UPPER(LEFT('variable tireur'!$B$2,3))</f>
        <v/>
      </c>
      <c r="I81" t="str">
        <f>IF('variable fournisseur'!A89&lt;&gt;"",".","")</f>
        <v/>
      </c>
      <c r="J81" t="str">
        <f ca="1">'variable tireur'!$G$5</f>
        <v>20241206</v>
      </c>
      <c r="K81" t="str">
        <f>IF('variable fournisseur'!A89&lt;&gt;"",".","")</f>
        <v/>
      </c>
      <c r="L81" t="str">
        <f>'variable fournisseur'!$F89</f>
        <v/>
      </c>
      <c r="M81" t="s">
        <v>8</v>
      </c>
      <c r="N81">
        <f>'variable fournisseur'!C89</f>
        <v>0</v>
      </c>
      <c r="O81" t="s">
        <v>9</v>
      </c>
      <c r="P81" t="str">
        <f>IFERROR(INDEX('bibliotheque fournisseur'!$A:$D,MATCH('variable fournisseur'!$A89,'bibliotheque fournisseur'!$B:$B,0),MATCH("bic",'bibliotheque fournisseur'!$1:$1,0)),"")</f>
        <v/>
      </c>
      <c r="Q81" t="s">
        <v>10</v>
      </c>
      <c r="R81" t="str">
        <f>IFERROR(INDEX('bibliotheque fournisseur'!$A:$D,MATCH('variable fournisseur'!$A89,'bibliotheque fournisseur'!$B:$B,0),MATCH("nom",'bibliotheque fournisseur'!$1:$1,0)),"")</f>
        <v/>
      </c>
      <c r="S81" t="s">
        <v>11</v>
      </c>
      <c r="T81" t="str">
        <f>IFERROR(INDEX('bibliotheque fournisseur'!A:D,MATCH('variable fournisseur'!A89,'bibliotheque fournisseur'!B:B,0),MATCH("iban",'bibliotheque fournisseur'!$1:$1,0)),"")</f>
        <v/>
      </c>
      <c r="U81" t="s">
        <v>20</v>
      </c>
      <c r="V81" t="str">
        <f ca="1">CONCATENATE('variable tireur'!$I$5," ",'variable fournisseur'!$A89)</f>
        <v xml:space="preserve">12/2024 </v>
      </c>
      <c r="W81" t="s">
        <v>22</v>
      </c>
      <c r="AA81" s="5"/>
    </row>
    <row r="82" spans="1:27" ht="15" customHeight="1" x14ac:dyDescent="0.25">
      <c r="A82" t="str">
        <f>IF('variable fournisseur'!A90&lt;&gt;"","&lt;CdtTrfTxInf&gt;&lt;PmtId&gt;&lt;InstrId&gt;","")</f>
        <v/>
      </c>
      <c r="B82" t="str">
        <f>IF('variable fournisseur'!A90&lt;&gt;"",PROPER('variable tireur'!$B$2),"")</f>
        <v/>
      </c>
      <c r="C82" t="s">
        <v>6</v>
      </c>
      <c r="D82" t="str">
        <f ca="1">'variable tireur'!$G$5</f>
        <v>20241206</v>
      </c>
      <c r="E82" t="s">
        <v>6</v>
      </c>
      <c r="F82" t="str">
        <f ca="1">CONCATENATE('variable fournisseur'!$C$5,'variable fournisseur'!$D90)</f>
        <v>M119.640.0</v>
      </c>
      <c r="G82" t="str">
        <f>IF('variable fournisseur'!A90&lt;&gt;"","&lt;/InstrId&gt;&lt;EndToEndId&gt;","")</f>
        <v/>
      </c>
      <c r="H82" t="str">
        <f>UPPER(LEFT('variable tireur'!$B$2,3))</f>
        <v/>
      </c>
      <c r="I82" t="str">
        <f>IF('variable fournisseur'!A90&lt;&gt;"",".","")</f>
        <v/>
      </c>
      <c r="J82" t="str">
        <f ca="1">'variable tireur'!$G$5</f>
        <v>20241206</v>
      </c>
      <c r="K82" t="str">
        <f>IF('variable fournisseur'!A90&lt;&gt;"",".","")</f>
        <v/>
      </c>
      <c r="L82" t="str">
        <f>'variable fournisseur'!$F90</f>
        <v/>
      </c>
      <c r="M82" t="s">
        <v>8</v>
      </c>
      <c r="N82">
        <f>'variable fournisseur'!C90</f>
        <v>0</v>
      </c>
      <c r="O82" t="s">
        <v>9</v>
      </c>
      <c r="P82" t="str">
        <f>IFERROR(INDEX('bibliotheque fournisseur'!$A:$D,MATCH('variable fournisseur'!$A90,'bibliotheque fournisseur'!$B:$B,0),MATCH("bic",'bibliotheque fournisseur'!$1:$1,0)),"")</f>
        <v/>
      </c>
      <c r="Q82" t="s">
        <v>10</v>
      </c>
      <c r="R82" t="str">
        <f>IFERROR(INDEX('bibliotheque fournisseur'!$A:$D,MATCH('variable fournisseur'!$A90,'bibliotheque fournisseur'!$B:$B,0),MATCH("nom",'bibliotheque fournisseur'!$1:$1,0)),"")</f>
        <v/>
      </c>
      <c r="S82" t="s">
        <v>11</v>
      </c>
      <c r="T82" t="str">
        <f>IFERROR(INDEX('bibliotheque fournisseur'!A:D,MATCH('variable fournisseur'!A90,'bibliotheque fournisseur'!B:B,0),MATCH("iban",'bibliotheque fournisseur'!$1:$1,0)),"")</f>
        <v/>
      </c>
      <c r="U82" t="s">
        <v>20</v>
      </c>
      <c r="V82" t="str">
        <f ca="1">CONCATENATE('variable tireur'!$I$5," ",'variable fournisseur'!$A90)</f>
        <v xml:space="preserve">12/2024 </v>
      </c>
      <c r="W82" t="s">
        <v>22</v>
      </c>
      <c r="AA82" s="5"/>
    </row>
    <row r="83" spans="1:27" ht="15" customHeight="1" x14ac:dyDescent="0.25">
      <c r="A83" t="str">
        <f>IF('variable fournisseur'!A91&lt;&gt;"","&lt;CdtTrfTxInf&gt;&lt;PmtId&gt;&lt;InstrId&gt;","")</f>
        <v/>
      </c>
      <c r="B83" t="str">
        <f>IF('variable fournisseur'!A91&lt;&gt;"",PROPER('variable tireur'!$B$2),"")</f>
        <v/>
      </c>
      <c r="C83" t="s">
        <v>6</v>
      </c>
      <c r="D83" t="str">
        <f ca="1">'variable tireur'!$G$5</f>
        <v>20241206</v>
      </c>
      <c r="E83" t="s">
        <v>6</v>
      </c>
      <c r="F83" t="str">
        <f ca="1">CONCATENATE('variable fournisseur'!$C$5,'variable fournisseur'!$D91)</f>
        <v>M119.640.0</v>
      </c>
      <c r="G83" t="str">
        <f>IF('variable fournisseur'!A91&lt;&gt;"","&lt;/InstrId&gt;&lt;EndToEndId&gt;","")</f>
        <v/>
      </c>
      <c r="H83" t="str">
        <f>UPPER(LEFT('variable tireur'!$B$2,3))</f>
        <v/>
      </c>
      <c r="I83" t="str">
        <f>IF('variable fournisseur'!A91&lt;&gt;"",".","")</f>
        <v/>
      </c>
      <c r="J83" t="str">
        <f ca="1">'variable tireur'!$G$5</f>
        <v>20241206</v>
      </c>
      <c r="K83" t="str">
        <f>IF('variable fournisseur'!A91&lt;&gt;"",".","")</f>
        <v/>
      </c>
      <c r="L83" t="str">
        <f>'variable fournisseur'!$F91</f>
        <v/>
      </c>
      <c r="M83" t="s">
        <v>8</v>
      </c>
      <c r="N83">
        <f>'variable fournisseur'!C91</f>
        <v>0</v>
      </c>
      <c r="O83" t="s">
        <v>9</v>
      </c>
      <c r="P83" t="str">
        <f>IFERROR(INDEX('bibliotheque fournisseur'!$A:$D,MATCH('variable fournisseur'!$A91,'bibliotheque fournisseur'!$B:$B,0),MATCH("bic",'bibliotheque fournisseur'!$1:$1,0)),"")</f>
        <v/>
      </c>
      <c r="Q83" t="s">
        <v>10</v>
      </c>
      <c r="R83" t="str">
        <f>IFERROR(INDEX('bibliotheque fournisseur'!$A:$D,MATCH('variable fournisseur'!$A91,'bibliotheque fournisseur'!$B:$B,0),MATCH("nom",'bibliotheque fournisseur'!$1:$1,0)),"")</f>
        <v/>
      </c>
      <c r="S83" t="s">
        <v>11</v>
      </c>
      <c r="T83" t="str">
        <f>IFERROR(INDEX('bibliotheque fournisseur'!A:D,MATCH('variable fournisseur'!A91,'bibliotheque fournisseur'!B:B,0),MATCH("iban",'bibliotheque fournisseur'!$1:$1,0)),"")</f>
        <v/>
      </c>
      <c r="U83" t="s">
        <v>20</v>
      </c>
      <c r="V83" t="str">
        <f ca="1">CONCATENATE('variable tireur'!$I$5," ",'variable fournisseur'!$A91)</f>
        <v xml:space="preserve">12/2024 </v>
      </c>
      <c r="W83" t="s">
        <v>22</v>
      </c>
      <c r="AA83" s="5"/>
    </row>
    <row r="84" spans="1:27" ht="15" customHeight="1" x14ac:dyDescent="0.25">
      <c r="A84" t="str">
        <f>IF('variable fournisseur'!A92&lt;&gt;"","&lt;CdtTrfTxInf&gt;&lt;PmtId&gt;&lt;InstrId&gt;","")</f>
        <v/>
      </c>
      <c r="B84" t="str">
        <f>IF('variable fournisseur'!A92&lt;&gt;"",PROPER('variable tireur'!$B$2),"")</f>
        <v/>
      </c>
      <c r="C84" t="s">
        <v>6</v>
      </c>
      <c r="D84" t="str">
        <f ca="1">'variable tireur'!$G$5</f>
        <v>20241206</v>
      </c>
      <c r="E84" t="s">
        <v>6</v>
      </c>
      <c r="F84" t="str">
        <f ca="1">CONCATENATE('variable fournisseur'!$C$5,'variable fournisseur'!$D92)</f>
        <v>M119.640.0</v>
      </c>
      <c r="G84" t="str">
        <f>IF('variable fournisseur'!A92&lt;&gt;"","&lt;/InstrId&gt;&lt;EndToEndId&gt;","")</f>
        <v/>
      </c>
      <c r="H84" t="str">
        <f>UPPER(LEFT('variable tireur'!$B$2,3))</f>
        <v/>
      </c>
      <c r="I84" t="str">
        <f>IF('variable fournisseur'!A92&lt;&gt;"",".","")</f>
        <v/>
      </c>
      <c r="J84" t="str">
        <f ca="1">'variable tireur'!$G$5</f>
        <v>20241206</v>
      </c>
      <c r="K84" t="str">
        <f>IF('variable fournisseur'!A92&lt;&gt;"",".","")</f>
        <v/>
      </c>
      <c r="L84" t="str">
        <f>'variable fournisseur'!$F92</f>
        <v/>
      </c>
      <c r="M84" t="s">
        <v>8</v>
      </c>
      <c r="N84">
        <f>'variable fournisseur'!C92</f>
        <v>0</v>
      </c>
      <c r="O84" t="s">
        <v>9</v>
      </c>
      <c r="P84" t="str">
        <f>IFERROR(INDEX('bibliotheque fournisseur'!$A:$D,MATCH('variable fournisseur'!$A92,'bibliotheque fournisseur'!$B:$B,0),MATCH("bic",'bibliotheque fournisseur'!$1:$1,0)),"")</f>
        <v/>
      </c>
      <c r="Q84" t="s">
        <v>10</v>
      </c>
      <c r="R84" t="str">
        <f>IFERROR(INDEX('bibliotheque fournisseur'!$A:$D,MATCH('variable fournisseur'!$A92,'bibliotheque fournisseur'!$B:$B,0),MATCH("nom",'bibliotheque fournisseur'!$1:$1,0)),"")</f>
        <v/>
      </c>
      <c r="S84" t="s">
        <v>11</v>
      </c>
      <c r="T84" t="str">
        <f>IFERROR(INDEX('bibliotheque fournisseur'!A:D,MATCH('variable fournisseur'!A92,'bibliotheque fournisseur'!B:B,0),MATCH("iban",'bibliotheque fournisseur'!$1:$1,0)),"")</f>
        <v/>
      </c>
      <c r="U84" t="s">
        <v>20</v>
      </c>
      <c r="V84" t="str">
        <f ca="1">CONCATENATE('variable tireur'!$I$5," ",'variable fournisseur'!$A92)</f>
        <v xml:space="preserve">12/2024 </v>
      </c>
      <c r="W84" t="s">
        <v>22</v>
      </c>
      <c r="AA84" s="5"/>
    </row>
    <row r="85" spans="1:27" ht="15" customHeight="1" x14ac:dyDescent="0.25">
      <c r="A85" t="str">
        <f>IF('variable fournisseur'!A93&lt;&gt;"","&lt;CdtTrfTxInf&gt;&lt;PmtId&gt;&lt;InstrId&gt;","")</f>
        <v/>
      </c>
      <c r="B85" t="str">
        <f>IF('variable fournisseur'!A93&lt;&gt;"",PROPER('variable tireur'!$B$2),"")</f>
        <v/>
      </c>
      <c r="C85" t="s">
        <v>6</v>
      </c>
      <c r="D85" t="str">
        <f ca="1">'variable tireur'!$G$5</f>
        <v>20241206</v>
      </c>
      <c r="E85" t="s">
        <v>6</v>
      </c>
      <c r="F85" t="str">
        <f ca="1">CONCATENATE('variable fournisseur'!$C$5,'variable fournisseur'!$D93)</f>
        <v>M119.640.0</v>
      </c>
      <c r="G85" t="str">
        <f>IF('variable fournisseur'!A93&lt;&gt;"","&lt;/InstrId&gt;&lt;EndToEndId&gt;","")</f>
        <v/>
      </c>
      <c r="H85" t="str">
        <f>UPPER(LEFT('variable tireur'!$B$2,3))</f>
        <v/>
      </c>
      <c r="I85" t="str">
        <f>IF('variable fournisseur'!A93&lt;&gt;"",".","")</f>
        <v/>
      </c>
      <c r="J85" t="str">
        <f ca="1">'variable tireur'!$G$5</f>
        <v>20241206</v>
      </c>
      <c r="K85" t="str">
        <f>IF('variable fournisseur'!A93&lt;&gt;"",".","")</f>
        <v/>
      </c>
      <c r="L85" t="str">
        <f>'variable fournisseur'!$F93</f>
        <v/>
      </c>
      <c r="M85" t="s">
        <v>8</v>
      </c>
      <c r="N85">
        <f>'variable fournisseur'!C93</f>
        <v>0</v>
      </c>
      <c r="O85" t="s">
        <v>9</v>
      </c>
      <c r="P85" t="str">
        <f>IFERROR(INDEX('bibliotheque fournisseur'!$A:$D,MATCH('variable fournisseur'!$A93,'bibliotheque fournisseur'!$B:$B,0),MATCH("bic",'bibliotheque fournisseur'!$1:$1,0)),"")</f>
        <v/>
      </c>
      <c r="Q85" t="s">
        <v>10</v>
      </c>
      <c r="R85" t="str">
        <f>IFERROR(INDEX('bibliotheque fournisseur'!$A:$D,MATCH('variable fournisseur'!$A93,'bibliotheque fournisseur'!$B:$B,0),MATCH("nom",'bibliotheque fournisseur'!$1:$1,0)),"")</f>
        <v/>
      </c>
      <c r="S85" t="s">
        <v>11</v>
      </c>
      <c r="T85" t="str">
        <f>IFERROR(INDEX('bibliotheque fournisseur'!A:D,MATCH('variable fournisseur'!A93,'bibliotheque fournisseur'!B:B,0),MATCH("iban",'bibliotheque fournisseur'!$1:$1,0)),"")</f>
        <v/>
      </c>
      <c r="U85" t="s">
        <v>20</v>
      </c>
      <c r="V85" t="str">
        <f ca="1">CONCATENATE('variable tireur'!$I$5," ",'variable fournisseur'!$A93)</f>
        <v xml:space="preserve">12/2024 </v>
      </c>
      <c r="W85" t="s">
        <v>22</v>
      </c>
      <c r="AA85" s="5"/>
    </row>
    <row r="86" spans="1:27" ht="15" customHeight="1" x14ac:dyDescent="0.25">
      <c r="A86" t="str">
        <f>IF('variable fournisseur'!A94&lt;&gt;"","&lt;CdtTrfTxInf&gt;&lt;PmtId&gt;&lt;InstrId&gt;","")</f>
        <v/>
      </c>
      <c r="B86" t="str">
        <f>IF('variable fournisseur'!A94&lt;&gt;"",PROPER('variable tireur'!$B$2),"")</f>
        <v/>
      </c>
      <c r="C86" t="s">
        <v>6</v>
      </c>
      <c r="D86" t="str">
        <f ca="1">'variable tireur'!$G$5</f>
        <v>20241206</v>
      </c>
      <c r="E86" t="s">
        <v>6</v>
      </c>
      <c r="F86" t="str">
        <f ca="1">CONCATENATE('variable fournisseur'!$C$5,'variable fournisseur'!$D94)</f>
        <v>M119.640.0</v>
      </c>
      <c r="G86" t="str">
        <f>IF('variable fournisseur'!A94&lt;&gt;"","&lt;/InstrId&gt;&lt;EndToEndId&gt;","")</f>
        <v/>
      </c>
      <c r="H86" t="str">
        <f>UPPER(LEFT('variable tireur'!$B$2,3))</f>
        <v/>
      </c>
      <c r="I86" t="str">
        <f>IF('variable fournisseur'!A94&lt;&gt;"",".","")</f>
        <v/>
      </c>
      <c r="J86" t="str">
        <f ca="1">'variable tireur'!$G$5</f>
        <v>20241206</v>
      </c>
      <c r="K86" t="str">
        <f>IF('variable fournisseur'!A94&lt;&gt;"",".","")</f>
        <v/>
      </c>
      <c r="L86" t="str">
        <f>'variable fournisseur'!$F94</f>
        <v/>
      </c>
      <c r="M86" t="s">
        <v>8</v>
      </c>
      <c r="N86">
        <f>'variable fournisseur'!C94</f>
        <v>0</v>
      </c>
      <c r="O86" t="s">
        <v>9</v>
      </c>
      <c r="P86" t="str">
        <f>IFERROR(INDEX('bibliotheque fournisseur'!$A:$D,MATCH('variable fournisseur'!$A94,'bibliotheque fournisseur'!$B:$B,0),MATCH("bic",'bibliotheque fournisseur'!$1:$1,0)),"")</f>
        <v/>
      </c>
      <c r="Q86" t="s">
        <v>10</v>
      </c>
      <c r="R86" t="str">
        <f>IFERROR(INDEX('bibliotheque fournisseur'!$A:$D,MATCH('variable fournisseur'!$A94,'bibliotheque fournisseur'!$B:$B,0),MATCH("nom",'bibliotheque fournisseur'!$1:$1,0)),"")</f>
        <v/>
      </c>
      <c r="S86" t="s">
        <v>11</v>
      </c>
      <c r="T86" t="str">
        <f>IFERROR(INDEX('bibliotheque fournisseur'!A:D,MATCH('variable fournisseur'!A94,'bibliotheque fournisseur'!B:B,0),MATCH("iban",'bibliotheque fournisseur'!$1:$1,0)),"")</f>
        <v/>
      </c>
      <c r="U86" t="s">
        <v>20</v>
      </c>
      <c r="V86" t="str">
        <f ca="1">CONCATENATE('variable tireur'!$I$5," ",'variable fournisseur'!$A94)</f>
        <v xml:space="preserve">12/2024 </v>
      </c>
      <c r="W86" t="s">
        <v>22</v>
      </c>
      <c r="AA86" s="5"/>
    </row>
    <row r="87" spans="1:27" ht="15" customHeight="1" x14ac:dyDescent="0.25">
      <c r="A87" t="str">
        <f>IF('variable fournisseur'!A95&lt;&gt;"","&lt;CdtTrfTxInf&gt;&lt;PmtId&gt;&lt;InstrId&gt;","")</f>
        <v/>
      </c>
      <c r="B87" t="str">
        <f>IF('variable fournisseur'!A95&lt;&gt;"",PROPER('variable tireur'!$B$2),"")</f>
        <v/>
      </c>
      <c r="C87" t="s">
        <v>6</v>
      </c>
      <c r="D87" t="str">
        <f ca="1">'variable tireur'!$G$5</f>
        <v>20241206</v>
      </c>
      <c r="E87" t="s">
        <v>6</v>
      </c>
      <c r="F87" t="str">
        <f ca="1">CONCATENATE('variable fournisseur'!$C$5,'variable fournisseur'!$D95)</f>
        <v>M119.640.0</v>
      </c>
      <c r="G87" t="str">
        <f>IF('variable fournisseur'!A95&lt;&gt;"","&lt;/InstrId&gt;&lt;EndToEndId&gt;","")</f>
        <v/>
      </c>
      <c r="H87" t="str">
        <f>UPPER(LEFT('variable tireur'!$B$2,3))</f>
        <v/>
      </c>
      <c r="I87" t="str">
        <f>IF('variable fournisseur'!A95&lt;&gt;"",".","")</f>
        <v/>
      </c>
      <c r="J87" t="str">
        <f ca="1">'variable tireur'!$G$5</f>
        <v>20241206</v>
      </c>
      <c r="K87" t="str">
        <f>IF('variable fournisseur'!A95&lt;&gt;"",".","")</f>
        <v/>
      </c>
      <c r="L87" t="str">
        <f>'variable fournisseur'!$F95</f>
        <v/>
      </c>
      <c r="M87" t="s">
        <v>8</v>
      </c>
      <c r="N87">
        <f>'variable fournisseur'!C95</f>
        <v>0</v>
      </c>
      <c r="O87" t="s">
        <v>9</v>
      </c>
      <c r="P87" t="str">
        <f>IFERROR(INDEX('bibliotheque fournisseur'!$A:$D,MATCH('variable fournisseur'!$A95,'bibliotheque fournisseur'!$B:$B,0),MATCH("bic",'bibliotheque fournisseur'!$1:$1,0)),"")</f>
        <v/>
      </c>
      <c r="Q87" t="s">
        <v>10</v>
      </c>
      <c r="R87" t="str">
        <f>IFERROR(INDEX('bibliotheque fournisseur'!$A:$D,MATCH('variable fournisseur'!$A95,'bibliotheque fournisseur'!$B:$B,0),MATCH("nom",'bibliotheque fournisseur'!$1:$1,0)),"")</f>
        <v/>
      </c>
      <c r="S87" t="s">
        <v>11</v>
      </c>
      <c r="T87" t="str">
        <f>IFERROR(INDEX('bibliotheque fournisseur'!A:D,MATCH('variable fournisseur'!A95,'bibliotheque fournisseur'!B:B,0),MATCH("iban",'bibliotheque fournisseur'!$1:$1,0)),"")</f>
        <v/>
      </c>
      <c r="U87" t="s">
        <v>20</v>
      </c>
      <c r="V87" t="str">
        <f ca="1">CONCATENATE('variable tireur'!$I$5," ",'variable fournisseur'!$A95)</f>
        <v xml:space="preserve">12/2024 </v>
      </c>
      <c r="W87" t="s">
        <v>22</v>
      </c>
      <c r="AA87" s="5"/>
    </row>
    <row r="88" spans="1:27" ht="15" customHeight="1" x14ac:dyDescent="0.25">
      <c r="A88" t="str">
        <f>IF('variable fournisseur'!A96&lt;&gt;"","&lt;CdtTrfTxInf&gt;&lt;PmtId&gt;&lt;InstrId&gt;","")</f>
        <v/>
      </c>
      <c r="B88" t="str">
        <f>IF('variable fournisseur'!A96&lt;&gt;"",PROPER('variable tireur'!$B$2),"")</f>
        <v/>
      </c>
      <c r="C88" t="s">
        <v>6</v>
      </c>
      <c r="D88" t="str">
        <f ca="1">'variable tireur'!$G$5</f>
        <v>20241206</v>
      </c>
      <c r="E88" t="s">
        <v>6</v>
      </c>
      <c r="F88" t="str">
        <f ca="1">CONCATENATE('variable fournisseur'!$C$5,'variable fournisseur'!$D96)</f>
        <v>M119.640.0</v>
      </c>
      <c r="G88" t="str">
        <f>IF('variable fournisseur'!A96&lt;&gt;"","&lt;/InstrId&gt;&lt;EndToEndId&gt;","")</f>
        <v/>
      </c>
      <c r="H88" t="str">
        <f>UPPER(LEFT('variable tireur'!$B$2,3))</f>
        <v/>
      </c>
      <c r="I88" t="str">
        <f>IF('variable fournisseur'!A96&lt;&gt;"",".","")</f>
        <v/>
      </c>
      <c r="J88" t="str">
        <f ca="1">'variable tireur'!$G$5</f>
        <v>20241206</v>
      </c>
      <c r="K88" t="str">
        <f>IF('variable fournisseur'!A96&lt;&gt;"",".","")</f>
        <v/>
      </c>
      <c r="L88" t="str">
        <f>'variable fournisseur'!$F96</f>
        <v/>
      </c>
      <c r="M88" t="s">
        <v>8</v>
      </c>
      <c r="N88">
        <f>'variable fournisseur'!C96</f>
        <v>0</v>
      </c>
      <c r="O88" t="s">
        <v>9</v>
      </c>
      <c r="P88" t="str">
        <f>IFERROR(INDEX('bibliotheque fournisseur'!$A:$D,MATCH('variable fournisseur'!$A96,'bibliotheque fournisseur'!$B:$B,0),MATCH("bic",'bibliotheque fournisseur'!$1:$1,0)),"")</f>
        <v/>
      </c>
      <c r="Q88" t="s">
        <v>10</v>
      </c>
      <c r="R88" t="str">
        <f>IFERROR(INDEX('bibliotheque fournisseur'!$A:$D,MATCH('variable fournisseur'!$A96,'bibliotheque fournisseur'!$B:$B,0),MATCH("nom",'bibliotheque fournisseur'!$1:$1,0)),"")</f>
        <v/>
      </c>
      <c r="S88" t="s">
        <v>11</v>
      </c>
      <c r="T88" t="str">
        <f>IFERROR(INDEX('bibliotheque fournisseur'!A:D,MATCH('variable fournisseur'!A96,'bibliotheque fournisseur'!B:B,0),MATCH("iban",'bibliotheque fournisseur'!$1:$1,0)),"")</f>
        <v/>
      </c>
      <c r="U88" t="s">
        <v>20</v>
      </c>
      <c r="V88" t="str">
        <f ca="1">CONCATENATE('variable tireur'!$I$5," ",'variable fournisseur'!$A96)</f>
        <v xml:space="preserve">12/2024 </v>
      </c>
      <c r="W88" t="s">
        <v>22</v>
      </c>
      <c r="AA88" s="5"/>
    </row>
    <row r="89" spans="1:27" ht="15" customHeight="1" x14ac:dyDescent="0.25">
      <c r="A89" t="str">
        <f>IF('variable fournisseur'!A97&lt;&gt;"","&lt;CdtTrfTxInf&gt;&lt;PmtId&gt;&lt;InstrId&gt;","")</f>
        <v/>
      </c>
      <c r="B89" t="str">
        <f>IF('variable fournisseur'!A97&lt;&gt;"",PROPER('variable tireur'!$B$2),"")</f>
        <v/>
      </c>
      <c r="C89" t="s">
        <v>6</v>
      </c>
      <c r="D89" t="str">
        <f ca="1">'variable tireur'!$G$5</f>
        <v>20241206</v>
      </c>
      <c r="E89" t="s">
        <v>6</v>
      </c>
      <c r="F89" t="str">
        <f ca="1">CONCATENATE('variable fournisseur'!$C$5,'variable fournisseur'!$D97)</f>
        <v>M119.640.0</v>
      </c>
      <c r="G89" t="str">
        <f>IF('variable fournisseur'!A97&lt;&gt;"","&lt;/InstrId&gt;&lt;EndToEndId&gt;","")</f>
        <v/>
      </c>
      <c r="H89" t="str">
        <f>UPPER(LEFT('variable tireur'!$B$2,3))</f>
        <v/>
      </c>
      <c r="I89" t="str">
        <f>IF('variable fournisseur'!A97&lt;&gt;"",".","")</f>
        <v/>
      </c>
      <c r="J89" t="str">
        <f ca="1">'variable tireur'!$G$5</f>
        <v>20241206</v>
      </c>
      <c r="K89" t="str">
        <f>IF('variable fournisseur'!A97&lt;&gt;"",".","")</f>
        <v/>
      </c>
      <c r="L89" t="str">
        <f>'variable fournisseur'!$F97</f>
        <v/>
      </c>
      <c r="M89" t="s">
        <v>8</v>
      </c>
      <c r="N89">
        <f>'variable fournisseur'!C97</f>
        <v>0</v>
      </c>
      <c r="O89" t="s">
        <v>9</v>
      </c>
      <c r="P89" t="str">
        <f>IFERROR(INDEX('bibliotheque fournisseur'!$A:$D,MATCH('variable fournisseur'!$A97,'bibliotheque fournisseur'!$B:$B,0),MATCH("bic",'bibliotheque fournisseur'!$1:$1,0)),"")</f>
        <v/>
      </c>
      <c r="Q89" t="s">
        <v>10</v>
      </c>
      <c r="R89" t="str">
        <f>IFERROR(INDEX('bibliotheque fournisseur'!$A:$D,MATCH('variable fournisseur'!$A97,'bibliotheque fournisseur'!$B:$B,0),MATCH("nom",'bibliotheque fournisseur'!$1:$1,0)),"")</f>
        <v/>
      </c>
      <c r="S89" t="s">
        <v>11</v>
      </c>
      <c r="T89" t="str">
        <f>IFERROR(INDEX('bibliotheque fournisseur'!A:D,MATCH('variable fournisseur'!A97,'bibliotheque fournisseur'!B:B,0),MATCH("iban",'bibliotheque fournisseur'!$1:$1,0)),"")</f>
        <v/>
      </c>
      <c r="U89" t="s">
        <v>20</v>
      </c>
      <c r="V89" t="str">
        <f ca="1">CONCATENATE('variable tireur'!$I$5," ",'variable fournisseur'!$A97)</f>
        <v xml:space="preserve">12/2024 </v>
      </c>
      <c r="W89" t="s">
        <v>22</v>
      </c>
      <c r="AA89" s="5"/>
    </row>
    <row r="90" spans="1:27" ht="15" customHeight="1" x14ac:dyDescent="0.25">
      <c r="A90" t="str">
        <f>IF('variable fournisseur'!A98&lt;&gt;"","&lt;CdtTrfTxInf&gt;&lt;PmtId&gt;&lt;InstrId&gt;","")</f>
        <v/>
      </c>
      <c r="B90" t="str">
        <f>IF('variable fournisseur'!A98&lt;&gt;"",PROPER('variable tireur'!$B$2),"")</f>
        <v/>
      </c>
      <c r="C90" t="s">
        <v>6</v>
      </c>
      <c r="D90" t="str">
        <f ca="1">'variable tireur'!$G$5</f>
        <v>20241206</v>
      </c>
      <c r="E90" t="s">
        <v>6</v>
      </c>
      <c r="F90" t="str">
        <f ca="1">CONCATENATE('variable fournisseur'!$C$5,'variable fournisseur'!$D98)</f>
        <v>M119.640.0</v>
      </c>
      <c r="G90" t="str">
        <f>IF('variable fournisseur'!A98&lt;&gt;"","&lt;/InstrId&gt;&lt;EndToEndId&gt;","")</f>
        <v/>
      </c>
      <c r="H90" t="str">
        <f>UPPER(LEFT('variable tireur'!$B$2,3))</f>
        <v/>
      </c>
      <c r="I90" t="str">
        <f>IF('variable fournisseur'!A98&lt;&gt;"",".","")</f>
        <v/>
      </c>
      <c r="J90" t="str">
        <f ca="1">'variable tireur'!$G$5</f>
        <v>20241206</v>
      </c>
      <c r="K90" t="str">
        <f>IF('variable fournisseur'!A98&lt;&gt;"",".","")</f>
        <v/>
      </c>
      <c r="L90" t="str">
        <f>'variable fournisseur'!$F98</f>
        <v/>
      </c>
      <c r="M90" t="s">
        <v>8</v>
      </c>
      <c r="N90">
        <f>'variable fournisseur'!C98</f>
        <v>0</v>
      </c>
      <c r="O90" t="s">
        <v>9</v>
      </c>
      <c r="P90" t="str">
        <f>IFERROR(INDEX('bibliotheque fournisseur'!$A:$D,MATCH('variable fournisseur'!$A98,'bibliotheque fournisseur'!$B:$B,0),MATCH("bic",'bibliotheque fournisseur'!$1:$1,0)),"")</f>
        <v/>
      </c>
      <c r="Q90" t="s">
        <v>10</v>
      </c>
      <c r="R90" t="str">
        <f>IFERROR(INDEX('bibliotheque fournisseur'!$A:$D,MATCH('variable fournisseur'!$A98,'bibliotheque fournisseur'!$B:$B,0),MATCH("nom",'bibliotheque fournisseur'!$1:$1,0)),"")</f>
        <v/>
      </c>
      <c r="S90" t="s">
        <v>11</v>
      </c>
      <c r="T90" t="str">
        <f>IFERROR(INDEX('bibliotheque fournisseur'!A:D,MATCH('variable fournisseur'!A98,'bibliotheque fournisseur'!B:B,0),MATCH("iban",'bibliotheque fournisseur'!$1:$1,0)),"")</f>
        <v/>
      </c>
      <c r="U90" t="s">
        <v>20</v>
      </c>
      <c r="V90" t="str">
        <f ca="1">CONCATENATE('variable tireur'!$I$5," ",'variable fournisseur'!$A98)</f>
        <v xml:space="preserve">12/2024 </v>
      </c>
      <c r="W90" t="s">
        <v>22</v>
      </c>
      <c r="AA90" s="5"/>
    </row>
    <row r="91" spans="1:27" ht="15" customHeight="1" x14ac:dyDescent="0.25">
      <c r="A91" t="str">
        <f>IF('variable fournisseur'!A99&lt;&gt;"","&lt;CdtTrfTxInf&gt;&lt;PmtId&gt;&lt;InstrId&gt;","")</f>
        <v/>
      </c>
      <c r="B91" t="str">
        <f>IF('variable fournisseur'!A99&lt;&gt;"",PROPER('variable tireur'!$B$2),"")</f>
        <v/>
      </c>
      <c r="C91" t="s">
        <v>6</v>
      </c>
      <c r="D91" t="str">
        <f ca="1">'variable tireur'!$G$5</f>
        <v>20241206</v>
      </c>
      <c r="E91" t="s">
        <v>6</v>
      </c>
      <c r="F91" t="str">
        <f ca="1">CONCATENATE('variable fournisseur'!$C$5,'variable fournisseur'!$D99)</f>
        <v>M119.640.0</v>
      </c>
      <c r="G91" t="str">
        <f>IF('variable fournisseur'!A99&lt;&gt;"","&lt;/InstrId&gt;&lt;EndToEndId&gt;","")</f>
        <v/>
      </c>
      <c r="H91" t="str">
        <f>UPPER(LEFT('variable tireur'!$B$2,3))</f>
        <v/>
      </c>
      <c r="I91" t="str">
        <f>IF('variable fournisseur'!A99&lt;&gt;"",".","")</f>
        <v/>
      </c>
      <c r="J91" t="str">
        <f ca="1">'variable tireur'!$G$5</f>
        <v>20241206</v>
      </c>
      <c r="K91" t="str">
        <f>IF('variable fournisseur'!A99&lt;&gt;"",".","")</f>
        <v/>
      </c>
      <c r="L91" t="str">
        <f>'variable fournisseur'!$F99</f>
        <v/>
      </c>
      <c r="M91" t="s">
        <v>8</v>
      </c>
      <c r="N91">
        <f>'variable fournisseur'!C99</f>
        <v>0</v>
      </c>
      <c r="O91" t="s">
        <v>9</v>
      </c>
      <c r="P91" t="str">
        <f>IFERROR(INDEX('bibliotheque fournisseur'!$A:$D,MATCH('variable fournisseur'!$A99,'bibliotheque fournisseur'!$B:$B,0),MATCH("bic",'bibliotheque fournisseur'!$1:$1,0)),"")</f>
        <v/>
      </c>
      <c r="Q91" t="s">
        <v>10</v>
      </c>
      <c r="R91" t="str">
        <f>IFERROR(INDEX('bibliotheque fournisseur'!$A:$D,MATCH('variable fournisseur'!$A99,'bibliotheque fournisseur'!$B:$B,0),MATCH("nom",'bibliotheque fournisseur'!$1:$1,0)),"")</f>
        <v/>
      </c>
      <c r="S91" t="s">
        <v>11</v>
      </c>
      <c r="T91" t="str">
        <f>IFERROR(INDEX('bibliotheque fournisseur'!A:D,MATCH('variable fournisseur'!A99,'bibliotheque fournisseur'!B:B,0),MATCH("iban",'bibliotheque fournisseur'!$1:$1,0)),"")</f>
        <v/>
      </c>
      <c r="U91" t="s">
        <v>20</v>
      </c>
      <c r="V91" t="str">
        <f ca="1">CONCATENATE('variable tireur'!$I$5," ",'variable fournisseur'!$A99)</f>
        <v xml:space="preserve">12/2024 </v>
      </c>
      <c r="W91" t="s">
        <v>22</v>
      </c>
      <c r="AA91" s="5"/>
    </row>
    <row r="92" spans="1:27" ht="15" customHeight="1" x14ac:dyDescent="0.25">
      <c r="A92" t="str">
        <f>IF('variable fournisseur'!A100&lt;&gt;"","&lt;CdtTrfTxInf&gt;&lt;PmtId&gt;&lt;InstrId&gt;","")</f>
        <v/>
      </c>
      <c r="B92" t="str">
        <f>IF('variable fournisseur'!A100&lt;&gt;"",PROPER('variable tireur'!$B$2),"")</f>
        <v/>
      </c>
      <c r="C92" t="s">
        <v>6</v>
      </c>
      <c r="D92" t="str">
        <f ca="1">'variable tireur'!$G$5</f>
        <v>20241206</v>
      </c>
      <c r="E92" t="s">
        <v>6</v>
      </c>
      <c r="F92" t="str">
        <f ca="1">CONCATENATE('variable fournisseur'!$C$5,'variable fournisseur'!$D100)</f>
        <v>M119.640.0</v>
      </c>
      <c r="G92" t="str">
        <f>IF('variable fournisseur'!A100&lt;&gt;"","&lt;/InstrId&gt;&lt;EndToEndId&gt;","")</f>
        <v/>
      </c>
      <c r="H92" t="str">
        <f>UPPER(LEFT('variable tireur'!$B$2,3))</f>
        <v/>
      </c>
      <c r="I92" t="str">
        <f>IF('variable fournisseur'!A100&lt;&gt;"",".","")</f>
        <v/>
      </c>
      <c r="J92" t="str">
        <f ca="1">'variable tireur'!$G$5</f>
        <v>20241206</v>
      </c>
      <c r="K92" t="str">
        <f>IF('variable fournisseur'!A100&lt;&gt;"",".","")</f>
        <v/>
      </c>
      <c r="L92" t="str">
        <f>'variable fournisseur'!$F100</f>
        <v/>
      </c>
      <c r="M92" t="s">
        <v>8</v>
      </c>
      <c r="N92">
        <f>'variable fournisseur'!C100</f>
        <v>0</v>
      </c>
      <c r="O92" t="s">
        <v>9</v>
      </c>
      <c r="P92" t="str">
        <f>IFERROR(INDEX('bibliotheque fournisseur'!$A:$D,MATCH('variable fournisseur'!$A100,'bibliotheque fournisseur'!$B:$B,0),MATCH("bic",'bibliotheque fournisseur'!$1:$1,0)),"")</f>
        <v/>
      </c>
      <c r="Q92" t="s">
        <v>10</v>
      </c>
      <c r="R92" t="str">
        <f>IFERROR(INDEX('bibliotheque fournisseur'!$A:$D,MATCH('variable fournisseur'!$A100,'bibliotheque fournisseur'!$B:$B,0),MATCH("nom",'bibliotheque fournisseur'!$1:$1,0)),"")</f>
        <v/>
      </c>
      <c r="S92" t="s">
        <v>11</v>
      </c>
      <c r="T92" t="str">
        <f>IFERROR(INDEX('bibliotheque fournisseur'!A:D,MATCH('variable fournisseur'!A100,'bibliotheque fournisseur'!B:B,0),MATCH("iban",'bibliotheque fournisseur'!$1:$1,0)),"")</f>
        <v/>
      </c>
      <c r="U92" t="s">
        <v>20</v>
      </c>
      <c r="V92" t="str">
        <f ca="1">CONCATENATE('variable tireur'!$I$5," ",'variable fournisseur'!$A100)</f>
        <v xml:space="preserve">12/2024 </v>
      </c>
      <c r="W92" t="s">
        <v>22</v>
      </c>
      <c r="AA92" s="5"/>
    </row>
    <row r="93" spans="1:27" ht="15" customHeight="1" x14ac:dyDescent="0.25">
      <c r="A93" t="str">
        <f>IF('variable fournisseur'!A101&lt;&gt;"","&lt;CdtTrfTxInf&gt;&lt;PmtId&gt;&lt;InstrId&gt;","")</f>
        <v/>
      </c>
      <c r="B93" t="str">
        <f>IF('variable fournisseur'!A101&lt;&gt;"",PROPER('variable tireur'!$B$2),"")</f>
        <v/>
      </c>
      <c r="C93" t="s">
        <v>6</v>
      </c>
      <c r="D93" t="str">
        <f ca="1">'variable tireur'!$G$5</f>
        <v>20241206</v>
      </c>
      <c r="E93" t="s">
        <v>6</v>
      </c>
      <c r="F93" t="str">
        <f ca="1">CONCATENATE('variable fournisseur'!$C$5,'variable fournisseur'!$D101)</f>
        <v>M119.640.0</v>
      </c>
      <c r="G93" t="str">
        <f>IF('variable fournisseur'!A101&lt;&gt;"","&lt;/InstrId&gt;&lt;EndToEndId&gt;","")</f>
        <v/>
      </c>
      <c r="H93" t="str">
        <f>UPPER(LEFT('variable tireur'!$B$2,3))</f>
        <v/>
      </c>
      <c r="I93" t="str">
        <f>IF('variable fournisseur'!A101&lt;&gt;"",".","")</f>
        <v/>
      </c>
      <c r="J93" t="str">
        <f ca="1">'variable tireur'!$G$5</f>
        <v>20241206</v>
      </c>
      <c r="K93" t="str">
        <f>IF('variable fournisseur'!A101&lt;&gt;"",".","")</f>
        <v/>
      </c>
      <c r="L93" t="str">
        <f>'variable fournisseur'!$F101</f>
        <v/>
      </c>
      <c r="M93" t="s">
        <v>8</v>
      </c>
      <c r="N93">
        <f>'variable fournisseur'!C101</f>
        <v>0</v>
      </c>
      <c r="O93" t="s">
        <v>9</v>
      </c>
      <c r="P93" t="str">
        <f>IFERROR(INDEX('bibliotheque fournisseur'!$A:$D,MATCH('variable fournisseur'!$A101,'bibliotheque fournisseur'!$B:$B,0),MATCH("bic",'bibliotheque fournisseur'!$1:$1,0)),"")</f>
        <v/>
      </c>
      <c r="Q93" t="s">
        <v>10</v>
      </c>
      <c r="R93" t="str">
        <f>IFERROR(INDEX('bibliotheque fournisseur'!$A:$D,MATCH('variable fournisseur'!$A101,'bibliotheque fournisseur'!$B:$B,0),MATCH("nom",'bibliotheque fournisseur'!$1:$1,0)),"")</f>
        <v/>
      </c>
      <c r="S93" t="s">
        <v>11</v>
      </c>
      <c r="T93" t="str">
        <f>IFERROR(INDEX('bibliotheque fournisseur'!A:D,MATCH('variable fournisseur'!A101,'bibliotheque fournisseur'!B:B,0),MATCH("iban",'bibliotheque fournisseur'!$1:$1,0)),"")</f>
        <v/>
      </c>
      <c r="U93" t="s">
        <v>20</v>
      </c>
      <c r="V93" t="str">
        <f ca="1">CONCATENATE('variable tireur'!$I$5," ",'variable fournisseur'!$A101)</f>
        <v xml:space="preserve">12/2024 </v>
      </c>
      <c r="W93" t="s">
        <v>22</v>
      </c>
      <c r="AA93" s="5"/>
    </row>
    <row r="94" spans="1:27" ht="15" customHeight="1" x14ac:dyDescent="0.25">
      <c r="A94" t="str">
        <f>IF('variable fournisseur'!A102&lt;&gt;"","&lt;CdtTrfTxInf&gt;&lt;PmtId&gt;&lt;InstrId&gt;","")</f>
        <v/>
      </c>
      <c r="B94" t="str">
        <f>IF('variable fournisseur'!A102&lt;&gt;"",PROPER('variable tireur'!$B$2),"")</f>
        <v/>
      </c>
      <c r="C94" t="s">
        <v>6</v>
      </c>
      <c r="D94" t="str">
        <f ca="1">'variable tireur'!$G$5</f>
        <v>20241206</v>
      </c>
      <c r="E94" t="s">
        <v>6</v>
      </c>
      <c r="F94" t="str">
        <f ca="1">CONCATENATE('variable fournisseur'!$C$5,'variable fournisseur'!$D102)</f>
        <v>M119.640.0</v>
      </c>
      <c r="G94" t="str">
        <f>IF('variable fournisseur'!A102&lt;&gt;"","&lt;/InstrId&gt;&lt;EndToEndId&gt;","")</f>
        <v/>
      </c>
      <c r="H94" t="str">
        <f>UPPER(LEFT('variable tireur'!$B$2,3))</f>
        <v/>
      </c>
      <c r="I94" t="str">
        <f>IF('variable fournisseur'!A102&lt;&gt;"",".","")</f>
        <v/>
      </c>
      <c r="J94" t="str">
        <f ca="1">'variable tireur'!$G$5</f>
        <v>20241206</v>
      </c>
      <c r="K94" t="str">
        <f>IF('variable fournisseur'!A102&lt;&gt;"",".","")</f>
        <v/>
      </c>
      <c r="L94" t="str">
        <f>'variable fournisseur'!$F102</f>
        <v/>
      </c>
      <c r="M94" t="s">
        <v>8</v>
      </c>
      <c r="N94">
        <f>'variable fournisseur'!C102</f>
        <v>0</v>
      </c>
      <c r="O94" t="s">
        <v>9</v>
      </c>
      <c r="P94" t="str">
        <f>IFERROR(INDEX('bibliotheque fournisseur'!$A:$D,MATCH('variable fournisseur'!$A102,'bibliotheque fournisseur'!$B:$B,0),MATCH("bic",'bibliotheque fournisseur'!$1:$1,0)),"")</f>
        <v/>
      </c>
      <c r="Q94" t="s">
        <v>10</v>
      </c>
      <c r="R94" t="str">
        <f>IFERROR(INDEX('bibliotheque fournisseur'!$A:$D,MATCH('variable fournisseur'!$A102,'bibliotheque fournisseur'!$B:$B,0),MATCH("nom",'bibliotheque fournisseur'!$1:$1,0)),"")</f>
        <v/>
      </c>
      <c r="S94" t="s">
        <v>11</v>
      </c>
      <c r="T94" t="str">
        <f>IFERROR(INDEX('bibliotheque fournisseur'!A:D,MATCH('variable fournisseur'!A102,'bibliotheque fournisseur'!B:B,0),MATCH("iban",'bibliotheque fournisseur'!$1:$1,0)),"")</f>
        <v/>
      </c>
      <c r="U94" t="s">
        <v>20</v>
      </c>
      <c r="V94" t="str">
        <f ca="1">CONCATENATE('variable tireur'!$I$5," ",'variable fournisseur'!$A102)</f>
        <v xml:space="preserve">12/2024 </v>
      </c>
      <c r="W94" t="s">
        <v>22</v>
      </c>
      <c r="AA94" s="5"/>
    </row>
    <row r="95" spans="1:27" ht="15" customHeight="1" x14ac:dyDescent="0.25">
      <c r="A95" t="str">
        <f>IF('variable fournisseur'!A103&lt;&gt;"","&lt;CdtTrfTxInf&gt;&lt;PmtId&gt;&lt;InstrId&gt;","")</f>
        <v/>
      </c>
      <c r="B95" t="str">
        <f>IF('variable fournisseur'!A103&lt;&gt;"",PROPER('variable tireur'!$B$2),"")</f>
        <v/>
      </c>
      <c r="C95" t="s">
        <v>6</v>
      </c>
      <c r="D95" t="str">
        <f ca="1">'variable tireur'!$G$5</f>
        <v>20241206</v>
      </c>
      <c r="E95" t="s">
        <v>6</v>
      </c>
      <c r="F95" t="str">
        <f ca="1">CONCATENATE('variable fournisseur'!$C$5,'variable fournisseur'!$D103)</f>
        <v>M119.640.0</v>
      </c>
      <c r="G95" t="str">
        <f>IF('variable fournisseur'!A103&lt;&gt;"","&lt;/InstrId&gt;&lt;EndToEndId&gt;","")</f>
        <v/>
      </c>
      <c r="H95" t="str">
        <f>UPPER(LEFT('variable tireur'!$B$2,3))</f>
        <v/>
      </c>
      <c r="I95" t="str">
        <f>IF('variable fournisseur'!A103&lt;&gt;"",".","")</f>
        <v/>
      </c>
      <c r="J95" t="str">
        <f ca="1">'variable tireur'!$G$5</f>
        <v>20241206</v>
      </c>
      <c r="K95" t="str">
        <f>IF('variable fournisseur'!A103&lt;&gt;"",".","")</f>
        <v/>
      </c>
      <c r="L95" t="str">
        <f>'variable fournisseur'!$F103</f>
        <v/>
      </c>
      <c r="M95" t="s">
        <v>8</v>
      </c>
      <c r="N95">
        <f>'variable fournisseur'!C103</f>
        <v>0</v>
      </c>
      <c r="O95" t="s">
        <v>9</v>
      </c>
      <c r="P95" t="str">
        <f>IFERROR(INDEX('bibliotheque fournisseur'!$A:$D,MATCH('variable fournisseur'!$A103,'bibliotheque fournisseur'!$B:$B,0),MATCH("bic",'bibliotheque fournisseur'!$1:$1,0)),"")</f>
        <v/>
      </c>
      <c r="Q95" t="s">
        <v>10</v>
      </c>
      <c r="R95" t="str">
        <f>IFERROR(INDEX('bibliotheque fournisseur'!$A:$D,MATCH('variable fournisseur'!$A103,'bibliotheque fournisseur'!$B:$B,0),MATCH("nom",'bibliotheque fournisseur'!$1:$1,0)),"")</f>
        <v/>
      </c>
      <c r="S95" t="s">
        <v>11</v>
      </c>
      <c r="T95" t="str">
        <f>IFERROR(INDEX('bibliotheque fournisseur'!A:D,MATCH('variable fournisseur'!A103,'bibliotheque fournisseur'!B:B,0),MATCH("iban",'bibliotheque fournisseur'!$1:$1,0)),"")</f>
        <v/>
      </c>
      <c r="U95" t="s">
        <v>20</v>
      </c>
      <c r="V95" t="str">
        <f ca="1">CONCATENATE('variable tireur'!$I$5," ",'variable fournisseur'!$A103)</f>
        <v xml:space="preserve">12/2024 </v>
      </c>
      <c r="W95" t="s">
        <v>22</v>
      </c>
      <c r="AA95" s="5"/>
    </row>
    <row r="96" spans="1:27" ht="15" customHeight="1" x14ac:dyDescent="0.25">
      <c r="A96" t="str">
        <f>IF('variable fournisseur'!A104&lt;&gt;"","&lt;CdtTrfTxInf&gt;&lt;PmtId&gt;&lt;InstrId&gt;","")</f>
        <v/>
      </c>
      <c r="B96" t="str">
        <f>IF('variable fournisseur'!A104&lt;&gt;"",PROPER('variable tireur'!$B$2),"")</f>
        <v/>
      </c>
      <c r="C96" t="s">
        <v>6</v>
      </c>
      <c r="D96" t="str">
        <f ca="1">'variable tireur'!$G$5</f>
        <v>20241206</v>
      </c>
      <c r="E96" t="s">
        <v>6</v>
      </c>
      <c r="F96" t="str">
        <f ca="1">CONCATENATE('variable fournisseur'!$C$5,'variable fournisseur'!$D104)</f>
        <v>M119.640.0</v>
      </c>
      <c r="G96" t="str">
        <f>IF('variable fournisseur'!A104&lt;&gt;"","&lt;/InstrId&gt;&lt;EndToEndId&gt;","")</f>
        <v/>
      </c>
      <c r="H96" t="str">
        <f>UPPER(LEFT('variable tireur'!$B$2,3))</f>
        <v/>
      </c>
      <c r="I96" t="str">
        <f>IF('variable fournisseur'!A104&lt;&gt;"",".","")</f>
        <v/>
      </c>
      <c r="J96" t="str">
        <f ca="1">'variable tireur'!$G$5</f>
        <v>20241206</v>
      </c>
      <c r="K96" t="str">
        <f>IF('variable fournisseur'!A104&lt;&gt;"",".","")</f>
        <v/>
      </c>
      <c r="L96" t="str">
        <f>'variable fournisseur'!$F104</f>
        <v/>
      </c>
      <c r="M96" t="s">
        <v>8</v>
      </c>
      <c r="N96">
        <f>'variable fournisseur'!C104</f>
        <v>0</v>
      </c>
      <c r="O96" t="s">
        <v>9</v>
      </c>
      <c r="P96" t="str">
        <f>IFERROR(INDEX('bibliotheque fournisseur'!$A:$D,MATCH('variable fournisseur'!$A104,'bibliotheque fournisseur'!$B:$B,0),MATCH("bic",'bibliotheque fournisseur'!$1:$1,0)),"")</f>
        <v/>
      </c>
      <c r="Q96" t="s">
        <v>10</v>
      </c>
      <c r="R96" t="str">
        <f>IFERROR(INDEX('bibliotheque fournisseur'!$A:$D,MATCH('variable fournisseur'!$A104,'bibliotheque fournisseur'!$B:$B,0),MATCH("nom",'bibliotheque fournisseur'!$1:$1,0)),"")</f>
        <v/>
      </c>
      <c r="S96" t="s">
        <v>11</v>
      </c>
      <c r="T96" t="str">
        <f>IFERROR(INDEX('bibliotheque fournisseur'!A:D,MATCH('variable fournisseur'!A104,'bibliotheque fournisseur'!B:B,0),MATCH("iban",'bibliotheque fournisseur'!$1:$1,0)),"")</f>
        <v/>
      </c>
      <c r="U96" t="s">
        <v>20</v>
      </c>
      <c r="V96" t="str">
        <f ca="1">CONCATENATE('variable tireur'!$I$5," ",'variable fournisseur'!$A104)</f>
        <v xml:space="preserve">12/2024 </v>
      </c>
      <c r="W96" t="s">
        <v>22</v>
      </c>
      <c r="AA96" s="5"/>
    </row>
    <row r="97" spans="1:27" ht="15" customHeight="1" x14ac:dyDescent="0.25">
      <c r="A97" t="str">
        <f>IF('variable fournisseur'!A105&lt;&gt;"","&lt;CdtTrfTxInf&gt;&lt;PmtId&gt;&lt;InstrId&gt;","")</f>
        <v/>
      </c>
      <c r="B97" t="str">
        <f>IF('variable fournisseur'!A105&lt;&gt;"",PROPER('variable tireur'!$B$2),"")</f>
        <v/>
      </c>
      <c r="C97" t="s">
        <v>6</v>
      </c>
      <c r="D97" t="str">
        <f ca="1">'variable tireur'!$G$5</f>
        <v>20241206</v>
      </c>
      <c r="E97" t="s">
        <v>6</v>
      </c>
      <c r="F97" t="str">
        <f ca="1">CONCATENATE('variable fournisseur'!$C$5,'variable fournisseur'!$D105)</f>
        <v>M119.640.0</v>
      </c>
      <c r="G97" t="str">
        <f>IF('variable fournisseur'!A105&lt;&gt;"","&lt;/InstrId&gt;&lt;EndToEndId&gt;","")</f>
        <v/>
      </c>
      <c r="H97" t="str">
        <f>UPPER(LEFT('variable tireur'!$B$2,3))</f>
        <v/>
      </c>
      <c r="I97" t="str">
        <f>IF('variable fournisseur'!A105&lt;&gt;"",".","")</f>
        <v/>
      </c>
      <c r="J97" t="str">
        <f ca="1">'variable tireur'!$G$5</f>
        <v>20241206</v>
      </c>
      <c r="K97" t="str">
        <f>IF('variable fournisseur'!A105&lt;&gt;"",".","")</f>
        <v/>
      </c>
      <c r="L97" t="str">
        <f>'variable fournisseur'!$F105</f>
        <v/>
      </c>
      <c r="M97" t="s">
        <v>8</v>
      </c>
      <c r="N97">
        <f>'variable fournisseur'!C105</f>
        <v>0</v>
      </c>
      <c r="O97" t="s">
        <v>9</v>
      </c>
      <c r="P97" t="str">
        <f>IFERROR(INDEX('bibliotheque fournisseur'!$A:$D,MATCH('variable fournisseur'!$A105,'bibliotheque fournisseur'!$B:$B,0),MATCH("bic",'bibliotheque fournisseur'!$1:$1,0)),"")</f>
        <v/>
      </c>
      <c r="Q97" t="s">
        <v>10</v>
      </c>
      <c r="R97" t="str">
        <f>IFERROR(INDEX('bibliotheque fournisseur'!$A:$D,MATCH('variable fournisseur'!$A105,'bibliotheque fournisseur'!$B:$B,0),MATCH("nom",'bibliotheque fournisseur'!$1:$1,0)),"")</f>
        <v/>
      </c>
      <c r="S97" t="s">
        <v>11</v>
      </c>
      <c r="T97" t="str">
        <f>IFERROR(INDEX('bibliotheque fournisseur'!A:D,MATCH('variable fournisseur'!A105,'bibliotheque fournisseur'!B:B,0),MATCH("iban",'bibliotheque fournisseur'!$1:$1,0)),"")</f>
        <v/>
      </c>
      <c r="U97" t="s">
        <v>20</v>
      </c>
      <c r="V97" t="str">
        <f ca="1">CONCATENATE('variable tireur'!$I$5," ",'variable fournisseur'!$A105)</f>
        <v xml:space="preserve">12/2024 </v>
      </c>
      <c r="W97" t="s">
        <v>22</v>
      </c>
      <c r="AA97" s="5"/>
    </row>
    <row r="98" spans="1:27" ht="15" customHeight="1" x14ac:dyDescent="0.25">
      <c r="A98" t="str">
        <f>IF('variable fournisseur'!A106&lt;&gt;"","&lt;CdtTrfTxInf&gt;&lt;PmtId&gt;&lt;InstrId&gt;","")</f>
        <v/>
      </c>
      <c r="B98" t="str">
        <f>IF('variable fournisseur'!A106&lt;&gt;"",PROPER('variable tireur'!$B$2),"")</f>
        <v/>
      </c>
      <c r="C98" t="s">
        <v>6</v>
      </c>
      <c r="D98" t="str">
        <f ca="1">'variable tireur'!$G$5</f>
        <v>20241206</v>
      </c>
      <c r="E98" t="s">
        <v>6</v>
      </c>
      <c r="F98" t="str">
        <f ca="1">CONCATENATE('variable fournisseur'!$C$5,'variable fournisseur'!$D106)</f>
        <v>M119.640.0</v>
      </c>
      <c r="G98" t="str">
        <f>IF('variable fournisseur'!A106&lt;&gt;"","&lt;/InstrId&gt;&lt;EndToEndId&gt;","")</f>
        <v/>
      </c>
      <c r="H98" t="str">
        <f>UPPER(LEFT('variable tireur'!$B$2,3))</f>
        <v/>
      </c>
      <c r="I98" t="str">
        <f>IF('variable fournisseur'!A106&lt;&gt;"",".","")</f>
        <v/>
      </c>
      <c r="J98" t="str">
        <f ca="1">'variable tireur'!$G$5</f>
        <v>20241206</v>
      </c>
      <c r="K98" t="str">
        <f>IF('variable fournisseur'!A106&lt;&gt;"",".","")</f>
        <v/>
      </c>
      <c r="L98" t="str">
        <f>'variable fournisseur'!$F106</f>
        <v/>
      </c>
      <c r="M98" t="s">
        <v>8</v>
      </c>
      <c r="N98">
        <f>'variable fournisseur'!C106</f>
        <v>0</v>
      </c>
      <c r="O98" t="s">
        <v>9</v>
      </c>
      <c r="P98" t="str">
        <f>IFERROR(INDEX('bibliotheque fournisseur'!$A:$D,MATCH('variable fournisseur'!$A106,'bibliotheque fournisseur'!$B:$B,0),MATCH("bic",'bibliotheque fournisseur'!$1:$1,0)),"")</f>
        <v/>
      </c>
      <c r="Q98" t="s">
        <v>10</v>
      </c>
      <c r="R98" t="str">
        <f>IFERROR(INDEX('bibliotheque fournisseur'!$A:$D,MATCH('variable fournisseur'!$A106,'bibliotheque fournisseur'!$B:$B,0),MATCH("nom",'bibliotheque fournisseur'!$1:$1,0)),"")</f>
        <v/>
      </c>
      <c r="S98" t="s">
        <v>11</v>
      </c>
      <c r="T98" t="str">
        <f>IFERROR(INDEX('bibliotheque fournisseur'!A:D,MATCH('variable fournisseur'!A106,'bibliotheque fournisseur'!B:B,0),MATCH("iban",'bibliotheque fournisseur'!$1:$1,0)),"")</f>
        <v/>
      </c>
      <c r="U98" t="s">
        <v>20</v>
      </c>
      <c r="V98" t="str">
        <f ca="1">CONCATENATE('variable tireur'!$I$5," ",'variable fournisseur'!$A106)</f>
        <v xml:space="preserve">12/2024 </v>
      </c>
      <c r="W98" t="s">
        <v>22</v>
      </c>
      <c r="AA98" s="5"/>
    </row>
    <row r="99" spans="1:27" ht="15" customHeight="1" x14ac:dyDescent="0.25">
      <c r="A99" t="str">
        <f>IF('variable fournisseur'!A107&lt;&gt;"","&lt;CdtTrfTxInf&gt;&lt;PmtId&gt;&lt;InstrId&gt;","")</f>
        <v/>
      </c>
      <c r="B99" t="str">
        <f>IF('variable fournisseur'!A107&lt;&gt;"",PROPER('variable tireur'!$B$2),"")</f>
        <v/>
      </c>
      <c r="C99" t="s">
        <v>6</v>
      </c>
      <c r="D99" t="str">
        <f ca="1">'variable tireur'!$G$5</f>
        <v>20241206</v>
      </c>
      <c r="E99" t="s">
        <v>6</v>
      </c>
      <c r="F99" t="str">
        <f ca="1">CONCATENATE('variable fournisseur'!$C$5,'variable fournisseur'!$D107)</f>
        <v>M119.640.0</v>
      </c>
      <c r="G99" t="str">
        <f>IF('variable fournisseur'!A107&lt;&gt;"","&lt;/InstrId&gt;&lt;EndToEndId&gt;","")</f>
        <v/>
      </c>
      <c r="H99" t="str">
        <f>UPPER(LEFT('variable tireur'!$B$2,3))</f>
        <v/>
      </c>
      <c r="I99" t="str">
        <f>IF('variable fournisseur'!A107&lt;&gt;"",".","")</f>
        <v/>
      </c>
      <c r="J99" t="str">
        <f ca="1">'variable tireur'!$G$5</f>
        <v>20241206</v>
      </c>
      <c r="K99" t="str">
        <f>IF('variable fournisseur'!A107&lt;&gt;"",".","")</f>
        <v/>
      </c>
      <c r="L99" t="str">
        <f>'variable fournisseur'!$F107</f>
        <v/>
      </c>
      <c r="M99" t="s">
        <v>8</v>
      </c>
      <c r="N99">
        <f>'variable fournisseur'!C107</f>
        <v>0</v>
      </c>
      <c r="O99" t="s">
        <v>9</v>
      </c>
      <c r="P99" t="str">
        <f>IFERROR(INDEX('bibliotheque fournisseur'!$A:$D,MATCH('variable fournisseur'!$A107,'bibliotheque fournisseur'!$B:$B,0),MATCH("bic",'bibliotheque fournisseur'!$1:$1,0)),"")</f>
        <v/>
      </c>
      <c r="Q99" t="s">
        <v>10</v>
      </c>
      <c r="R99" t="str">
        <f>IFERROR(INDEX('bibliotheque fournisseur'!$A:$D,MATCH('variable fournisseur'!$A107,'bibliotheque fournisseur'!$B:$B,0),MATCH("nom",'bibliotheque fournisseur'!$1:$1,0)),"")</f>
        <v/>
      </c>
      <c r="S99" t="s">
        <v>11</v>
      </c>
      <c r="T99" t="str">
        <f>IFERROR(INDEX('bibliotheque fournisseur'!A:D,MATCH('variable fournisseur'!A107,'bibliotheque fournisseur'!B:B,0),MATCH("iban",'bibliotheque fournisseur'!$1:$1,0)),"")</f>
        <v/>
      </c>
      <c r="U99" t="s">
        <v>20</v>
      </c>
      <c r="V99" t="str">
        <f ca="1">CONCATENATE('variable tireur'!$I$5," ",'variable fournisseur'!$A107)</f>
        <v xml:space="preserve">12/2024 </v>
      </c>
      <c r="W99" t="s">
        <v>22</v>
      </c>
      <c r="AA99" s="5"/>
    </row>
    <row r="100" spans="1:27" ht="15" customHeight="1" x14ac:dyDescent="0.25">
      <c r="A100" t="str">
        <f>IF('variable fournisseur'!A108&lt;&gt;"","&lt;CdtTrfTxInf&gt;&lt;PmtId&gt;&lt;InstrId&gt;","")</f>
        <v/>
      </c>
      <c r="B100" t="str">
        <f>IF('variable fournisseur'!A108&lt;&gt;"",PROPER('variable tireur'!$B$2),"")</f>
        <v/>
      </c>
      <c r="C100" t="s">
        <v>6</v>
      </c>
      <c r="D100" t="str">
        <f ca="1">'variable tireur'!$G$5</f>
        <v>20241206</v>
      </c>
      <c r="E100" t="s">
        <v>6</v>
      </c>
      <c r="F100" t="str">
        <f ca="1">CONCATENATE('variable fournisseur'!$C$5,'variable fournisseur'!$D108)</f>
        <v>M119.640.0</v>
      </c>
      <c r="G100" t="str">
        <f>IF('variable fournisseur'!A108&lt;&gt;"","&lt;/InstrId&gt;&lt;EndToEndId&gt;","")</f>
        <v/>
      </c>
      <c r="H100" t="str">
        <f>UPPER(LEFT('variable tireur'!$B$2,3))</f>
        <v/>
      </c>
      <c r="I100" t="str">
        <f>IF('variable fournisseur'!A108&lt;&gt;"",".","")</f>
        <v/>
      </c>
      <c r="J100" t="str">
        <f ca="1">'variable tireur'!$G$5</f>
        <v>20241206</v>
      </c>
      <c r="K100" t="str">
        <f>IF('variable fournisseur'!A108&lt;&gt;"",".","")</f>
        <v/>
      </c>
      <c r="L100" t="str">
        <f>'variable fournisseur'!$F108</f>
        <v/>
      </c>
      <c r="M100" t="s">
        <v>8</v>
      </c>
      <c r="N100">
        <f>'variable fournisseur'!C108</f>
        <v>0</v>
      </c>
      <c r="O100" t="s">
        <v>9</v>
      </c>
      <c r="P100" t="str">
        <f>IFERROR(INDEX('bibliotheque fournisseur'!$A:$D,MATCH('variable fournisseur'!$A108,'bibliotheque fournisseur'!$B:$B,0),MATCH("bic",'bibliotheque fournisseur'!$1:$1,0)),"")</f>
        <v/>
      </c>
      <c r="Q100" t="s">
        <v>10</v>
      </c>
      <c r="R100" t="str">
        <f>IFERROR(INDEX('bibliotheque fournisseur'!$A:$D,MATCH('variable fournisseur'!$A108,'bibliotheque fournisseur'!$B:$B,0),MATCH("nom",'bibliotheque fournisseur'!$1:$1,0)),"")</f>
        <v/>
      </c>
      <c r="S100" t="s">
        <v>11</v>
      </c>
      <c r="T100" t="str">
        <f>IFERROR(INDEX('bibliotheque fournisseur'!A:D,MATCH('variable fournisseur'!A108,'bibliotheque fournisseur'!B:B,0),MATCH("iban",'bibliotheque fournisseur'!$1:$1,0)),"")</f>
        <v/>
      </c>
      <c r="U100" t="s">
        <v>20</v>
      </c>
      <c r="V100" t="str">
        <f ca="1">CONCATENATE('variable tireur'!$I$5," ",'variable fournisseur'!$A108)</f>
        <v xml:space="preserve">12/2024 </v>
      </c>
      <c r="W100" t="s">
        <v>22</v>
      </c>
      <c r="AA100" s="5"/>
    </row>
    <row r="101" spans="1:27" ht="15" customHeight="1" x14ac:dyDescent="0.25">
      <c r="A101" t="str">
        <f>IF('variable fournisseur'!A109&lt;&gt;"","&lt;CdtTrfTxInf&gt;&lt;PmtId&gt;&lt;InstrId&gt;","")</f>
        <v/>
      </c>
      <c r="B101" t="str">
        <f>IF('variable fournisseur'!A109&lt;&gt;"",PROPER('variable tireur'!$B$2),"")</f>
        <v/>
      </c>
      <c r="C101" t="s">
        <v>6</v>
      </c>
      <c r="D101" t="str">
        <f ca="1">'variable tireur'!$G$5</f>
        <v>20241206</v>
      </c>
      <c r="E101" t="s">
        <v>6</v>
      </c>
      <c r="F101" t="str">
        <f ca="1">CONCATENATE('variable fournisseur'!$C$5,'variable fournisseur'!$D109)</f>
        <v>M119.640.0</v>
      </c>
      <c r="G101" t="str">
        <f>IF('variable fournisseur'!A109&lt;&gt;"","&lt;/InstrId&gt;&lt;EndToEndId&gt;","")</f>
        <v/>
      </c>
      <c r="H101" t="str">
        <f>UPPER(LEFT('variable tireur'!$B$2,3))</f>
        <v/>
      </c>
      <c r="I101" t="str">
        <f>IF('variable fournisseur'!A109&lt;&gt;"",".","")</f>
        <v/>
      </c>
      <c r="J101" t="str">
        <f ca="1">'variable tireur'!$G$5</f>
        <v>20241206</v>
      </c>
      <c r="K101" t="str">
        <f>IF('variable fournisseur'!A109&lt;&gt;"",".","")</f>
        <v/>
      </c>
      <c r="L101" t="str">
        <f>'variable fournisseur'!$F109</f>
        <v/>
      </c>
      <c r="M101" t="s">
        <v>8</v>
      </c>
      <c r="N101">
        <f>'variable fournisseur'!C109</f>
        <v>0</v>
      </c>
      <c r="O101" t="s">
        <v>9</v>
      </c>
      <c r="P101" t="str">
        <f>IFERROR(INDEX('bibliotheque fournisseur'!$A:$D,MATCH('variable fournisseur'!$A109,'bibliotheque fournisseur'!$B:$B,0),MATCH("bic",'bibliotheque fournisseur'!$1:$1,0)),"")</f>
        <v/>
      </c>
      <c r="Q101" t="s">
        <v>10</v>
      </c>
      <c r="R101" t="str">
        <f>IFERROR(INDEX('bibliotheque fournisseur'!$A:$D,MATCH('variable fournisseur'!$A109,'bibliotheque fournisseur'!$B:$B,0),MATCH("nom",'bibliotheque fournisseur'!$1:$1,0)),"")</f>
        <v/>
      </c>
      <c r="S101" t="s">
        <v>11</v>
      </c>
      <c r="T101" t="str">
        <f>IFERROR(INDEX('bibliotheque fournisseur'!A:D,MATCH('variable fournisseur'!A109,'bibliotheque fournisseur'!B:B,0),MATCH("iban",'bibliotheque fournisseur'!$1:$1,0)),"")</f>
        <v/>
      </c>
      <c r="U101" t="s">
        <v>20</v>
      </c>
      <c r="V101" t="str">
        <f ca="1">CONCATENATE('variable tireur'!$I$5," ",'variable fournisseur'!$A109)</f>
        <v xml:space="preserve">12/2024 </v>
      </c>
      <c r="W101" t="s">
        <v>22</v>
      </c>
      <c r="AA101" s="5"/>
    </row>
    <row r="102" spans="1:27" ht="15" customHeight="1" x14ac:dyDescent="0.25">
      <c r="A102" t="str">
        <f>IF('variable fournisseur'!A110&lt;&gt;"","&lt;CdtTrfTxInf&gt;&lt;PmtId&gt;&lt;InstrId&gt;","")</f>
        <v/>
      </c>
      <c r="B102" t="str">
        <f>IF('variable fournisseur'!A110&lt;&gt;"",PROPER('variable tireur'!$B$2),"")</f>
        <v/>
      </c>
      <c r="C102" t="s">
        <v>6</v>
      </c>
      <c r="D102" t="str">
        <f ca="1">'variable tireur'!$G$5</f>
        <v>20241206</v>
      </c>
      <c r="E102" t="s">
        <v>6</v>
      </c>
      <c r="F102" t="str">
        <f ca="1">CONCATENATE('variable fournisseur'!$C$5,'variable fournisseur'!$D110)</f>
        <v>M119.640.0</v>
      </c>
      <c r="G102" t="str">
        <f>IF('variable fournisseur'!A110&lt;&gt;"","&lt;/InstrId&gt;&lt;EndToEndId&gt;","")</f>
        <v/>
      </c>
      <c r="H102" t="str">
        <f>UPPER(LEFT('variable tireur'!$B$2,3))</f>
        <v/>
      </c>
      <c r="I102" t="str">
        <f>IF('variable fournisseur'!A110&lt;&gt;"",".","")</f>
        <v/>
      </c>
      <c r="J102" t="str">
        <f ca="1">'variable tireur'!$G$5</f>
        <v>20241206</v>
      </c>
      <c r="K102" t="str">
        <f>IF('variable fournisseur'!A110&lt;&gt;"",".","")</f>
        <v/>
      </c>
      <c r="L102" t="str">
        <f>'variable fournisseur'!$F110</f>
        <v/>
      </c>
      <c r="M102" t="s">
        <v>8</v>
      </c>
      <c r="N102">
        <f>'variable fournisseur'!C110</f>
        <v>0</v>
      </c>
      <c r="O102" t="s">
        <v>9</v>
      </c>
      <c r="P102" t="str">
        <f>IFERROR(INDEX('bibliotheque fournisseur'!$A:$D,MATCH('variable fournisseur'!$A110,'bibliotheque fournisseur'!$B:$B,0),MATCH("bic",'bibliotheque fournisseur'!$1:$1,0)),"")</f>
        <v/>
      </c>
      <c r="Q102" t="s">
        <v>10</v>
      </c>
      <c r="R102" t="str">
        <f>IFERROR(INDEX('bibliotheque fournisseur'!$A:$D,MATCH('variable fournisseur'!$A110,'bibliotheque fournisseur'!$B:$B,0),MATCH("nom",'bibliotheque fournisseur'!$1:$1,0)),"")</f>
        <v/>
      </c>
      <c r="S102" t="s">
        <v>11</v>
      </c>
      <c r="T102" t="str">
        <f>IFERROR(INDEX('bibliotheque fournisseur'!A:D,MATCH('variable fournisseur'!A110,'bibliotheque fournisseur'!B:B,0),MATCH("iban",'bibliotheque fournisseur'!$1:$1,0)),"")</f>
        <v/>
      </c>
      <c r="U102" t="s">
        <v>20</v>
      </c>
      <c r="V102" t="str">
        <f ca="1">CONCATENATE('variable tireur'!$I$5," ",'variable fournisseur'!$A110)</f>
        <v xml:space="preserve">12/2024 </v>
      </c>
      <c r="W102" t="s">
        <v>22</v>
      </c>
      <c r="AA102" s="5"/>
    </row>
    <row r="103" spans="1:27" ht="15" customHeight="1" x14ac:dyDescent="0.25">
      <c r="A103" t="str">
        <f>IF('variable fournisseur'!A111&lt;&gt;"","&lt;CdtTrfTxInf&gt;&lt;PmtId&gt;&lt;InstrId&gt;","")</f>
        <v/>
      </c>
      <c r="B103" t="str">
        <f>IF('variable fournisseur'!A111&lt;&gt;"",PROPER('variable tireur'!$B$2),"")</f>
        <v/>
      </c>
      <c r="C103" t="s">
        <v>6</v>
      </c>
      <c r="D103" t="str">
        <f ca="1">'variable tireur'!$G$5</f>
        <v>20241206</v>
      </c>
      <c r="E103" t="s">
        <v>6</v>
      </c>
      <c r="F103" t="str">
        <f ca="1">CONCATENATE('variable fournisseur'!$C$5,'variable fournisseur'!$D111)</f>
        <v>M119.640.0</v>
      </c>
      <c r="G103" t="str">
        <f>IF('variable fournisseur'!A111&lt;&gt;"","&lt;/InstrId&gt;&lt;EndToEndId&gt;","")</f>
        <v/>
      </c>
      <c r="H103" t="str">
        <f>UPPER(LEFT('variable tireur'!$B$2,3))</f>
        <v/>
      </c>
      <c r="I103" t="str">
        <f>IF('variable fournisseur'!A111&lt;&gt;"",".","")</f>
        <v/>
      </c>
      <c r="J103" t="str">
        <f ca="1">'variable tireur'!$G$5</f>
        <v>20241206</v>
      </c>
      <c r="K103" t="str">
        <f>IF('variable fournisseur'!A111&lt;&gt;"",".","")</f>
        <v/>
      </c>
      <c r="L103" t="str">
        <f>'variable fournisseur'!$F111</f>
        <v/>
      </c>
      <c r="M103" t="s">
        <v>8</v>
      </c>
      <c r="N103">
        <f>'variable fournisseur'!C111</f>
        <v>0</v>
      </c>
      <c r="O103" t="s">
        <v>9</v>
      </c>
      <c r="P103" t="str">
        <f>IFERROR(INDEX('bibliotheque fournisseur'!$A:$D,MATCH('variable fournisseur'!$A111,'bibliotheque fournisseur'!$B:$B,0),MATCH("bic",'bibliotheque fournisseur'!$1:$1,0)),"")</f>
        <v/>
      </c>
      <c r="Q103" t="s">
        <v>10</v>
      </c>
      <c r="R103" t="str">
        <f>IFERROR(INDEX('bibliotheque fournisseur'!$A:$D,MATCH('variable fournisseur'!$A111,'bibliotheque fournisseur'!$B:$B,0),MATCH("nom",'bibliotheque fournisseur'!$1:$1,0)),"")</f>
        <v/>
      </c>
      <c r="S103" t="s">
        <v>11</v>
      </c>
      <c r="T103" t="str">
        <f>IFERROR(INDEX('bibliotheque fournisseur'!A:D,MATCH('variable fournisseur'!A111,'bibliotheque fournisseur'!B:B,0),MATCH("iban",'bibliotheque fournisseur'!$1:$1,0)),"")</f>
        <v/>
      </c>
      <c r="U103" t="s">
        <v>20</v>
      </c>
      <c r="V103" t="str">
        <f ca="1">CONCATENATE('variable tireur'!$I$5," ",'variable fournisseur'!$A111)</f>
        <v xml:space="preserve">12/2024 </v>
      </c>
      <c r="W103" t="s">
        <v>22</v>
      </c>
      <c r="AA103" s="5"/>
    </row>
    <row r="104" spans="1:27" ht="15" customHeight="1" x14ac:dyDescent="0.25">
      <c r="A104" t="str">
        <f>IF('variable fournisseur'!A112&lt;&gt;"","&lt;CdtTrfTxInf&gt;&lt;PmtId&gt;&lt;InstrId&gt;","")</f>
        <v/>
      </c>
      <c r="B104" t="str">
        <f>IF('variable fournisseur'!A112&lt;&gt;"",PROPER('variable tireur'!$B$2),"")</f>
        <v/>
      </c>
      <c r="C104" t="s">
        <v>6</v>
      </c>
      <c r="D104" t="str">
        <f ca="1">'variable tireur'!$G$5</f>
        <v>20241206</v>
      </c>
      <c r="E104" t="s">
        <v>6</v>
      </c>
      <c r="F104" t="str">
        <f ca="1">CONCATENATE('variable fournisseur'!$C$5,'variable fournisseur'!$D112)</f>
        <v>M119.640.0</v>
      </c>
      <c r="G104" t="str">
        <f>IF('variable fournisseur'!A112&lt;&gt;"","&lt;/InstrId&gt;&lt;EndToEndId&gt;","")</f>
        <v/>
      </c>
      <c r="H104" t="str">
        <f>UPPER(LEFT('variable tireur'!$B$2,3))</f>
        <v/>
      </c>
      <c r="I104" t="str">
        <f>IF('variable fournisseur'!A112&lt;&gt;"",".","")</f>
        <v/>
      </c>
      <c r="J104" t="str">
        <f ca="1">'variable tireur'!$G$5</f>
        <v>20241206</v>
      </c>
      <c r="K104" t="str">
        <f>IF('variable fournisseur'!A112&lt;&gt;"",".","")</f>
        <v/>
      </c>
      <c r="L104" t="str">
        <f>'variable fournisseur'!$F112</f>
        <v/>
      </c>
      <c r="M104" t="s">
        <v>8</v>
      </c>
      <c r="N104">
        <f>'variable fournisseur'!C112</f>
        <v>0</v>
      </c>
      <c r="O104" t="s">
        <v>9</v>
      </c>
      <c r="P104" t="str">
        <f>IFERROR(INDEX('bibliotheque fournisseur'!$A:$D,MATCH('variable fournisseur'!$A112,'bibliotheque fournisseur'!$B:$B,0),MATCH("bic",'bibliotheque fournisseur'!$1:$1,0)),"")</f>
        <v/>
      </c>
      <c r="Q104" t="s">
        <v>10</v>
      </c>
      <c r="R104" t="str">
        <f>IFERROR(INDEX('bibliotheque fournisseur'!$A:$D,MATCH('variable fournisseur'!$A112,'bibliotheque fournisseur'!$B:$B,0),MATCH("nom",'bibliotheque fournisseur'!$1:$1,0)),"")</f>
        <v/>
      </c>
      <c r="S104" t="s">
        <v>11</v>
      </c>
      <c r="T104" t="str">
        <f>IFERROR(INDEX('bibliotheque fournisseur'!A:D,MATCH('variable fournisseur'!A112,'bibliotheque fournisseur'!B:B,0),MATCH("iban",'bibliotheque fournisseur'!$1:$1,0)),"")</f>
        <v/>
      </c>
      <c r="U104" t="s">
        <v>20</v>
      </c>
      <c r="V104" t="str">
        <f ca="1">CONCATENATE('variable tireur'!$I$5," ",'variable fournisseur'!$A112)</f>
        <v xml:space="preserve">12/2024 </v>
      </c>
      <c r="W104" t="s">
        <v>22</v>
      </c>
      <c r="AA104" s="5"/>
    </row>
    <row r="105" spans="1:27" ht="15" customHeight="1" x14ac:dyDescent="0.25">
      <c r="A105" t="str">
        <f>IF('variable fournisseur'!A113&lt;&gt;"","&lt;CdtTrfTxInf&gt;&lt;PmtId&gt;&lt;InstrId&gt;","")</f>
        <v/>
      </c>
      <c r="B105" t="str">
        <f>IF('variable fournisseur'!A113&lt;&gt;"",PROPER('variable tireur'!$B$2),"")</f>
        <v/>
      </c>
      <c r="C105" t="s">
        <v>6</v>
      </c>
      <c r="D105" t="str">
        <f ca="1">'variable tireur'!$G$5</f>
        <v>20241206</v>
      </c>
      <c r="E105" t="s">
        <v>6</v>
      </c>
      <c r="F105" t="str">
        <f ca="1">CONCATENATE('variable fournisseur'!$C$5,'variable fournisseur'!$D113)</f>
        <v>M119.640.0</v>
      </c>
      <c r="G105" t="str">
        <f>IF('variable fournisseur'!A113&lt;&gt;"","&lt;/InstrId&gt;&lt;EndToEndId&gt;","")</f>
        <v/>
      </c>
      <c r="H105" t="str">
        <f>UPPER(LEFT('variable tireur'!$B$2,3))</f>
        <v/>
      </c>
      <c r="I105" t="str">
        <f>IF('variable fournisseur'!A113&lt;&gt;"",".","")</f>
        <v/>
      </c>
      <c r="J105" t="str">
        <f ca="1">'variable tireur'!$G$5</f>
        <v>20241206</v>
      </c>
      <c r="K105" t="str">
        <f>IF('variable fournisseur'!A113&lt;&gt;"",".","")</f>
        <v/>
      </c>
      <c r="L105" t="str">
        <f>'variable fournisseur'!$F113</f>
        <v/>
      </c>
      <c r="M105" t="s">
        <v>8</v>
      </c>
      <c r="N105">
        <f>'variable fournisseur'!C113</f>
        <v>0</v>
      </c>
      <c r="O105" t="s">
        <v>9</v>
      </c>
      <c r="P105" t="str">
        <f>IFERROR(INDEX('bibliotheque fournisseur'!$A:$D,MATCH('variable fournisseur'!$A113,'bibliotheque fournisseur'!$B:$B,0),MATCH("bic",'bibliotheque fournisseur'!$1:$1,0)),"")</f>
        <v/>
      </c>
      <c r="Q105" t="s">
        <v>10</v>
      </c>
      <c r="R105" t="str">
        <f>IFERROR(INDEX('bibliotheque fournisseur'!$A:$D,MATCH('variable fournisseur'!$A113,'bibliotheque fournisseur'!$B:$B,0),MATCH("nom",'bibliotheque fournisseur'!$1:$1,0)),"")</f>
        <v/>
      </c>
      <c r="S105" t="s">
        <v>11</v>
      </c>
      <c r="T105" t="str">
        <f>IFERROR(INDEX('bibliotheque fournisseur'!A:D,MATCH('variable fournisseur'!A113,'bibliotheque fournisseur'!B:B,0),MATCH("iban",'bibliotheque fournisseur'!$1:$1,0)),"")</f>
        <v/>
      </c>
      <c r="U105" t="s">
        <v>20</v>
      </c>
      <c r="V105" t="str">
        <f ca="1">CONCATENATE('variable tireur'!$I$5," ",'variable fournisseur'!$A113)</f>
        <v xml:space="preserve">12/2024 </v>
      </c>
      <c r="W105" t="s">
        <v>22</v>
      </c>
      <c r="AA105" s="5"/>
    </row>
    <row r="106" spans="1:27" ht="15" customHeight="1" x14ac:dyDescent="0.25">
      <c r="A106" t="str">
        <f>IF('variable fournisseur'!A114&lt;&gt;"","&lt;CdtTrfTxInf&gt;&lt;PmtId&gt;&lt;InstrId&gt;","")</f>
        <v/>
      </c>
      <c r="B106" t="str">
        <f>IF('variable fournisseur'!A114&lt;&gt;"",PROPER('variable tireur'!$B$2),"")</f>
        <v/>
      </c>
      <c r="C106" t="s">
        <v>6</v>
      </c>
      <c r="D106" t="str">
        <f ca="1">'variable tireur'!$G$5</f>
        <v>20241206</v>
      </c>
      <c r="E106" t="s">
        <v>6</v>
      </c>
      <c r="F106" t="str">
        <f ca="1">CONCATENATE('variable fournisseur'!$C$5,'variable fournisseur'!$D114)</f>
        <v>M119.640.0</v>
      </c>
      <c r="G106" t="str">
        <f>IF('variable fournisseur'!A114&lt;&gt;"","&lt;/InstrId&gt;&lt;EndToEndId&gt;","")</f>
        <v/>
      </c>
      <c r="H106" t="str">
        <f>UPPER(LEFT('variable tireur'!$B$2,3))</f>
        <v/>
      </c>
      <c r="I106" t="str">
        <f>IF('variable fournisseur'!A114&lt;&gt;"",".","")</f>
        <v/>
      </c>
      <c r="J106" t="str">
        <f ca="1">'variable tireur'!$G$5</f>
        <v>20241206</v>
      </c>
      <c r="K106" t="str">
        <f>IF('variable fournisseur'!A114&lt;&gt;"",".","")</f>
        <v/>
      </c>
      <c r="L106" t="str">
        <f>'variable fournisseur'!$F114</f>
        <v/>
      </c>
      <c r="M106" t="s">
        <v>8</v>
      </c>
      <c r="N106">
        <f>'variable fournisseur'!C114</f>
        <v>0</v>
      </c>
      <c r="O106" t="s">
        <v>9</v>
      </c>
      <c r="P106" t="str">
        <f>IFERROR(INDEX('bibliotheque fournisseur'!$A:$D,MATCH('variable fournisseur'!$A114,'bibliotheque fournisseur'!$B:$B,0),MATCH("bic",'bibliotheque fournisseur'!$1:$1,0)),"")</f>
        <v/>
      </c>
      <c r="Q106" t="s">
        <v>10</v>
      </c>
      <c r="R106" t="str">
        <f>IFERROR(INDEX('bibliotheque fournisseur'!$A:$D,MATCH('variable fournisseur'!$A114,'bibliotheque fournisseur'!$B:$B,0),MATCH("nom",'bibliotheque fournisseur'!$1:$1,0)),"")</f>
        <v/>
      </c>
      <c r="S106" t="s">
        <v>11</v>
      </c>
      <c r="T106" t="str">
        <f>IFERROR(INDEX('bibliotheque fournisseur'!A:D,MATCH('variable fournisseur'!A114,'bibliotheque fournisseur'!B:B,0),MATCH("iban",'bibliotheque fournisseur'!$1:$1,0)),"")</f>
        <v/>
      </c>
      <c r="U106" t="s">
        <v>20</v>
      </c>
      <c r="V106" t="str">
        <f ca="1">CONCATENATE('variable tireur'!$I$5," ",'variable fournisseur'!$A114)</f>
        <v xml:space="preserve">12/2024 </v>
      </c>
      <c r="W106" t="s">
        <v>22</v>
      </c>
      <c r="AA106" s="5"/>
    </row>
    <row r="107" spans="1:27" ht="15" customHeight="1" x14ac:dyDescent="0.25">
      <c r="A107" t="str">
        <f>IF('variable fournisseur'!A115&lt;&gt;"","&lt;CdtTrfTxInf&gt;&lt;PmtId&gt;&lt;InstrId&gt;","")</f>
        <v/>
      </c>
      <c r="B107" t="str">
        <f>IF('variable fournisseur'!A115&lt;&gt;"",PROPER('variable tireur'!$B$2),"")</f>
        <v/>
      </c>
      <c r="C107" t="s">
        <v>6</v>
      </c>
      <c r="D107" t="str">
        <f ca="1">'variable tireur'!$G$5</f>
        <v>20241206</v>
      </c>
      <c r="E107" t="s">
        <v>6</v>
      </c>
      <c r="F107" t="str">
        <f ca="1">CONCATENATE('variable fournisseur'!$C$5,'variable fournisseur'!$D115)</f>
        <v>M119.640.0</v>
      </c>
      <c r="G107" t="str">
        <f>IF('variable fournisseur'!A115&lt;&gt;"","&lt;/InstrId&gt;&lt;EndToEndId&gt;","")</f>
        <v/>
      </c>
      <c r="H107" t="str">
        <f>UPPER(LEFT('variable tireur'!$B$2,3))</f>
        <v/>
      </c>
      <c r="I107" t="str">
        <f>IF('variable fournisseur'!A115&lt;&gt;"",".","")</f>
        <v/>
      </c>
      <c r="J107" t="str">
        <f ca="1">'variable tireur'!$G$5</f>
        <v>20241206</v>
      </c>
      <c r="K107" t="str">
        <f>IF('variable fournisseur'!A115&lt;&gt;"",".","")</f>
        <v/>
      </c>
      <c r="L107" t="str">
        <f>'variable fournisseur'!$F115</f>
        <v/>
      </c>
      <c r="M107" t="s">
        <v>8</v>
      </c>
      <c r="N107">
        <f>'variable fournisseur'!C115</f>
        <v>0</v>
      </c>
      <c r="O107" t="s">
        <v>9</v>
      </c>
      <c r="P107" t="str">
        <f>IFERROR(INDEX('bibliotheque fournisseur'!$A:$D,MATCH('variable fournisseur'!$A115,'bibliotheque fournisseur'!$B:$B,0),MATCH("bic",'bibliotheque fournisseur'!$1:$1,0)),"")</f>
        <v/>
      </c>
      <c r="Q107" t="s">
        <v>10</v>
      </c>
      <c r="R107" t="str">
        <f>IFERROR(INDEX('bibliotheque fournisseur'!$A:$D,MATCH('variable fournisseur'!$A115,'bibliotheque fournisseur'!$B:$B,0),MATCH("nom",'bibliotheque fournisseur'!$1:$1,0)),"")</f>
        <v/>
      </c>
      <c r="S107" t="s">
        <v>11</v>
      </c>
      <c r="T107" t="str">
        <f>IFERROR(INDEX('bibliotheque fournisseur'!A:D,MATCH('variable fournisseur'!A115,'bibliotheque fournisseur'!B:B,0),MATCH("iban",'bibliotheque fournisseur'!$1:$1,0)),"")</f>
        <v/>
      </c>
      <c r="U107" t="s">
        <v>20</v>
      </c>
      <c r="V107" t="str">
        <f ca="1">CONCATENATE('variable tireur'!$I$5," ",'variable fournisseur'!$A115)</f>
        <v xml:space="preserve">12/2024 </v>
      </c>
      <c r="W107" t="s">
        <v>22</v>
      </c>
      <c r="AA107" s="5"/>
    </row>
    <row r="108" spans="1:27" ht="15" customHeight="1" x14ac:dyDescent="0.25">
      <c r="A108" t="str">
        <f>IF('variable fournisseur'!A116&lt;&gt;"","&lt;CdtTrfTxInf&gt;&lt;PmtId&gt;&lt;InstrId&gt;","")</f>
        <v/>
      </c>
      <c r="B108" t="str">
        <f>IF('variable fournisseur'!A116&lt;&gt;"",PROPER('variable tireur'!$B$2),"")</f>
        <v/>
      </c>
      <c r="C108" t="s">
        <v>6</v>
      </c>
      <c r="D108" t="str">
        <f ca="1">'variable tireur'!$G$5</f>
        <v>20241206</v>
      </c>
      <c r="E108" t="s">
        <v>6</v>
      </c>
      <c r="F108" t="str">
        <f ca="1">CONCATENATE('variable fournisseur'!$C$5,'variable fournisseur'!$D116)</f>
        <v>M119.640.0</v>
      </c>
      <c r="G108" t="str">
        <f>IF('variable fournisseur'!A116&lt;&gt;"","&lt;/InstrId&gt;&lt;EndToEndId&gt;","")</f>
        <v/>
      </c>
      <c r="H108" t="str">
        <f>UPPER(LEFT('variable tireur'!$B$2,3))</f>
        <v/>
      </c>
      <c r="I108" t="str">
        <f>IF('variable fournisseur'!A116&lt;&gt;"",".","")</f>
        <v/>
      </c>
      <c r="J108" t="str">
        <f ca="1">'variable tireur'!$G$5</f>
        <v>20241206</v>
      </c>
      <c r="K108" t="str">
        <f>IF('variable fournisseur'!A116&lt;&gt;"",".","")</f>
        <v/>
      </c>
      <c r="L108" t="str">
        <f>'variable fournisseur'!$F116</f>
        <v/>
      </c>
      <c r="M108" t="s">
        <v>8</v>
      </c>
      <c r="N108">
        <f>'variable fournisseur'!C116</f>
        <v>0</v>
      </c>
      <c r="O108" t="s">
        <v>9</v>
      </c>
      <c r="P108" t="str">
        <f>IFERROR(INDEX('bibliotheque fournisseur'!$A:$D,MATCH('variable fournisseur'!$A116,'bibliotheque fournisseur'!$B:$B,0),MATCH("bic",'bibliotheque fournisseur'!$1:$1,0)),"")</f>
        <v/>
      </c>
      <c r="Q108" t="s">
        <v>10</v>
      </c>
      <c r="R108" t="str">
        <f>IFERROR(INDEX('bibliotheque fournisseur'!$A:$D,MATCH('variable fournisseur'!$A116,'bibliotheque fournisseur'!$B:$B,0),MATCH("nom",'bibliotheque fournisseur'!$1:$1,0)),"")</f>
        <v/>
      </c>
      <c r="S108" t="s">
        <v>11</v>
      </c>
      <c r="T108" t="str">
        <f>IFERROR(INDEX('bibliotheque fournisseur'!A:D,MATCH('variable fournisseur'!A116,'bibliotheque fournisseur'!B:B,0),MATCH("iban",'bibliotheque fournisseur'!$1:$1,0)),"")</f>
        <v/>
      </c>
      <c r="U108" t="s">
        <v>20</v>
      </c>
      <c r="V108" t="str">
        <f ca="1">CONCATENATE('variable tireur'!$I$5," ",'variable fournisseur'!$A116)</f>
        <v xml:space="preserve">12/2024 </v>
      </c>
      <c r="W108" t="s">
        <v>22</v>
      </c>
      <c r="AA108" s="5"/>
    </row>
    <row r="109" spans="1:27" ht="15" customHeight="1" x14ac:dyDescent="0.25">
      <c r="A109" t="str">
        <f>IF('variable fournisseur'!A117&lt;&gt;"","&lt;CdtTrfTxInf&gt;&lt;PmtId&gt;&lt;InstrId&gt;","")</f>
        <v/>
      </c>
      <c r="B109" t="str">
        <f>IF('variable fournisseur'!A117&lt;&gt;"",PROPER('variable tireur'!$B$2),"")</f>
        <v/>
      </c>
      <c r="C109" t="s">
        <v>6</v>
      </c>
      <c r="D109" t="str">
        <f ca="1">'variable tireur'!$G$5</f>
        <v>20241206</v>
      </c>
      <c r="E109" t="s">
        <v>6</v>
      </c>
      <c r="F109" t="str">
        <f ca="1">CONCATENATE('variable fournisseur'!$C$5,'variable fournisseur'!$D117)</f>
        <v>M119.640.0</v>
      </c>
      <c r="G109" t="str">
        <f>IF('variable fournisseur'!A117&lt;&gt;"","&lt;/InstrId&gt;&lt;EndToEndId&gt;","")</f>
        <v/>
      </c>
      <c r="H109" t="str">
        <f>UPPER(LEFT('variable tireur'!$B$2,3))</f>
        <v/>
      </c>
      <c r="I109" t="str">
        <f>IF('variable fournisseur'!A117&lt;&gt;"",".","")</f>
        <v/>
      </c>
      <c r="J109" t="str">
        <f ca="1">'variable tireur'!$G$5</f>
        <v>20241206</v>
      </c>
      <c r="K109" t="str">
        <f>IF('variable fournisseur'!A117&lt;&gt;"",".","")</f>
        <v/>
      </c>
      <c r="L109" t="str">
        <f>'variable fournisseur'!$F117</f>
        <v/>
      </c>
      <c r="M109" t="s">
        <v>8</v>
      </c>
      <c r="N109">
        <f>'variable fournisseur'!C117</f>
        <v>0</v>
      </c>
      <c r="O109" t="s">
        <v>9</v>
      </c>
      <c r="P109" t="str">
        <f>IFERROR(INDEX('bibliotheque fournisseur'!$A:$D,MATCH('variable fournisseur'!$A117,'bibliotheque fournisseur'!$B:$B,0),MATCH("bic",'bibliotheque fournisseur'!$1:$1,0)),"")</f>
        <v/>
      </c>
      <c r="Q109" t="s">
        <v>10</v>
      </c>
      <c r="R109" t="str">
        <f>IFERROR(INDEX('bibliotheque fournisseur'!$A:$D,MATCH('variable fournisseur'!$A117,'bibliotheque fournisseur'!$B:$B,0),MATCH("nom",'bibliotheque fournisseur'!$1:$1,0)),"")</f>
        <v/>
      </c>
      <c r="S109" t="s">
        <v>11</v>
      </c>
      <c r="T109" t="str">
        <f>IFERROR(INDEX('bibliotheque fournisseur'!A:D,MATCH('variable fournisseur'!A117,'bibliotheque fournisseur'!B:B,0),MATCH("iban",'bibliotheque fournisseur'!$1:$1,0)),"")</f>
        <v/>
      </c>
      <c r="U109" t="s">
        <v>20</v>
      </c>
      <c r="V109" t="str">
        <f ca="1">CONCATENATE('variable tireur'!$I$5," ",'variable fournisseur'!$A117)</f>
        <v xml:space="preserve">12/2024 </v>
      </c>
      <c r="W109" t="s">
        <v>22</v>
      </c>
      <c r="AA109" s="5"/>
    </row>
    <row r="110" spans="1:27" ht="15" customHeight="1" x14ac:dyDescent="0.25">
      <c r="A110" t="str">
        <f>IF('variable fournisseur'!A118&lt;&gt;"","&lt;CdtTrfTxInf&gt;&lt;PmtId&gt;&lt;InstrId&gt;","")</f>
        <v/>
      </c>
      <c r="B110" t="str">
        <f>IF('variable fournisseur'!A118&lt;&gt;"",PROPER('variable tireur'!$B$2),"")</f>
        <v/>
      </c>
      <c r="C110" t="s">
        <v>6</v>
      </c>
      <c r="D110" t="str">
        <f ca="1">'variable tireur'!$G$5</f>
        <v>20241206</v>
      </c>
      <c r="E110" t="s">
        <v>6</v>
      </c>
      <c r="F110" t="str">
        <f ca="1">CONCATENATE('variable fournisseur'!$C$5,'variable fournisseur'!$D118)</f>
        <v>M119.640.0</v>
      </c>
      <c r="G110" t="str">
        <f>IF('variable fournisseur'!A118&lt;&gt;"","&lt;/InstrId&gt;&lt;EndToEndId&gt;","")</f>
        <v/>
      </c>
      <c r="H110" t="str">
        <f>UPPER(LEFT('variable tireur'!$B$2,3))</f>
        <v/>
      </c>
      <c r="I110" t="str">
        <f>IF('variable fournisseur'!A118&lt;&gt;"",".","")</f>
        <v/>
      </c>
      <c r="J110" t="str">
        <f ca="1">'variable tireur'!$G$5</f>
        <v>20241206</v>
      </c>
      <c r="K110" t="str">
        <f>IF('variable fournisseur'!A118&lt;&gt;"",".","")</f>
        <v/>
      </c>
      <c r="L110" t="str">
        <f>'variable fournisseur'!$F118</f>
        <v/>
      </c>
      <c r="M110" t="s">
        <v>8</v>
      </c>
      <c r="N110">
        <f>'variable fournisseur'!C118</f>
        <v>0</v>
      </c>
      <c r="O110" t="s">
        <v>9</v>
      </c>
      <c r="P110" t="str">
        <f>IFERROR(INDEX('bibliotheque fournisseur'!$A:$D,MATCH('variable fournisseur'!$A118,'bibliotheque fournisseur'!$B:$B,0),MATCH("bic",'bibliotheque fournisseur'!$1:$1,0)),"")</f>
        <v/>
      </c>
      <c r="Q110" t="s">
        <v>10</v>
      </c>
      <c r="R110" t="str">
        <f>IFERROR(INDEX('bibliotheque fournisseur'!$A:$D,MATCH('variable fournisseur'!$A118,'bibliotheque fournisseur'!$B:$B,0),MATCH("nom",'bibliotheque fournisseur'!$1:$1,0)),"")</f>
        <v/>
      </c>
      <c r="S110" t="s">
        <v>11</v>
      </c>
      <c r="T110" t="str">
        <f>IFERROR(INDEX('bibliotheque fournisseur'!A:D,MATCH('variable fournisseur'!A118,'bibliotheque fournisseur'!B:B,0),MATCH("iban",'bibliotheque fournisseur'!$1:$1,0)),"")</f>
        <v/>
      </c>
      <c r="U110" t="s">
        <v>20</v>
      </c>
      <c r="V110" t="str">
        <f ca="1">CONCATENATE('variable tireur'!$I$5," ",'variable fournisseur'!$A118)</f>
        <v xml:space="preserve">12/2024 </v>
      </c>
      <c r="W110" t="s">
        <v>22</v>
      </c>
      <c r="AA110" s="5"/>
    </row>
    <row r="111" spans="1:27" ht="15" customHeight="1" x14ac:dyDescent="0.25">
      <c r="A111" t="str">
        <f>IF('variable fournisseur'!A119&lt;&gt;"","&lt;CdtTrfTxInf&gt;&lt;PmtId&gt;&lt;InstrId&gt;","")</f>
        <v/>
      </c>
      <c r="B111" t="str">
        <f>IF('variable fournisseur'!A119&lt;&gt;"",PROPER('variable tireur'!$B$2),"")</f>
        <v/>
      </c>
      <c r="C111" t="s">
        <v>6</v>
      </c>
      <c r="D111" t="str">
        <f ca="1">'variable tireur'!$G$5</f>
        <v>20241206</v>
      </c>
      <c r="E111" t="s">
        <v>6</v>
      </c>
      <c r="F111" t="str">
        <f ca="1">CONCATENATE('variable fournisseur'!$C$5,'variable fournisseur'!$D119)</f>
        <v>M119.640.0</v>
      </c>
      <c r="G111" t="str">
        <f>IF('variable fournisseur'!A119&lt;&gt;"","&lt;/InstrId&gt;&lt;EndToEndId&gt;","")</f>
        <v/>
      </c>
      <c r="H111" t="str">
        <f>UPPER(LEFT('variable tireur'!$B$2,3))</f>
        <v/>
      </c>
      <c r="I111" t="str">
        <f>IF('variable fournisseur'!A119&lt;&gt;"",".","")</f>
        <v/>
      </c>
      <c r="J111" t="str">
        <f ca="1">'variable tireur'!$G$5</f>
        <v>20241206</v>
      </c>
      <c r="K111" t="str">
        <f>IF('variable fournisseur'!A119&lt;&gt;"",".","")</f>
        <v/>
      </c>
      <c r="L111" t="str">
        <f>'variable fournisseur'!$F119</f>
        <v/>
      </c>
      <c r="M111" t="s">
        <v>8</v>
      </c>
      <c r="N111">
        <f>'variable fournisseur'!C119</f>
        <v>0</v>
      </c>
      <c r="O111" t="s">
        <v>9</v>
      </c>
      <c r="P111" t="str">
        <f>IFERROR(INDEX('bibliotheque fournisseur'!$A:$D,MATCH('variable fournisseur'!$A119,'bibliotheque fournisseur'!$B:$B,0),MATCH("bic",'bibliotheque fournisseur'!$1:$1,0)),"")</f>
        <v/>
      </c>
      <c r="Q111" t="s">
        <v>10</v>
      </c>
      <c r="R111" t="str">
        <f>IFERROR(INDEX('bibliotheque fournisseur'!$A:$D,MATCH('variable fournisseur'!$A119,'bibliotheque fournisseur'!$B:$B,0),MATCH("nom",'bibliotheque fournisseur'!$1:$1,0)),"")</f>
        <v/>
      </c>
      <c r="S111" t="s">
        <v>11</v>
      </c>
      <c r="T111" t="str">
        <f>IFERROR(INDEX('bibliotheque fournisseur'!A:D,MATCH('variable fournisseur'!A119,'bibliotheque fournisseur'!B:B,0),MATCH("iban",'bibliotheque fournisseur'!$1:$1,0)),"")</f>
        <v/>
      </c>
      <c r="U111" t="s">
        <v>20</v>
      </c>
      <c r="V111" t="str">
        <f ca="1">CONCATENATE('variable tireur'!$I$5," ",'variable fournisseur'!$A119)</f>
        <v xml:space="preserve">12/2024 </v>
      </c>
      <c r="W111" t="s">
        <v>22</v>
      </c>
      <c r="AA111" s="5"/>
    </row>
    <row r="112" spans="1:27" ht="15" customHeight="1" x14ac:dyDescent="0.25">
      <c r="A112" t="str">
        <f>IF('variable fournisseur'!A120&lt;&gt;"","&lt;CdtTrfTxInf&gt;&lt;PmtId&gt;&lt;InstrId&gt;","")</f>
        <v/>
      </c>
      <c r="B112" t="str">
        <f>IF('variable fournisseur'!A120&lt;&gt;"",PROPER('variable tireur'!$B$2),"")</f>
        <v/>
      </c>
      <c r="C112" t="s">
        <v>6</v>
      </c>
      <c r="D112" t="str">
        <f ca="1">'variable tireur'!$G$5</f>
        <v>20241206</v>
      </c>
      <c r="E112" t="s">
        <v>6</v>
      </c>
      <c r="F112" t="str">
        <f ca="1">CONCATENATE('variable fournisseur'!$C$5,'variable fournisseur'!$D120)</f>
        <v>M119.640.0</v>
      </c>
      <c r="G112" t="str">
        <f>IF('variable fournisseur'!A120&lt;&gt;"","&lt;/InstrId&gt;&lt;EndToEndId&gt;","")</f>
        <v/>
      </c>
      <c r="H112" t="str">
        <f>UPPER(LEFT('variable tireur'!$B$2,3))</f>
        <v/>
      </c>
      <c r="I112" t="str">
        <f>IF('variable fournisseur'!A120&lt;&gt;"",".","")</f>
        <v/>
      </c>
      <c r="J112" t="str">
        <f ca="1">'variable tireur'!$G$5</f>
        <v>20241206</v>
      </c>
      <c r="K112" t="str">
        <f>IF('variable fournisseur'!A120&lt;&gt;"",".","")</f>
        <v/>
      </c>
      <c r="L112" t="str">
        <f>'variable fournisseur'!$F120</f>
        <v/>
      </c>
      <c r="M112" t="s">
        <v>8</v>
      </c>
      <c r="N112">
        <f>'variable fournisseur'!C120</f>
        <v>0</v>
      </c>
      <c r="O112" t="s">
        <v>9</v>
      </c>
      <c r="P112" t="str">
        <f>IFERROR(INDEX('bibliotheque fournisseur'!$A:$D,MATCH('variable fournisseur'!$A120,'bibliotheque fournisseur'!$B:$B,0),MATCH("bic",'bibliotheque fournisseur'!$1:$1,0)),"")</f>
        <v/>
      </c>
      <c r="Q112" t="s">
        <v>10</v>
      </c>
      <c r="R112" t="str">
        <f>IFERROR(INDEX('bibliotheque fournisseur'!$A:$D,MATCH('variable fournisseur'!$A120,'bibliotheque fournisseur'!$B:$B,0),MATCH("nom",'bibliotheque fournisseur'!$1:$1,0)),"")</f>
        <v/>
      </c>
      <c r="S112" t="s">
        <v>11</v>
      </c>
      <c r="T112" t="str">
        <f>IFERROR(INDEX('bibliotheque fournisseur'!A:D,MATCH('variable fournisseur'!A120,'bibliotheque fournisseur'!B:B,0),MATCH("iban",'bibliotheque fournisseur'!$1:$1,0)),"")</f>
        <v/>
      </c>
      <c r="U112" t="s">
        <v>20</v>
      </c>
      <c r="V112" t="str">
        <f ca="1">CONCATENATE('variable tireur'!$I$5," ",'variable fournisseur'!$A120)</f>
        <v xml:space="preserve">12/2024 </v>
      </c>
      <c r="W112" t="s">
        <v>22</v>
      </c>
      <c r="AA112" s="5"/>
    </row>
    <row r="113" spans="1:27" ht="15" customHeight="1" x14ac:dyDescent="0.25">
      <c r="A113" t="str">
        <f>IF('variable fournisseur'!A121&lt;&gt;"","&lt;CdtTrfTxInf&gt;&lt;PmtId&gt;&lt;InstrId&gt;","")</f>
        <v/>
      </c>
      <c r="B113" t="str">
        <f>IF('variable fournisseur'!A121&lt;&gt;"",PROPER('variable tireur'!$B$2),"")</f>
        <v/>
      </c>
      <c r="C113" t="s">
        <v>6</v>
      </c>
      <c r="D113" t="str">
        <f ca="1">'variable tireur'!$G$5</f>
        <v>20241206</v>
      </c>
      <c r="E113" t="s">
        <v>6</v>
      </c>
      <c r="F113" t="str">
        <f ca="1">CONCATENATE('variable fournisseur'!$C$5,'variable fournisseur'!$D121)</f>
        <v>M119.640.0</v>
      </c>
      <c r="G113" t="str">
        <f>IF('variable fournisseur'!A121&lt;&gt;"","&lt;/InstrId&gt;&lt;EndToEndId&gt;","")</f>
        <v/>
      </c>
      <c r="H113" t="str">
        <f>UPPER(LEFT('variable tireur'!$B$2,3))</f>
        <v/>
      </c>
      <c r="I113" t="str">
        <f>IF('variable fournisseur'!A121&lt;&gt;"",".","")</f>
        <v/>
      </c>
      <c r="J113" t="str">
        <f ca="1">'variable tireur'!$G$5</f>
        <v>20241206</v>
      </c>
      <c r="K113" t="str">
        <f>IF('variable fournisseur'!A121&lt;&gt;"",".","")</f>
        <v/>
      </c>
      <c r="L113" t="str">
        <f>'variable fournisseur'!$F121</f>
        <v/>
      </c>
      <c r="M113" t="s">
        <v>8</v>
      </c>
      <c r="N113">
        <f>'variable fournisseur'!C121</f>
        <v>0</v>
      </c>
      <c r="O113" t="s">
        <v>9</v>
      </c>
      <c r="P113" t="str">
        <f>IFERROR(INDEX('bibliotheque fournisseur'!$A:$D,MATCH('variable fournisseur'!$A121,'bibliotheque fournisseur'!$B:$B,0),MATCH("bic",'bibliotheque fournisseur'!$1:$1,0)),"")</f>
        <v/>
      </c>
      <c r="Q113" t="s">
        <v>10</v>
      </c>
      <c r="R113" t="str">
        <f>IFERROR(INDEX('bibliotheque fournisseur'!$A:$D,MATCH('variable fournisseur'!$A121,'bibliotheque fournisseur'!$B:$B,0),MATCH("nom",'bibliotheque fournisseur'!$1:$1,0)),"")</f>
        <v/>
      </c>
      <c r="S113" t="s">
        <v>11</v>
      </c>
      <c r="T113" t="str">
        <f>IFERROR(INDEX('bibliotheque fournisseur'!A:D,MATCH('variable fournisseur'!A121,'bibliotheque fournisseur'!B:B,0),MATCH("iban",'bibliotheque fournisseur'!$1:$1,0)),"")</f>
        <v/>
      </c>
      <c r="U113" t="s">
        <v>20</v>
      </c>
      <c r="V113" t="str">
        <f ca="1">CONCATENATE('variable tireur'!$I$5," ",'variable fournisseur'!$A121)</f>
        <v xml:space="preserve">12/2024 </v>
      </c>
      <c r="W113" t="s">
        <v>22</v>
      </c>
      <c r="AA113" s="5"/>
    </row>
    <row r="114" spans="1:27" ht="15" customHeight="1" x14ac:dyDescent="0.25">
      <c r="A114" t="str">
        <f>IF('variable fournisseur'!A122&lt;&gt;"","&lt;CdtTrfTxInf&gt;&lt;PmtId&gt;&lt;InstrId&gt;","")</f>
        <v/>
      </c>
      <c r="B114" t="str">
        <f>IF('variable fournisseur'!A122&lt;&gt;"",PROPER('variable tireur'!$B$2),"")</f>
        <v/>
      </c>
      <c r="C114" t="s">
        <v>6</v>
      </c>
      <c r="D114" t="str">
        <f ca="1">'variable tireur'!$G$5</f>
        <v>20241206</v>
      </c>
      <c r="E114" t="s">
        <v>6</v>
      </c>
      <c r="F114" t="str">
        <f ca="1">CONCATENATE('variable fournisseur'!$C$5,'variable fournisseur'!$D122)</f>
        <v>M119.640.0</v>
      </c>
      <c r="G114" t="str">
        <f>IF('variable fournisseur'!A122&lt;&gt;"","&lt;/InstrId&gt;&lt;EndToEndId&gt;","")</f>
        <v/>
      </c>
      <c r="H114" t="str">
        <f>UPPER(LEFT('variable tireur'!$B$2,3))</f>
        <v/>
      </c>
      <c r="I114" t="str">
        <f>IF('variable fournisseur'!A122&lt;&gt;"",".","")</f>
        <v/>
      </c>
      <c r="J114" t="str">
        <f ca="1">'variable tireur'!$G$5</f>
        <v>20241206</v>
      </c>
      <c r="K114" t="str">
        <f>IF('variable fournisseur'!A122&lt;&gt;"",".","")</f>
        <v/>
      </c>
      <c r="L114" t="str">
        <f>'variable fournisseur'!$F122</f>
        <v/>
      </c>
      <c r="M114" t="s">
        <v>8</v>
      </c>
      <c r="N114">
        <f>'variable fournisseur'!C122</f>
        <v>0</v>
      </c>
      <c r="O114" t="s">
        <v>9</v>
      </c>
      <c r="P114" t="str">
        <f>IFERROR(INDEX('bibliotheque fournisseur'!$A:$D,MATCH('variable fournisseur'!$A122,'bibliotheque fournisseur'!$B:$B,0),MATCH("bic",'bibliotheque fournisseur'!$1:$1,0)),"")</f>
        <v/>
      </c>
      <c r="Q114" t="s">
        <v>10</v>
      </c>
      <c r="R114" t="str">
        <f>IFERROR(INDEX('bibliotheque fournisseur'!$A:$D,MATCH('variable fournisseur'!$A122,'bibliotheque fournisseur'!$B:$B,0),MATCH("nom",'bibliotheque fournisseur'!$1:$1,0)),"")</f>
        <v/>
      </c>
      <c r="S114" t="s">
        <v>11</v>
      </c>
      <c r="T114" t="str">
        <f>IFERROR(INDEX('bibliotheque fournisseur'!A:D,MATCH('variable fournisseur'!A122,'bibliotheque fournisseur'!B:B,0),MATCH("iban",'bibliotheque fournisseur'!$1:$1,0)),"")</f>
        <v/>
      </c>
      <c r="U114" t="s">
        <v>20</v>
      </c>
      <c r="V114" t="str">
        <f ca="1">CONCATENATE('variable tireur'!$I$5," ",'variable fournisseur'!$A122)</f>
        <v xml:space="preserve">12/2024 </v>
      </c>
      <c r="W114" t="s">
        <v>22</v>
      </c>
      <c r="AA114" s="5"/>
    </row>
    <row r="115" spans="1:27" ht="15" customHeight="1" x14ac:dyDescent="0.25">
      <c r="A115" t="str">
        <f>IF('variable fournisseur'!A123&lt;&gt;"","&lt;CdtTrfTxInf&gt;&lt;PmtId&gt;&lt;InstrId&gt;","")</f>
        <v/>
      </c>
      <c r="B115" t="str">
        <f>IF('variable fournisseur'!A123&lt;&gt;"",PROPER('variable tireur'!$B$2),"")</f>
        <v/>
      </c>
      <c r="C115" t="s">
        <v>6</v>
      </c>
      <c r="D115" t="str">
        <f ca="1">'variable tireur'!$G$5</f>
        <v>20241206</v>
      </c>
      <c r="E115" t="s">
        <v>6</v>
      </c>
      <c r="F115" t="str">
        <f ca="1">CONCATENATE('variable fournisseur'!$C$5,'variable fournisseur'!$D123)</f>
        <v>M119.640.0</v>
      </c>
      <c r="G115" t="str">
        <f>IF('variable fournisseur'!A123&lt;&gt;"","&lt;/InstrId&gt;&lt;EndToEndId&gt;","")</f>
        <v/>
      </c>
      <c r="H115" t="str">
        <f>UPPER(LEFT('variable tireur'!$B$2,3))</f>
        <v/>
      </c>
      <c r="I115" t="str">
        <f>IF('variable fournisseur'!A123&lt;&gt;"",".","")</f>
        <v/>
      </c>
      <c r="J115" t="str">
        <f ca="1">'variable tireur'!$G$5</f>
        <v>20241206</v>
      </c>
      <c r="K115" t="str">
        <f>IF('variable fournisseur'!A123&lt;&gt;"",".","")</f>
        <v/>
      </c>
      <c r="L115" t="str">
        <f>'variable fournisseur'!$F123</f>
        <v/>
      </c>
      <c r="M115" t="s">
        <v>8</v>
      </c>
      <c r="N115">
        <f>'variable fournisseur'!C123</f>
        <v>0</v>
      </c>
      <c r="O115" t="s">
        <v>9</v>
      </c>
      <c r="P115" t="str">
        <f>IFERROR(INDEX('bibliotheque fournisseur'!$A:$D,MATCH('variable fournisseur'!$A123,'bibliotheque fournisseur'!$B:$B,0),MATCH("bic",'bibliotheque fournisseur'!$1:$1,0)),"")</f>
        <v/>
      </c>
      <c r="Q115" t="s">
        <v>10</v>
      </c>
      <c r="R115" t="str">
        <f>IFERROR(INDEX('bibliotheque fournisseur'!$A:$D,MATCH('variable fournisseur'!$A123,'bibliotheque fournisseur'!$B:$B,0),MATCH("nom",'bibliotheque fournisseur'!$1:$1,0)),"")</f>
        <v/>
      </c>
      <c r="S115" t="s">
        <v>11</v>
      </c>
      <c r="T115" t="str">
        <f>IFERROR(INDEX('bibliotheque fournisseur'!A:D,MATCH('variable fournisseur'!A123,'bibliotheque fournisseur'!B:B,0),MATCH("iban",'bibliotheque fournisseur'!$1:$1,0)),"")</f>
        <v/>
      </c>
      <c r="U115" t="s">
        <v>20</v>
      </c>
      <c r="V115" t="str">
        <f ca="1">CONCATENATE('variable tireur'!$I$5," ",'variable fournisseur'!$A123)</f>
        <v xml:space="preserve">12/2024 </v>
      </c>
      <c r="W115" t="s">
        <v>22</v>
      </c>
      <c r="AA115" s="5"/>
    </row>
    <row r="116" spans="1:27" ht="15" customHeight="1" x14ac:dyDescent="0.25">
      <c r="A116" t="str">
        <f>IF('variable fournisseur'!A124&lt;&gt;"","&lt;CdtTrfTxInf&gt;&lt;PmtId&gt;&lt;InstrId&gt;","")</f>
        <v/>
      </c>
      <c r="B116" t="str">
        <f>IF('variable fournisseur'!A124&lt;&gt;"",PROPER('variable tireur'!$B$2),"")</f>
        <v/>
      </c>
      <c r="C116" t="s">
        <v>6</v>
      </c>
      <c r="D116" t="str">
        <f ca="1">'variable tireur'!$G$5</f>
        <v>20241206</v>
      </c>
      <c r="E116" t="s">
        <v>6</v>
      </c>
      <c r="F116" t="str">
        <f ca="1">CONCATENATE('variable fournisseur'!$C$5,'variable fournisseur'!$D124)</f>
        <v>M119.640.0</v>
      </c>
      <c r="G116" t="str">
        <f>IF('variable fournisseur'!A124&lt;&gt;"","&lt;/InstrId&gt;&lt;EndToEndId&gt;","")</f>
        <v/>
      </c>
      <c r="H116" t="str">
        <f>UPPER(LEFT('variable tireur'!$B$2,3))</f>
        <v/>
      </c>
      <c r="I116" t="str">
        <f>IF('variable fournisseur'!A124&lt;&gt;"",".","")</f>
        <v/>
      </c>
      <c r="J116" t="str">
        <f ca="1">'variable tireur'!$G$5</f>
        <v>20241206</v>
      </c>
      <c r="K116" t="str">
        <f>IF('variable fournisseur'!A124&lt;&gt;"",".","")</f>
        <v/>
      </c>
      <c r="L116" t="str">
        <f>'variable fournisseur'!$F124</f>
        <v/>
      </c>
      <c r="M116" t="s">
        <v>8</v>
      </c>
      <c r="N116">
        <f>'variable fournisseur'!C124</f>
        <v>0</v>
      </c>
      <c r="O116" t="s">
        <v>9</v>
      </c>
      <c r="P116" t="str">
        <f>IFERROR(INDEX('bibliotheque fournisseur'!$A:$D,MATCH('variable fournisseur'!$A124,'bibliotheque fournisseur'!$B:$B,0),MATCH("bic",'bibliotheque fournisseur'!$1:$1,0)),"")</f>
        <v/>
      </c>
      <c r="Q116" t="s">
        <v>10</v>
      </c>
      <c r="R116" t="str">
        <f>IFERROR(INDEX('bibliotheque fournisseur'!$A:$D,MATCH('variable fournisseur'!$A124,'bibliotheque fournisseur'!$B:$B,0),MATCH("nom",'bibliotheque fournisseur'!$1:$1,0)),"")</f>
        <v/>
      </c>
      <c r="S116" t="s">
        <v>11</v>
      </c>
      <c r="T116" t="str">
        <f>IFERROR(INDEX('bibliotheque fournisseur'!A:D,MATCH('variable fournisseur'!A124,'bibliotheque fournisseur'!B:B,0),MATCH("iban",'bibliotheque fournisseur'!$1:$1,0)),"")</f>
        <v/>
      </c>
      <c r="U116" t="s">
        <v>20</v>
      </c>
      <c r="V116" t="str">
        <f ca="1">CONCATENATE('variable tireur'!$I$5," ",'variable fournisseur'!$A124)</f>
        <v xml:space="preserve">12/2024 </v>
      </c>
      <c r="W116" t="s">
        <v>22</v>
      </c>
      <c r="AA116" s="5"/>
    </row>
    <row r="117" spans="1:27" ht="15" customHeight="1" x14ac:dyDescent="0.25">
      <c r="A117" t="str">
        <f>IF('variable fournisseur'!A125&lt;&gt;"","&lt;CdtTrfTxInf&gt;&lt;PmtId&gt;&lt;InstrId&gt;","")</f>
        <v/>
      </c>
      <c r="B117" t="str">
        <f>IF('variable fournisseur'!A125&lt;&gt;"",PROPER('variable tireur'!$B$2),"")</f>
        <v/>
      </c>
      <c r="C117" t="s">
        <v>6</v>
      </c>
      <c r="D117" t="str">
        <f ca="1">'variable tireur'!$G$5</f>
        <v>20241206</v>
      </c>
      <c r="E117" t="s">
        <v>6</v>
      </c>
      <c r="F117" t="str">
        <f ca="1">CONCATENATE('variable fournisseur'!$C$5,'variable fournisseur'!$D125)</f>
        <v>M119.640.0</v>
      </c>
      <c r="G117" t="str">
        <f>IF('variable fournisseur'!A125&lt;&gt;"","&lt;/InstrId&gt;&lt;EndToEndId&gt;","")</f>
        <v/>
      </c>
      <c r="H117" t="str">
        <f>UPPER(LEFT('variable tireur'!$B$2,3))</f>
        <v/>
      </c>
      <c r="I117" t="str">
        <f>IF('variable fournisseur'!A125&lt;&gt;"",".","")</f>
        <v/>
      </c>
      <c r="J117" t="str">
        <f ca="1">'variable tireur'!$G$5</f>
        <v>20241206</v>
      </c>
      <c r="K117" t="str">
        <f>IF('variable fournisseur'!A125&lt;&gt;"",".","")</f>
        <v/>
      </c>
      <c r="L117" t="str">
        <f>'variable fournisseur'!$F125</f>
        <v/>
      </c>
      <c r="M117" t="s">
        <v>8</v>
      </c>
      <c r="N117">
        <f>'variable fournisseur'!C125</f>
        <v>0</v>
      </c>
      <c r="O117" t="s">
        <v>9</v>
      </c>
      <c r="P117" t="str">
        <f>IFERROR(INDEX('bibliotheque fournisseur'!$A:$D,MATCH('variable fournisseur'!$A125,'bibliotheque fournisseur'!$B:$B,0),MATCH("bic",'bibliotheque fournisseur'!$1:$1,0)),"")</f>
        <v/>
      </c>
      <c r="Q117" t="s">
        <v>10</v>
      </c>
      <c r="R117" t="str">
        <f>IFERROR(INDEX('bibliotheque fournisseur'!$A:$D,MATCH('variable fournisseur'!$A125,'bibliotheque fournisseur'!$B:$B,0),MATCH("nom",'bibliotheque fournisseur'!$1:$1,0)),"")</f>
        <v/>
      </c>
      <c r="S117" t="s">
        <v>11</v>
      </c>
      <c r="T117" t="str">
        <f>IFERROR(INDEX('bibliotheque fournisseur'!A:D,MATCH('variable fournisseur'!A125,'bibliotheque fournisseur'!B:B,0),MATCH("iban",'bibliotheque fournisseur'!$1:$1,0)),"")</f>
        <v/>
      </c>
      <c r="U117" t="s">
        <v>20</v>
      </c>
      <c r="V117" t="str">
        <f ca="1">CONCATENATE('variable tireur'!$I$5," ",'variable fournisseur'!$A125)</f>
        <v xml:space="preserve">12/2024 </v>
      </c>
      <c r="W117" t="s">
        <v>22</v>
      </c>
      <c r="AA117" s="5"/>
    </row>
    <row r="118" spans="1:27" ht="15" customHeight="1" x14ac:dyDescent="0.25">
      <c r="A118" t="str">
        <f>IF('variable fournisseur'!A126&lt;&gt;"","&lt;CdtTrfTxInf&gt;&lt;PmtId&gt;&lt;InstrId&gt;","")</f>
        <v/>
      </c>
      <c r="B118" t="str">
        <f>IF('variable fournisseur'!A126&lt;&gt;"",PROPER('variable tireur'!$B$2),"")</f>
        <v/>
      </c>
      <c r="C118" t="s">
        <v>6</v>
      </c>
      <c r="D118" t="str">
        <f ca="1">'variable tireur'!$G$5</f>
        <v>20241206</v>
      </c>
      <c r="E118" t="s">
        <v>6</v>
      </c>
      <c r="F118" t="str">
        <f ca="1">CONCATENATE('variable fournisseur'!$C$5,'variable fournisseur'!$D126)</f>
        <v>M119.640.0</v>
      </c>
      <c r="G118" t="str">
        <f>IF('variable fournisseur'!A126&lt;&gt;"","&lt;/InstrId&gt;&lt;EndToEndId&gt;","")</f>
        <v/>
      </c>
      <c r="H118" t="str">
        <f>UPPER(LEFT('variable tireur'!$B$2,3))</f>
        <v/>
      </c>
      <c r="I118" t="str">
        <f>IF('variable fournisseur'!A126&lt;&gt;"",".","")</f>
        <v/>
      </c>
      <c r="J118" t="str">
        <f ca="1">'variable tireur'!$G$5</f>
        <v>20241206</v>
      </c>
      <c r="K118" t="str">
        <f>IF('variable fournisseur'!A126&lt;&gt;"",".","")</f>
        <v/>
      </c>
      <c r="L118" t="str">
        <f>'variable fournisseur'!$F126</f>
        <v/>
      </c>
      <c r="M118" t="s">
        <v>8</v>
      </c>
      <c r="N118">
        <f>'variable fournisseur'!C126</f>
        <v>0</v>
      </c>
      <c r="O118" t="s">
        <v>9</v>
      </c>
      <c r="P118" t="str">
        <f>IFERROR(INDEX('bibliotheque fournisseur'!$A:$D,MATCH('variable fournisseur'!$A126,'bibliotheque fournisseur'!$B:$B,0),MATCH("bic",'bibliotheque fournisseur'!$1:$1,0)),"")</f>
        <v/>
      </c>
      <c r="Q118" t="s">
        <v>10</v>
      </c>
      <c r="R118" t="str">
        <f>IFERROR(INDEX('bibliotheque fournisseur'!$A:$D,MATCH('variable fournisseur'!$A126,'bibliotheque fournisseur'!$B:$B,0),MATCH("nom",'bibliotheque fournisseur'!$1:$1,0)),"")</f>
        <v/>
      </c>
      <c r="S118" t="s">
        <v>11</v>
      </c>
      <c r="T118" t="str">
        <f>IFERROR(INDEX('bibliotheque fournisseur'!A:D,MATCH('variable fournisseur'!A126,'bibliotheque fournisseur'!B:B,0),MATCH("iban",'bibliotheque fournisseur'!$1:$1,0)),"")</f>
        <v/>
      </c>
      <c r="U118" t="s">
        <v>20</v>
      </c>
      <c r="V118" t="str">
        <f ca="1">CONCATENATE('variable tireur'!$I$5," ",'variable fournisseur'!$A126)</f>
        <v xml:space="preserve">12/2024 </v>
      </c>
      <c r="W118" t="s">
        <v>22</v>
      </c>
      <c r="AA118" s="5"/>
    </row>
    <row r="119" spans="1:27" ht="15" customHeight="1" x14ac:dyDescent="0.25">
      <c r="A119" t="str">
        <f>IF('variable fournisseur'!A127&lt;&gt;"","&lt;CdtTrfTxInf&gt;&lt;PmtId&gt;&lt;InstrId&gt;","")</f>
        <v/>
      </c>
      <c r="B119" t="str">
        <f>IF('variable fournisseur'!A127&lt;&gt;"",PROPER('variable tireur'!$B$2),"")</f>
        <v/>
      </c>
      <c r="C119" t="s">
        <v>6</v>
      </c>
      <c r="D119" t="str">
        <f ca="1">'variable tireur'!$G$5</f>
        <v>20241206</v>
      </c>
      <c r="E119" t="s">
        <v>6</v>
      </c>
      <c r="F119" t="str">
        <f ca="1">CONCATENATE('variable fournisseur'!$C$5,'variable fournisseur'!$D127)</f>
        <v>M119.640.0</v>
      </c>
      <c r="G119" t="str">
        <f>IF('variable fournisseur'!A127&lt;&gt;"","&lt;/InstrId&gt;&lt;EndToEndId&gt;","")</f>
        <v/>
      </c>
      <c r="H119" t="str">
        <f>UPPER(LEFT('variable tireur'!$B$2,3))</f>
        <v/>
      </c>
      <c r="I119" t="str">
        <f>IF('variable fournisseur'!A127&lt;&gt;"",".","")</f>
        <v/>
      </c>
      <c r="J119" t="str">
        <f ca="1">'variable tireur'!$G$5</f>
        <v>20241206</v>
      </c>
      <c r="K119" t="str">
        <f>IF('variable fournisseur'!A127&lt;&gt;"",".","")</f>
        <v/>
      </c>
      <c r="L119" t="str">
        <f>'variable fournisseur'!$F127</f>
        <v/>
      </c>
      <c r="M119" t="s">
        <v>8</v>
      </c>
      <c r="N119">
        <f>'variable fournisseur'!C127</f>
        <v>0</v>
      </c>
      <c r="O119" t="s">
        <v>9</v>
      </c>
      <c r="P119" t="str">
        <f>IFERROR(INDEX('bibliotheque fournisseur'!$A:$D,MATCH('variable fournisseur'!$A127,'bibliotheque fournisseur'!$B:$B,0),MATCH("bic",'bibliotheque fournisseur'!$1:$1,0)),"")</f>
        <v/>
      </c>
      <c r="Q119" t="s">
        <v>10</v>
      </c>
      <c r="R119" t="str">
        <f>IFERROR(INDEX('bibliotheque fournisseur'!$A:$D,MATCH('variable fournisseur'!$A127,'bibliotheque fournisseur'!$B:$B,0),MATCH("nom",'bibliotheque fournisseur'!$1:$1,0)),"")</f>
        <v/>
      </c>
      <c r="S119" t="s">
        <v>11</v>
      </c>
      <c r="T119" t="str">
        <f>IFERROR(INDEX('bibliotheque fournisseur'!A:D,MATCH('variable fournisseur'!A127,'bibliotheque fournisseur'!B:B,0),MATCH("iban",'bibliotheque fournisseur'!$1:$1,0)),"")</f>
        <v/>
      </c>
      <c r="U119" t="s">
        <v>20</v>
      </c>
      <c r="V119" t="str">
        <f ca="1">CONCATENATE('variable tireur'!$I$5," ",'variable fournisseur'!$A127)</f>
        <v xml:space="preserve">12/2024 </v>
      </c>
      <c r="W119" t="s">
        <v>22</v>
      </c>
      <c r="AA119" s="5"/>
    </row>
    <row r="120" spans="1:27" ht="15" customHeight="1" x14ac:dyDescent="0.25">
      <c r="A120" t="str">
        <f>IF('variable fournisseur'!A128&lt;&gt;"","&lt;CdtTrfTxInf&gt;&lt;PmtId&gt;&lt;InstrId&gt;","")</f>
        <v/>
      </c>
      <c r="B120" t="str">
        <f>IF('variable fournisseur'!A128&lt;&gt;"",PROPER('variable tireur'!$B$2),"")</f>
        <v/>
      </c>
      <c r="C120" t="s">
        <v>6</v>
      </c>
      <c r="D120" t="str">
        <f ca="1">'variable tireur'!$G$5</f>
        <v>20241206</v>
      </c>
      <c r="E120" t="s">
        <v>6</v>
      </c>
      <c r="F120" t="str">
        <f ca="1">CONCATENATE('variable fournisseur'!$C$5,'variable fournisseur'!$D128)</f>
        <v>M119.640.0</v>
      </c>
      <c r="G120" t="str">
        <f>IF('variable fournisseur'!A128&lt;&gt;"","&lt;/InstrId&gt;&lt;EndToEndId&gt;","")</f>
        <v/>
      </c>
      <c r="H120" t="str">
        <f>UPPER(LEFT('variable tireur'!$B$2,3))</f>
        <v/>
      </c>
      <c r="I120" t="str">
        <f>IF('variable fournisseur'!A128&lt;&gt;"",".","")</f>
        <v/>
      </c>
      <c r="J120" t="str">
        <f ca="1">'variable tireur'!$G$5</f>
        <v>20241206</v>
      </c>
      <c r="K120" t="str">
        <f>IF('variable fournisseur'!A128&lt;&gt;"",".","")</f>
        <v/>
      </c>
      <c r="L120" t="str">
        <f>'variable fournisseur'!$F128</f>
        <v/>
      </c>
      <c r="M120" t="s">
        <v>8</v>
      </c>
      <c r="N120">
        <f>'variable fournisseur'!C128</f>
        <v>0</v>
      </c>
      <c r="O120" t="s">
        <v>9</v>
      </c>
      <c r="P120" t="str">
        <f>IFERROR(INDEX('bibliotheque fournisseur'!$A:$D,MATCH('variable fournisseur'!$A128,'bibliotheque fournisseur'!$B:$B,0),MATCH("bic",'bibliotheque fournisseur'!$1:$1,0)),"")</f>
        <v/>
      </c>
      <c r="Q120" t="s">
        <v>10</v>
      </c>
      <c r="R120" t="str">
        <f>IFERROR(INDEX('bibliotheque fournisseur'!$A:$D,MATCH('variable fournisseur'!$A128,'bibliotheque fournisseur'!$B:$B,0),MATCH("nom",'bibliotheque fournisseur'!$1:$1,0)),"")</f>
        <v/>
      </c>
      <c r="S120" t="s">
        <v>11</v>
      </c>
      <c r="T120" t="str">
        <f>IFERROR(INDEX('bibliotheque fournisseur'!A:D,MATCH('variable fournisseur'!A128,'bibliotheque fournisseur'!B:B,0),MATCH("iban",'bibliotheque fournisseur'!$1:$1,0)),"")</f>
        <v/>
      </c>
      <c r="U120" t="s">
        <v>20</v>
      </c>
      <c r="V120" t="str">
        <f ca="1">CONCATENATE('variable tireur'!$I$5," ",'variable fournisseur'!$A128)</f>
        <v xml:space="preserve">12/2024 </v>
      </c>
      <c r="W120" t="s">
        <v>22</v>
      </c>
      <c r="AA120" s="5"/>
    </row>
    <row r="121" spans="1:27" ht="15" customHeight="1" x14ac:dyDescent="0.25">
      <c r="A121" t="str">
        <f>IF('variable fournisseur'!A129&lt;&gt;"","&lt;CdtTrfTxInf&gt;&lt;PmtId&gt;&lt;InstrId&gt;","")</f>
        <v/>
      </c>
      <c r="B121" t="str">
        <f>IF('variable fournisseur'!A129&lt;&gt;"",PROPER('variable tireur'!$B$2),"")</f>
        <v/>
      </c>
      <c r="C121" t="s">
        <v>6</v>
      </c>
      <c r="D121" t="str">
        <f ca="1">'variable tireur'!$G$5</f>
        <v>20241206</v>
      </c>
      <c r="E121" t="s">
        <v>6</v>
      </c>
      <c r="F121" t="str">
        <f ca="1">CONCATENATE('variable fournisseur'!$C$5,'variable fournisseur'!$D129)</f>
        <v>M119.640.0</v>
      </c>
      <c r="G121" t="str">
        <f>IF('variable fournisseur'!A129&lt;&gt;"","&lt;/InstrId&gt;&lt;EndToEndId&gt;","")</f>
        <v/>
      </c>
      <c r="H121" t="str">
        <f>UPPER(LEFT('variable tireur'!$B$2,3))</f>
        <v/>
      </c>
      <c r="I121" t="str">
        <f>IF('variable fournisseur'!A129&lt;&gt;"",".","")</f>
        <v/>
      </c>
      <c r="J121" t="str">
        <f ca="1">'variable tireur'!$G$5</f>
        <v>20241206</v>
      </c>
      <c r="K121" t="str">
        <f>IF('variable fournisseur'!A129&lt;&gt;"",".","")</f>
        <v/>
      </c>
      <c r="L121" t="str">
        <f>'variable fournisseur'!$F129</f>
        <v/>
      </c>
      <c r="M121" t="s">
        <v>8</v>
      </c>
      <c r="N121">
        <f>'variable fournisseur'!C129</f>
        <v>0</v>
      </c>
      <c r="O121" t="s">
        <v>9</v>
      </c>
      <c r="P121" t="str">
        <f>IFERROR(INDEX('bibliotheque fournisseur'!$A:$D,MATCH('variable fournisseur'!$A129,'bibliotheque fournisseur'!$B:$B,0),MATCH("bic",'bibliotheque fournisseur'!$1:$1,0)),"")</f>
        <v/>
      </c>
      <c r="Q121" t="s">
        <v>10</v>
      </c>
      <c r="R121" t="str">
        <f>IFERROR(INDEX('bibliotheque fournisseur'!$A:$D,MATCH('variable fournisseur'!$A129,'bibliotheque fournisseur'!$B:$B,0),MATCH("nom",'bibliotheque fournisseur'!$1:$1,0)),"")</f>
        <v/>
      </c>
      <c r="S121" t="s">
        <v>11</v>
      </c>
      <c r="T121" t="str">
        <f>IFERROR(INDEX('bibliotheque fournisseur'!A:D,MATCH('variable fournisseur'!A129,'bibliotheque fournisseur'!B:B,0),MATCH("iban",'bibliotheque fournisseur'!$1:$1,0)),"")</f>
        <v/>
      </c>
      <c r="U121" t="s">
        <v>20</v>
      </c>
      <c r="V121" t="str">
        <f ca="1">CONCATENATE('variable tireur'!$I$5," ",'variable fournisseur'!$A129)</f>
        <v xml:space="preserve">12/2024 </v>
      </c>
      <c r="W121" t="s">
        <v>22</v>
      </c>
      <c r="AA121" s="5"/>
    </row>
    <row r="122" spans="1:27" ht="15" customHeight="1" x14ac:dyDescent="0.25">
      <c r="A122" t="str">
        <f>IF('variable fournisseur'!A130&lt;&gt;"","&lt;CdtTrfTxInf&gt;&lt;PmtId&gt;&lt;InstrId&gt;","")</f>
        <v/>
      </c>
      <c r="B122" t="str">
        <f>IF('variable fournisseur'!A130&lt;&gt;"",PROPER('variable tireur'!$B$2),"")</f>
        <v/>
      </c>
      <c r="C122" t="s">
        <v>6</v>
      </c>
      <c r="D122" t="str">
        <f ca="1">'variable tireur'!$G$5</f>
        <v>20241206</v>
      </c>
      <c r="E122" t="s">
        <v>6</v>
      </c>
      <c r="F122" t="str">
        <f ca="1">CONCATENATE('variable fournisseur'!$C$5,'variable fournisseur'!$D130)</f>
        <v>M119.640.0</v>
      </c>
      <c r="G122" t="str">
        <f>IF('variable fournisseur'!A130&lt;&gt;"","&lt;/InstrId&gt;&lt;EndToEndId&gt;","")</f>
        <v/>
      </c>
      <c r="H122" t="str">
        <f>UPPER(LEFT('variable tireur'!$B$2,3))</f>
        <v/>
      </c>
      <c r="I122" t="str">
        <f>IF('variable fournisseur'!A130&lt;&gt;"",".","")</f>
        <v/>
      </c>
      <c r="J122" t="str">
        <f ca="1">'variable tireur'!$G$5</f>
        <v>20241206</v>
      </c>
      <c r="K122" t="str">
        <f>IF('variable fournisseur'!A130&lt;&gt;"",".","")</f>
        <v/>
      </c>
      <c r="L122" t="str">
        <f>'variable fournisseur'!$F130</f>
        <v/>
      </c>
      <c r="M122" t="s">
        <v>8</v>
      </c>
      <c r="N122">
        <f>'variable fournisseur'!C130</f>
        <v>0</v>
      </c>
      <c r="O122" t="s">
        <v>9</v>
      </c>
      <c r="P122" t="str">
        <f>IFERROR(INDEX('bibliotheque fournisseur'!$A:$D,MATCH('variable fournisseur'!$A130,'bibliotheque fournisseur'!$B:$B,0),MATCH("bic",'bibliotheque fournisseur'!$1:$1,0)),"")</f>
        <v/>
      </c>
      <c r="Q122" t="s">
        <v>10</v>
      </c>
      <c r="R122" t="str">
        <f>IFERROR(INDEX('bibliotheque fournisseur'!$A:$D,MATCH('variable fournisseur'!$A130,'bibliotheque fournisseur'!$B:$B,0),MATCH("nom",'bibliotheque fournisseur'!$1:$1,0)),"")</f>
        <v/>
      </c>
      <c r="S122" t="s">
        <v>11</v>
      </c>
      <c r="T122" t="str">
        <f>IFERROR(INDEX('bibliotheque fournisseur'!A:D,MATCH('variable fournisseur'!A130,'bibliotheque fournisseur'!B:B,0),MATCH("iban",'bibliotheque fournisseur'!$1:$1,0)),"")</f>
        <v/>
      </c>
      <c r="U122" t="s">
        <v>20</v>
      </c>
      <c r="V122" t="str">
        <f ca="1">CONCATENATE('variable tireur'!$I$5," ",'variable fournisseur'!$A130)</f>
        <v xml:space="preserve">12/2024 </v>
      </c>
      <c r="W122" t="s">
        <v>22</v>
      </c>
      <c r="AA122" s="5"/>
    </row>
    <row r="123" spans="1:27" ht="15" customHeight="1" x14ac:dyDescent="0.25">
      <c r="A123" t="str">
        <f>IF('variable fournisseur'!A131&lt;&gt;"","&lt;CdtTrfTxInf&gt;&lt;PmtId&gt;&lt;InstrId&gt;","")</f>
        <v/>
      </c>
      <c r="B123" t="str">
        <f>IF('variable fournisseur'!A131&lt;&gt;"",PROPER('variable tireur'!$B$2),"")</f>
        <v/>
      </c>
      <c r="C123" t="s">
        <v>6</v>
      </c>
      <c r="D123" t="str">
        <f ca="1">'variable tireur'!$G$5</f>
        <v>20241206</v>
      </c>
      <c r="E123" t="s">
        <v>6</v>
      </c>
      <c r="F123" t="str">
        <f ca="1">CONCATENATE('variable fournisseur'!$C$5,'variable fournisseur'!$D131)</f>
        <v>M119.640.0</v>
      </c>
      <c r="G123" t="str">
        <f>IF('variable fournisseur'!A131&lt;&gt;"","&lt;/InstrId&gt;&lt;EndToEndId&gt;","")</f>
        <v/>
      </c>
      <c r="H123" t="str">
        <f>UPPER(LEFT('variable tireur'!$B$2,3))</f>
        <v/>
      </c>
      <c r="I123" t="str">
        <f>IF('variable fournisseur'!A131&lt;&gt;"",".","")</f>
        <v/>
      </c>
      <c r="J123" t="str">
        <f ca="1">'variable tireur'!$G$5</f>
        <v>20241206</v>
      </c>
      <c r="K123" t="str">
        <f>IF('variable fournisseur'!A131&lt;&gt;"",".","")</f>
        <v/>
      </c>
      <c r="L123" t="str">
        <f>'variable fournisseur'!$F131</f>
        <v/>
      </c>
      <c r="M123" t="s">
        <v>8</v>
      </c>
      <c r="N123">
        <f>'variable fournisseur'!C131</f>
        <v>0</v>
      </c>
      <c r="O123" t="s">
        <v>9</v>
      </c>
      <c r="P123" t="str">
        <f>IFERROR(INDEX('bibliotheque fournisseur'!$A:$D,MATCH('variable fournisseur'!$A131,'bibliotheque fournisseur'!$B:$B,0),MATCH("bic",'bibliotheque fournisseur'!$1:$1,0)),"")</f>
        <v/>
      </c>
      <c r="Q123" t="s">
        <v>10</v>
      </c>
      <c r="R123" t="str">
        <f>IFERROR(INDEX('bibliotheque fournisseur'!$A:$D,MATCH('variable fournisseur'!$A131,'bibliotheque fournisseur'!$B:$B,0),MATCH("nom",'bibliotheque fournisseur'!$1:$1,0)),"")</f>
        <v/>
      </c>
      <c r="S123" t="s">
        <v>11</v>
      </c>
      <c r="T123" t="str">
        <f>IFERROR(INDEX('bibliotheque fournisseur'!A:D,MATCH('variable fournisseur'!A131,'bibliotheque fournisseur'!B:B,0),MATCH("iban",'bibliotheque fournisseur'!$1:$1,0)),"")</f>
        <v/>
      </c>
      <c r="U123" t="s">
        <v>20</v>
      </c>
      <c r="V123" t="str">
        <f ca="1">CONCATENATE('variable tireur'!$I$5," ",'variable fournisseur'!$A131)</f>
        <v xml:space="preserve">12/2024 </v>
      </c>
      <c r="W123" t="s">
        <v>22</v>
      </c>
      <c r="AA123" s="5"/>
    </row>
    <row r="124" spans="1:27" ht="15" customHeight="1" x14ac:dyDescent="0.25">
      <c r="A124" t="str">
        <f>IF('variable fournisseur'!A132&lt;&gt;"","&lt;CdtTrfTxInf&gt;&lt;PmtId&gt;&lt;InstrId&gt;","")</f>
        <v/>
      </c>
      <c r="B124" t="str">
        <f>IF('variable fournisseur'!A132&lt;&gt;"",PROPER('variable tireur'!$B$2),"")</f>
        <v/>
      </c>
      <c r="C124" t="s">
        <v>6</v>
      </c>
      <c r="D124" t="str">
        <f ca="1">'variable tireur'!$G$5</f>
        <v>20241206</v>
      </c>
      <c r="E124" t="s">
        <v>6</v>
      </c>
      <c r="F124" t="str">
        <f ca="1">CONCATENATE('variable fournisseur'!$C$5,'variable fournisseur'!$D132)</f>
        <v>M119.640.0</v>
      </c>
      <c r="G124" t="str">
        <f>IF('variable fournisseur'!A132&lt;&gt;"","&lt;/InstrId&gt;&lt;EndToEndId&gt;","")</f>
        <v/>
      </c>
      <c r="H124" t="str">
        <f>UPPER(LEFT('variable tireur'!$B$2,3))</f>
        <v/>
      </c>
      <c r="I124" t="str">
        <f>IF('variable fournisseur'!A132&lt;&gt;"",".","")</f>
        <v/>
      </c>
      <c r="J124" t="str">
        <f ca="1">'variable tireur'!$G$5</f>
        <v>20241206</v>
      </c>
      <c r="K124" t="str">
        <f>IF('variable fournisseur'!A132&lt;&gt;"",".","")</f>
        <v/>
      </c>
      <c r="L124" t="str">
        <f>'variable fournisseur'!$F132</f>
        <v/>
      </c>
      <c r="M124" t="s">
        <v>8</v>
      </c>
      <c r="N124">
        <f>'variable fournisseur'!C132</f>
        <v>0</v>
      </c>
      <c r="O124" t="s">
        <v>9</v>
      </c>
      <c r="P124" t="str">
        <f>IFERROR(INDEX('bibliotheque fournisseur'!$A:$D,MATCH('variable fournisseur'!$A132,'bibliotheque fournisseur'!$B:$B,0),MATCH("bic",'bibliotheque fournisseur'!$1:$1,0)),"")</f>
        <v/>
      </c>
      <c r="Q124" t="s">
        <v>10</v>
      </c>
      <c r="R124" t="str">
        <f>IFERROR(INDEX('bibliotheque fournisseur'!$A:$D,MATCH('variable fournisseur'!$A132,'bibliotheque fournisseur'!$B:$B,0),MATCH("nom",'bibliotheque fournisseur'!$1:$1,0)),"")</f>
        <v/>
      </c>
      <c r="S124" t="s">
        <v>11</v>
      </c>
      <c r="T124" t="str">
        <f>IFERROR(INDEX('bibliotheque fournisseur'!A:D,MATCH('variable fournisseur'!A132,'bibliotheque fournisseur'!B:B,0),MATCH("iban",'bibliotheque fournisseur'!$1:$1,0)),"")</f>
        <v/>
      </c>
      <c r="U124" t="s">
        <v>20</v>
      </c>
      <c r="V124" t="str">
        <f ca="1">CONCATENATE('variable tireur'!$I$5," ",'variable fournisseur'!$A132)</f>
        <v xml:space="preserve">12/2024 </v>
      </c>
      <c r="W124" t="s">
        <v>22</v>
      </c>
      <c r="AA124" s="5"/>
    </row>
    <row r="125" spans="1:27" ht="15" customHeight="1" x14ac:dyDescent="0.25">
      <c r="A125" t="str">
        <f>IF('variable fournisseur'!A133&lt;&gt;"","&lt;CdtTrfTxInf&gt;&lt;PmtId&gt;&lt;InstrId&gt;","")</f>
        <v/>
      </c>
      <c r="B125" t="str">
        <f>IF('variable fournisseur'!A133&lt;&gt;"",PROPER('variable tireur'!$B$2),"")</f>
        <v/>
      </c>
      <c r="C125" t="s">
        <v>6</v>
      </c>
      <c r="D125" t="str">
        <f ca="1">'variable tireur'!$G$5</f>
        <v>20241206</v>
      </c>
      <c r="E125" t="s">
        <v>6</v>
      </c>
      <c r="F125" t="str">
        <f ca="1">CONCATENATE('variable fournisseur'!$C$5,'variable fournisseur'!$D133)</f>
        <v>M119.640.0</v>
      </c>
      <c r="G125" t="str">
        <f>IF('variable fournisseur'!A133&lt;&gt;"","&lt;/InstrId&gt;&lt;EndToEndId&gt;","")</f>
        <v/>
      </c>
      <c r="H125" t="str">
        <f>UPPER(LEFT('variable tireur'!$B$2,3))</f>
        <v/>
      </c>
      <c r="I125" t="str">
        <f>IF('variable fournisseur'!A133&lt;&gt;"",".","")</f>
        <v/>
      </c>
      <c r="J125" t="str">
        <f ca="1">'variable tireur'!$G$5</f>
        <v>20241206</v>
      </c>
      <c r="K125" t="str">
        <f>IF('variable fournisseur'!A133&lt;&gt;"",".","")</f>
        <v/>
      </c>
      <c r="L125" t="str">
        <f>'variable fournisseur'!$F133</f>
        <v/>
      </c>
      <c r="M125" t="s">
        <v>8</v>
      </c>
      <c r="N125">
        <f>'variable fournisseur'!C133</f>
        <v>0</v>
      </c>
      <c r="O125" t="s">
        <v>9</v>
      </c>
      <c r="P125" t="str">
        <f>IFERROR(INDEX('bibliotheque fournisseur'!$A:$D,MATCH('variable fournisseur'!$A133,'bibliotheque fournisseur'!$B:$B,0),MATCH("bic",'bibliotheque fournisseur'!$1:$1,0)),"")</f>
        <v/>
      </c>
      <c r="Q125" t="s">
        <v>10</v>
      </c>
      <c r="R125" t="str">
        <f>IFERROR(INDEX('bibliotheque fournisseur'!$A:$D,MATCH('variable fournisseur'!$A133,'bibliotheque fournisseur'!$B:$B,0),MATCH("nom",'bibliotheque fournisseur'!$1:$1,0)),"")</f>
        <v/>
      </c>
      <c r="S125" t="s">
        <v>11</v>
      </c>
      <c r="T125" t="str">
        <f>IFERROR(INDEX('bibliotheque fournisseur'!A:D,MATCH('variable fournisseur'!A133,'bibliotheque fournisseur'!B:B,0),MATCH("iban",'bibliotheque fournisseur'!$1:$1,0)),"")</f>
        <v/>
      </c>
      <c r="U125" t="s">
        <v>20</v>
      </c>
      <c r="V125" t="str">
        <f ca="1">CONCATENATE('variable tireur'!$I$5," ",'variable fournisseur'!$A133)</f>
        <v xml:space="preserve">12/2024 </v>
      </c>
      <c r="W125" t="s">
        <v>22</v>
      </c>
      <c r="AA125" s="5"/>
    </row>
    <row r="126" spans="1:27" ht="15" customHeight="1" x14ac:dyDescent="0.25">
      <c r="A126" t="str">
        <f>IF('variable fournisseur'!A134&lt;&gt;"","&lt;CdtTrfTxInf&gt;&lt;PmtId&gt;&lt;InstrId&gt;","")</f>
        <v/>
      </c>
      <c r="B126" t="str">
        <f>IF('variable fournisseur'!A134&lt;&gt;"",PROPER('variable tireur'!$B$2),"")</f>
        <v/>
      </c>
      <c r="C126" t="s">
        <v>6</v>
      </c>
      <c r="D126" t="str">
        <f ca="1">'variable tireur'!$G$5</f>
        <v>20241206</v>
      </c>
      <c r="E126" t="s">
        <v>6</v>
      </c>
      <c r="F126" t="str">
        <f ca="1">CONCATENATE('variable fournisseur'!$C$5,'variable fournisseur'!$D134)</f>
        <v>M119.640.0</v>
      </c>
      <c r="G126" t="str">
        <f>IF('variable fournisseur'!A134&lt;&gt;"","&lt;/InstrId&gt;&lt;EndToEndId&gt;","")</f>
        <v/>
      </c>
      <c r="H126" t="str">
        <f>UPPER(LEFT('variable tireur'!$B$2,3))</f>
        <v/>
      </c>
      <c r="I126" t="str">
        <f>IF('variable fournisseur'!A134&lt;&gt;"",".","")</f>
        <v/>
      </c>
      <c r="J126" t="str">
        <f ca="1">'variable tireur'!$G$5</f>
        <v>20241206</v>
      </c>
      <c r="K126" t="str">
        <f>IF('variable fournisseur'!A134&lt;&gt;"",".","")</f>
        <v/>
      </c>
      <c r="L126" t="str">
        <f>'variable fournisseur'!$F134</f>
        <v/>
      </c>
      <c r="M126" t="s">
        <v>8</v>
      </c>
      <c r="N126">
        <f>'variable fournisseur'!C134</f>
        <v>0</v>
      </c>
      <c r="O126" t="s">
        <v>9</v>
      </c>
      <c r="P126" t="str">
        <f>IFERROR(INDEX('bibliotheque fournisseur'!$A:$D,MATCH('variable fournisseur'!$A134,'bibliotheque fournisseur'!$B:$B,0),MATCH("bic",'bibliotheque fournisseur'!$1:$1,0)),"")</f>
        <v/>
      </c>
      <c r="Q126" t="s">
        <v>10</v>
      </c>
      <c r="R126" t="str">
        <f>IFERROR(INDEX('bibliotheque fournisseur'!$A:$D,MATCH('variable fournisseur'!$A134,'bibliotheque fournisseur'!$B:$B,0),MATCH("nom",'bibliotheque fournisseur'!$1:$1,0)),"")</f>
        <v/>
      </c>
      <c r="S126" t="s">
        <v>11</v>
      </c>
      <c r="T126" t="str">
        <f>IFERROR(INDEX('bibliotheque fournisseur'!A:D,MATCH('variable fournisseur'!A134,'bibliotheque fournisseur'!B:B,0),MATCH("iban",'bibliotheque fournisseur'!$1:$1,0)),"")</f>
        <v/>
      </c>
      <c r="U126" t="s">
        <v>20</v>
      </c>
      <c r="V126" t="str">
        <f ca="1">CONCATENATE('variable tireur'!$I$5," ",'variable fournisseur'!$A134)</f>
        <v xml:space="preserve">12/2024 </v>
      </c>
      <c r="W126" t="s">
        <v>22</v>
      </c>
      <c r="AA126" s="5"/>
    </row>
    <row r="127" spans="1:27" ht="15" customHeight="1" x14ac:dyDescent="0.25">
      <c r="A127" t="str">
        <f>IF('variable fournisseur'!A135&lt;&gt;"","&lt;CdtTrfTxInf&gt;&lt;PmtId&gt;&lt;InstrId&gt;","")</f>
        <v/>
      </c>
      <c r="B127" t="str">
        <f>IF('variable fournisseur'!A135&lt;&gt;"",PROPER('variable tireur'!$B$2),"")</f>
        <v/>
      </c>
      <c r="C127" t="s">
        <v>6</v>
      </c>
      <c r="D127" t="str">
        <f ca="1">'variable tireur'!$G$5</f>
        <v>20241206</v>
      </c>
      <c r="E127" t="s">
        <v>6</v>
      </c>
      <c r="F127" t="str">
        <f ca="1">CONCATENATE('variable fournisseur'!$C$5,'variable fournisseur'!$D135)</f>
        <v>M119.640.0</v>
      </c>
      <c r="G127" t="str">
        <f>IF('variable fournisseur'!A135&lt;&gt;"","&lt;/InstrId&gt;&lt;EndToEndId&gt;","")</f>
        <v/>
      </c>
      <c r="H127" t="str">
        <f>UPPER(LEFT('variable tireur'!$B$2,3))</f>
        <v/>
      </c>
      <c r="I127" t="str">
        <f>IF('variable fournisseur'!A135&lt;&gt;"",".","")</f>
        <v/>
      </c>
      <c r="J127" t="str">
        <f ca="1">'variable tireur'!$G$5</f>
        <v>20241206</v>
      </c>
      <c r="K127" t="str">
        <f>IF('variable fournisseur'!A135&lt;&gt;"",".","")</f>
        <v/>
      </c>
      <c r="L127" t="str">
        <f>'variable fournisseur'!$F135</f>
        <v/>
      </c>
      <c r="M127" t="s">
        <v>8</v>
      </c>
      <c r="N127">
        <f>'variable fournisseur'!C135</f>
        <v>0</v>
      </c>
      <c r="O127" t="s">
        <v>9</v>
      </c>
      <c r="P127" t="str">
        <f>IFERROR(INDEX('bibliotheque fournisseur'!$A:$D,MATCH('variable fournisseur'!$A135,'bibliotheque fournisseur'!$B:$B,0),MATCH("bic",'bibliotheque fournisseur'!$1:$1,0)),"")</f>
        <v/>
      </c>
      <c r="Q127" t="s">
        <v>10</v>
      </c>
      <c r="R127" t="str">
        <f>IFERROR(INDEX('bibliotheque fournisseur'!$A:$D,MATCH('variable fournisseur'!$A135,'bibliotheque fournisseur'!$B:$B,0),MATCH("nom",'bibliotheque fournisseur'!$1:$1,0)),"")</f>
        <v/>
      </c>
      <c r="S127" t="s">
        <v>11</v>
      </c>
      <c r="T127" t="str">
        <f>IFERROR(INDEX('bibliotheque fournisseur'!A:D,MATCH('variable fournisseur'!A135,'bibliotheque fournisseur'!B:B,0),MATCH("iban",'bibliotheque fournisseur'!$1:$1,0)),"")</f>
        <v/>
      </c>
      <c r="U127" t="s">
        <v>20</v>
      </c>
      <c r="V127" t="str">
        <f ca="1">CONCATENATE('variable tireur'!$I$5," ",'variable fournisseur'!$A135)</f>
        <v xml:space="preserve">12/2024 </v>
      </c>
      <c r="W127" t="s">
        <v>22</v>
      </c>
      <c r="AA127" s="5"/>
    </row>
    <row r="128" spans="1:27" ht="15" customHeight="1" x14ac:dyDescent="0.25">
      <c r="A128" t="str">
        <f>IF('variable fournisseur'!A136&lt;&gt;"","&lt;CdtTrfTxInf&gt;&lt;PmtId&gt;&lt;InstrId&gt;","")</f>
        <v/>
      </c>
      <c r="B128" t="str">
        <f>IF('variable fournisseur'!A136&lt;&gt;"",PROPER('variable tireur'!$B$2),"")</f>
        <v/>
      </c>
      <c r="C128" t="s">
        <v>6</v>
      </c>
      <c r="D128" t="str">
        <f ca="1">'variable tireur'!$G$5</f>
        <v>20241206</v>
      </c>
      <c r="E128" t="s">
        <v>6</v>
      </c>
      <c r="F128" t="str">
        <f ca="1">CONCATENATE('variable fournisseur'!$C$5,'variable fournisseur'!$D136)</f>
        <v>M119.640.0</v>
      </c>
      <c r="G128" t="str">
        <f>IF('variable fournisseur'!A136&lt;&gt;"","&lt;/InstrId&gt;&lt;EndToEndId&gt;","")</f>
        <v/>
      </c>
      <c r="H128" t="str">
        <f>UPPER(LEFT('variable tireur'!$B$2,3))</f>
        <v/>
      </c>
      <c r="I128" t="str">
        <f>IF('variable fournisseur'!A136&lt;&gt;"",".","")</f>
        <v/>
      </c>
      <c r="J128" t="str">
        <f ca="1">'variable tireur'!$G$5</f>
        <v>20241206</v>
      </c>
      <c r="K128" t="str">
        <f>IF('variable fournisseur'!A136&lt;&gt;"",".","")</f>
        <v/>
      </c>
      <c r="L128" t="str">
        <f>'variable fournisseur'!$F136</f>
        <v/>
      </c>
      <c r="M128" t="s">
        <v>8</v>
      </c>
      <c r="N128">
        <f>'variable fournisseur'!C136</f>
        <v>0</v>
      </c>
      <c r="O128" t="s">
        <v>9</v>
      </c>
      <c r="P128" t="str">
        <f>IFERROR(INDEX('bibliotheque fournisseur'!$A:$D,MATCH('variable fournisseur'!$A136,'bibliotheque fournisseur'!$B:$B,0),MATCH("bic",'bibliotheque fournisseur'!$1:$1,0)),"")</f>
        <v/>
      </c>
      <c r="Q128" t="s">
        <v>10</v>
      </c>
      <c r="R128" t="str">
        <f>IFERROR(INDEX('bibliotheque fournisseur'!$A:$D,MATCH('variable fournisseur'!$A136,'bibliotheque fournisseur'!$B:$B,0),MATCH("nom",'bibliotheque fournisseur'!$1:$1,0)),"")</f>
        <v/>
      </c>
      <c r="S128" t="s">
        <v>11</v>
      </c>
      <c r="T128" t="str">
        <f>IFERROR(INDEX('bibliotheque fournisseur'!A:D,MATCH('variable fournisseur'!A136,'bibliotheque fournisseur'!B:B,0),MATCH("iban",'bibliotheque fournisseur'!$1:$1,0)),"")</f>
        <v/>
      </c>
      <c r="U128" t="s">
        <v>20</v>
      </c>
      <c r="V128" t="str">
        <f ca="1">CONCATENATE('variable tireur'!$I$5," ",'variable fournisseur'!$A136)</f>
        <v xml:space="preserve">12/2024 </v>
      </c>
      <c r="W128" t="s">
        <v>22</v>
      </c>
      <c r="AA128" s="5"/>
    </row>
    <row r="129" spans="1:27" ht="15" customHeight="1" x14ac:dyDescent="0.25">
      <c r="A129" t="str">
        <f>IF('variable fournisseur'!A137&lt;&gt;"","&lt;CdtTrfTxInf&gt;&lt;PmtId&gt;&lt;InstrId&gt;","")</f>
        <v/>
      </c>
      <c r="B129" t="str">
        <f>IF('variable fournisseur'!A137&lt;&gt;"",PROPER('variable tireur'!$B$2),"")</f>
        <v/>
      </c>
      <c r="C129" t="s">
        <v>6</v>
      </c>
      <c r="D129" t="str">
        <f ca="1">'variable tireur'!$G$5</f>
        <v>20241206</v>
      </c>
      <c r="E129" t="s">
        <v>6</v>
      </c>
      <c r="F129" t="str">
        <f ca="1">CONCATENATE('variable fournisseur'!$C$5,'variable fournisseur'!$D137)</f>
        <v>M119.640.0</v>
      </c>
      <c r="G129" t="str">
        <f>IF('variable fournisseur'!A137&lt;&gt;"","&lt;/InstrId&gt;&lt;EndToEndId&gt;","")</f>
        <v/>
      </c>
      <c r="H129" t="str">
        <f>UPPER(LEFT('variable tireur'!$B$2,3))</f>
        <v/>
      </c>
      <c r="I129" t="str">
        <f>IF('variable fournisseur'!A137&lt;&gt;"",".","")</f>
        <v/>
      </c>
      <c r="J129" t="str">
        <f ca="1">'variable tireur'!$G$5</f>
        <v>20241206</v>
      </c>
      <c r="K129" t="str">
        <f>IF('variable fournisseur'!A137&lt;&gt;"",".","")</f>
        <v/>
      </c>
      <c r="L129" t="str">
        <f>'variable fournisseur'!$F137</f>
        <v/>
      </c>
      <c r="M129" t="s">
        <v>8</v>
      </c>
      <c r="N129">
        <f>'variable fournisseur'!C137</f>
        <v>0</v>
      </c>
      <c r="O129" t="s">
        <v>9</v>
      </c>
      <c r="P129" t="str">
        <f>IFERROR(INDEX('bibliotheque fournisseur'!$A:$D,MATCH('variable fournisseur'!$A137,'bibliotheque fournisseur'!$B:$B,0),MATCH("bic",'bibliotheque fournisseur'!$1:$1,0)),"")</f>
        <v/>
      </c>
      <c r="Q129" t="s">
        <v>10</v>
      </c>
      <c r="R129" t="str">
        <f>IFERROR(INDEX('bibliotheque fournisseur'!$A:$D,MATCH('variable fournisseur'!$A137,'bibliotheque fournisseur'!$B:$B,0),MATCH("nom",'bibliotheque fournisseur'!$1:$1,0)),"")</f>
        <v/>
      </c>
      <c r="S129" t="s">
        <v>11</v>
      </c>
      <c r="T129" t="str">
        <f>IFERROR(INDEX('bibliotheque fournisseur'!A:D,MATCH('variable fournisseur'!A137,'bibliotheque fournisseur'!B:B,0),MATCH("iban",'bibliotheque fournisseur'!$1:$1,0)),"")</f>
        <v/>
      </c>
      <c r="U129" t="s">
        <v>20</v>
      </c>
      <c r="V129" t="str">
        <f ca="1">CONCATENATE('variable tireur'!$I$5," ",'variable fournisseur'!$A137)</f>
        <v xml:space="preserve">12/2024 </v>
      </c>
      <c r="W129" t="s">
        <v>22</v>
      </c>
      <c r="AA129" s="5"/>
    </row>
    <row r="130" spans="1:27" ht="15" customHeight="1" x14ac:dyDescent="0.25">
      <c r="A130" t="str">
        <f>IF('variable fournisseur'!A138&lt;&gt;"","&lt;CdtTrfTxInf&gt;&lt;PmtId&gt;&lt;InstrId&gt;","")</f>
        <v/>
      </c>
      <c r="B130" t="str">
        <f>IF('variable fournisseur'!A138&lt;&gt;"",PROPER('variable tireur'!$B$2),"")</f>
        <v/>
      </c>
      <c r="C130" t="s">
        <v>6</v>
      </c>
      <c r="D130" t="str">
        <f ca="1">'variable tireur'!$G$5</f>
        <v>20241206</v>
      </c>
      <c r="E130" t="s">
        <v>6</v>
      </c>
      <c r="F130" t="str">
        <f ca="1">CONCATENATE('variable fournisseur'!$C$5,'variable fournisseur'!$D138)</f>
        <v>M119.640.0</v>
      </c>
      <c r="G130" t="str">
        <f>IF('variable fournisseur'!A138&lt;&gt;"","&lt;/InstrId&gt;&lt;EndToEndId&gt;","")</f>
        <v/>
      </c>
      <c r="H130" t="str">
        <f>UPPER(LEFT('variable tireur'!$B$2,3))</f>
        <v/>
      </c>
      <c r="I130" t="str">
        <f>IF('variable fournisseur'!A138&lt;&gt;"",".","")</f>
        <v/>
      </c>
      <c r="J130" t="str">
        <f ca="1">'variable tireur'!$G$5</f>
        <v>20241206</v>
      </c>
      <c r="K130" t="str">
        <f>IF('variable fournisseur'!A138&lt;&gt;"",".","")</f>
        <v/>
      </c>
      <c r="L130" t="str">
        <f>'variable fournisseur'!$F138</f>
        <v/>
      </c>
      <c r="M130" t="s">
        <v>8</v>
      </c>
      <c r="N130">
        <f>'variable fournisseur'!C138</f>
        <v>0</v>
      </c>
      <c r="O130" t="s">
        <v>9</v>
      </c>
      <c r="P130" t="str">
        <f>IFERROR(INDEX('bibliotheque fournisseur'!$A:$D,MATCH('variable fournisseur'!$A138,'bibliotheque fournisseur'!$B:$B,0),MATCH("bic",'bibliotheque fournisseur'!$1:$1,0)),"")</f>
        <v/>
      </c>
      <c r="Q130" t="s">
        <v>10</v>
      </c>
      <c r="R130" t="str">
        <f>IFERROR(INDEX('bibliotheque fournisseur'!$A:$D,MATCH('variable fournisseur'!$A138,'bibliotheque fournisseur'!$B:$B,0),MATCH("nom",'bibliotheque fournisseur'!$1:$1,0)),"")</f>
        <v/>
      </c>
      <c r="S130" t="s">
        <v>11</v>
      </c>
      <c r="T130" t="str">
        <f>IFERROR(INDEX('bibliotheque fournisseur'!A:D,MATCH('variable fournisseur'!A138,'bibliotheque fournisseur'!B:B,0),MATCH("iban",'bibliotheque fournisseur'!$1:$1,0)),"")</f>
        <v/>
      </c>
      <c r="U130" t="s">
        <v>20</v>
      </c>
      <c r="V130" t="str">
        <f ca="1">CONCATENATE('variable tireur'!$I$5," ",'variable fournisseur'!$A138)</f>
        <v xml:space="preserve">12/2024 </v>
      </c>
      <c r="W130" t="s">
        <v>22</v>
      </c>
      <c r="AA130" s="5"/>
    </row>
    <row r="131" spans="1:27" ht="15" customHeight="1" x14ac:dyDescent="0.25">
      <c r="A131" t="str">
        <f>IF('variable fournisseur'!A139&lt;&gt;"","&lt;CdtTrfTxInf&gt;&lt;PmtId&gt;&lt;InstrId&gt;","")</f>
        <v/>
      </c>
      <c r="B131" t="str">
        <f>IF('variable fournisseur'!A139&lt;&gt;"",PROPER('variable tireur'!$B$2),"")</f>
        <v/>
      </c>
      <c r="C131" t="s">
        <v>6</v>
      </c>
      <c r="D131" t="str">
        <f ca="1">'variable tireur'!$G$5</f>
        <v>20241206</v>
      </c>
      <c r="E131" t="s">
        <v>6</v>
      </c>
      <c r="F131" t="str">
        <f ca="1">CONCATENATE('variable fournisseur'!$C$5,'variable fournisseur'!$D139)</f>
        <v>M119.640.0</v>
      </c>
      <c r="G131" t="str">
        <f>IF('variable fournisseur'!A139&lt;&gt;"","&lt;/InstrId&gt;&lt;EndToEndId&gt;","")</f>
        <v/>
      </c>
      <c r="H131" t="str">
        <f>UPPER(LEFT('variable tireur'!$B$2,3))</f>
        <v/>
      </c>
      <c r="I131" t="str">
        <f>IF('variable fournisseur'!A139&lt;&gt;"",".","")</f>
        <v/>
      </c>
      <c r="J131" t="str">
        <f ca="1">'variable tireur'!$G$5</f>
        <v>20241206</v>
      </c>
      <c r="K131" t="str">
        <f>IF('variable fournisseur'!A139&lt;&gt;"",".","")</f>
        <v/>
      </c>
      <c r="L131" t="str">
        <f>'variable fournisseur'!$F139</f>
        <v/>
      </c>
      <c r="M131" t="s">
        <v>8</v>
      </c>
      <c r="N131">
        <f>'variable fournisseur'!C139</f>
        <v>0</v>
      </c>
      <c r="O131" t="s">
        <v>9</v>
      </c>
      <c r="P131" t="str">
        <f>IFERROR(INDEX('bibliotheque fournisseur'!$A:$D,MATCH('variable fournisseur'!$A139,'bibliotheque fournisseur'!$B:$B,0),MATCH("bic",'bibliotheque fournisseur'!$1:$1,0)),"")</f>
        <v/>
      </c>
      <c r="Q131" t="s">
        <v>10</v>
      </c>
      <c r="R131" t="str">
        <f>IFERROR(INDEX('bibliotheque fournisseur'!$A:$D,MATCH('variable fournisseur'!$A139,'bibliotheque fournisseur'!$B:$B,0),MATCH("nom",'bibliotheque fournisseur'!$1:$1,0)),"")</f>
        <v/>
      </c>
      <c r="S131" t="s">
        <v>11</v>
      </c>
      <c r="T131" t="str">
        <f>IFERROR(INDEX('bibliotheque fournisseur'!A:D,MATCH('variable fournisseur'!A139,'bibliotheque fournisseur'!B:B,0),MATCH("iban",'bibliotheque fournisseur'!$1:$1,0)),"")</f>
        <v/>
      </c>
      <c r="U131" t="s">
        <v>20</v>
      </c>
      <c r="V131" t="str">
        <f ca="1">CONCATENATE('variable tireur'!$I$5," ",'variable fournisseur'!$A139)</f>
        <v xml:space="preserve">12/2024 </v>
      </c>
      <c r="W131" t="s">
        <v>22</v>
      </c>
      <c r="AA131" s="5"/>
    </row>
    <row r="132" spans="1:27" ht="15" customHeight="1" x14ac:dyDescent="0.25">
      <c r="A132" t="str">
        <f>IF('variable fournisseur'!A140&lt;&gt;"","&lt;CdtTrfTxInf&gt;&lt;PmtId&gt;&lt;InstrId&gt;","")</f>
        <v/>
      </c>
      <c r="B132" t="str">
        <f>IF('variable fournisseur'!A140&lt;&gt;"",PROPER('variable tireur'!$B$2),"")</f>
        <v/>
      </c>
      <c r="C132" t="s">
        <v>6</v>
      </c>
      <c r="D132" t="str">
        <f ca="1">'variable tireur'!$G$5</f>
        <v>20241206</v>
      </c>
      <c r="E132" t="s">
        <v>6</v>
      </c>
      <c r="F132" t="str">
        <f ca="1">CONCATENATE('variable fournisseur'!$C$5,'variable fournisseur'!$D140)</f>
        <v>M119.640.0</v>
      </c>
      <c r="G132" t="str">
        <f>IF('variable fournisseur'!A140&lt;&gt;"","&lt;/InstrId&gt;&lt;EndToEndId&gt;","")</f>
        <v/>
      </c>
      <c r="H132" t="str">
        <f>UPPER(LEFT('variable tireur'!$B$2,3))</f>
        <v/>
      </c>
      <c r="I132" t="str">
        <f>IF('variable fournisseur'!A140&lt;&gt;"",".","")</f>
        <v/>
      </c>
      <c r="J132" t="str">
        <f ca="1">'variable tireur'!$G$5</f>
        <v>20241206</v>
      </c>
      <c r="K132" t="str">
        <f>IF('variable fournisseur'!A140&lt;&gt;"",".","")</f>
        <v/>
      </c>
      <c r="L132" t="str">
        <f>'variable fournisseur'!$F140</f>
        <v/>
      </c>
      <c r="M132" t="s">
        <v>8</v>
      </c>
      <c r="N132">
        <f>'variable fournisseur'!C140</f>
        <v>0</v>
      </c>
      <c r="O132" t="s">
        <v>9</v>
      </c>
      <c r="P132" t="str">
        <f>IFERROR(INDEX('bibliotheque fournisseur'!$A:$D,MATCH('variable fournisseur'!$A140,'bibliotheque fournisseur'!$B:$B,0),MATCH("bic",'bibliotheque fournisseur'!$1:$1,0)),"")</f>
        <v/>
      </c>
      <c r="Q132" t="s">
        <v>10</v>
      </c>
      <c r="R132" t="str">
        <f>IFERROR(INDEX('bibliotheque fournisseur'!$A:$D,MATCH('variable fournisseur'!$A140,'bibliotheque fournisseur'!$B:$B,0),MATCH("nom",'bibliotheque fournisseur'!$1:$1,0)),"")</f>
        <v/>
      </c>
      <c r="S132" t="s">
        <v>11</v>
      </c>
      <c r="T132" t="str">
        <f>IFERROR(INDEX('bibliotheque fournisseur'!A:D,MATCH('variable fournisseur'!A140,'bibliotheque fournisseur'!B:B,0),MATCH("iban",'bibliotheque fournisseur'!$1:$1,0)),"")</f>
        <v/>
      </c>
      <c r="U132" t="s">
        <v>20</v>
      </c>
      <c r="V132" t="str">
        <f ca="1">CONCATENATE('variable tireur'!$I$5," ",'variable fournisseur'!$A140)</f>
        <v xml:space="preserve">12/2024 </v>
      </c>
      <c r="W132" t="s">
        <v>22</v>
      </c>
      <c r="AA132" s="5"/>
    </row>
    <row r="133" spans="1:27" ht="15" customHeight="1" x14ac:dyDescent="0.25">
      <c r="A133" t="str">
        <f>IF('variable fournisseur'!A141&lt;&gt;"","&lt;CdtTrfTxInf&gt;&lt;PmtId&gt;&lt;InstrId&gt;","")</f>
        <v/>
      </c>
      <c r="B133" t="str">
        <f>IF('variable fournisseur'!A141&lt;&gt;"",PROPER('variable tireur'!$B$2),"")</f>
        <v/>
      </c>
      <c r="C133" t="s">
        <v>6</v>
      </c>
      <c r="D133" t="str">
        <f ca="1">'variable tireur'!$G$5</f>
        <v>20241206</v>
      </c>
      <c r="E133" t="s">
        <v>6</v>
      </c>
      <c r="F133" t="str">
        <f ca="1">CONCATENATE('variable fournisseur'!$C$5,'variable fournisseur'!$D141)</f>
        <v>M119.640.0</v>
      </c>
      <c r="G133" t="str">
        <f>IF('variable fournisseur'!A141&lt;&gt;"","&lt;/InstrId&gt;&lt;EndToEndId&gt;","")</f>
        <v/>
      </c>
      <c r="H133" t="str">
        <f>UPPER(LEFT('variable tireur'!$B$2,3))</f>
        <v/>
      </c>
      <c r="I133" t="str">
        <f>IF('variable fournisseur'!A141&lt;&gt;"",".","")</f>
        <v/>
      </c>
      <c r="J133" t="str">
        <f ca="1">'variable tireur'!$G$5</f>
        <v>20241206</v>
      </c>
      <c r="K133" t="str">
        <f>IF('variable fournisseur'!A141&lt;&gt;"",".","")</f>
        <v/>
      </c>
      <c r="L133" t="str">
        <f>'variable fournisseur'!$F141</f>
        <v/>
      </c>
      <c r="M133" t="s">
        <v>8</v>
      </c>
      <c r="N133">
        <f>'variable fournisseur'!C141</f>
        <v>0</v>
      </c>
      <c r="O133" t="s">
        <v>9</v>
      </c>
      <c r="P133" t="str">
        <f>IFERROR(INDEX('bibliotheque fournisseur'!$A:$D,MATCH('variable fournisseur'!$A141,'bibliotheque fournisseur'!$B:$B,0),MATCH("bic",'bibliotheque fournisseur'!$1:$1,0)),"")</f>
        <v/>
      </c>
      <c r="Q133" t="s">
        <v>10</v>
      </c>
      <c r="R133" t="str">
        <f>IFERROR(INDEX('bibliotheque fournisseur'!$A:$D,MATCH('variable fournisseur'!$A141,'bibliotheque fournisseur'!$B:$B,0),MATCH("nom",'bibliotheque fournisseur'!$1:$1,0)),"")</f>
        <v/>
      </c>
      <c r="S133" t="s">
        <v>11</v>
      </c>
      <c r="T133" t="str">
        <f>IFERROR(INDEX('bibliotheque fournisseur'!A:D,MATCH('variable fournisseur'!A141,'bibliotheque fournisseur'!B:B,0),MATCH("iban",'bibliotheque fournisseur'!$1:$1,0)),"")</f>
        <v/>
      </c>
      <c r="U133" t="s">
        <v>20</v>
      </c>
      <c r="V133" t="str">
        <f ca="1">CONCATENATE('variable tireur'!$I$5," ",'variable fournisseur'!$A141)</f>
        <v xml:space="preserve">12/2024 </v>
      </c>
      <c r="W133" t="s">
        <v>22</v>
      </c>
      <c r="AA133" s="5"/>
    </row>
    <row r="134" spans="1:27" ht="15" customHeight="1" x14ac:dyDescent="0.25">
      <c r="A134" t="str">
        <f>IF('variable fournisseur'!A142&lt;&gt;"","&lt;CdtTrfTxInf&gt;&lt;PmtId&gt;&lt;InstrId&gt;","")</f>
        <v/>
      </c>
      <c r="B134" t="str">
        <f>IF('variable fournisseur'!A142&lt;&gt;"",PROPER('variable tireur'!$B$2),"")</f>
        <v/>
      </c>
      <c r="C134" t="s">
        <v>6</v>
      </c>
      <c r="D134" t="str">
        <f ca="1">'variable tireur'!$G$5</f>
        <v>20241206</v>
      </c>
      <c r="E134" t="s">
        <v>6</v>
      </c>
      <c r="F134" t="str">
        <f ca="1">CONCATENATE('variable fournisseur'!$C$5,'variable fournisseur'!$D142)</f>
        <v>M119.640.0</v>
      </c>
      <c r="G134" t="str">
        <f>IF('variable fournisseur'!A142&lt;&gt;"","&lt;/InstrId&gt;&lt;EndToEndId&gt;","")</f>
        <v/>
      </c>
      <c r="H134" t="str">
        <f>UPPER(LEFT('variable tireur'!$B$2,3))</f>
        <v/>
      </c>
      <c r="I134" t="str">
        <f>IF('variable fournisseur'!A142&lt;&gt;"",".","")</f>
        <v/>
      </c>
      <c r="J134" t="str">
        <f ca="1">'variable tireur'!$G$5</f>
        <v>20241206</v>
      </c>
      <c r="K134" t="str">
        <f>IF('variable fournisseur'!A142&lt;&gt;"",".","")</f>
        <v/>
      </c>
      <c r="L134" t="str">
        <f>'variable fournisseur'!$F142</f>
        <v/>
      </c>
      <c r="M134" t="s">
        <v>8</v>
      </c>
      <c r="N134">
        <f>'variable fournisseur'!C142</f>
        <v>0</v>
      </c>
      <c r="O134" t="s">
        <v>9</v>
      </c>
      <c r="P134" t="str">
        <f>IFERROR(INDEX('bibliotheque fournisseur'!$A:$D,MATCH('variable fournisseur'!$A142,'bibliotheque fournisseur'!$B:$B,0),MATCH("bic",'bibliotheque fournisseur'!$1:$1,0)),"")</f>
        <v/>
      </c>
      <c r="Q134" t="s">
        <v>10</v>
      </c>
      <c r="R134" t="str">
        <f>IFERROR(INDEX('bibliotheque fournisseur'!$A:$D,MATCH('variable fournisseur'!$A142,'bibliotheque fournisseur'!$B:$B,0),MATCH("nom",'bibliotheque fournisseur'!$1:$1,0)),"")</f>
        <v/>
      </c>
      <c r="S134" t="s">
        <v>11</v>
      </c>
      <c r="T134" t="str">
        <f>IFERROR(INDEX('bibliotheque fournisseur'!A:D,MATCH('variable fournisseur'!A142,'bibliotheque fournisseur'!B:B,0),MATCH("iban",'bibliotheque fournisseur'!$1:$1,0)),"")</f>
        <v/>
      </c>
      <c r="U134" t="s">
        <v>20</v>
      </c>
      <c r="V134" t="str">
        <f ca="1">CONCATENATE('variable tireur'!$I$5," ",'variable fournisseur'!$A142)</f>
        <v xml:space="preserve">12/2024 </v>
      </c>
      <c r="W134" t="s">
        <v>22</v>
      </c>
      <c r="AA134" s="5"/>
    </row>
    <row r="135" spans="1:27" ht="15" customHeight="1" x14ac:dyDescent="0.25">
      <c r="A135" t="str">
        <f>IF('variable fournisseur'!A143&lt;&gt;"","&lt;CdtTrfTxInf&gt;&lt;PmtId&gt;&lt;InstrId&gt;","")</f>
        <v/>
      </c>
      <c r="B135" t="str">
        <f>IF('variable fournisseur'!A143&lt;&gt;"",PROPER('variable tireur'!$B$2),"")</f>
        <v/>
      </c>
      <c r="C135" t="s">
        <v>6</v>
      </c>
      <c r="D135" t="str">
        <f ca="1">'variable tireur'!$G$5</f>
        <v>20241206</v>
      </c>
      <c r="E135" t="s">
        <v>6</v>
      </c>
      <c r="F135" t="str">
        <f ca="1">CONCATENATE('variable fournisseur'!$C$5,'variable fournisseur'!$D143)</f>
        <v>M119.640.0</v>
      </c>
      <c r="G135" t="str">
        <f>IF('variable fournisseur'!A143&lt;&gt;"","&lt;/InstrId&gt;&lt;EndToEndId&gt;","")</f>
        <v/>
      </c>
      <c r="H135" t="str">
        <f>UPPER(LEFT('variable tireur'!$B$2,3))</f>
        <v/>
      </c>
      <c r="I135" t="str">
        <f>IF('variable fournisseur'!A143&lt;&gt;"",".","")</f>
        <v/>
      </c>
      <c r="J135" t="str">
        <f ca="1">'variable tireur'!$G$5</f>
        <v>20241206</v>
      </c>
      <c r="K135" t="str">
        <f>IF('variable fournisseur'!A143&lt;&gt;"",".","")</f>
        <v/>
      </c>
      <c r="L135" t="str">
        <f>'variable fournisseur'!$F143</f>
        <v/>
      </c>
      <c r="M135" t="s">
        <v>8</v>
      </c>
      <c r="N135">
        <f>'variable fournisseur'!C143</f>
        <v>0</v>
      </c>
      <c r="O135" t="s">
        <v>9</v>
      </c>
      <c r="P135" t="str">
        <f>IFERROR(INDEX('bibliotheque fournisseur'!$A:$D,MATCH('variable fournisseur'!$A143,'bibliotheque fournisseur'!$B:$B,0),MATCH("bic",'bibliotheque fournisseur'!$1:$1,0)),"")</f>
        <v/>
      </c>
      <c r="Q135" t="s">
        <v>10</v>
      </c>
      <c r="R135" t="str">
        <f>IFERROR(INDEX('bibliotheque fournisseur'!$A:$D,MATCH('variable fournisseur'!$A143,'bibliotheque fournisseur'!$B:$B,0),MATCH("nom",'bibliotheque fournisseur'!$1:$1,0)),"")</f>
        <v/>
      </c>
      <c r="S135" t="s">
        <v>11</v>
      </c>
      <c r="T135" t="str">
        <f>IFERROR(INDEX('bibliotheque fournisseur'!A:D,MATCH('variable fournisseur'!A143,'bibliotheque fournisseur'!B:B,0),MATCH("iban",'bibliotheque fournisseur'!$1:$1,0)),"")</f>
        <v/>
      </c>
      <c r="U135" t="s">
        <v>20</v>
      </c>
      <c r="V135" t="str">
        <f ca="1">CONCATENATE('variable tireur'!$I$5," ",'variable fournisseur'!$A143)</f>
        <v xml:space="preserve">12/2024 </v>
      </c>
      <c r="W135" t="s">
        <v>22</v>
      </c>
      <c r="AA135" s="5"/>
    </row>
    <row r="136" spans="1:27" ht="15" customHeight="1" x14ac:dyDescent="0.25">
      <c r="A136" t="str">
        <f>IF('variable fournisseur'!A144&lt;&gt;"","&lt;CdtTrfTxInf&gt;&lt;PmtId&gt;&lt;InstrId&gt;","")</f>
        <v/>
      </c>
      <c r="B136" t="str">
        <f>IF('variable fournisseur'!A144&lt;&gt;"",PROPER('variable tireur'!$B$2),"")</f>
        <v/>
      </c>
      <c r="C136" t="s">
        <v>6</v>
      </c>
      <c r="D136" t="str">
        <f ca="1">'variable tireur'!$G$5</f>
        <v>20241206</v>
      </c>
      <c r="E136" t="s">
        <v>6</v>
      </c>
      <c r="F136" t="str">
        <f ca="1">CONCATENATE('variable fournisseur'!$C$5,'variable fournisseur'!$D144)</f>
        <v>M119.640.0</v>
      </c>
      <c r="G136" t="str">
        <f>IF('variable fournisseur'!A144&lt;&gt;"","&lt;/InstrId&gt;&lt;EndToEndId&gt;","")</f>
        <v/>
      </c>
      <c r="H136" t="str">
        <f>UPPER(LEFT('variable tireur'!$B$2,3))</f>
        <v/>
      </c>
      <c r="I136" t="str">
        <f>IF('variable fournisseur'!A144&lt;&gt;"",".","")</f>
        <v/>
      </c>
      <c r="J136" t="str">
        <f ca="1">'variable tireur'!$G$5</f>
        <v>20241206</v>
      </c>
      <c r="K136" t="str">
        <f>IF('variable fournisseur'!A144&lt;&gt;"",".","")</f>
        <v/>
      </c>
      <c r="L136" t="str">
        <f>'variable fournisseur'!$F144</f>
        <v/>
      </c>
      <c r="M136" t="s">
        <v>8</v>
      </c>
      <c r="N136">
        <f>'variable fournisseur'!C144</f>
        <v>0</v>
      </c>
      <c r="O136" t="s">
        <v>9</v>
      </c>
      <c r="P136" t="str">
        <f>IFERROR(INDEX('bibliotheque fournisseur'!$A:$D,MATCH('variable fournisseur'!$A144,'bibliotheque fournisseur'!$B:$B,0),MATCH("bic",'bibliotheque fournisseur'!$1:$1,0)),"")</f>
        <v/>
      </c>
      <c r="Q136" t="s">
        <v>10</v>
      </c>
      <c r="R136" t="str">
        <f>IFERROR(INDEX('bibliotheque fournisseur'!$A:$D,MATCH('variable fournisseur'!$A144,'bibliotheque fournisseur'!$B:$B,0),MATCH("nom",'bibliotheque fournisseur'!$1:$1,0)),"")</f>
        <v/>
      </c>
      <c r="S136" t="s">
        <v>11</v>
      </c>
      <c r="T136" t="str">
        <f>IFERROR(INDEX('bibliotheque fournisseur'!A:D,MATCH('variable fournisseur'!A144,'bibliotheque fournisseur'!B:B,0),MATCH("iban",'bibliotheque fournisseur'!$1:$1,0)),"")</f>
        <v/>
      </c>
      <c r="U136" t="s">
        <v>20</v>
      </c>
      <c r="V136" t="str">
        <f ca="1">CONCATENATE('variable tireur'!$I$5," ",'variable fournisseur'!$A144)</f>
        <v xml:space="preserve">12/2024 </v>
      </c>
      <c r="W136" t="s">
        <v>22</v>
      </c>
      <c r="AA136" s="5"/>
    </row>
    <row r="137" spans="1:27" ht="15" customHeight="1" x14ac:dyDescent="0.25">
      <c r="A137" t="str">
        <f>IF('variable fournisseur'!A145&lt;&gt;"","&lt;CdtTrfTxInf&gt;&lt;PmtId&gt;&lt;InstrId&gt;","")</f>
        <v/>
      </c>
      <c r="B137" t="str">
        <f>IF('variable fournisseur'!A145&lt;&gt;"",PROPER('variable tireur'!$B$2),"")</f>
        <v/>
      </c>
      <c r="C137" t="s">
        <v>6</v>
      </c>
      <c r="D137" t="str">
        <f ca="1">'variable tireur'!$G$5</f>
        <v>20241206</v>
      </c>
      <c r="E137" t="s">
        <v>6</v>
      </c>
      <c r="F137" t="str">
        <f ca="1">CONCATENATE('variable fournisseur'!$C$5,'variable fournisseur'!$D145)</f>
        <v>M119.640.0</v>
      </c>
      <c r="G137" t="str">
        <f>IF('variable fournisseur'!A145&lt;&gt;"","&lt;/InstrId&gt;&lt;EndToEndId&gt;","")</f>
        <v/>
      </c>
      <c r="H137" t="str">
        <f>UPPER(LEFT('variable tireur'!$B$2,3))</f>
        <v/>
      </c>
      <c r="I137" t="str">
        <f>IF('variable fournisseur'!A145&lt;&gt;"",".","")</f>
        <v/>
      </c>
      <c r="J137" t="str">
        <f ca="1">'variable tireur'!$G$5</f>
        <v>20241206</v>
      </c>
      <c r="K137" t="str">
        <f>IF('variable fournisseur'!A145&lt;&gt;"",".","")</f>
        <v/>
      </c>
      <c r="L137" t="str">
        <f>'variable fournisseur'!$F145</f>
        <v/>
      </c>
      <c r="M137" t="s">
        <v>8</v>
      </c>
      <c r="N137">
        <f>'variable fournisseur'!C145</f>
        <v>0</v>
      </c>
      <c r="O137" t="s">
        <v>9</v>
      </c>
      <c r="P137" t="str">
        <f>IFERROR(INDEX('bibliotheque fournisseur'!$A:$D,MATCH('variable fournisseur'!$A145,'bibliotheque fournisseur'!$B:$B,0),MATCH("bic",'bibliotheque fournisseur'!$1:$1,0)),"")</f>
        <v/>
      </c>
      <c r="Q137" t="s">
        <v>10</v>
      </c>
      <c r="R137" t="str">
        <f>IFERROR(INDEX('bibliotheque fournisseur'!$A:$D,MATCH('variable fournisseur'!$A145,'bibliotheque fournisseur'!$B:$B,0),MATCH("nom",'bibliotheque fournisseur'!$1:$1,0)),"")</f>
        <v/>
      </c>
      <c r="S137" t="s">
        <v>11</v>
      </c>
      <c r="T137" t="str">
        <f>IFERROR(INDEX('bibliotheque fournisseur'!A:D,MATCH('variable fournisseur'!A145,'bibliotheque fournisseur'!B:B,0),MATCH("iban",'bibliotheque fournisseur'!$1:$1,0)),"")</f>
        <v/>
      </c>
      <c r="U137" t="s">
        <v>20</v>
      </c>
      <c r="V137" t="str">
        <f ca="1">CONCATENATE('variable tireur'!$I$5," ",'variable fournisseur'!$A145)</f>
        <v xml:space="preserve">12/2024 </v>
      </c>
      <c r="W137" t="s">
        <v>22</v>
      </c>
      <c r="AA137" s="5"/>
    </row>
    <row r="138" spans="1:27" ht="15" customHeight="1" x14ac:dyDescent="0.25">
      <c r="A138" t="str">
        <f>IF('variable fournisseur'!A146&lt;&gt;"","&lt;CdtTrfTxInf&gt;&lt;PmtId&gt;&lt;InstrId&gt;","")</f>
        <v/>
      </c>
      <c r="B138" t="str">
        <f>IF('variable fournisseur'!A146&lt;&gt;"",PROPER('variable tireur'!$B$2),"")</f>
        <v/>
      </c>
      <c r="C138" t="s">
        <v>6</v>
      </c>
      <c r="D138" t="str">
        <f ca="1">'variable tireur'!$G$5</f>
        <v>20241206</v>
      </c>
      <c r="E138" t="s">
        <v>6</v>
      </c>
      <c r="F138" t="str">
        <f ca="1">CONCATENATE('variable fournisseur'!$C$5,'variable fournisseur'!$D146)</f>
        <v>M119.640.0</v>
      </c>
      <c r="G138" t="str">
        <f>IF('variable fournisseur'!A146&lt;&gt;"","&lt;/InstrId&gt;&lt;EndToEndId&gt;","")</f>
        <v/>
      </c>
      <c r="H138" t="str">
        <f>UPPER(LEFT('variable tireur'!$B$2,3))</f>
        <v/>
      </c>
      <c r="I138" t="str">
        <f>IF('variable fournisseur'!A146&lt;&gt;"",".","")</f>
        <v/>
      </c>
      <c r="J138" t="str">
        <f ca="1">'variable tireur'!$G$5</f>
        <v>20241206</v>
      </c>
      <c r="K138" t="str">
        <f>IF('variable fournisseur'!A146&lt;&gt;"",".","")</f>
        <v/>
      </c>
      <c r="L138" t="str">
        <f>'variable fournisseur'!$F146</f>
        <v/>
      </c>
      <c r="M138" t="s">
        <v>8</v>
      </c>
      <c r="N138">
        <f>'variable fournisseur'!C146</f>
        <v>0</v>
      </c>
      <c r="O138" t="s">
        <v>9</v>
      </c>
      <c r="P138" t="str">
        <f>IFERROR(INDEX('bibliotheque fournisseur'!$A:$D,MATCH('variable fournisseur'!$A146,'bibliotheque fournisseur'!$B:$B,0),MATCH("bic",'bibliotheque fournisseur'!$1:$1,0)),"")</f>
        <v/>
      </c>
      <c r="Q138" t="s">
        <v>10</v>
      </c>
      <c r="R138" t="str">
        <f>IFERROR(INDEX('bibliotheque fournisseur'!$A:$D,MATCH('variable fournisseur'!$A146,'bibliotheque fournisseur'!$B:$B,0),MATCH("nom",'bibliotheque fournisseur'!$1:$1,0)),"")</f>
        <v/>
      </c>
      <c r="S138" t="s">
        <v>11</v>
      </c>
      <c r="T138" t="str">
        <f>IFERROR(INDEX('bibliotheque fournisseur'!A:D,MATCH('variable fournisseur'!A146,'bibliotheque fournisseur'!B:B,0),MATCH("iban",'bibliotheque fournisseur'!$1:$1,0)),"")</f>
        <v/>
      </c>
      <c r="U138" t="s">
        <v>20</v>
      </c>
      <c r="V138" t="str">
        <f ca="1">CONCATENATE('variable tireur'!$I$5," ",'variable fournisseur'!$A146)</f>
        <v xml:space="preserve">12/2024 </v>
      </c>
      <c r="W138" t="s">
        <v>22</v>
      </c>
      <c r="AA138" s="5"/>
    </row>
    <row r="139" spans="1:27" ht="15" customHeight="1" x14ac:dyDescent="0.25">
      <c r="A139" t="str">
        <f>IF('variable fournisseur'!A147&lt;&gt;"","&lt;CdtTrfTxInf&gt;&lt;PmtId&gt;&lt;InstrId&gt;","")</f>
        <v/>
      </c>
      <c r="B139" t="str">
        <f>IF('variable fournisseur'!A147&lt;&gt;"",PROPER('variable tireur'!$B$2),"")</f>
        <v/>
      </c>
      <c r="C139" t="s">
        <v>6</v>
      </c>
      <c r="D139" t="str">
        <f ca="1">'variable tireur'!$G$5</f>
        <v>20241206</v>
      </c>
      <c r="E139" t="s">
        <v>6</v>
      </c>
      <c r="F139" t="str">
        <f ca="1">CONCATENATE('variable fournisseur'!$C$5,'variable fournisseur'!$D147)</f>
        <v>M119.640.0</v>
      </c>
      <c r="G139" t="str">
        <f>IF('variable fournisseur'!A147&lt;&gt;"","&lt;/InstrId&gt;&lt;EndToEndId&gt;","")</f>
        <v/>
      </c>
      <c r="H139" t="str">
        <f>UPPER(LEFT('variable tireur'!$B$2,3))</f>
        <v/>
      </c>
      <c r="I139" t="str">
        <f>IF('variable fournisseur'!A147&lt;&gt;"",".","")</f>
        <v/>
      </c>
      <c r="J139" t="str">
        <f ca="1">'variable tireur'!$G$5</f>
        <v>20241206</v>
      </c>
      <c r="K139" t="str">
        <f>IF('variable fournisseur'!A147&lt;&gt;"",".","")</f>
        <v/>
      </c>
      <c r="L139" t="str">
        <f>'variable fournisseur'!$F147</f>
        <v/>
      </c>
      <c r="M139" t="s">
        <v>8</v>
      </c>
      <c r="N139">
        <f>'variable fournisseur'!C147</f>
        <v>0</v>
      </c>
      <c r="O139" t="s">
        <v>9</v>
      </c>
      <c r="P139" t="str">
        <f>IFERROR(INDEX('bibliotheque fournisseur'!$A:$D,MATCH('variable fournisseur'!$A147,'bibliotheque fournisseur'!$B:$B,0),MATCH("bic",'bibliotheque fournisseur'!$1:$1,0)),"")</f>
        <v/>
      </c>
      <c r="Q139" t="s">
        <v>10</v>
      </c>
      <c r="R139" t="str">
        <f>IFERROR(INDEX('bibliotheque fournisseur'!$A:$D,MATCH('variable fournisseur'!$A147,'bibliotheque fournisseur'!$B:$B,0),MATCH("nom",'bibliotheque fournisseur'!$1:$1,0)),"")</f>
        <v/>
      </c>
      <c r="S139" t="s">
        <v>11</v>
      </c>
      <c r="T139" t="str">
        <f>IFERROR(INDEX('bibliotheque fournisseur'!A:D,MATCH('variable fournisseur'!A147,'bibliotheque fournisseur'!B:B,0),MATCH("iban",'bibliotheque fournisseur'!$1:$1,0)),"")</f>
        <v/>
      </c>
      <c r="U139" t="s">
        <v>20</v>
      </c>
      <c r="V139" t="str">
        <f ca="1">CONCATENATE('variable tireur'!$I$5," ",'variable fournisseur'!$A147)</f>
        <v xml:space="preserve">12/2024 </v>
      </c>
      <c r="W139" t="s">
        <v>22</v>
      </c>
      <c r="AA139" s="5"/>
    </row>
    <row r="140" spans="1:27" ht="15" customHeight="1" x14ac:dyDescent="0.25">
      <c r="A140" t="str">
        <f>IF('variable fournisseur'!A148&lt;&gt;"","&lt;CdtTrfTxInf&gt;&lt;PmtId&gt;&lt;InstrId&gt;","")</f>
        <v/>
      </c>
      <c r="B140" t="str">
        <f>IF('variable fournisseur'!A148&lt;&gt;"",PROPER('variable tireur'!$B$2),"")</f>
        <v/>
      </c>
      <c r="C140" t="s">
        <v>6</v>
      </c>
      <c r="D140" t="str">
        <f ca="1">'variable tireur'!$G$5</f>
        <v>20241206</v>
      </c>
      <c r="E140" t="s">
        <v>6</v>
      </c>
      <c r="F140" t="str">
        <f ca="1">CONCATENATE('variable fournisseur'!$C$5,'variable fournisseur'!$D148)</f>
        <v>M119.640.0</v>
      </c>
      <c r="G140" t="str">
        <f>IF('variable fournisseur'!A148&lt;&gt;"","&lt;/InstrId&gt;&lt;EndToEndId&gt;","")</f>
        <v/>
      </c>
      <c r="H140" t="str">
        <f>UPPER(LEFT('variable tireur'!$B$2,3))</f>
        <v/>
      </c>
      <c r="I140" t="str">
        <f>IF('variable fournisseur'!A148&lt;&gt;"",".","")</f>
        <v/>
      </c>
      <c r="J140" t="str">
        <f ca="1">'variable tireur'!$G$5</f>
        <v>20241206</v>
      </c>
      <c r="K140" t="str">
        <f>IF('variable fournisseur'!A148&lt;&gt;"",".","")</f>
        <v/>
      </c>
      <c r="L140" t="str">
        <f>'variable fournisseur'!$F148</f>
        <v/>
      </c>
      <c r="M140" t="s">
        <v>8</v>
      </c>
      <c r="N140">
        <f>'variable fournisseur'!C148</f>
        <v>0</v>
      </c>
      <c r="O140" t="s">
        <v>9</v>
      </c>
      <c r="P140" t="str">
        <f>IFERROR(INDEX('bibliotheque fournisseur'!$A:$D,MATCH('variable fournisseur'!$A148,'bibliotheque fournisseur'!$B:$B,0),MATCH("bic",'bibliotheque fournisseur'!$1:$1,0)),"")</f>
        <v/>
      </c>
      <c r="Q140" t="s">
        <v>10</v>
      </c>
      <c r="R140" t="str">
        <f>IFERROR(INDEX('bibliotheque fournisseur'!$A:$D,MATCH('variable fournisseur'!$A148,'bibliotheque fournisseur'!$B:$B,0),MATCH("nom",'bibliotheque fournisseur'!$1:$1,0)),"")</f>
        <v/>
      </c>
      <c r="S140" t="s">
        <v>11</v>
      </c>
      <c r="T140" t="str">
        <f>IFERROR(INDEX('bibliotheque fournisseur'!A:D,MATCH('variable fournisseur'!A148,'bibliotheque fournisseur'!B:B,0),MATCH("iban",'bibliotheque fournisseur'!$1:$1,0)),"")</f>
        <v/>
      </c>
      <c r="U140" t="s">
        <v>20</v>
      </c>
      <c r="V140" t="str">
        <f ca="1">CONCATENATE('variable tireur'!$I$5," ",'variable fournisseur'!$A148)</f>
        <v xml:space="preserve">12/2024 </v>
      </c>
      <c r="W140" t="s">
        <v>22</v>
      </c>
      <c r="AA140" s="5"/>
    </row>
    <row r="141" spans="1:27" ht="15" customHeight="1" x14ac:dyDescent="0.25">
      <c r="A141" t="str">
        <f>IF('variable fournisseur'!A149&lt;&gt;"","&lt;CdtTrfTxInf&gt;&lt;PmtId&gt;&lt;InstrId&gt;","")</f>
        <v/>
      </c>
      <c r="B141" t="str">
        <f>IF('variable fournisseur'!A149&lt;&gt;"",PROPER('variable tireur'!$B$2),"")</f>
        <v/>
      </c>
      <c r="C141" t="s">
        <v>6</v>
      </c>
      <c r="D141" t="str">
        <f ca="1">'variable tireur'!$G$5</f>
        <v>20241206</v>
      </c>
      <c r="E141" t="s">
        <v>6</v>
      </c>
      <c r="F141" t="str">
        <f ca="1">CONCATENATE('variable fournisseur'!$C$5,'variable fournisseur'!$D149)</f>
        <v>M119.640.0</v>
      </c>
      <c r="G141" t="str">
        <f>IF('variable fournisseur'!A149&lt;&gt;"","&lt;/InstrId&gt;&lt;EndToEndId&gt;","")</f>
        <v/>
      </c>
      <c r="H141" t="str">
        <f>UPPER(LEFT('variable tireur'!$B$2,3))</f>
        <v/>
      </c>
      <c r="I141" t="str">
        <f>IF('variable fournisseur'!A149&lt;&gt;"",".","")</f>
        <v/>
      </c>
      <c r="J141" t="str">
        <f ca="1">'variable tireur'!$G$5</f>
        <v>20241206</v>
      </c>
      <c r="K141" t="str">
        <f>IF('variable fournisseur'!A149&lt;&gt;"",".","")</f>
        <v/>
      </c>
      <c r="L141" t="str">
        <f>'variable fournisseur'!$F149</f>
        <v/>
      </c>
      <c r="M141" t="s">
        <v>8</v>
      </c>
      <c r="N141">
        <f>'variable fournisseur'!C149</f>
        <v>0</v>
      </c>
      <c r="O141" t="s">
        <v>9</v>
      </c>
      <c r="P141" t="str">
        <f>IFERROR(INDEX('bibliotheque fournisseur'!$A:$D,MATCH('variable fournisseur'!$A149,'bibliotheque fournisseur'!$B:$B,0),MATCH("bic",'bibliotheque fournisseur'!$1:$1,0)),"")</f>
        <v/>
      </c>
      <c r="Q141" t="s">
        <v>10</v>
      </c>
      <c r="R141" t="str">
        <f>IFERROR(INDEX('bibliotheque fournisseur'!$A:$D,MATCH('variable fournisseur'!$A149,'bibliotheque fournisseur'!$B:$B,0),MATCH("nom",'bibliotheque fournisseur'!$1:$1,0)),"")</f>
        <v/>
      </c>
      <c r="S141" t="s">
        <v>11</v>
      </c>
      <c r="T141" t="str">
        <f>IFERROR(INDEX('bibliotheque fournisseur'!A:D,MATCH('variable fournisseur'!A149,'bibliotheque fournisseur'!B:B,0),MATCH("iban",'bibliotheque fournisseur'!$1:$1,0)),"")</f>
        <v/>
      </c>
      <c r="U141" t="s">
        <v>20</v>
      </c>
      <c r="V141" t="str">
        <f ca="1">CONCATENATE('variable tireur'!$I$5," ",'variable fournisseur'!$A149)</f>
        <v xml:space="preserve">12/2024 </v>
      </c>
      <c r="W141" t="s">
        <v>22</v>
      </c>
      <c r="AA141" s="5"/>
    </row>
    <row r="142" spans="1:27" ht="15" customHeight="1" x14ac:dyDescent="0.25">
      <c r="A142" t="str">
        <f>IF('variable fournisseur'!A150&lt;&gt;"","&lt;CdtTrfTxInf&gt;&lt;PmtId&gt;&lt;InstrId&gt;","")</f>
        <v/>
      </c>
      <c r="B142" t="str">
        <f>IF('variable fournisseur'!A150&lt;&gt;"",PROPER('variable tireur'!$B$2),"")</f>
        <v/>
      </c>
      <c r="C142" t="s">
        <v>6</v>
      </c>
      <c r="D142" t="str">
        <f ca="1">'variable tireur'!$G$5</f>
        <v>20241206</v>
      </c>
      <c r="E142" t="s">
        <v>6</v>
      </c>
      <c r="F142" t="str">
        <f ca="1">CONCATENATE('variable fournisseur'!$C$5,'variable fournisseur'!$D150)</f>
        <v>M119.640.0</v>
      </c>
      <c r="G142" t="str">
        <f>IF('variable fournisseur'!A150&lt;&gt;"","&lt;/InstrId&gt;&lt;EndToEndId&gt;","")</f>
        <v/>
      </c>
      <c r="H142" t="str">
        <f>UPPER(LEFT('variable tireur'!$B$2,3))</f>
        <v/>
      </c>
      <c r="I142" t="str">
        <f>IF('variable fournisseur'!A150&lt;&gt;"",".","")</f>
        <v/>
      </c>
      <c r="J142" t="str">
        <f ca="1">'variable tireur'!$G$5</f>
        <v>20241206</v>
      </c>
      <c r="K142" t="str">
        <f>IF('variable fournisseur'!A150&lt;&gt;"",".","")</f>
        <v/>
      </c>
      <c r="L142" t="str">
        <f>'variable fournisseur'!$F150</f>
        <v/>
      </c>
      <c r="M142" t="s">
        <v>8</v>
      </c>
      <c r="N142">
        <f>'variable fournisseur'!C150</f>
        <v>0</v>
      </c>
      <c r="O142" t="s">
        <v>9</v>
      </c>
      <c r="P142" t="str">
        <f>IFERROR(INDEX('bibliotheque fournisseur'!$A:$D,MATCH('variable fournisseur'!$A150,'bibliotheque fournisseur'!$B:$B,0),MATCH("bic",'bibliotheque fournisseur'!$1:$1,0)),"")</f>
        <v/>
      </c>
      <c r="Q142" t="s">
        <v>10</v>
      </c>
      <c r="R142" t="str">
        <f>IFERROR(INDEX('bibliotheque fournisseur'!$A:$D,MATCH('variable fournisseur'!$A150,'bibliotheque fournisseur'!$B:$B,0),MATCH("nom",'bibliotheque fournisseur'!$1:$1,0)),"")</f>
        <v/>
      </c>
      <c r="S142" t="s">
        <v>11</v>
      </c>
      <c r="T142" t="str">
        <f>IFERROR(INDEX('bibliotheque fournisseur'!A:D,MATCH('variable fournisseur'!A150,'bibliotheque fournisseur'!B:B,0),MATCH("iban",'bibliotheque fournisseur'!$1:$1,0)),"")</f>
        <v/>
      </c>
      <c r="U142" t="s">
        <v>20</v>
      </c>
      <c r="V142" t="str">
        <f ca="1">CONCATENATE('variable tireur'!$I$5," ",'variable fournisseur'!$A150)</f>
        <v xml:space="preserve">12/2024 </v>
      </c>
      <c r="W142" t="s">
        <v>22</v>
      </c>
      <c r="AA142" s="5"/>
    </row>
    <row r="143" spans="1:27" ht="15" customHeight="1" x14ac:dyDescent="0.25">
      <c r="A143" t="str">
        <f>IF('variable fournisseur'!A151&lt;&gt;"","&lt;CdtTrfTxInf&gt;&lt;PmtId&gt;&lt;InstrId&gt;","")</f>
        <v/>
      </c>
      <c r="B143" t="str">
        <f>IF('variable fournisseur'!A151&lt;&gt;"",PROPER('variable tireur'!$B$2),"")</f>
        <v/>
      </c>
      <c r="C143" t="s">
        <v>6</v>
      </c>
      <c r="D143" t="str">
        <f ca="1">'variable tireur'!$G$5</f>
        <v>20241206</v>
      </c>
      <c r="E143" t="s">
        <v>6</v>
      </c>
      <c r="F143" t="str">
        <f ca="1">CONCATENATE('variable fournisseur'!$C$5,'variable fournisseur'!$D151)</f>
        <v>M119.640.0</v>
      </c>
      <c r="G143" t="str">
        <f>IF('variable fournisseur'!A151&lt;&gt;"","&lt;/InstrId&gt;&lt;EndToEndId&gt;","")</f>
        <v/>
      </c>
      <c r="H143" t="str">
        <f>UPPER(LEFT('variable tireur'!$B$2,3))</f>
        <v/>
      </c>
      <c r="I143" t="str">
        <f>IF('variable fournisseur'!A151&lt;&gt;"",".","")</f>
        <v/>
      </c>
      <c r="J143" t="str">
        <f ca="1">'variable tireur'!$G$5</f>
        <v>20241206</v>
      </c>
      <c r="K143" t="str">
        <f>IF('variable fournisseur'!A151&lt;&gt;"",".","")</f>
        <v/>
      </c>
      <c r="L143" t="str">
        <f>'variable fournisseur'!$F151</f>
        <v/>
      </c>
      <c r="M143" t="s">
        <v>8</v>
      </c>
      <c r="N143">
        <f>'variable fournisseur'!C151</f>
        <v>0</v>
      </c>
      <c r="O143" t="s">
        <v>9</v>
      </c>
      <c r="P143" t="str">
        <f>IFERROR(INDEX('bibliotheque fournisseur'!$A:$D,MATCH('variable fournisseur'!$A151,'bibliotheque fournisseur'!$B:$B,0),MATCH("bic",'bibliotheque fournisseur'!$1:$1,0)),"")</f>
        <v/>
      </c>
      <c r="Q143" t="s">
        <v>10</v>
      </c>
      <c r="R143" t="str">
        <f>IFERROR(INDEX('bibliotheque fournisseur'!$A:$D,MATCH('variable fournisseur'!$A151,'bibliotheque fournisseur'!$B:$B,0),MATCH("nom",'bibliotheque fournisseur'!$1:$1,0)),"")</f>
        <v/>
      </c>
      <c r="S143" t="s">
        <v>11</v>
      </c>
      <c r="T143" t="str">
        <f>IFERROR(INDEX('bibliotheque fournisseur'!A:D,MATCH('variable fournisseur'!A151,'bibliotheque fournisseur'!B:B,0),MATCH("iban",'bibliotheque fournisseur'!$1:$1,0)),"")</f>
        <v/>
      </c>
      <c r="U143" t="s">
        <v>20</v>
      </c>
      <c r="V143" t="str">
        <f ca="1">CONCATENATE('variable tireur'!$I$5," ",'variable fournisseur'!$A151)</f>
        <v xml:space="preserve">12/2024 </v>
      </c>
      <c r="W143" t="s">
        <v>22</v>
      </c>
      <c r="AA143" s="5"/>
    </row>
    <row r="144" spans="1:27" ht="15" customHeight="1" x14ac:dyDescent="0.25">
      <c r="A144" t="str">
        <f>IF('variable fournisseur'!A152&lt;&gt;"","&lt;CdtTrfTxInf&gt;&lt;PmtId&gt;&lt;InstrId&gt;","")</f>
        <v/>
      </c>
      <c r="B144" t="str">
        <f>IF('variable fournisseur'!A152&lt;&gt;"",PROPER('variable tireur'!$B$2),"")</f>
        <v/>
      </c>
      <c r="C144" t="s">
        <v>6</v>
      </c>
      <c r="D144" t="str">
        <f ca="1">'variable tireur'!$G$5</f>
        <v>20241206</v>
      </c>
      <c r="E144" t="s">
        <v>6</v>
      </c>
      <c r="F144" t="str">
        <f ca="1">CONCATENATE('variable fournisseur'!$C$5,'variable fournisseur'!$D152)</f>
        <v>M119.640.0</v>
      </c>
      <c r="G144" t="str">
        <f>IF('variable fournisseur'!A152&lt;&gt;"","&lt;/InstrId&gt;&lt;EndToEndId&gt;","")</f>
        <v/>
      </c>
      <c r="H144" t="str">
        <f>UPPER(LEFT('variable tireur'!$B$2,3))</f>
        <v/>
      </c>
      <c r="I144" t="str">
        <f>IF('variable fournisseur'!A152&lt;&gt;"",".","")</f>
        <v/>
      </c>
      <c r="J144" t="str">
        <f ca="1">'variable tireur'!$G$5</f>
        <v>20241206</v>
      </c>
      <c r="K144" t="str">
        <f>IF('variable fournisseur'!A152&lt;&gt;"",".","")</f>
        <v/>
      </c>
      <c r="L144" t="str">
        <f>'variable fournisseur'!$F152</f>
        <v/>
      </c>
      <c r="M144" t="s">
        <v>8</v>
      </c>
      <c r="N144">
        <f>'variable fournisseur'!C152</f>
        <v>0</v>
      </c>
      <c r="O144" t="s">
        <v>9</v>
      </c>
      <c r="P144" t="str">
        <f>IFERROR(INDEX('bibliotheque fournisseur'!$A:$D,MATCH('variable fournisseur'!$A152,'bibliotheque fournisseur'!$B:$B,0),MATCH("bic",'bibliotheque fournisseur'!$1:$1,0)),"")</f>
        <v/>
      </c>
      <c r="Q144" t="s">
        <v>10</v>
      </c>
      <c r="R144" t="str">
        <f>IFERROR(INDEX('bibliotheque fournisseur'!$A:$D,MATCH('variable fournisseur'!$A152,'bibliotheque fournisseur'!$B:$B,0),MATCH("nom",'bibliotheque fournisseur'!$1:$1,0)),"")</f>
        <v/>
      </c>
      <c r="S144" t="s">
        <v>11</v>
      </c>
      <c r="T144" t="str">
        <f>IFERROR(INDEX('bibliotheque fournisseur'!A:D,MATCH('variable fournisseur'!A152,'bibliotheque fournisseur'!B:B,0),MATCH("iban",'bibliotheque fournisseur'!$1:$1,0)),"")</f>
        <v/>
      </c>
      <c r="U144" t="s">
        <v>20</v>
      </c>
      <c r="V144" t="str">
        <f ca="1">CONCATENATE('variable tireur'!$I$5," ",'variable fournisseur'!$A152)</f>
        <v xml:space="preserve">12/2024 </v>
      </c>
      <c r="W144" t="s">
        <v>22</v>
      </c>
      <c r="AA144" s="5"/>
    </row>
    <row r="145" spans="1:27" ht="15" customHeight="1" x14ac:dyDescent="0.25">
      <c r="A145" t="str">
        <f>IF('variable fournisseur'!A153&lt;&gt;"","&lt;CdtTrfTxInf&gt;&lt;PmtId&gt;&lt;InstrId&gt;","")</f>
        <v/>
      </c>
      <c r="B145" t="str">
        <f>IF('variable fournisseur'!A153&lt;&gt;"",PROPER('variable tireur'!$B$2),"")</f>
        <v/>
      </c>
      <c r="C145" t="s">
        <v>6</v>
      </c>
      <c r="D145" t="str">
        <f ca="1">'variable tireur'!$G$5</f>
        <v>20241206</v>
      </c>
      <c r="E145" t="s">
        <v>6</v>
      </c>
      <c r="F145" t="str">
        <f ca="1">CONCATENATE('variable fournisseur'!$C$5,'variable fournisseur'!$D153)</f>
        <v>M119.640.0</v>
      </c>
      <c r="G145" t="str">
        <f>IF('variable fournisseur'!A153&lt;&gt;"","&lt;/InstrId&gt;&lt;EndToEndId&gt;","")</f>
        <v/>
      </c>
      <c r="H145" t="str">
        <f>UPPER(LEFT('variable tireur'!$B$2,3))</f>
        <v/>
      </c>
      <c r="I145" t="str">
        <f>IF('variable fournisseur'!A153&lt;&gt;"",".","")</f>
        <v/>
      </c>
      <c r="J145" t="str">
        <f ca="1">'variable tireur'!$G$5</f>
        <v>20241206</v>
      </c>
      <c r="K145" t="str">
        <f>IF('variable fournisseur'!A153&lt;&gt;"",".","")</f>
        <v/>
      </c>
      <c r="L145" t="str">
        <f>'variable fournisseur'!$F153</f>
        <v/>
      </c>
      <c r="M145" t="s">
        <v>8</v>
      </c>
      <c r="N145">
        <f>'variable fournisseur'!C153</f>
        <v>0</v>
      </c>
      <c r="O145" t="s">
        <v>9</v>
      </c>
      <c r="P145" t="str">
        <f>IFERROR(INDEX('bibliotheque fournisseur'!$A:$D,MATCH('variable fournisseur'!$A153,'bibliotheque fournisseur'!$B:$B,0),MATCH("bic",'bibliotheque fournisseur'!$1:$1,0)),"")</f>
        <v/>
      </c>
      <c r="Q145" t="s">
        <v>10</v>
      </c>
      <c r="R145" t="str">
        <f>IFERROR(INDEX('bibliotheque fournisseur'!$A:$D,MATCH('variable fournisseur'!$A153,'bibliotheque fournisseur'!$B:$B,0),MATCH("nom",'bibliotheque fournisseur'!$1:$1,0)),"")</f>
        <v/>
      </c>
      <c r="S145" t="s">
        <v>11</v>
      </c>
      <c r="T145" t="str">
        <f>IFERROR(INDEX('bibliotheque fournisseur'!A:D,MATCH('variable fournisseur'!A153,'bibliotheque fournisseur'!B:B,0),MATCH("iban",'bibliotheque fournisseur'!$1:$1,0)),"")</f>
        <v/>
      </c>
      <c r="U145" t="s">
        <v>20</v>
      </c>
      <c r="V145" t="str">
        <f ca="1">CONCATENATE('variable tireur'!$I$5," ",'variable fournisseur'!$A153)</f>
        <v xml:space="preserve">12/2024 </v>
      </c>
      <c r="W145" t="s">
        <v>22</v>
      </c>
      <c r="AA145" s="5"/>
    </row>
    <row r="146" spans="1:27" ht="15" customHeight="1" x14ac:dyDescent="0.25">
      <c r="A146" t="str">
        <f>IF('variable fournisseur'!A154&lt;&gt;"","&lt;CdtTrfTxInf&gt;&lt;PmtId&gt;&lt;InstrId&gt;","")</f>
        <v/>
      </c>
      <c r="B146" t="str">
        <f>IF('variable fournisseur'!A154&lt;&gt;"",PROPER('variable tireur'!$B$2),"")</f>
        <v/>
      </c>
      <c r="C146" t="s">
        <v>6</v>
      </c>
      <c r="D146" t="str">
        <f ca="1">'variable tireur'!$G$5</f>
        <v>20241206</v>
      </c>
      <c r="E146" t="s">
        <v>6</v>
      </c>
      <c r="F146" t="str">
        <f ca="1">CONCATENATE('variable fournisseur'!$C$5,'variable fournisseur'!$D154)</f>
        <v>M119.640.0</v>
      </c>
      <c r="G146" t="str">
        <f>IF('variable fournisseur'!A154&lt;&gt;"","&lt;/InstrId&gt;&lt;EndToEndId&gt;","")</f>
        <v/>
      </c>
      <c r="H146" t="str">
        <f>UPPER(LEFT('variable tireur'!$B$2,3))</f>
        <v/>
      </c>
      <c r="I146" t="str">
        <f>IF('variable fournisseur'!A154&lt;&gt;"",".","")</f>
        <v/>
      </c>
      <c r="J146" t="str">
        <f ca="1">'variable tireur'!$G$5</f>
        <v>20241206</v>
      </c>
      <c r="K146" t="str">
        <f>IF('variable fournisseur'!A154&lt;&gt;"",".","")</f>
        <v/>
      </c>
      <c r="L146" t="str">
        <f>'variable fournisseur'!$F154</f>
        <v/>
      </c>
      <c r="M146" t="s">
        <v>8</v>
      </c>
      <c r="N146">
        <f>'variable fournisseur'!C154</f>
        <v>0</v>
      </c>
      <c r="O146" t="s">
        <v>9</v>
      </c>
      <c r="P146" t="str">
        <f>IFERROR(INDEX('bibliotheque fournisseur'!$A:$D,MATCH('variable fournisseur'!$A154,'bibliotheque fournisseur'!$B:$B,0),MATCH("bic",'bibliotheque fournisseur'!$1:$1,0)),"")</f>
        <v/>
      </c>
      <c r="Q146" t="s">
        <v>10</v>
      </c>
      <c r="R146" t="str">
        <f>IFERROR(INDEX('bibliotheque fournisseur'!$A:$D,MATCH('variable fournisseur'!$A154,'bibliotheque fournisseur'!$B:$B,0),MATCH("nom",'bibliotheque fournisseur'!$1:$1,0)),"")</f>
        <v/>
      </c>
      <c r="S146" t="s">
        <v>11</v>
      </c>
      <c r="T146" t="str">
        <f>IFERROR(INDEX('bibliotheque fournisseur'!A:D,MATCH('variable fournisseur'!A154,'bibliotheque fournisseur'!B:B,0),MATCH("iban",'bibliotheque fournisseur'!$1:$1,0)),"")</f>
        <v/>
      </c>
      <c r="U146" t="s">
        <v>20</v>
      </c>
      <c r="V146" t="str">
        <f ca="1">CONCATENATE('variable tireur'!$I$5," ",'variable fournisseur'!$A154)</f>
        <v xml:space="preserve">12/2024 </v>
      </c>
      <c r="W146" t="s">
        <v>22</v>
      </c>
      <c r="AA146" s="5"/>
    </row>
    <row r="147" spans="1:27" ht="15" customHeight="1" x14ac:dyDescent="0.25">
      <c r="A147" t="str">
        <f>IF('variable fournisseur'!A155&lt;&gt;"","&lt;CdtTrfTxInf&gt;&lt;PmtId&gt;&lt;InstrId&gt;","")</f>
        <v/>
      </c>
      <c r="B147" t="str">
        <f>IF('variable fournisseur'!A155&lt;&gt;"",PROPER('variable tireur'!$B$2),"")</f>
        <v/>
      </c>
      <c r="C147" t="s">
        <v>6</v>
      </c>
      <c r="D147" t="str">
        <f ca="1">'variable tireur'!$G$5</f>
        <v>20241206</v>
      </c>
      <c r="E147" t="s">
        <v>6</v>
      </c>
      <c r="F147" t="str">
        <f ca="1">CONCATENATE('variable fournisseur'!$C$5,'variable fournisseur'!$D155)</f>
        <v>M119.640.0</v>
      </c>
      <c r="G147" t="str">
        <f>IF('variable fournisseur'!A155&lt;&gt;"","&lt;/InstrId&gt;&lt;EndToEndId&gt;","")</f>
        <v/>
      </c>
      <c r="H147" t="str">
        <f>UPPER(LEFT('variable tireur'!$B$2,3))</f>
        <v/>
      </c>
      <c r="I147" t="str">
        <f>IF('variable fournisseur'!A155&lt;&gt;"",".","")</f>
        <v/>
      </c>
      <c r="J147" t="str">
        <f ca="1">'variable tireur'!$G$5</f>
        <v>20241206</v>
      </c>
      <c r="K147" t="str">
        <f>IF('variable fournisseur'!A155&lt;&gt;"",".","")</f>
        <v/>
      </c>
      <c r="L147" t="str">
        <f>'variable fournisseur'!$F155</f>
        <v/>
      </c>
      <c r="M147" t="s">
        <v>8</v>
      </c>
      <c r="N147">
        <f>'variable fournisseur'!C155</f>
        <v>0</v>
      </c>
      <c r="O147" t="s">
        <v>9</v>
      </c>
      <c r="P147" t="str">
        <f>IFERROR(INDEX('bibliotheque fournisseur'!$A:$D,MATCH('variable fournisseur'!$A155,'bibliotheque fournisseur'!$B:$B,0),MATCH("bic",'bibliotheque fournisseur'!$1:$1,0)),"")</f>
        <v/>
      </c>
      <c r="Q147" t="s">
        <v>10</v>
      </c>
      <c r="R147" t="str">
        <f>IFERROR(INDEX('bibliotheque fournisseur'!$A:$D,MATCH('variable fournisseur'!$A155,'bibliotheque fournisseur'!$B:$B,0),MATCH("nom",'bibliotheque fournisseur'!$1:$1,0)),"")</f>
        <v/>
      </c>
      <c r="S147" t="s">
        <v>11</v>
      </c>
      <c r="T147" t="str">
        <f>IFERROR(INDEX('bibliotheque fournisseur'!A:D,MATCH('variable fournisseur'!A155,'bibliotheque fournisseur'!B:B,0),MATCH("iban",'bibliotheque fournisseur'!$1:$1,0)),"")</f>
        <v/>
      </c>
      <c r="U147" t="s">
        <v>20</v>
      </c>
      <c r="V147" t="str">
        <f ca="1">CONCATENATE('variable tireur'!$I$5," ",'variable fournisseur'!$A155)</f>
        <v xml:space="preserve">12/2024 </v>
      </c>
      <c r="W147" t="s">
        <v>22</v>
      </c>
      <c r="AA147" s="5"/>
    </row>
    <row r="148" spans="1:27" ht="15" customHeight="1" x14ac:dyDescent="0.25">
      <c r="A148" t="str">
        <f>IF('variable fournisseur'!A156&lt;&gt;"","&lt;CdtTrfTxInf&gt;&lt;PmtId&gt;&lt;InstrId&gt;","")</f>
        <v/>
      </c>
      <c r="B148" t="str">
        <f>IF('variable fournisseur'!A156&lt;&gt;"",PROPER('variable tireur'!$B$2),"")</f>
        <v/>
      </c>
      <c r="C148" t="s">
        <v>6</v>
      </c>
      <c r="D148" t="str">
        <f ca="1">'variable tireur'!$G$5</f>
        <v>20241206</v>
      </c>
      <c r="E148" t="s">
        <v>6</v>
      </c>
      <c r="F148" t="str">
        <f ca="1">CONCATENATE('variable fournisseur'!$C$5,'variable fournisseur'!$D156)</f>
        <v>M119.640.0</v>
      </c>
      <c r="G148" t="str">
        <f>IF('variable fournisseur'!A156&lt;&gt;"","&lt;/InstrId&gt;&lt;EndToEndId&gt;","")</f>
        <v/>
      </c>
      <c r="H148" t="str">
        <f>UPPER(LEFT('variable tireur'!$B$2,3))</f>
        <v/>
      </c>
      <c r="I148" t="str">
        <f>IF('variable fournisseur'!A156&lt;&gt;"",".","")</f>
        <v/>
      </c>
      <c r="J148" t="str">
        <f ca="1">'variable tireur'!$G$5</f>
        <v>20241206</v>
      </c>
      <c r="K148" t="str">
        <f>IF('variable fournisseur'!A156&lt;&gt;"",".","")</f>
        <v/>
      </c>
      <c r="L148" t="str">
        <f>'variable fournisseur'!$F156</f>
        <v/>
      </c>
      <c r="M148" t="s">
        <v>8</v>
      </c>
      <c r="N148">
        <f>'variable fournisseur'!C156</f>
        <v>0</v>
      </c>
      <c r="O148" t="s">
        <v>9</v>
      </c>
      <c r="P148" t="str">
        <f>IFERROR(INDEX('bibliotheque fournisseur'!$A:$D,MATCH('variable fournisseur'!$A156,'bibliotheque fournisseur'!$B:$B,0),MATCH("bic",'bibliotheque fournisseur'!$1:$1,0)),"")</f>
        <v/>
      </c>
      <c r="Q148" t="s">
        <v>10</v>
      </c>
      <c r="R148" t="str">
        <f>IFERROR(INDEX('bibliotheque fournisseur'!$A:$D,MATCH('variable fournisseur'!$A156,'bibliotheque fournisseur'!$B:$B,0),MATCH("nom",'bibliotheque fournisseur'!$1:$1,0)),"")</f>
        <v/>
      </c>
      <c r="S148" t="s">
        <v>11</v>
      </c>
      <c r="T148" t="str">
        <f>IFERROR(INDEX('bibliotheque fournisseur'!A:D,MATCH('variable fournisseur'!A156,'bibliotheque fournisseur'!B:B,0),MATCH("iban",'bibliotheque fournisseur'!$1:$1,0)),"")</f>
        <v/>
      </c>
      <c r="U148" t="s">
        <v>20</v>
      </c>
      <c r="V148" t="str">
        <f ca="1">CONCATENATE('variable tireur'!$I$5," ",'variable fournisseur'!$A156)</f>
        <v xml:space="preserve">12/2024 </v>
      </c>
      <c r="W148" t="s">
        <v>22</v>
      </c>
      <c r="AA148" s="5"/>
    </row>
    <row r="149" spans="1:27" ht="15" customHeight="1" x14ac:dyDescent="0.25">
      <c r="A149" t="str">
        <f>IF('variable fournisseur'!A157&lt;&gt;"","&lt;CdtTrfTxInf&gt;&lt;PmtId&gt;&lt;InstrId&gt;","")</f>
        <v/>
      </c>
      <c r="B149" t="str">
        <f>IF('variable fournisseur'!A157&lt;&gt;"",PROPER('variable tireur'!$B$2),"")</f>
        <v/>
      </c>
      <c r="C149" t="s">
        <v>6</v>
      </c>
      <c r="D149" t="str">
        <f ca="1">'variable tireur'!$G$5</f>
        <v>20241206</v>
      </c>
      <c r="E149" t="s">
        <v>6</v>
      </c>
      <c r="F149" t="str">
        <f ca="1">CONCATENATE('variable fournisseur'!$C$5,'variable fournisseur'!$D157)</f>
        <v>M119.640.0</v>
      </c>
      <c r="G149" t="str">
        <f>IF('variable fournisseur'!A157&lt;&gt;"","&lt;/InstrId&gt;&lt;EndToEndId&gt;","")</f>
        <v/>
      </c>
      <c r="H149" t="str">
        <f>UPPER(LEFT('variable tireur'!$B$2,3))</f>
        <v/>
      </c>
      <c r="I149" t="str">
        <f>IF('variable fournisseur'!A157&lt;&gt;"",".","")</f>
        <v/>
      </c>
      <c r="J149" t="str">
        <f ca="1">'variable tireur'!$G$5</f>
        <v>20241206</v>
      </c>
      <c r="K149" t="str">
        <f>IF('variable fournisseur'!A157&lt;&gt;"",".","")</f>
        <v/>
      </c>
      <c r="L149" t="str">
        <f>'variable fournisseur'!$F157</f>
        <v/>
      </c>
      <c r="M149" t="s">
        <v>8</v>
      </c>
      <c r="N149">
        <f>'variable fournisseur'!C157</f>
        <v>0</v>
      </c>
      <c r="O149" t="s">
        <v>9</v>
      </c>
      <c r="P149" t="str">
        <f>IFERROR(INDEX('bibliotheque fournisseur'!$A:$D,MATCH('variable fournisseur'!$A157,'bibliotheque fournisseur'!$B:$B,0),MATCH("bic",'bibliotheque fournisseur'!$1:$1,0)),"")</f>
        <v/>
      </c>
      <c r="Q149" t="s">
        <v>10</v>
      </c>
      <c r="R149" t="str">
        <f>IFERROR(INDEX('bibliotheque fournisseur'!$A:$D,MATCH('variable fournisseur'!$A157,'bibliotheque fournisseur'!$B:$B,0),MATCH("nom",'bibliotheque fournisseur'!$1:$1,0)),"")</f>
        <v/>
      </c>
      <c r="S149" t="s">
        <v>11</v>
      </c>
      <c r="T149" t="str">
        <f>IFERROR(INDEX('bibliotheque fournisseur'!A:D,MATCH('variable fournisseur'!A157,'bibliotheque fournisseur'!B:B,0),MATCH("iban",'bibliotheque fournisseur'!$1:$1,0)),"")</f>
        <v/>
      </c>
      <c r="U149" t="s">
        <v>20</v>
      </c>
      <c r="V149" t="str">
        <f ca="1">CONCATENATE('variable tireur'!$I$5," ",'variable fournisseur'!$A157)</f>
        <v xml:space="preserve">12/2024 </v>
      </c>
      <c r="W149" t="s">
        <v>22</v>
      </c>
      <c r="AA149" s="5"/>
    </row>
    <row r="150" spans="1:27" ht="15" customHeight="1" x14ac:dyDescent="0.25">
      <c r="A150" t="str">
        <f>IF('variable fournisseur'!A158&lt;&gt;"","&lt;CdtTrfTxInf&gt;&lt;PmtId&gt;&lt;InstrId&gt;","")</f>
        <v/>
      </c>
      <c r="B150" t="str">
        <f>IF('variable fournisseur'!A158&lt;&gt;"",PROPER('variable tireur'!$B$2),"")</f>
        <v/>
      </c>
      <c r="C150" t="s">
        <v>6</v>
      </c>
      <c r="D150" t="str">
        <f ca="1">'variable tireur'!$G$5</f>
        <v>20241206</v>
      </c>
      <c r="E150" t="s">
        <v>6</v>
      </c>
      <c r="F150" t="str">
        <f ca="1">CONCATENATE('variable fournisseur'!$C$5,'variable fournisseur'!$D158)</f>
        <v>M119.640.0</v>
      </c>
      <c r="G150" t="str">
        <f>IF('variable fournisseur'!A158&lt;&gt;"","&lt;/InstrId&gt;&lt;EndToEndId&gt;","")</f>
        <v/>
      </c>
      <c r="H150" t="str">
        <f>UPPER(LEFT('variable tireur'!$B$2,3))</f>
        <v/>
      </c>
      <c r="I150" t="str">
        <f>IF('variable fournisseur'!A158&lt;&gt;"",".","")</f>
        <v/>
      </c>
      <c r="J150" t="str">
        <f ca="1">'variable tireur'!$G$5</f>
        <v>20241206</v>
      </c>
      <c r="K150" t="str">
        <f>IF('variable fournisseur'!A158&lt;&gt;"",".","")</f>
        <v/>
      </c>
      <c r="L150" t="str">
        <f>'variable fournisseur'!$F158</f>
        <v/>
      </c>
      <c r="M150" t="s">
        <v>8</v>
      </c>
      <c r="N150">
        <f>'variable fournisseur'!C158</f>
        <v>0</v>
      </c>
      <c r="O150" t="s">
        <v>9</v>
      </c>
      <c r="P150" t="str">
        <f>IFERROR(INDEX('bibliotheque fournisseur'!$A:$D,MATCH('variable fournisseur'!$A158,'bibliotheque fournisseur'!$B:$B,0),MATCH("bic",'bibliotheque fournisseur'!$1:$1,0)),"")</f>
        <v/>
      </c>
      <c r="Q150" t="s">
        <v>10</v>
      </c>
      <c r="R150" t="str">
        <f>IFERROR(INDEX('bibliotheque fournisseur'!$A:$D,MATCH('variable fournisseur'!$A158,'bibliotheque fournisseur'!$B:$B,0),MATCH("nom",'bibliotheque fournisseur'!$1:$1,0)),"")</f>
        <v/>
      </c>
      <c r="S150" t="s">
        <v>11</v>
      </c>
      <c r="T150" t="str">
        <f>IFERROR(INDEX('bibliotheque fournisseur'!A:D,MATCH('variable fournisseur'!A158,'bibliotheque fournisseur'!B:B,0),MATCH("iban",'bibliotheque fournisseur'!$1:$1,0)),"")</f>
        <v/>
      </c>
      <c r="U150" t="s">
        <v>20</v>
      </c>
      <c r="V150" t="str">
        <f ca="1">CONCATENATE('variable tireur'!$I$5," ",'variable fournisseur'!$A158)</f>
        <v xml:space="preserve">12/2024 </v>
      </c>
      <c r="W150" t="s">
        <v>22</v>
      </c>
      <c r="AA150" s="5"/>
    </row>
    <row r="151" spans="1:27" ht="15" customHeight="1" x14ac:dyDescent="0.25">
      <c r="A151" t="str">
        <f>IF('variable fournisseur'!A159&lt;&gt;"","&lt;CdtTrfTxInf&gt;&lt;PmtId&gt;&lt;InstrId&gt;","")</f>
        <v/>
      </c>
      <c r="B151" t="str">
        <f>IF('variable fournisseur'!A159&lt;&gt;"",PROPER('variable tireur'!$B$2),"")</f>
        <v/>
      </c>
      <c r="C151" t="s">
        <v>6</v>
      </c>
      <c r="D151" t="str">
        <f ca="1">'variable tireur'!$G$5</f>
        <v>20241206</v>
      </c>
      <c r="E151" t="s">
        <v>6</v>
      </c>
      <c r="F151" t="str">
        <f ca="1">CONCATENATE('variable fournisseur'!$C$5,'variable fournisseur'!$D159)</f>
        <v>M119.640.0</v>
      </c>
      <c r="G151" t="str">
        <f>IF('variable fournisseur'!A159&lt;&gt;"","&lt;/InstrId&gt;&lt;EndToEndId&gt;","")</f>
        <v/>
      </c>
      <c r="H151" t="str">
        <f>UPPER(LEFT('variable tireur'!$B$2,3))</f>
        <v/>
      </c>
      <c r="I151" t="str">
        <f>IF('variable fournisseur'!A159&lt;&gt;"",".","")</f>
        <v/>
      </c>
      <c r="J151" t="str">
        <f ca="1">'variable tireur'!$G$5</f>
        <v>20241206</v>
      </c>
      <c r="K151" t="str">
        <f>IF('variable fournisseur'!A159&lt;&gt;"",".","")</f>
        <v/>
      </c>
      <c r="L151" t="str">
        <f>'variable fournisseur'!$F159</f>
        <v/>
      </c>
      <c r="M151" t="s">
        <v>8</v>
      </c>
      <c r="N151">
        <f>'variable fournisseur'!C159</f>
        <v>0</v>
      </c>
      <c r="O151" t="s">
        <v>9</v>
      </c>
      <c r="P151" t="str">
        <f>IFERROR(INDEX('bibliotheque fournisseur'!$A:$D,MATCH('variable fournisseur'!$A159,'bibliotheque fournisseur'!$B:$B,0),MATCH("bic",'bibliotheque fournisseur'!$1:$1,0)),"")</f>
        <v/>
      </c>
      <c r="Q151" t="s">
        <v>10</v>
      </c>
      <c r="R151" t="str">
        <f>IFERROR(INDEX('bibliotheque fournisseur'!$A:$D,MATCH('variable fournisseur'!$A159,'bibliotheque fournisseur'!$B:$B,0),MATCH("nom",'bibliotheque fournisseur'!$1:$1,0)),"")</f>
        <v/>
      </c>
      <c r="S151" t="s">
        <v>11</v>
      </c>
      <c r="T151" t="str">
        <f>IFERROR(INDEX('bibliotheque fournisseur'!A:D,MATCH('variable fournisseur'!A159,'bibliotheque fournisseur'!B:B,0),MATCH("iban",'bibliotheque fournisseur'!$1:$1,0)),"")</f>
        <v/>
      </c>
      <c r="U151" t="s">
        <v>20</v>
      </c>
      <c r="V151" t="str">
        <f ca="1">CONCATENATE('variable tireur'!$I$5," ",'variable fournisseur'!$A159)</f>
        <v xml:space="preserve">12/2024 </v>
      </c>
      <c r="W151" t="s">
        <v>22</v>
      </c>
      <c r="AA151" s="5"/>
    </row>
    <row r="152" spans="1:27" ht="15" customHeight="1" x14ac:dyDescent="0.25">
      <c r="A152" t="str">
        <f>IF('variable fournisseur'!A160&lt;&gt;"","&lt;CdtTrfTxInf&gt;&lt;PmtId&gt;&lt;InstrId&gt;","")</f>
        <v/>
      </c>
      <c r="B152" t="str">
        <f>IF('variable fournisseur'!A160&lt;&gt;"",PROPER('variable tireur'!$B$2),"")</f>
        <v/>
      </c>
      <c r="C152" t="s">
        <v>6</v>
      </c>
      <c r="D152" t="str">
        <f ca="1">'variable tireur'!$G$5</f>
        <v>20241206</v>
      </c>
      <c r="E152" t="s">
        <v>6</v>
      </c>
      <c r="F152" t="str">
        <f ca="1">CONCATENATE('variable fournisseur'!$C$5,'variable fournisseur'!$D160)</f>
        <v>M119.640.0</v>
      </c>
      <c r="G152" t="str">
        <f>IF('variable fournisseur'!A160&lt;&gt;"","&lt;/InstrId&gt;&lt;EndToEndId&gt;","")</f>
        <v/>
      </c>
      <c r="H152" t="str">
        <f>UPPER(LEFT('variable tireur'!$B$2,3))</f>
        <v/>
      </c>
      <c r="I152" t="str">
        <f>IF('variable fournisseur'!A160&lt;&gt;"",".","")</f>
        <v/>
      </c>
      <c r="J152" t="str">
        <f ca="1">'variable tireur'!$G$5</f>
        <v>20241206</v>
      </c>
      <c r="K152" t="str">
        <f>IF('variable fournisseur'!A160&lt;&gt;"",".","")</f>
        <v/>
      </c>
      <c r="L152" t="str">
        <f>'variable fournisseur'!$F160</f>
        <v/>
      </c>
      <c r="M152" t="s">
        <v>8</v>
      </c>
      <c r="N152">
        <f>'variable fournisseur'!C160</f>
        <v>0</v>
      </c>
      <c r="O152" t="s">
        <v>9</v>
      </c>
      <c r="P152" t="str">
        <f>IFERROR(INDEX('bibliotheque fournisseur'!$A:$D,MATCH('variable fournisseur'!$A160,'bibliotheque fournisseur'!$B:$B,0),MATCH("bic",'bibliotheque fournisseur'!$1:$1,0)),"")</f>
        <v/>
      </c>
      <c r="Q152" t="s">
        <v>10</v>
      </c>
      <c r="R152" t="str">
        <f>IFERROR(INDEX('bibliotheque fournisseur'!$A:$D,MATCH('variable fournisseur'!$A160,'bibliotheque fournisseur'!$B:$B,0),MATCH("nom",'bibliotheque fournisseur'!$1:$1,0)),"")</f>
        <v/>
      </c>
      <c r="S152" t="s">
        <v>11</v>
      </c>
      <c r="T152" t="str">
        <f>IFERROR(INDEX('bibliotheque fournisseur'!A:D,MATCH('variable fournisseur'!A160,'bibliotheque fournisseur'!B:B,0),MATCH("iban",'bibliotheque fournisseur'!$1:$1,0)),"")</f>
        <v/>
      </c>
      <c r="U152" t="s">
        <v>20</v>
      </c>
      <c r="V152" t="str">
        <f ca="1">CONCATENATE('variable tireur'!$I$5," ",'variable fournisseur'!$A160)</f>
        <v xml:space="preserve">12/2024 </v>
      </c>
      <c r="W152" t="s">
        <v>22</v>
      </c>
      <c r="AA152" s="5"/>
    </row>
    <row r="153" spans="1:27" ht="15" customHeight="1" x14ac:dyDescent="0.25">
      <c r="A153" t="str">
        <f>IF('variable fournisseur'!A161&lt;&gt;"","&lt;CdtTrfTxInf&gt;&lt;PmtId&gt;&lt;InstrId&gt;","")</f>
        <v/>
      </c>
      <c r="B153" t="str">
        <f>IF('variable fournisseur'!A161&lt;&gt;"",PROPER('variable tireur'!$B$2),"")</f>
        <v/>
      </c>
      <c r="C153" t="s">
        <v>6</v>
      </c>
      <c r="D153" t="str">
        <f ca="1">'variable tireur'!$G$5</f>
        <v>20241206</v>
      </c>
      <c r="E153" t="s">
        <v>6</v>
      </c>
      <c r="F153" t="str">
        <f ca="1">CONCATENATE('variable fournisseur'!$C$5,'variable fournisseur'!$D161)</f>
        <v>M119.640.0</v>
      </c>
      <c r="G153" t="str">
        <f>IF('variable fournisseur'!A161&lt;&gt;"","&lt;/InstrId&gt;&lt;EndToEndId&gt;","")</f>
        <v/>
      </c>
      <c r="H153" t="str">
        <f>UPPER(LEFT('variable tireur'!$B$2,3))</f>
        <v/>
      </c>
      <c r="I153" t="str">
        <f>IF('variable fournisseur'!A161&lt;&gt;"",".","")</f>
        <v/>
      </c>
      <c r="J153" t="str">
        <f ca="1">'variable tireur'!$G$5</f>
        <v>20241206</v>
      </c>
      <c r="K153" t="str">
        <f>IF('variable fournisseur'!A161&lt;&gt;"",".","")</f>
        <v/>
      </c>
      <c r="L153" t="str">
        <f>'variable fournisseur'!$F161</f>
        <v/>
      </c>
      <c r="M153" t="s">
        <v>8</v>
      </c>
      <c r="N153">
        <f>'variable fournisseur'!C161</f>
        <v>0</v>
      </c>
      <c r="O153" t="s">
        <v>9</v>
      </c>
      <c r="P153" t="str">
        <f>IFERROR(INDEX('bibliotheque fournisseur'!$A:$D,MATCH('variable fournisseur'!$A161,'bibliotheque fournisseur'!$B:$B,0),MATCH("bic",'bibliotheque fournisseur'!$1:$1,0)),"")</f>
        <v/>
      </c>
      <c r="Q153" t="s">
        <v>10</v>
      </c>
      <c r="R153" t="str">
        <f>IFERROR(INDEX('bibliotheque fournisseur'!$A:$D,MATCH('variable fournisseur'!$A161,'bibliotheque fournisseur'!$B:$B,0),MATCH("nom",'bibliotheque fournisseur'!$1:$1,0)),"")</f>
        <v/>
      </c>
      <c r="S153" t="s">
        <v>11</v>
      </c>
      <c r="T153" t="str">
        <f>IFERROR(INDEX('bibliotheque fournisseur'!A:D,MATCH('variable fournisseur'!A161,'bibliotheque fournisseur'!B:B,0),MATCH("iban",'bibliotheque fournisseur'!$1:$1,0)),"")</f>
        <v/>
      </c>
      <c r="U153" t="s">
        <v>20</v>
      </c>
      <c r="V153" t="str">
        <f ca="1">CONCATENATE('variable tireur'!$I$5," ",'variable fournisseur'!$A161)</f>
        <v xml:space="preserve">12/2024 </v>
      </c>
      <c r="W153" t="s">
        <v>22</v>
      </c>
      <c r="AA153" s="5"/>
    </row>
    <row r="154" spans="1:27" ht="15" customHeight="1" x14ac:dyDescent="0.25">
      <c r="A154" t="str">
        <f>IF('variable fournisseur'!A162&lt;&gt;"","&lt;CdtTrfTxInf&gt;&lt;PmtId&gt;&lt;InstrId&gt;","")</f>
        <v/>
      </c>
      <c r="B154" t="str">
        <f>IF('variable fournisseur'!A162&lt;&gt;"",PROPER('variable tireur'!$B$2),"")</f>
        <v/>
      </c>
      <c r="C154" t="s">
        <v>6</v>
      </c>
      <c r="D154" t="str">
        <f ca="1">'variable tireur'!$G$5</f>
        <v>20241206</v>
      </c>
      <c r="E154" t="s">
        <v>6</v>
      </c>
      <c r="F154" t="str">
        <f ca="1">CONCATENATE('variable fournisseur'!$C$5,'variable fournisseur'!$D162)</f>
        <v>M119.640.0</v>
      </c>
      <c r="G154" t="str">
        <f>IF('variable fournisseur'!A162&lt;&gt;"","&lt;/InstrId&gt;&lt;EndToEndId&gt;","")</f>
        <v/>
      </c>
      <c r="H154" t="str">
        <f>UPPER(LEFT('variable tireur'!$B$2,3))</f>
        <v/>
      </c>
      <c r="I154" t="str">
        <f>IF('variable fournisseur'!A162&lt;&gt;"",".","")</f>
        <v/>
      </c>
      <c r="J154" t="str">
        <f ca="1">'variable tireur'!$G$5</f>
        <v>20241206</v>
      </c>
      <c r="K154" t="str">
        <f>IF('variable fournisseur'!A162&lt;&gt;"",".","")</f>
        <v/>
      </c>
      <c r="L154" t="str">
        <f>'variable fournisseur'!$F162</f>
        <v/>
      </c>
      <c r="M154" t="s">
        <v>8</v>
      </c>
      <c r="N154">
        <f>'variable fournisseur'!C162</f>
        <v>0</v>
      </c>
      <c r="O154" t="s">
        <v>9</v>
      </c>
      <c r="P154" t="str">
        <f>IFERROR(INDEX('bibliotheque fournisseur'!$A:$D,MATCH('variable fournisseur'!$A162,'bibliotheque fournisseur'!$B:$B,0),MATCH("bic",'bibliotheque fournisseur'!$1:$1,0)),"")</f>
        <v/>
      </c>
      <c r="Q154" t="s">
        <v>10</v>
      </c>
      <c r="R154" t="str">
        <f>IFERROR(INDEX('bibliotheque fournisseur'!$A:$D,MATCH('variable fournisseur'!$A162,'bibliotheque fournisseur'!$B:$B,0),MATCH("nom",'bibliotheque fournisseur'!$1:$1,0)),"")</f>
        <v/>
      </c>
      <c r="S154" t="s">
        <v>11</v>
      </c>
      <c r="T154" t="str">
        <f>IFERROR(INDEX('bibliotheque fournisseur'!A:D,MATCH('variable fournisseur'!A162,'bibliotheque fournisseur'!B:B,0),MATCH("iban",'bibliotheque fournisseur'!$1:$1,0)),"")</f>
        <v/>
      </c>
      <c r="U154" t="s">
        <v>20</v>
      </c>
      <c r="V154" t="str">
        <f ca="1">CONCATENATE('variable tireur'!$I$5," ",'variable fournisseur'!$A162)</f>
        <v xml:space="preserve">12/2024 </v>
      </c>
      <c r="W154" t="s">
        <v>22</v>
      </c>
      <c r="AA154" s="5"/>
    </row>
    <row r="155" spans="1:27" ht="15" customHeight="1" x14ac:dyDescent="0.25">
      <c r="A155" t="str">
        <f>IF('variable fournisseur'!A163&lt;&gt;"","&lt;CdtTrfTxInf&gt;&lt;PmtId&gt;&lt;InstrId&gt;","")</f>
        <v/>
      </c>
      <c r="B155" t="str">
        <f>IF('variable fournisseur'!A163&lt;&gt;"",PROPER('variable tireur'!$B$2),"")</f>
        <v/>
      </c>
      <c r="C155" t="s">
        <v>6</v>
      </c>
      <c r="D155" t="str">
        <f ca="1">'variable tireur'!$G$5</f>
        <v>20241206</v>
      </c>
      <c r="E155" t="s">
        <v>6</v>
      </c>
      <c r="F155" t="str">
        <f ca="1">CONCATENATE('variable fournisseur'!$C$5,'variable fournisseur'!$D163)</f>
        <v>M119.640.0</v>
      </c>
      <c r="G155" t="str">
        <f>IF('variable fournisseur'!A163&lt;&gt;"","&lt;/InstrId&gt;&lt;EndToEndId&gt;","")</f>
        <v/>
      </c>
      <c r="H155" t="str">
        <f>UPPER(LEFT('variable tireur'!$B$2,3))</f>
        <v/>
      </c>
      <c r="I155" t="str">
        <f>IF('variable fournisseur'!A163&lt;&gt;"",".","")</f>
        <v/>
      </c>
      <c r="J155" t="str">
        <f ca="1">'variable tireur'!$G$5</f>
        <v>20241206</v>
      </c>
      <c r="K155" t="str">
        <f>IF('variable fournisseur'!A163&lt;&gt;"",".","")</f>
        <v/>
      </c>
      <c r="L155" t="str">
        <f>'variable fournisseur'!$F163</f>
        <v/>
      </c>
      <c r="M155" t="s">
        <v>8</v>
      </c>
      <c r="N155">
        <f>'variable fournisseur'!C163</f>
        <v>0</v>
      </c>
      <c r="O155" t="s">
        <v>9</v>
      </c>
      <c r="P155" t="str">
        <f>IFERROR(INDEX('bibliotheque fournisseur'!$A:$D,MATCH('variable fournisseur'!$A163,'bibliotheque fournisseur'!$B:$B,0),MATCH("bic",'bibliotheque fournisseur'!$1:$1,0)),"")</f>
        <v/>
      </c>
      <c r="Q155" t="s">
        <v>10</v>
      </c>
      <c r="R155" t="str">
        <f>IFERROR(INDEX('bibliotheque fournisseur'!$A:$D,MATCH('variable fournisseur'!$A163,'bibliotheque fournisseur'!$B:$B,0),MATCH("nom",'bibliotheque fournisseur'!$1:$1,0)),"")</f>
        <v/>
      </c>
      <c r="S155" t="s">
        <v>11</v>
      </c>
      <c r="T155" t="str">
        <f>IFERROR(INDEX('bibliotheque fournisseur'!A:D,MATCH('variable fournisseur'!A163,'bibliotheque fournisseur'!B:B,0),MATCH("iban",'bibliotheque fournisseur'!$1:$1,0)),"")</f>
        <v/>
      </c>
      <c r="U155" t="s">
        <v>20</v>
      </c>
      <c r="V155" t="str">
        <f ca="1">CONCATENATE('variable tireur'!$I$5," ",'variable fournisseur'!$A163)</f>
        <v xml:space="preserve">12/2024 </v>
      </c>
      <c r="W155" t="s">
        <v>22</v>
      </c>
      <c r="AA155" s="5"/>
    </row>
    <row r="156" spans="1:27" ht="15" customHeight="1" x14ac:dyDescent="0.25">
      <c r="A156" t="str">
        <f>IF('variable fournisseur'!A164&lt;&gt;"","&lt;CdtTrfTxInf&gt;&lt;PmtId&gt;&lt;InstrId&gt;","")</f>
        <v/>
      </c>
      <c r="B156" t="str">
        <f>IF('variable fournisseur'!A164&lt;&gt;"",PROPER('variable tireur'!$B$2),"")</f>
        <v/>
      </c>
      <c r="C156" t="s">
        <v>6</v>
      </c>
      <c r="D156" t="str">
        <f ca="1">'variable tireur'!$G$5</f>
        <v>20241206</v>
      </c>
      <c r="E156" t="s">
        <v>6</v>
      </c>
      <c r="F156" t="str">
        <f ca="1">CONCATENATE('variable fournisseur'!$C$5,'variable fournisseur'!$D164)</f>
        <v>M119.640.0</v>
      </c>
      <c r="G156" t="str">
        <f>IF('variable fournisseur'!A164&lt;&gt;"","&lt;/InstrId&gt;&lt;EndToEndId&gt;","")</f>
        <v/>
      </c>
      <c r="H156" t="str">
        <f>UPPER(LEFT('variable tireur'!$B$2,3))</f>
        <v/>
      </c>
      <c r="I156" t="str">
        <f>IF('variable fournisseur'!A164&lt;&gt;"",".","")</f>
        <v/>
      </c>
      <c r="J156" t="str">
        <f ca="1">'variable tireur'!$G$5</f>
        <v>20241206</v>
      </c>
      <c r="K156" t="str">
        <f>IF('variable fournisseur'!A164&lt;&gt;"",".","")</f>
        <v/>
      </c>
      <c r="L156" t="str">
        <f>'variable fournisseur'!$F164</f>
        <v/>
      </c>
      <c r="M156" t="s">
        <v>8</v>
      </c>
      <c r="N156">
        <f>'variable fournisseur'!C164</f>
        <v>0</v>
      </c>
      <c r="O156" t="s">
        <v>9</v>
      </c>
      <c r="P156" t="str">
        <f>IFERROR(INDEX('bibliotheque fournisseur'!$A:$D,MATCH('variable fournisseur'!$A164,'bibliotheque fournisseur'!$B:$B,0),MATCH("bic",'bibliotheque fournisseur'!$1:$1,0)),"")</f>
        <v/>
      </c>
      <c r="Q156" t="s">
        <v>10</v>
      </c>
      <c r="R156" t="str">
        <f>IFERROR(INDEX('bibliotheque fournisseur'!$A:$D,MATCH('variable fournisseur'!$A164,'bibliotheque fournisseur'!$B:$B,0),MATCH("nom",'bibliotheque fournisseur'!$1:$1,0)),"")</f>
        <v/>
      </c>
      <c r="S156" t="s">
        <v>11</v>
      </c>
      <c r="T156" t="str">
        <f>IFERROR(INDEX('bibliotheque fournisseur'!A:D,MATCH('variable fournisseur'!A164,'bibliotheque fournisseur'!B:B,0),MATCH("iban",'bibliotheque fournisseur'!$1:$1,0)),"")</f>
        <v/>
      </c>
      <c r="U156" t="s">
        <v>20</v>
      </c>
      <c r="V156" t="str">
        <f ca="1">CONCATENATE('variable tireur'!$I$5," ",'variable fournisseur'!$A164)</f>
        <v xml:space="preserve">12/2024 </v>
      </c>
      <c r="W156" t="s">
        <v>22</v>
      </c>
      <c r="AA156" s="5"/>
    </row>
    <row r="157" spans="1:27" ht="15" customHeight="1" x14ac:dyDescent="0.25">
      <c r="A157" t="str">
        <f>IF('variable fournisseur'!A165&lt;&gt;"","&lt;CdtTrfTxInf&gt;&lt;PmtId&gt;&lt;InstrId&gt;","")</f>
        <v/>
      </c>
      <c r="B157" t="str">
        <f>IF('variable fournisseur'!A165&lt;&gt;"",PROPER('variable tireur'!$B$2),"")</f>
        <v/>
      </c>
      <c r="C157" t="s">
        <v>6</v>
      </c>
      <c r="D157" t="str">
        <f ca="1">'variable tireur'!$G$5</f>
        <v>20241206</v>
      </c>
      <c r="E157" t="s">
        <v>6</v>
      </c>
      <c r="F157" t="str">
        <f ca="1">CONCATENATE('variable fournisseur'!$C$5,'variable fournisseur'!$D165)</f>
        <v>M119.640.0</v>
      </c>
      <c r="G157" t="str">
        <f>IF('variable fournisseur'!A165&lt;&gt;"","&lt;/InstrId&gt;&lt;EndToEndId&gt;","")</f>
        <v/>
      </c>
      <c r="H157" t="str">
        <f>UPPER(LEFT('variable tireur'!$B$2,3))</f>
        <v/>
      </c>
      <c r="I157" t="str">
        <f>IF('variable fournisseur'!A165&lt;&gt;"",".","")</f>
        <v/>
      </c>
      <c r="J157" t="str">
        <f ca="1">'variable tireur'!$G$5</f>
        <v>20241206</v>
      </c>
      <c r="K157" t="str">
        <f>IF('variable fournisseur'!A165&lt;&gt;"",".","")</f>
        <v/>
      </c>
      <c r="L157" t="str">
        <f>'variable fournisseur'!$F165</f>
        <v/>
      </c>
      <c r="M157" t="s">
        <v>8</v>
      </c>
      <c r="N157">
        <f>'variable fournisseur'!C165</f>
        <v>0</v>
      </c>
      <c r="O157" t="s">
        <v>9</v>
      </c>
      <c r="P157" t="str">
        <f>IFERROR(INDEX('bibliotheque fournisseur'!$A:$D,MATCH('variable fournisseur'!$A165,'bibliotheque fournisseur'!$B:$B,0),MATCH("bic",'bibliotheque fournisseur'!$1:$1,0)),"")</f>
        <v/>
      </c>
      <c r="Q157" t="s">
        <v>10</v>
      </c>
      <c r="R157" t="str">
        <f>IFERROR(INDEX('bibliotheque fournisseur'!$A:$D,MATCH('variable fournisseur'!$A165,'bibliotheque fournisseur'!$B:$B,0),MATCH("nom",'bibliotheque fournisseur'!$1:$1,0)),"")</f>
        <v/>
      </c>
      <c r="S157" t="s">
        <v>11</v>
      </c>
      <c r="T157" t="str">
        <f>IFERROR(INDEX('bibliotheque fournisseur'!A:D,MATCH('variable fournisseur'!A165,'bibliotheque fournisseur'!B:B,0),MATCH("iban",'bibliotheque fournisseur'!$1:$1,0)),"")</f>
        <v/>
      </c>
      <c r="U157" t="s">
        <v>20</v>
      </c>
      <c r="V157" t="str">
        <f ca="1">CONCATENATE('variable tireur'!$I$5," ",'variable fournisseur'!$A165)</f>
        <v xml:space="preserve">12/2024 </v>
      </c>
      <c r="W157" t="s">
        <v>22</v>
      </c>
      <c r="AA157" s="5"/>
    </row>
    <row r="158" spans="1:27" ht="15" customHeight="1" x14ac:dyDescent="0.25">
      <c r="A158" t="str">
        <f>IF('variable fournisseur'!A166&lt;&gt;"","&lt;CdtTrfTxInf&gt;&lt;PmtId&gt;&lt;InstrId&gt;","")</f>
        <v/>
      </c>
      <c r="B158" t="str">
        <f>IF('variable fournisseur'!A166&lt;&gt;"",PROPER('variable tireur'!$B$2),"")</f>
        <v/>
      </c>
      <c r="C158" t="s">
        <v>6</v>
      </c>
      <c r="D158" t="str">
        <f ca="1">'variable tireur'!$G$5</f>
        <v>20241206</v>
      </c>
      <c r="E158" t="s">
        <v>6</v>
      </c>
      <c r="F158" t="str">
        <f ca="1">CONCATENATE('variable fournisseur'!$C$5,'variable fournisseur'!$D166)</f>
        <v>M119.640.0</v>
      </c>
      <c r="G158" t="str">
        <f>IF('variable fournisseur'!A166&lt;&gt;"","&lt;/InstrId&gt;&lt;EndToEndId&gt;","")</f>
        <v/>
      </c>
      <c r="H158" t="str">
        <f>UPPER(LEFT('variable tireur'!$B$2,3))</f>
        <v/>
      </c>
      <c r="I158" t="str">
        <f>IF('variable fournisseur'!A166&lt;&gt;"",".","")</f>
        <v/>
      </c>
      <c r="J158" t="str">
        <f ca="1">'variable tireur'!$G$5</f>
        <v>20241206</v>
      </c>
      <c r="K158" t="str">
        <f>IF('variable fournisseur'!A166&lt;&gt;"",".","")</f>
        <v/>
      </c>
      <c r="L158" t="str">
        <f>'variable fournisseur'!$F166</f>
        <v/>
      </c>
      <c r="M158" t="s">
        <v>8</v>
      </c>
      <c r="N158">
        <f>'variable fournisseur'!C166</f>
        <v>0</v>
      </c>
      <c r="O158" t="s">
        <v>9</v>
      </c>
      <c r="P158" t="str">
        <f>IFERROR(INDEX('bibliotheque fournisseur'!$A:$D,MATCH('variable fournisseur'!$A166,'bibliotheque fournisseur'!$B:$B,0),MATCH("bic",'bibliotheque fournisseur'!$1:$1,0)),"")</f>
        <v/>
      </c>
      <c r="Q158" t="s">
        <v>10</v>
      </c>
      <c r="R158" t="str">
        <f>IFERROR(INDEX('bibliotheque fournisseur'!$A:$D,MATCH('variable fournisseur'!$A166,'bibliotheque fournisseur'!$B:$B,0),MATCH("nom",'bibliotheque fournisseur'!$1:$1,0)),"")</f>
        <v/>
      </c>
      <c r="S158" t="s">
        <v>11</v>
      </c>
      <c r="T158" t="str">
        <f>IFERROR(INDEX('bibliotheque fournisseur'!A:D,MATCH('variable fournisseur'!A166,'bibliotheque fournisseur'!B:B,0),MATCH("iban",'bibliotheque fournisseur'!$1:$1,0)),"")</f>
        <v/>
      </c>
      <c r="U158" t="s">
        <v>20</v>
      </c>
      <c r="V158" t="str">
        <f ca="1">CONCATENATE('variable tireur'!$I$5," ",'variable fournisseur'!$A166)</f>
        <v xml:space="preserve">12/2024 </v>
      </c>
      <c r="W158" t="s">
        <v>22</v>
      </c>
      <c r="AA158" s="5"/>
    </row>
    <row r="159" spans="1:27" ht="15" customHeight="1" x14ac:dyDescent="0.25">
      <c r="A159" t="str">
        <f>IF('variable fournisseur'!A167&lt;&gt;"","&lt;CdtTrfTxInf&gt;&lt;PmtId&gt;&lt;InstrId&gt;","")</f>
        <v/>
      </c>
      <c r="B159" t="str">
        <f>IF('variable fournisseur'!A167&lt;&gt;"",PROPER('variable tireur'!$B$2),"")</f>
        <v/>
      </c>
      <c r="C159" t="s">
        <v>6</v>
      </c>
      <c r="D159" t="str">
        <f ca="1">'variable tireur'!$G$5</f>
        <v>20241206</v>
      </c>
      <c r="E159" t="s">
        <v>6</v>
      </c>
      <c r="F159" t="str">
        <f ca="1">CONCATENATE('variable fournisseur'!$C$5,'variable fournisseur'!$D167)</f>
        <v>M119.640.0</v>
      </c>
      <c r="G159" t="str">
        <f>IF('variable fournisseur'!A167&lt;&gt;"","&lt;/InstrId&gt;&lt;EndToEndId&gt;","")</f>
        <v/>
      </c>
      <c r="H159" t="str">
        <f>UPPER(LEFT('variable tireur'!$B$2,3))</f>
        <v/>
      </c>
      <c r="I159" t="str">
        <f>IF('variable fournisseur'!A167&lt;&gt;"",".","")</f>
        <v/>
      </c>
      <c r="J159" t="str">
        <f ca="1">'variable tireur'!$G$5</f>
        <v>20241206</v>
      </c>
      <c r="K159" t="str">
        <f>IF('variable fournisseur'!A167&lt;&gt;"",".","")</f>
        <v/>
      </c>
      <c r="L159" t="str">
        <f>'variable fournisseur'!$F167</f>
        <v/>
      </c>
      <c r="M159" t="s">
        <v>8</v>
      </c>
      <c r="N159">
        <f>'variable fournisseur'!C167</f>
        <v>0</v>
      </c>
      <c r="O159" t="s">
        <v>9</v>
      </c>
      <c r="P159" t="str">
        <f>IFERROR(INDEX('bibliotheque fournisseur'!$A:$D,MATCH('variable fournisseur'!$A167,'bibliotheque fournisseur'!$B:$B,0),MATCH("bic",'bibliotheque fournisseur'!$1:$1,0)),"")</f>
        <v/>
      </c>
      <c r="Q159" t="s">
        <v>10</v>
      </c>
      <c r="R159" t="str">
        <f>IFERROR(INDEX('bibliotheque fournisseur'!$A:$D,MATCH('variable fournisseur'!$A167,'bibliotheque fournisseur'!$B:$B,0),MATCH("nom",'bibliotheque fournisseur'!$1:$1,0)),"")</f>
        <v/>
      </c>
      <c r="S159" t="s">
        <v>11</v>
      </c>
      <c r="T159" t="str">
        <f>IFERROR(INDEX('bibliotheque fournisseur'!A:D,MATCH('variable fournisseur'!A167,'bibliotheque fournisseur'!B:B,0),MATCH("iban",'bibliotheque fournisseur'!$1:$1,0)),"")</f>
        <v/>
      </c>
      <c r="U159" t="s">
        <v>20</v>
      </c>
      <c r="V159" t="str">
        <f ca="1">CONCATENATE('variable tireur'!$I$5," ",'variable fournisseur'!$A167)</f>
        <v xml:space="preserve">12/2024 </v>
      </c>
      <c r="W159" t="s">
        <v>22</v>
      </c>
      <c r="AA159" s="5"/>
    </row>
    <row r="160" spans="1:27" ht="15" customHeight="1" x14ac:dyDescent="0.25">
      <c r="A160" t="str">
        <f>IF('variable fournisseur'!A168&lt;&gt;"","&lt;CdtTrfTxInf&gt;&lt;PmtId&gt;&lt;InstrId&gt;","")</f>
        <v/>
      </c>
      <c r="B160" t="str">
        <f>IF('variable fournisseur'!A168&lt;&gt;"",PROPER('variable tireur'!$B$2),"")</f>
        <v/>
      </c>
      <c r="C160" t="s">
        <v>6</v>
      </c>
      <c r="D160" t="str">
        <f ca="1">'variable tireur'!$G$5</f>
        <v>20241206</v>
      </c>
      <c r="E160" t="s">
        <v>6</v>
      </c>
      <c r="F160" t="str">
        <f ca="1">CONCATENATE('variable fournisseur'!$C$5,'variable fournisseur'!$D168)</f>
        <v>M119.640.0</v>
      </c>
      <c r="G160" t="str">
        <f>IF('variable fournisseur'!A168&lt;&gt;"","&lt;/InstrId&gt;&lt;EndToEndId&gt;","")</f>
        <v/>
      </c>
      <c r="H160" t="str">
        <f>UPPER(LEFT('variable tireur'!$B$2,3))</f>
        <v/>
      </c>
      <c r="I160" t="str">
        <f>IF('variable fournisseur'!A168&lt;&gt;"",".","")</f>
        <v/>
      </c>
      <c r="J160" t="str">
        <f ca="1">'variable tireur'!$G$5</f>
        <v>20241206</v>
      </c>
      <c r="K160" t="str">
        <f>IF('variable fournisseur'!A168&lt;&gt;"",".","")</f>
        <v/>
      </c>
      <c r="L160" t="str">
        <f>'variable fournisseur'!$F168</f>
        <v/>
      </c>
      <c r="M160" t="s">
        <v>8</v>
      </c>
      <c r="N160">
        <f>'variable fournisseur'!C168</f>
        <v>0</v>
      </c>
      <c r="O160" t="s">
        <v>9</v>
      </c>
      <c r="P160" t="str">
        <f>IFERROR(INDEX('bibliotheque fournisseur'!$A:$D,MATCH('variable fournisseur'!$A168,'bibliotheque fournisseur'!$B:$B,0),MATCH("bic",'bibliotheque fournisseur'!$1:$1,0)),"")</f>
        <v/>
      </c>
      <c r="Q160" t="s">
        <v>10</v>
      </c>
      <c r="R160" t="str">
        <f>IFERROR(INDEX('bibliotheque fournisseur'!$A:$D,MATCH('variable fournisseur'!$A168,'bibliotheque fournisseur'!$B:$B,0),MATCH("nom",'bibliotheque fournisseur'!$1:$1,0)),"")</f>
        <v/>
      </c>
      <c r="S160" t="s">
        <v>11</v>
      </c>
      <c r="T160" t="str">
        <f>IFERROR(INDEX('bibliotheque fournisseur'!A:D,MATCH('variable fournisseur'!A168,'bibliotheque fournisseur'!B:B,0),MATCH("iban",'bibliotheque fournisseur'!$1:$1,0)),"")</f>
        <v/>
      </c>
      <c r="U160" t="s">
        <v>20</v>
      </c>
      <c r="V160" t="str">
        <f ca="1">CONCATENATE('variable tireur'!$I$5," ",'variable fournisseur'!$A168)</f>
        <v xml:space="preserve">12/2024 </v>
      </c>
      <c r="W160" t="s">
        <v>22</v>
      </c>
      <c r="AA160" s="5"/>
    </row>
    <row r="161" spans="1:27" ht="15" customHeight="1" x14ac:dyDescent="0.25">
      <c r="A161" t="str">
        <f>IF('variable fournisseur'!A169&lt;&gt;"","&lt;CdtTrfTxInf&gt;&lt;PmtId&gt;&lt;InstrId&gt;","")</f>
        <v/>
      </c>
      <c r="B161" t="str">
        <f>IF('variable fournisseur'!A169&lt;&gt;"",PROPER('variable tireur'!$B$2),"")</f>
        <v/>
      </c>
      <c r="C161" t="s">
        <v>6</v>
      </c>
      <c r="D161" t="str">
        <f ca="1">'variable tireur'!$G$5</f>
        <v>20241206</v>
      </c>
      <c r="E161" t="s">
        <v>6</v>
      </c>
      <c r="F161" t="str">
        <f ca="1">CONCATENATE('variable fournisseur'!$C$5,'variable fournisseur'!$D169)</f>
        <v>M119.640.0</v>
      </c>
      <c r="G161" t="str">
        <f>IF('variable fournisseur'!A169&lt;&gt;"","&lt;/InstrId&gt;&lt;EndToEndId&gt;","")</f>
        <v/>
      </c>
      <c r="H161" t="str">
        <f>UPPER(LEFT('variable tireur'!$B$2,3))</f>
        <v/>
      </c>
      <c r="I161" t="str">
        <f>IF('variable fournisseur'!A169&lt;&gt;"",".","")</f>
        <v/>
      </c>
      <c r="J161" t="str">
        <f ca="1">'variable tireur'!$G$5</f>
        <v>20241206</v>
      </c>
      <c r="K161" t="str">
        <f>IF('variable fournisseur'!A169&lt;&gt;"",".","")</f>
        <v/>
      </c>
      <c r="L161" t="str">
        <f>'variable fournisseur'!$F169</f>
        <v/>
      </c>
      <c r="M161" t="s">
        <v>8</v>
      </c>
      <c r="N161">
        <f>'variable fournisseur'!C169</f>
        <v>0</v>
      </c>
      <c r="O161" t="s">
        <v>9</v>
      </c>
      <c r="P161" t="str">
        <f>IFERROR(INDEX('bibliotheque fournisseur'!$A:$D,MATCH('variable fournisseur'!$A169,'bibliotheque fournisseur'!$B:$B,0),MATCH("bic",'bibliotheque fournisseur'!$1:$1,0)),"")</f>
        <v/>
      </c>
      <c r="Q161" t="s">
        <v>10</v>
      </c>
      <c r="R161" t="str">
        <f>IFERROR(INDEX('bibliotheque fournisseur'!$A:$D,MATCH('variable fournisseur'!$A169,'bibliotheque fournisseur'!$B:$B,0),MATCH("nom",'bibliotheque fournisseur'!$1:$1,0)),"")</f>
        <v/>
      </c>
      <c r="S161" t="s">
        <v>11</v>
      </c>
      <c r="T161" t="str">
        <f>IFERROR(INDEX('bibliotheque fournisseur'!A:D,MATCH('variable fournisseur'!A169,'bibliotheque fournisseur'!B:B,0),MATCH("iban",'bibliotheque fournisseur'!$1:$1,0)),"")</f>
        <v/>
      </c>
      <c r="U161" t="s">
        <v>20</v>
      </c>
      <c r="V161" t="str">
        <f ca="1">CONCATENATE('variable tireur'!$I$5," ",'variable fournisseur'!$A169)</f>
        <v xml:space="preserve">12/2024 </v>
      </c>
      <c r="W161" t="s">
        <v>22</v>
      </c>
      <c r="AA161" s="5"/>
    </row>
    <row r="162" spans="1:27" ht="15" customHeight="1" x14ac:dyDescent="0.25">
      <c r="A162" t="str">
        <f>IF('variable fournisseur'!A170&lt;&gt;"","&lt;CdtTrfTxInf&gt;&lt;PmtId&gt;&lt;InstrId&gt;","")</f>
        <v/>
      </c>
      <c r="B162" t="str">
        <f>IF('variable fournisseur'!A170&lt;&gt;"",PROPER('variable tireur'!$B$2),"")</f>
        <v/>
      </c>
      <c r="C162" t="s">
        <v>6</v>
      </c>
      <c r="D162" t="str">
        <f ca="1">'variable tireur'!$G$5</f>
        <v>20241206</v>
      </c>
      <c r="E162" t="s">
        <v>6</v>
      </c>
      <c r="F162" t="str">
        <f ca="1">CONCATENATE('variable fournisseur'!$C$5,'variable fournisseur'!$D170)</f>
        <v>M119.640.0</v>
      </c>
      <c r="G162" t="str">
        <f>IF('variable fournisseur'!A170&lt;&gt;"","&lt;/InstrId&gt;&lt;EndToEndId&gt;","")</f>
        <v/>
      </c>
      <c r="H162" t="str">
        <f>UPPER(LEFT('variable tireur'!$B$2,3))</f>
        <v/>
      </c>
      <c r="I162" t="str">
        <f>IF('variable fournisseur'!A170&lt;&gt;"",".","")</f>
        <v/>
      </c>
      <c r="J162" t="str">
        <f ca="1">'variable tireur'!$G$5</f>
        <v>20241206</v>
      </c>
      <c r="K162" t="str">
        <f>IF('variable fournisseur'!A170&lt;&gt;"",".","")</f>
        <v/>
      </c>
      <c r="L162" t="str">
        <f>'variable fournisseur'!$F170</f>
        <v/>
      </c>
      <c r="M162" t="s">
        <v>8</v>
      </c>
      <c r="N162">
        <f>'variable fournisseur'!C170</f>
        <v>0</v>
      </c>
      <c r="O162" t="s">
        <v>9</v>
      </c>
      <c r="P162" t="str">
        <f>IFERROR(INDEX('bibliotheque fournisseur'!$A:$D,MATCH('variable fournisseur'!$A170,'bibliotheque fournisseur'!$B:$B,0),MATCH("bic",'bibliotheque fournisseur'!$1:$1,0)),"")</f>
        <v/>
      </c>
      <c r="Q162" t="s">
        <v>10</v>
      </c>
      <c r="R162" t="str">
        <f>IFERROR(INDEX('bibliotheque fournisseur'!$A:$D,MATCH('variable fournisseur'!$A170,'bibliotheque fournisseur'!$B:$B,0),MATCH("nom",'bibliotheque fournisseur'!$1:$1,0)),"")</f>
        <v/>
      </c>
      <c r="S162" t="s">
        <v>11</v>
      </c>
      <c r="T162" t="str">
        <f>IFERROR(INDEX('bibliotheque fournisseur'!A:D,MATCH('variable fournisseur'!A170,'bibliotheque fournisseur'!B:B,0),MATCH("iban",'bibliotheque fournisseur'!$1:$1,0)),"")</f>
        <v/>
      </c>
      <c r="U162" t="s">
        <v>20</v>
      </c>
      <c r="V162" t="str">
        <f ca="1">CONCATENATE('variable tireur'!$I$5," ",'variable fournisseur'!$A170)</f>
        <v xml:space="preserve">12/2024 </v>
      </c>
      <c r="W162" t="s">
        <v>22</v>
      </c>
      <c r="AA162" s="5"/>
    </row>
    <row r="163" spans="1:27" ht="15" customHeight="1" x14ac:dyDescent="0.25">
      <c r="A163" t="str">
        <f>IF('variable fournisseur'!A171&lt;&gt;"","&lt;CdtTrfTxInf&gt;&lt;PmtId&gt;&lt;InstrId&gt;","")</f>
        <v/>
      </c>
      <c r="B163" t="str">
        <f>IF('variable fournisseur'!A171&lt;&gt;"",PROPER('variable tireur'!$B$2),"")</f>
        <v/>
      </c>
      <c r="C163" t="s">
        <v>6</v>
      </c>
      <c r="D163" t="str">
        <f ca="1">'variable tireur'!$G$5</f>
        <v>20241206</v>
      </c>
      <c r="E163" t="s">
        <v>6</v>
      </c>
      <c r="F163" t="str">
        <f ca="1">CONCATENATE('variable fournisseur'!$C$5,'variable fournisseur'!$D171)</f>
        <v>M119.640.0</v>
      </c>
      <c r="G163" t="str">
        <f>IF('variable fournisseur'!A171&lt;&gt;"","&lt;/InstrId&gt;&lt;EndToEndId&gt;","")</f>
        <v/>
      </c>
      <c r="H163" t="str">
        <f>UPPER(LEFT('variable tireur'!$B$2,3))</f>
        <v/>
      </c>
      <c r="I163" t="str">
        <f>IF('variable fournisseur'!A171&lt;&gt;"",".","")</f>
        <v/>
      </c>
      <c r="J163" t="str">
        <f ca="1">'variable tireur'!$G$5</f>
        <v>20241206</v>
      </c>
      <c r="K163" t="str">
        <f>IF('variable fournisseur'!A171&lt;&gt;"",".","")</f>
        <v/>
      </c>
      <c r="L163" t="str">
        <f>'variable fournisseur'!$F171</f>
        <v/>
      </c>
      <c r="M163" t="s">
        <v>8</v>
      </c>
      <c r="N163">
        <f>'variable fournisseur'!C171</f>
        <v>0</v>
      </c>
      <c r="O163" t="s">
        <v>9</v>
      </c>
      <c r="P163" t="str">
        <f>IFERROR(INDEX('bibliotheque fournisseur'!$A:$D,MATCH('variable fournisseur'!$A171,'bibliotheque fournisseur'!$B:$B,0),MATCH("bic",'bibliotheque fournisseur'!$1:$1,0)),"")</f>
        <v/>
      </c>
      <c r="Q163" t="s">
        <v>10</v>
      </c>
      <c r="R163" t="str">
        <f>IFERROR(INDEX('bibliotheque fournisseur'!$A:$D,MATCH('variable fournisseur'!$A171,'bibliotheque fournisseur'!$B:$B,0),MATCH("nom",'bibliotheque fournisseur'!$1:$1,0)),"")</f>
        <v/>
      </c>
      <c r="S163" t="s">
        <v>11</v>
      </c>
      <c r="T163" t="str">
        <f>IFERROR(INDEX('bibliotheque fournisseur'!A:D,MATCH('variable fournisseur'!A171,'bibliotheque fournisseur'!B:B,0),MATCH("iban",'bibliotheque fournisseur'!$1:$1,0)),"")</f>
        <v/>
      </c>
      <c r="U163" t="s">
        <v>20</v>
      </c>
      <c r="V163" t="str">
        <f ca="1">CONCATENATE('variable tireur'!$I$5," ",'variable fournisseur'!$A171)</f>
        <v xml:space="preserve">12/2024 </v>
      </c>
      <c r="W163" t="s">
        <v>22</v>
      </c>
      <c r="AA163" s="5"/>
    </row>
    <row r="164" spans="1:27" ht="15" customHeight="1" x14ac:dyDescent="0.25">
      <c r="A164" t="str">
        <f>IF('variable fournisseur'!A172&lt;&gt;"","&lt;CdtTrfTxInf&gt;&lt;PmtId&gt;&lt;InstrId&gt;","")</f>
        <v/>
      </c>
      <c r="B164" t="str">
        <f>IF('variable fournisseur'!A172&lt;&gt;"",PROPER('variable tireur'!$B$2),"")</f>
        <v/>
      </c>
      <c r="C164" t="s">
        <v>6</v>
      </c>
      <c r="D164" t="str">
        <f ca="1">'variable tireur'!$G$5</f>
        <v>20241206</v>
      </c>
      <c r="E164" t="s">
        <v>6</v>
      </c>
      <c r="F164" t="str">
        <f ca="1">CONCATENATE('variable fournisseur'!$C$5,'variable fournisseur'!$D172)</f>
        <v>M119.640.0</v>
      </c>
      <c r="G164" t="str">
        <f>IF('variable fournisseur'!A172&lt;&gt;"","&lt;/InstrId&gt;&lt;EndToEndId&gt;","")</f>
        <v/>
      </c>
      <c r="H164" t="str">
        <f>UPPER(LEFT('variable tireur'!$B$2,3))</f>
        <v/>
      </c>
      <c r="I164" t="str">
        <f>IF('variable fournisseur'!A172&lt;&gt;"",".","")</f>
        <v/>
      </c>
      <c r="J164" t="str">
        <f ca="1">'variable tireur'!$G$5</f>
        <v>20241206</v>
      </c>
      <c r="K164" t="str">
        <f>IF('variable fournisseur'!A172&lt;&gt;"",".","")</f>
        <v/>
      </c>
      <c r="L164" t="str">
        <f>'variable fournisseur'!$F172</f>
        <v/>
      </c>
      <c r="M164" t="s">
        <v>8</v>
      </c>
      <c r="N164">
        <f>'variable fournisseur'!C172</f>
        <v>0</v>
      </c>
      <c r="O164" t="s">
        <v>9</v>
      </c>
      <c r="P164" t="str">
        <f>IFERROR(INDEX('bibliotheque fournisseur'!$A:$D,MATCH('variable fournisseur'!$A172,'bibliotheque fournisseur'!$B:$B,0),MATCH("bic",'bibliotheque fournisseur'!$1:$1,0)),"")</f>
        <v/>
      </c>
      <c r="Q164" t="s">
        <v>10</v>
      </c>
      <c r="R164" t="str">
        <f>IFERROR(INDEX('bibliotheque fournisseur'!$A:$D,MATCH('variable fournisseur'!$A172,'bibliotheque fournisseur'!$B:$B,0),MATCH("nom",'bibliotheque fournisseur'!$1:$1,0)),"")</f>
        <v/>
      </c>
      <c r="S164" t="s">
        <v>11</v>
      </c>
      <c r="T164" t="str">
        <f>IFERROR(INDEX('bibliotheque fournisseur'!A:D,MATCH('variable fournisseur'!A172,'bibliotheque fournisseur'!B:B,0),MATCH("iban",'bibliotheque fournisseur'!$1:$1,0)),"")</f>
        <v/>
      </c>
      <c r="U164" t="s">
        <v>20</v>
      </c>
      <c r="V164" t="str">
        <f ca="1">CONCATENATE('variable tireur'!$I$5," ",'variable fournisseur'!$A172)</f>
        <v xml:space="preserve">12/2024 </v>
      </c>
      <c r="W164" t="s">
        <v>22</v>
      </c>
      <c r="AA164" s="5"/>
    </row>
    <row r="165" spans="1:27" ht="15" customHeight="1" x14ac:dyDescent="0.25">
      <c r="A165" t="str">
        <f>IF('variable fournisseur'!A173&lt;&gt;"","&lt;CdtTrfTxInf&gt;&lt;PmtId&gt;&lt;InstrId&gt;","")</f>
        <v/>
      </c>
      <c r="B165" t="str">
        <f>IF('variable fournisseur'!A173&lt;&gt;"",PROPER('variable tireur'!$B$2),"")</f>
        <v/>
      </c>
      <c r="C165" t="s">
        <v>6</v>
      </c>
      <c r="D165" t="str">
        <f ca="1">'variable tireur'!$G$5</f>
        <v>20241206</v>
      </c>
      <c r="E165" t="s">
        <v>6</v>
      </c>
      <c r="F165" t="str">
        <f ca="1">CONCATENATE('variable fournisseur'!$C$5,'variable fournisseur'!$D173)</f>
        <v>M119.640.0</v>
      </c>
      <c r="G165" t="str">
        <f>IF('variable fournisseur'!A173&lt;&gt;"","&lt;/InstrId&gt;&lt;EndToEndId&gt;","")</f>
        <v/>
      </c>
      <c r="H165" t="str">
        <f>UPPER(LEFT('variable tireur'!$B$2,3))</f>
        <v/>
      </c>
      <c r="I165" t="str">
        <f>IF('variable fournisseur'!A173&lt;&gt;"",".","")</f>
        <v/>
      </c>
      <c r="J165" t="str">
        <f ca="1">'variable tireur'!$G$5</f>
        <v>20241206</v>
      </c>
      <c r="K165" t="str">
        <f>IF('variable fournisseur'!A173&lt;&gt;"",".","")</f>
        <v/>
      </c>
      <c r="L165" t="str">
        <f>'variable fournisseur'!$F173</f>
        <v/>
      </c>
      <c r="M165" t="s">
        <v>8</v>
      </c>
      <c r="N165">
        <f>'variable fournisseur'!C173</f>
        <v>0</v>
      </c>
      <c r="O165" t="s">
        <v>9</v>
      </c>
      <c r="P165" t="str">
        <f>IFERROR(INDEX('bibliotheque fournisseur'!$A:$D,MATCH('variable fournisseur'!$A173,'bibliotheque fournisseur'!$B:$B,0),MATCH("bic",'bibliotheque fournisseur'!$1:$1,0)),"")</f>
        <v/>
      </c>
      <c r="Q165" t="s">
        <v>10</v>
      </c>
      <c r="R165" t="str">
        <f>IFERROR(INDEX('bibliotheque fournisseur'!$A:$D,MATCH('variable fournisseur'!$A173,'bibliotheque fournisseur'!$B:$B,0),MATCH("nom",'bibliotheque fournisseur'!$1:$1,0)),"")</f>
        <v/>
      </c>
      <c r="S165" t="s">
        <v>11</v>
      </c>
      <c r="T165" t="str">
        <f>IFERROR(INDEX('bibliotheque fournisseur'!A:D,MATCH('variable fournisseur'!A173,'bibliotheque fournisseur'!B:B,0),MATCH("iban",'bibliotheque fournisseur'!$1:$1,0)),"")</f>
        <v/>
      </c>
      <c r="U165" t="s">
        <v>20</v>
      </c>
      <c r="V165" t="str">
        <f ca="1">CONCATENATE('variable tireur'!$I$5," ",'variable fournisseur'!$A173)</f>
        <v xml:space="preserve">12/2024 </v>
      </c>
      <c r="W165" t="s">
        <v>22</v>
      </c>
      <c r="AA165" s="5"/>
    </row>
    <row r="166" spans="1:27" ht="15" customHeight="1" x14ac:dyDescent="0.25">
      <c r="A166" t="str">
        <f>IF('variable fournisseur'!A174&lt;&gt;"","&lt;CdtTrfTxInf&gt;&lt;PmtId&gt;&lt;InstrId&gt;","")</f>
        <v/>
      </c>
      <c r="B166" t="str">
        <f>IF('variable fournisseur'!A174&lt;&gt;"",PROPER('variable tireur'!$B$2),"")</f>
        <v/>
      </c>
      <c r="C166" t="s">
        <v>6</v>
      </c>
      <c r="D166" t="str">
        <f ca="1">'variable tireur'!$G$5</f>
        <v>20241206</v>
      </c>
      <c r="E166" t="s">
        <v>6</v>
      </c>
      <c r="F166" t="str">
        <f ca="1">CONCATENATE('variable fournisseur'!$C$5,'variable fournisseur'!$D174)</f>
        <v>M119.640.0</v>
      </c>
      <c r="G166" t="str">
        <f>IF('variable fournisseur'!A174&lt;&gt;"","&lt;/InstrId&gt;&lt;EndToEndId&gt;","")</f>
        <v/>
      </c>
      <c r="H166" t="str">
        <f>UPPER(LEFT('variable tireur'!$B$2,3))</f>
        <v/>
      </c>
      <c r="I166" t="str">
        <f>IF('variable fournisseur'!A174&lt;&gt;"",".","")</f>
        <v/>
      </c>
      <c r="J166" t="str">
        <f ca="1">'variable tireur'!$G$5</f>
        <v>20241206</v>
      </c>
      <c r="K166" t="str">
        <f>IF('variable fournisseur'!A174&lt;&gt;"",".","")</f>
        <v/>
      </c>
      <c r="L166" t="str">
        <f>'variable fournisseur'!$F174</f>
        <v/>
      </c>
      <c r="M166" t="s">
        <v>8</v>
      </c>
      <c r="N166">
        <f>'variable fournisseur'!C174</f>
        <v>0</v>
      </c>
      <c r="O166" t="s">
        <v>9</v>
      </c>
      <c r="P166" t="str">
        <f>IFERROR(INDEX('bibliotheque fournisseur'!$A:$D,MATCH('variable fournisseur'!$A174,'bibliotheque fournisseur'!$B:$B,0),MATCH("bic",'bibliotheque fournisseur'!$1:$1,0)),"")</f>
        <v/>
      </c>
      <c r="Q166" t="s">
        <v>10</v>
      </c>
      <c r="R166" t="str">
        <f>IFERROR(INDEX('bibliotheque fournisseur'!$A:$D,MATCH('variable fournisseur'!$A174,'bibliotheque fournisseur'!$B:$B,0),MATCH("nom",'bibliotheque fournisseur'!$1:$1,0)),"")</f>
        <v/>
      </c>
      <c r="S166" t="s">
        <v>11</v>
      </c>
      <c r="T166" t="str">
        <f>IFERROR(INDEX('bibliotheque fournisseur'!A:D,MATCH('variable fournisseur'!A174,'bibliotheque fournisseur'!B:B,0),MATCH("iban",'bibliotheque fournisseur'!$1:$1,0)),"")</f>
        <v/>
      </c>
      <c r="U166" t="s">
        <v>20</v>
      </c>
      <c r="V166" t="str">
        <f ca="1">CONCATENATE('variable tireur'!$I$5," ",'variable fournisseur'!$A174)</f>
        <v xml:space="preserve">12/2024 </v>
      </c>
      <c r="W166" t="s">
        <v>22</v>
      </c>
      <c r="AA166" s="5"/>
    </row>
    <row r="167" spans="1:27" ht="15" customHeight="1" x14ac:dyDescent="0.25">
      <c r="A167" t="str">
        <f>IF('variable fournisseur'!A175&lt;&gt;"","&lt;CdtTrfTxInf&gt;&lt;PmtId&gt;&lt;InstrId&gt;","")</f>
        <v/>
      </c>
      <c r="B167" t="str">
        <f>IF('variable fournisseur'!A175&lt;&gt;"",PROPER('variable tireur'!$B$2),"")</f>
        <v/>
      </c>
      <c r="C167" t="s">
        <v>6</v>
      </c>
      <c r="D167" t="str">
        <f ca="1">'variable tireur'!$G$5</f>
        <v>20241206</v>
      </c>
      <c r="E167" t="s">
        <v>6</v>
      </c>
      <c r="F167" t="str">
        <f ca="1">CONCATENATE('variable fournisseur'!$C$5,'variable fournisseur'!$D175)</f>
        <v>M119.640.0</v>
      </c>
      <c r="G167" t="str">
        <f>IF('variable fournisseur'!A175&lt;&gt;"","&lt;/InstrId&gt;&lt;EndToEndId&gt;","")</f>
        <v/>
      </c>
      <c r="H167" t="str">
        <f>UPPER(LEFT('variable tireur'!$B$2,3))</f>
        <v/>
      </c>
      <c r="I167" t="str">
        <f>IF('variable fournisseur'!A175&lt;&gt;"",".","")</f>
        <v/>
      </c>
      <c r="J167" t="str">
        <f ca="1">'variable tireur'!$G$5</f>
        <v>20241206</v>
      </c>
      <c r="K167" t="str">
        <f>IF('variable fournisseur'!A175&lt;&gt;"",".","")</f>
        <v/>
      </c>
      <c r="L167" t="str">
        <f>'variable fournisseur'!$F175</f>
        <v/>
      </c>
      <c r="M167" t="s">
        <v>8</v>
      </c>
      <c r="N167">
        <f>'variable fournisseur'!C175</f>
        <v>0</v>
      </c>
      <c r="O167" t="s">
        <v>9</v>
      </c>
      <c r="P167" t="str">
        <f>IFERROR(INDEX('bibliotheque fournisseur'!$A:$D,MATCH('variable fournisseur'!$A175,'bibliotheque fournisseur'!$B:$B,0),MATCH("bic",'bibliotheque fournisseur'!$1:$1,0)),"")</f>
        <v/>
      </c>
      <c r="Q167" t="s">
        <v>10</v>
      </c>
      <c r="R167" t="str">
        <f>IFERROR(INDEX('bibliotheque fournisseur'!$A:$D,MATCH('variable fournisseur'!$A175,'bibliotheque fournisseur'!$B:$B,0),MATCH("nom",'bibliotheque fournisseur'!$1:$1,0)),"")</f>
        <v/>
      </c>
      <c r="S167" t="s">
        <v>11</v>
      </c>
      <c r="T167" t="str">
        <f>IFERROR(INDEX('bibliotheque fournisseur'!A:D,MATCH('variable fournisseur'!A175,'bibliotheque fournisseur'!B:B,0),MATCH("iban",'bibliotheque fournisseur'!$1:$1,0)),"")</f>
        <v/>
      </c>
      <c r="U167" t="s">
        <v>20</v>
      </c>
      <c r="V167" t="str">
        <f ca="1">CONCATENATE('variable tireur'!$I$5," ",'variable fournisseur'!$A175)</f>
        <v xml:space="preserve">12/2024 </v>
      </c>
      <c r="W167" t="s">
        <v>22</v>
      </c>
      <c r="AA167" s="5"/>
    </row>
    <row r="168" spans="1:27" ht="15" customHeight="1" x14ac:dyDescent="0.25">
      <c r="A168" t="str">
        <f>IF('variable fournisseur'!A176&lt;&gt;"","&lt;CdtTrfTxInf&gt;&lt;PmtId&gt;&lt;InstrId&gt;","")</f>
        <v/>
      </c>
      <c r="B168" t="str">
        <f>IF('variable fournisseur'!A176&lt;&gt;"",PROPER('variable tireur'!$B$2),"")</f>
        <v/>
      </c>
      <c r="C168" t="s">
        <v>6</v>
      </c>
      <c r="D168" t="str">
        <f ca="1">'variable tireur'!$G$5</f>
        <v>20241206</v>
      </c>
      <c r="E168" t="s">
        <v>6</v>
      </c>
      <c r="F168" t="str">
        <f ca="1">CONCATENATE('variable fournisseur'!$C$5,'variable fournisseur'!$D176)</f>
        <v>M119.640.0</v>
      </c>
      <c r="G168" t="str">
        <f>IF('variable fournisseur'!A176&lt;&gt;"","&lt;/InstrId&gt;&lt;EndToEndId&gt;","")</f>
        <v/>
      </c>
      <c r="H168" t="str">
        <f>UPPER(LEFT('variable tireur'!$B$2,3))</f>
        <v/>
      </c>
      <c r="I168" t="str">
        <f>IF('variable fournisseur'!A176&lt;&gt;"",".","")</f>
        <v/>
      </c>
      <c r="J168" t="str">
        <f ca="1">'variable tireur'!$G$5</f>
        <v>20241206</v>
      </c>
      <c r="K168" t="str">
        <f>IF('variable fournisseur'!A176&lt;&gt;"",".","")</f>
        <v/>
      </c>
      <c r="L168" t="str">
        <f>'variable fournisseur'!$F176</f>
        <v/>
      </c>
      <c r="M168" t="s">
        <v>8</v>
      </c>
      <c r="N168">
        <f>'variable fournisseur'!C176</f>
        <v>0</v>
      </c>
      <c r="O168" t="s">
        <v>9</v>
      </c>
      <c r="P168" t="str">
        <f>IFERROR(INDEX('bibliotheque fournisseur'!$A:$D,MATCH('variable fournisseur'!$A176,'bibliotheque fournisseur'!$B:$B,0),MATCH("bic",'bibliotheque fournisseur'!$1:$1,0)),"")</f>
        <v/>
      </c>
      <c r="Q168" t="s">
        <v>10</v>
      </c>
      <c r="R168" t="str">
        <f>IFERROR(INDEX('bibliotheque fournisseur'!$A:$D,MATCH('variable fournisseur'!$A176,'bibliotheque fournisseur'!$B:$B,0),MATCH("nom",'bibliotheque fournisseur'!$1:$1,0)),"")</f>
        <v/>
      </c>
      <c r="S168" t="s">
        <v>11</v>
      </c>
      <c r="T168" t="str">
        <f>IFERROR(INDEX('bibliotheque fournisseur'!A:D,MATCH('variable fournisseur'!A176,'bibliotheque fournisseur'!B:B,0),MATCH("iban",'bibliotheque fournisseur'!$1:$1,0)),"")</f>
        <v/>
      </c>
      <c r="U168" t="s">
        <v>20</v>
      </c>
      <c r="V168" t="str">
        <f ca="1">CONCATENATE('variable tireur'!$I$5," ",'variable fournisseur'!$A176)</f>
        <v xml:space="preserve">12/2024 </v>
      </c>
      <c r="W168" t="s">
        <v>22</v>
      </c>
      <c r="AA168" s="5"/>
    </row>
    <row r="169" spans="1:27" ht="15" customHeight="1" x14ac:dyDescent="0.25">
      <c r="A169" t="str">
        <f>IF('variable fournisseur'!A177&lt;&gt;"","&lt;CdtTrfTxInf&gt;&lt;PmtId&gt;&lt;InstrId&gt;","")</f>
        <v/>
      </c>
      <c r="B169" t="str">
        <f>IF('variable fournisseur'!A177&lt;&gt;"",PROPER('variable tireur'!$B$2),"")</f>
        <v/>
      </c>
      <c r="C169" t="s">
        <v>6</v>
      </c>
      <c r="D169" t="str">
        <f ca="1">'variable tireur'!$G$5</f>
        <v>20241206</v>
      </c>
      <c r="E169" t="s">
        <v>6</v>
      </c>
      <c r="F169" t="str">
        <f ca="1">CONCATENATE('variable fournisseur'!$C$5,'variable fournisseur'!$D177)</f>
        <v>M119.640.0</v>
      </c>
      <c r="G169" t="str">
        <f>IF('variable fournisseur'!A177&lt;&gt;"","&lt;/InstrId&gt;&lt;EndToEndId&gt;","")</f>
        <v/>
      </c>
      <c r="H169" t="str">
        <f>UPPER(LEFT('variable tireur'!$B$2,3))</f>
        <v/>
      </c>
      <c r="I169" t="str">
        <f>IF('variable fournisseur'!A177&lt;&gt;"",".","")</f>
        <v/>
      </c>
      <c r="J169" t="str">
        <f ca="1">'variable tireur'!$G$5</f>
        <v>20241206</v>
      </c>
      <c r="K169" t="str">
        <f>IF('variable fournisseur'!A177&lt;&gt;"",".","")</f>
        <v/>
      </c>
      <c r="L169" t="str">
        <f>'variable fournisseur'!$F177</f>
        <v/>
      </c>
      <c r="M169" t="s">
        <v>8</v>
      </c>
      <c r="N169">
        <f>'variable fournisseur'!C177</f>
        <v>0</v>
      </c>
      <c r="O169" t="s">
        <v>9</v>
      </c>
      <c r="P169" t="str">
        <f>IFERROR(INDEX('bibliotheque fournisseur'!$A:$D,MATCH('variable fournisseur'!$A177,'bibliotheque fournisseur'!$B:$B,0),MATCH("bic",'bibliotheque fournisseur'!$1:$1,0)),"")</f>
        <v/>
      </c>
      <c r="Q169" t="s">
        <v>10</v>
      </c>
      <c r="R169" t="str">
        <f>IFERROR(INDEX('bibliotheque fournisseur'!$A:$D,MATCH('variable fournisseur'!$A177,'bibliotheque fournisseur'!$B:$B,0),MATCH("nom",'bibliotheque fournisseur'!$1:$1,0)),"")</f>
        <v/>
      </c>
      <c r="S169" t="s">
        <v>11</v>
      </c>
      <c r="T169" t="str">
        <f>IFERROR(INDEX('bibliotheque fournisseur'!A:D,MATCH('variable fournisseur'!A177,'bibliotheque fournisseur'!B:B,0),MATCH("iban",'bibliotheque fournisseur'!$1:$1,0)),"")</f>
        <v/>
      </c>
      <c r="U169" t="s">
        <v>20</v>
      </c>
      <c r="V169" t="str">
        <f ca="1">CONCATENATE('variable tireur'!$I$5," ",'variable fournisseur'!$A177)</f>
        <v xml:space="preserve">12/2024 </v>
      </c>
      <c r="W169" t="s">
        <v>22</v>
      </c>
      <c r="AA169" s="5"/>
    </row>
    <row r="170" spans="1:27" ht="15" customHeight="1" x14ac:dyDescent="0.25">
      <c r="A170" t="str">
        <f>IF('variable fournisseur'!A178&lt;&gt;"","&lt;CdtTrfTxInf&gt;&lt;PmtId&gt;&lt;InstrId&gt;","")</f>
        <v/>
      </c>
      <c r="B170" t="str">
        <f>IF('variable fournisseur'!A178&lt;&gt;"",PROPER('variable tireur'!$B$2),"")</f>
        <v/>
      </c>
      <c r="C170" t="s">
        <v>6</v>
      </c>
      <c r="D170" t="str">
        <f ca="1">'variable tireur'!$G$5</f>
        <v>20241206</v>
      </c>
      <c r="E170" t="s">
        <v>6</v>
      </c>
      <c r="F170" t="str">
        <f ca="1">CONCATENATE('variable fournisseur'!$C$5,'variable fournisseur'!$D178)</f>
        <v>M119.640.0</v>
      </c>
      <c r="G170" t="str">
        <f>IF('variable fournisseur'!A178&lt;&gt;"","&lt;/InstrId&gt;&lt;EndToEndId&gt;","")</f>
        <v/>
      </c>
      <c r="H170" t="str">
        <f>UPPER(LEFT('variable tireur'!$B$2,3))</f>
        <v/>
      </c>
      <c r="I170" t="str">
        <f>IF('variable fournisseur'!A178&lt;&gt;"",".","")</f>
        <v/>
      </c>
      <c r="J170" t="str">
        <f ca="1">'variable tireur'!$G$5</f>
        <v>20241206</v>
      </c>
      <c r="K170" t="str">
        <f>IF('variable fournisseur'!A178&lt;&gt;"",".","")</f>
        <v/>
      </c>
      <c r="L170" t="str">
        <f>'variable fournisseur'!$F178</f>
        <v/>
      </c>
      <c r="M170" t="s">
        <v>8</v>
      </c>
      <c r="N170">
        <f>'variable fournisseur'!C178</f>
        <v>0</v>
      </c>
      <c r="O170" t="s">
        <v>9</v>
      </c>
      <c r="P170" t="str">
        <f>IFERROR(INDEX('bibliotheque fournisseur'!$A:$D,MATCH('variable fournisseur'!$A178,'bibliotheque fournisseur'!$B:$B,0),MATCH("bic",'bibliotheque fournisseur'!$1:$1,0)),"")</f>
        <v/>
      </c>
      <c r="Q170" t="s">
        <v>10</v>
      </c>
      <c r="R170" t="str">
        <f>IFERROR(INDEX('bibliotheque fournisseur'!$A:$D,MATCH('variable fournisseur'!$A178,'bibliotheque fournisseur'!$B:$B,0),MATCH("nom",'bibliotheque fournisseur'!$1:$1,0)),"")</f>
        <v/>
      </c>
      <c r="S170" t="s">
        <v>11</v>
      </c>
      <c r="T170" t="str">
        <f>IFERROR(INDEX('bibliotheque fournisseur'!A:D,MATCH('variable fournisseur'!A178,'bibliotheque fournisseur'!B:B,0),MATCH("iban",'bibliotheque fournisseur'!$1:$1,0)),"")</f>
        <v/>
      </c>
      <c r="U170" t="s">
        <v>20</v>
      </c>
      <c r="V170" t="str">
        <f ca="1">CONCATENATE('variable tireur'!$I$5," ",'variable fournisseur'!$A178)</f>
        <v xml:space="preserve">12/2024 </v>
      </c>
      <c r="W170" t="s">
        <v>22</v>
      </c>
      <c r="AA170" s="5"/>
    </row>
    <row r="171" spans="1:27" ht="15" customHeight="1" x14ac:dyDescent="0.25">
      <c r="A171" t="str">
        <f>IF('variable fournisseur'!A179&lt;&gt;"","&lt;CdtTrfTxInf&gt;&lt;PmtId&gt;&lt;InstrId&gt;","")</f>
        <v/>
      </c>
      <c r="B171" t="str">
        <f>IF('variable fournisseur'!A179&lt;&gt;"",PROPER('variable tireur'!$B$2),"")</f>
        <v/>
      </c>
      <c r="C171" t="s">
        <v>6</v>
      </c>
      <c r="D171" t="str">
        <f ca="1">'variable tireur'!$G$5</f>
        <v>20241206</v>
      </c>
      <c r="E171" t="s">
        <v>6</v>
      </c>
      <c r="F171" t="str">
        <f ca="1">CONCATENATE('variable fournisseur'!$C$5,'variable fournisseur'!$D179)</f>
        <v>M119.640.0</v>
      </c>
      <c r="G171" t="str">
        <f>IF('variable fournisseur'!A179&lt;&gt;"","&lt;/InstrId&gt;&lt;EndToEndId&gt;","")</f>
        <v/>
      </c>
      <c r="H171" t="str">
        <f>UPPER(LEFT('variable tireur'!$B$2,3))</f>
        <v/>
      </c>
      <c r="I171" t="str">
        <f>IF('variable fournisseur'!A179&lt;&gt;"",".","")</f>
        <v/>
      </c>
      <c r="J171" t="str">
        <f ca="1">'variable tireur'!$G$5</f>
        <v>20241206</v>
      </c>
      <c r="K171" t="str">
        <f>IF('variable fournisseur'!A179&lt;&gt;"",".","")</f>
        <v/>
      </c>
      <c r="L171" t="str">
        <f>'variable fournisseur'!$F179</f>
        <v/>
      </c>
      <c r="M171" t="s">
        <v>8</v>
      </c>
      <c r="N171">
        <f>'variable fournisseur'!C179</f>
        <v>0</v>
      </c>
      <c r="O171" t="s">
        <v>9</v>
      </c>
      <c r="P171" t="str">
        <f>IFERROR(INDEX('bibliotheque fournisseur'!$A:$D,MATCH('variable fournisseur'!$A179,'bibliotheque fournisseur'!$B:$B,0),MATCH("bic",'bibliotheque fournisseur'!$1:$1,0)),"")</f>
        <v/>
      </c>
      <c r="Q171" t="s">
        <v>10</v>
      </c>
      <c r="R171" t="str">
        <f>IFERROR(INDEX('bibliotheque fournisseur'!$A:$D,MATCH('variable fournisseur'!$A179,'bibliotheque fournisseur'!$B:$B,0),MATCH("nom",'bibliotheque fournisseur'!$1:$1,0)),"")</f>
        <v/>
      </c>
      <c r="S171" t="s">
        <v>11</v>
      </c>
      <c r="T171" t="str">
        <f>IFERROR(INDEX('bibliotheque fournisseur'!A:D,MATCH('variable fournisseur'!A179,'bibliotheque fournisseur'!B:B,0),MATCH("iban",'bibliotheque fournisseur'!$1:$1,0)),"")</f>
        <v/>
      </c>
      <c r="U171" t="s">
        <v>20</v>
      </c>
      <c r="V171" t="str">
        <f ca="1">CONCATENATE('variable tireur'!$I$5," ",'variable fournisseur'!$A179)</f>
        <v xml:space="preserve">12/2024 </v>
      </c>
      <c r="W171" t="s">
        <v>22</v>
      </c>
      <c r="AA171" s="5"/>
    </row>
    <row r="172" spans="1:27" ht="15" customHeight="1" x14ac:dyDescent="0.25">
      <c r="A172" t="str">
        <f>IF('variable fournisseur'!A180&lt;&gt;"","&lt;CdtTrfTxInf&gt;&lt;PmtId&gt;&lt;InstrId&gt;","")</f>
        <v/>
      </c>
      <c r="B172" t="str">
        <f>IF('variable fournisseur'!A180&lt;&gt;"",PROPER('variable tireur'!$B$2),"")</f>
        <v/>
      </c>
      <c r="C172" t="s">
        <v>6</v>
      </c>
      <c r="D172" t="str">
        <f ca="1">'variable tireur'!$G$5</f>
        <v>20241206</v>
      </c>
      <c r="E172" t="s">
        <v>6</v>
      </c>
      <c r="F172" t="str">
        <f ca="1">CONCATENATE('variable fournisseur'!$C$5,'variable fournisseur'!$D180)</f>
        <v>M119.640.0</v>
      </c>
      <c r="G172" t="str">
        <f>IF('variable fournisseur'!A180&lt;&gt;"","&lt;/InstrId&gt;&lt;EndToEndId&gt;","")</f>
        <v/>
      </c>
      <c r="H172" t="str">
        <f>UPPER(LEFT('variable tireur'!$B$2,3))</f>
        <v/>
      </c>
      <c r="I172" t="str">
        <f>IF('variable fournisseur'!A180&lt;&gt;"",".","")</f>
        <v/>
      </c>
      <c r="J172" t="str">
        <f ca="1">'variable tireur'!$G$5</f>
        <v>20241206</v>
      </c>
      <c r="K172" t="str">
        <f>IF('variable fournisseur'!A180&lt;&gt;"",".","")</f>
        <v/>
      </c>
      <c r="L172" t="str">
        <f>'variable fournisseur'!$F180</f>
        <v/>
      </c>
      <c r="M172" t="s">
        <v>8</v>
      </c>
      <c r="N172">
        <f>'variable fournisseur'!C180</f>
        <v>0</v>
      </c>
      <c r="O172" t="s">
        <v>9</v>
      </c>
      <c r="P172" t="str">
        <f>IFERROR(INDEX('bibliotheque fournisseur'!$A:$D,MATCH('variable fournisseur'!$A180,'bibliotheque fournisseur'!$B:$B,0),MATCH("bic",'bibliotheque fournisseur'!$1:$1,0)),"")</f>
        <v/>
      </c>
      <c r="Q172" t="s">
        <v>10</v>
      </c>
      <c r="R172" t="str">
        <f>IFERROR(INDEX('bibliotheque fournisseur'!$A:$D,MATCH('variable fournisseur'!$A180,'bibliotheque fournisseur'!$B:$B,0),MATCH("nom",'bibliotheque fournisseur'!$1:$1,0)),"")</f>
        <v/>
      </c>
      <c r="S172" t="s">
        <v>11</v>
      </c>
      <c r="T172" t="str">
        <f>IFERROR(INDEX('bibliotheque fournisseur'!A:D,MATCH('variable fournisseur'!A180,'bibliotheque fournisseur'!B:B,0),MATCH("iban",'bibliotheque fournisseur'!$1:$1,0)),"")</f>
        <v/>
      </c>
      <c r="U172" t="s">
        <v>20</v>
      </c>
      <c r="V172" t="str">
        <f ca="1">CONCATENATE('variable tireur'!$I$5," ",'variable fournisseur'!$A180)</f>
        <v xml:space="preserve">12/2024 </v>
      </c>
      <c r="W172" t="s">
        <v>22</v>
      </c>
      <c r="AA172" s="5"/>
    </row>
    <row r="173" spans="1:27" ht="15" customHeight="1" x14ac:dyDescent="0.25">
      <c r="A173" t="str">
        <f>IF('variable fournisseur'!A181&lt;&gt;"","&lt;CdtTrfTxInf&gt;&lt;PmtId&gt;&lt;InstrId&gt;","")</f>
        <v/>
      </c>
      <c r="B173" t="str">
        <f>IF('variable fournisseur'!A181&lt;&gt;"",PROPER('variable tireur'!$B$2),"")</f>
        <v/>
      </c>
      <c r="C173" t="s">
        <v>6</v>
      </c>
      <c r="D173" t="str">
        <f ca="1">'variable tireur'!$G$5</f>
        <v>20241206</v>
      </c>
      <c r="E173" t="s">
        <v>6</v>
      </c>
      <c r="F173" t="str">
        <f ca="1">CONCATENATE('variable fournisseur'!$C$5,'variable fournisseur'!$D181)</f>
        <v>M119.640.0</v>
      </c>
      <c r="G173" t="str">
        <f>IF('variable fournisseur'!A181&lt;&gt;"","&lt;/InstrId&gt;&lt;EndToEndId&gt;","")</f>
        <v/>
      </c>
      <c r="H173" t="str">
        <f>UPPER(LEFT('variable tireur'!$B$2,3))</f>
        <v/>
      </c>
      <c r="I173" t="str">
        <f>IF('variable fournisseur'!A181&lt;&gt;"",".","")</f>
        <v/>
      </c>
      <c r="J173" t="str">
        <f ca="1">'variable tireur'!$G$5</f>
        <v>20241206</v>
      </c>
      <c r="K173" t="str">
        <f>IF('variable fournisseur'!A181&lt;&gt;"",".","")</f>
        <v/>
      </c>
      <c r="L173" t="str">
        <f>'variable fournisseur'!$F181</f>
        <v/>
      </c>
      <c r="M173" t="s">
        <v>8</v>
      </c>
      <c r="N173">
        <f>'variable fournisseur'!C181</f>
        <v>0</v>
      </c>
      <c r="O173" t="s">
        <v>9</v>
      </c>
      <c r="P173" t="str">
        <f>IFERROR(INDEX('bibliotheque fournisseur'!$A:$D,MATCH('variable fournisseur'!$A181,'bibliotheque fournisseur'!$B:$B,0),MATCH("bic",'bibliotheque fournisseur'!$1:$1,0)),"")</f>
        <v/>
      </c>
      <c r="Q173" t="s">
        <v>10</v>
      </c>
      <c r="R173" t="str">
        <f>IFERROR(INDEX('bibliotheque fournisseur'!$A:$D,MATCH('variable fournisseur'!$A181,'bibliotheque fournisseur'!$B:$B,0),MATCH("nom",'bibliotheque fournisseur'!$1:$1,0)),"")</f>
        <v/>
      </c>
      <c r="S173" t="s">
        <v>11</v>
      </c>
      <c r="T173" t="str">
        <f>IFERROR(INDEX('bibliotheque fournisseur'!A:D,MATCH('variable fournisseur'!A181,'bibliotheque fournisseur'!B:B,0),MATCH("iban",'bibliotheque fournisseur'!$1:$1,0)),"")</f>
        <v/>
      </c>
      <c r="U173" t="s">
        <v>20</v>
      </c>
      <c r="V173" t="str">
        <f ca="1">CONCATENATE('variable tireur'!$I$5," ",'variable fournisseur'!$A181)</f>
        <v xml:space="preserve">12/2024 </v>
      </c>
      <c r="W173" t="s">
        <v>22</v>
      </c>
      <c r="AA173" s="5"/>
    </row>
    <row r="174" spans="1:27" ht="15" customHeight="1" x14ac:dyDescent="0.25">
      <c r="A174" t="str">
        <f>IF('variable fournisseur'!A182&lt;&gt;"","&lt;CdtTrfTxInf&gt;&lt;PmtId&gt;&lt;InstrId&gt;","")</f>
        <v/>
      </c>
      <c r="B174" t="str">
        <f>IF('variable fournisseur'!A182&lt;&gt;"",PROPER('variable tireur'!$B$2),"")</f>
        <v/>
      </c>
      <c r="C174" t="s">
        <v>6</v>
      </c>
      <c r="D174" t="str">
        <f ca="1">'variable tireur'!$G$5</f>
        <v>20241206</v>
      </c>
      <c r="E174" t="s">
        <v>6</v>
      </c>
      <c r="F174" t="str">
        <f ca="1">CONCATENATE('variable fournisseur'!$C$5,'variable fournisseur'!$D182)</f>
        <v>M119.640.0</v>
      </c>
      <c r="G174" t="str">
        <f>IF('variable fournisseur'!A182&lt;&gt;"","&lt;/InstrId&gt;&lt;EndToEndId&gt;","")</f>
        <v/>
      </c>
      <c r="H174" t="str">
        <f>UPPER(LEFT('variable tireur'!$B$2,3))</f>
        <v/>
      </c>
      <c r="I174" t="str">
        <f>IF('variable fournisseur'!A182&lt;&gt;"",".","")</f>
        <v/>
      </c>
      <c r="J174" t="str">
        <f ca="1">'variable tireur'!$G$5</f>
        <v>20241206</v>
      </c>
      <c r="K174" t="str">
        <f>IF('variable fournisseur'!A182&lt;&gt;"",".","")</f>
        <v/>
      </c>
      <c r="L174" t="str">
        <f>'variable fournisseur'!$F182</f>
        <v/>
      </c>
      <c r="M174" t="s">
        <v>8</v>
      </c>
      <c r="N174">
        <f>'variable fournisseur'!C182</f>
        <v>0</v>
      </c>
      <c r="O174" t="s">
        <v>9</v>
      </c>
      <c r="P174" t="str">
        <f>IFERROR(INDEX('bibliotheque fournisseur'!$A:$D,MATCH('variable fournisseur'!$A182,'bibliotheque fournisseur'!$B:$B,0),MATCH("bic",'bibliotheque fournisseur'!$1:$1,0)),"")</f>
        <v/>
      </c>
      <c r="Q174" t="s">
        <v>10</v>
      </c>
      <c r="R174" t="str">
        <f>IFERROR(INDEX('bibliotheque fournisseur'!$A:$D,MATCH('variable fournisseur'!$A182,'bibliotheque fournisseur'!$B:$B,0),MATCH("nom",'bibliotheque fournisseur'!$1:$1,0)),"")</f>
        <v/>
      </c>
      <c r="S174" t="s">
        <v>11</v>
      </c>
      <c r="T174" t="str">
        <f>IFERROR(INDEX('bibliotheque fournisseur'!A:D,MATCH('variable fournisseur'!A182,'bibliotheque fournisseur'!B:B,0),MATCH("iban",'bibliotheque fournisseur'!$1:$1,0)),"")</f>
        <v/>
      </c>
      <c r="U174" t="s">
        <v>20</v>
      </c>
      <c r="V174" t="str">
        <f ca="1">CONCATENATE('variable tireur'!$I$5," ",'variable fournisseur'!$A182)</f>
        <v xml:space="preserve">12/2024 </v>
      </c>
      <c r="W174" t="s">
        <v>22</v>
      </c>
      <c r="AA174" s="5"/>
    </row>
    <row r="175" spans="1:27" ht="15" customHeight="1" x14ac:dyDescent="0.25">
      <c r="A175" t="str">
        <f>IF('variable fournisseur'!A183&lt;&gt;"","&lt;CdtTrfTxInf&gt;&lt;PmtId&gt;&lt;InstrId&gt;","")</f>
        <v/>
      </c>
      <c r="B175" t="str">
        <f>IF('variable fournisseur'!A183&lt;&gt;"",PROPER('variable tireur'!$B$2),"")</f>
        <v/>
      </c>
      <c r="C175" t="s">
        <v>6</v>
      </c>
      <c r="D175" t="str">
        <f ca="1">'variable tireur'!$G$5</f>
        <v>20241206</v>
      </c>
      <c r="E175" t="s">
        <v>6</v>
      </c>
      <c r="F175" t="str">
        <f ca="1">CONCATENATE('variable fournisseur'!$C$5,'variable fournisseur'!$D183)</f>
        <v>M119.640.0</v>
      </c>
      <c r="G175" t="str">
        <f>IF('variable fournisseur'!A183&lt;&gt;"","&lt;/InstrId&gt;&lt;EndToEndId&gt;","")</f>
        <v/>
      </c>
      <c r="H175" t="str">
        <f>UPPER(LEFT('variable tireur'!$B$2,3))</f>
        <v/>
      </c>
      <c r="I175" t="str">
        <f>IF('variable fournisseur'!A183&lt;&gt;"",".","")</f>
        <v/>
      </c>
      <c r="J175" t="str">
        <f ca="1">'variable tireur'!$G$5</f>
        <v>20241206</v>
      </c>
      <c r="K175" t="str">
        <f>IF('variable fournisseur'!A183&lt;&gt;"",".","")</f>
        <v/>
      </c>
      <c r="L175" t="str">
        <f>'variable fournisseur'!$F183</f>
        <v/>
      </c>
      <c r="M175" t="s">
        <v>8</v>
      </c>
      <c r="N175">
        <f>'variable fournisseur'!C183</f>
        <v>0</v>
      </c>
      <c r="O175" t="s">
        <v>9</v>
      </c>
      <c r="P175" t="str">
        <f>IFERROR(INDEX('bibliotheque fournisseur'!$A:$D,MATCH('variable fournisseur'!$A183,'bibliotheque fournisseur'!$B:$B,0),MATCH("bic",'bibliotheque fournisseur'!$1:$1,0)),"")</f>
        <v/>
      </c>
      <c r="Q175" t="s">
        <v>10</v>
      </c>
      <c r="R175" t="str">
        <f>IFERROR(INDEX('bibliotheque fournisseur'!$A:$D,MATCH('variable fournisseur'!$A183,'bibliotheque fournisseur'!$B:$B,0),MATCH("nom",'bibliotheque fournisseur'!$1:$1,0)),"")</f>
        <v/>
      </c>
      <c r="S175" t="s">
        <v>11</v>
      </c>
      <c r="T175" t="str">
        <f>IFERROR(INDEX('bibliotheque fournisseur'!A:D,MATCH('variable fournisseur'!A183,'bibliotheque fournisseur'!B:B,0),MATCH("iban",'bibliotheque fournisseur'!$1:$1,0)),"")</f>
        <v/>
      </c>
      <c r="U175" t="s">
        <v>20</v>
      </c>
      <c r="V175" t="str">
        <f ca="1">CONCATENATE('variable tireur'!$I$5," ",'variable fournisseur'!$A183)</f>
        <v xml:space="preserve">12/2024 </v>
      </c>
      <c r="W175" t="s">
        <v>22</v>
      </c>
      <c r="AA175" s="5"/>
    </row>
    <row r="176" spans="1:27" ht="15" customHeight="1" x14ac:dyDescent="0.25">
      <c r="A176" t="str">
        <f>IF('variable fournisseur'!A184&lt;&gt;"","&lt;CdtTrfTxInf&gt;&lt;PmtId&gt;&lt;InstrId&gt;","")</f>
        <v/>
      </c>
      <c r="B176" t="str">
        <f>IF('variable fournisseur'!A184&lt;&gt;"",PROPER('variable tireur'!$B$2),"")</f>
        <v/>
      </c>
      <c r="C176" t="s">
        <v>6</v>
      </c>
      <c r="D176" t="str">
        <f ca="1">'variable tireur'!$G$5</f>
        <v>20241206</v>
      </c>
      <c r="E176" t="s">
        <v>6</v>
      </c>
      <c r="F176" t="str">
        <f ca="1">CONCATENATE('variable fournisseur'!$C$5,'variable fournisseur'!$D184)</f>
        <v>M119.640.0</v>
      </c>
      <c r="G176" t="str">
        <f>IF('variable fournisseur'!A184&lt;&gt;"","&lt;/InstrId&gt;&lt;EndToEndId&gt;","")</f>
        <v/>
      </c>
      <c r="H176" t="str">
        <f>UPPER(LEFT('variable tireur'!$B$2,3))</f>
        <v/>
      </c>
      <c r="I176" t="str">
        <f>IF('variable fournisseur'!A184&lt;&gt;"",".","")</f>
        <v/>
      </c>
      <c r="J176" t="str">
        <f ca="1">'variable tireur'!$G$5</f>
        <v>20241206</v>
      </c>
      <c r="K176" t="str">
        <f>IF('variable fournisseur'!A184&lt;&gt;"",".","")</f>
        <v/>
      </c>
      <c r="L176" t="str">
        <f>'variable fournisseur'!$F184</f>
        <v/>
      </c>
      <c r="M176" t="s">
        <v>8</v>
      </c>
      <c r="N176">
        <f>'variable fournisseur'!C184</f>
        <v>0</v>
      </c>
      <c r="O176" t="s">
        <v>9</v>
      </c>
      <c r="P176" t="str">
        <f>IFERROR(INDEX('bibliotheque fournisseur'!$A:$D,MATCH('variable fournisseur'!$A184,'bibliotheque fournisseur'!$B:$B,0),MATCH("bic",'bibliotheque fournisseur'!$1:$1,0)),"")</f>
        <v/>
      </c>
      <c r="Q176" t="s">
        <v>10</v>
      </c>
      <c r="R176" t="str">
        <f>IFERROR(INDEX('bibliotheque fournisseur'!$A:$D,MATCH('variable fournisseur'!$A184,'bibliotheque fournisseur'!$B:$B,0),MATCH("nom",'bibliotheque fournisseur'!$1:$1,0)),"")</f>
        <v/>
      </c>
      <c r="S176" t="s">
        <v>11</v>
      </c>
      <c r="T176" t="str">
        <f>IFERROR(INDEX('bibliotheque fournisseur'!A:D,MATCH('variable fournisseur'!A184,'bibliotheque fournisseur'!B:B,0),MATCH("iban",'bibliotheque fournisseur'!$1:$1,0)),"")</f>
        <v/>
      </c>
      <c r="U176" t="s">
        <v>20</v>
      </c>
      <c r="V176" t="str">
        <f ca="1">CONCATENATE('variable tireur'!$I$5," ",'variable fournisseur'!$A184)</f>
        <v xml:space="preserve">12/2024 </v>
      </c>
      <c r="W176" t="s">
        <v>22</v>
      </c>
      <c r="AA176" s="5"/>
    </row>
    <row r="177" spans="1:27" ht="15" customHeight="1" x14ac:dyDescent="0.25">
      <c r="A177" t="str">
        <f>IF('variable fournisseur'!A185&lt;&gt;"","&lt;CdtTrfTxInf&gt;&lt;PmtId&gt;&lt;InstrId&gt;","")</f>
        <v/>
      </c>
      <c r="B177" t="str">
        <f>IF('variable fournisseur'!A185&lt;&gt;"",PROPER('variable tireur'!$B$2),"")</f>
        <v/>
      </c>
      <c r="C177" t="s">
        <v>6</v>
      </c>
      <c r="D177" t="str">
        <f ca="1">'variable tireur'!$G$5</f>
        <v>20241206</v>
      </c>
      <c r="E177" t="s">
        <v>6</v>
      </c>
      <c r="F177" t="str">
        <f ca="1">CONCATENATE('variable fournisseur'!$C$5,'variable fournisseur'!$D185)</f>
        <v>M119.640.0</v>
      </c>
      <c r="G177" t="str">
        <f>IF('variable fournisseur'!A185&lt;&gt;"","&lt;/InstrId&gt;&lt;EndToEndId&gt;","")</f>
        <v/>
      </c>
      <c r="H177" t="str">
        <f>UPPER(LEFT('variable tireur'!$B$2,3))</f>
        <v/>
      </c>
      <c r="I177" t="str">
        <f>IF('variable fournisseur'!A185&lt;&gt;"",".","")</f>
        <v/>
      </c>
      <c r="J177" t="str">
        <f ca="1">'variable tireur'!$G$5</f>
        <v>20241206</v>
      </c>
      <c r="K177" t="str">
        <f>IF('variable fournisseur'!A185&lt;&gt;"",".","")</f>
        <v/>
      </c>
      <c r="L177" t="str">
        <f>'variable fournisseur'!$F185</f>
        <v/>
      </c>
      <c r="M177" t="s">
        <v>8</v>
      </c>
      <c r="N177">
        <f>'variable fournisseur'!C185</f>
        <v>0</v>
      </c>
      <c r="O177" t="s">
        <v>9</v>
      </c>
      <c r="P177" t="str">
        <f>IFERROR(INDEX('bibliotheque fournisseur'!$A:$D,MATCH('variable fournisseur'!$A185,'bibliotheque fournisseur'!$B:$B,0),MATCH("bic",'bibliotheque fournisseur'!$1:$1,0)),"")</f>
        <v/>
      </c>
      <c r="Q177" t="s">
        <v>10</v>
      </c>
      <c r="R177" t="str">
        <f>IFERROR(INDEX('bibliotheque fournisseur'!$A:$D,MATCH('variable fournisseur'!$A185,'bibliotheque fournisseur'!$B:$B,0),MATCH("nom",'bibliotheque fournisseur'!$1:$1,0)),"")</f>
        <v/>
      </c>
      <c r="S177" t="s">
        <v>11</v>
      </c>
      <c r="T177" t="str">
        <f>IFERROR(INDEX('bibliotheque fournisseur'!A:D,MATCH('variable fournisseur'!A185,'bibliotheque fournisseur'!B:B,0),MATCH("iban",'bibliotheque fournisseur'!$1:$1,0)),"")</f>
        <v/>
      </c>
      <c r="U177" t="s">
        <v>20</v>
      </c>
      <c r="V177" t="str">
        <f ca="1">CONCATENATE('variable tireur'!$I$5," ",'variable fournisseur'!$A185)</f>
        <v xml:space="preserve">12/2024 </v>
      </c>
      <c r="W177" t="s">
        <v>22</v>
      </c>
      <c r="AA177" s="5"/>
    </row>
    <row r="178" spans="1:27" ht="15" customHeight="1" x14ac:dyDescent="0.25">
      <c r="A178" t="str">
        <f>IF('variable fournisseur'!A186&lt;&gt;"","&lt;CdtTrfTxInf&gt;&lt;PmtId&gt;&lt;InstrId&gt;","")</f>
        <v/>
      </c>
      <c r="B178" t="str">
        <f>IF('variable fournisseur'!A186&lt;&gt;"",PROPER('variable tireur'!$B$2),"")</f>
        <v/>
      </c>
      <c r="C178" t="s">
        <v>6</v>
      </c>
      <c r="D178" t="str">
        <f ca="1">'variable tireur'!$G$5</f>
        <v>20241206</v>
      </c>
      <c r="E178" t="s">
        <v>6</v>
      </c>
      <c r="F178" t="str">
        <f ca="1">CONCATENATE('variable fournisseur'!$C$5,'variable fournisseur'!$D186)</f>
        <v>M119.640.0</v>
      </c>
      <c r="G178" t="str">
        <f>IF('variable fournisseur'!A186&lt;&gt;"","&lt;/InstrId&gt;&lt;EndToEndId&gt;","")</f>
        <v/>
      </c>
      <c r="H178" t="str">
        <f>UPPER(LEFT('variable tireur'!$B$2,3))</f>
        <v/>
      </c>
      <c r="I178" t="str">
        <f>IF('variable fournisseur'!A186&lt;&gt;"",".","")</f>
        <v/>
      </c>
      <c r="J178" t="str">
        <f ca="1">'variable tireur'!$G$5</f>
        <v>20241206</v>
      </c>
      <c r="K178" t="str">
        <f>IF('variable fournisseur'!A186&lt;&gt;"",".","")</f>
        <v/>
      </c>
      <c r="L178" t="str">
        <f>'variable fournisseur'!$F186</f>
        <v/>
      </c>
      <c r="M178" t="s">
        <v>8</v>
      </c>
      <c r="N178">
        <f>'variable fournisseur'!C186</f>
        <v>0</v>
      </c>
      <c r="O178" t="s">
        <v>9</v>
      </c>
      <c r="P178" t="str">
        <f>IFERROR(INDEX('bibliotheque fournisseur'!$A:$D,MATCH('variable fournisseur'!$A186,'bibliotheque fournisseur'!$B:$B,0),MATCH("bic",'bibliotheque fournisseur'!$1:$1,0)),"")</f>
        <v/>
      </c>
      <c r="Q178" t="s">
        <v>10</v>
      </c>
      <c r="R178" t="str">
        <f>IFERROR(INDEX('bibliotheque fournisseur'!$A:$D,MATCH('variable fournisseur'!$A186,'bibliotheque fournisseur'!$B:$B,0),MATCH("nom",'bibliotheque fournisseur'!$1:$1,0)),"")</f>
        <v/>
      </c>
      <c r="S178" t="s">
        <v>11</v>
      </c>
      <c r="T178" t="str">
        <f>IFERROR(INDEX('bibliotheque fournisseur'!A:D,MATCH('variable fournisseur'!A186,'bibliotheque fournisseur'!B:B,0),MATCH("iban",'bibliotheque fournisseur'!$1:$1,0)),"")</f>
        <v/>
      </c>
      <c r="U178" t="s">
        <v>20</v>
      </c>
      <c r="V178" t="str">
        <f ca="1">CONCATENATE('variable tireur'!$I$5," ",'variable fournisseur'!$A186)</f>
        <v xml:space="preserve">12/2024 </v>
      </c>
      <c r="W178" t="s">
        <v>22</v>
      </c>
      <c r="AA178" s="5"/>
    </row>
    <row r="179" spans="1:27" ht="15" customHeight="1" x14ac:dyDescent="0.25">
      <c r="A179" t="str">
        <f>IF('variable fournisseur'!A187&lt;&gt;"","&lt;CdtTrfTxInf&gt;&lt;PmtId&gt;&lt;InstrId&gt;","")</f>
        <v/>
      </c>
      <c r="B179" t="str">
        <f>IF('variable fournisseur'!A187&lt;&gt;"",PROPER('variable tireur'!$B$2),"")</f>
        <v/>
      </c>
      <c r="C179" t="s">
        <v>6</v>
      </c>
      <c r="D179" t="str">
        <f ca="1">'variable tireur'!$G$5</f>
        <v>20241206</v>
      </c>
      <c r="E179" t="s">
        <v>6</v>
      </c>
      <c r="F179" t="str">
        <f ca="1">CONCATENATE('variable fournisseur'!$C$5,'variable fournisseur'!$D187)</f>
        <v>M119.640.0</v>
      </c>
      <c r="G179" t="str">
        <f>IF('variable fournisseur'!A187&lt;&gt;"","&lt;/InstrId&gt;&lt;EndToEndId&gt;","")</f>
        <v/>
      </c>
      <c r="H179" t="str">
        <f>UPPER(LEFT('variable tireur'!$B$2,3))</f>
        <v/>
      </c>
      <c r="I179" t="str">
        <f>IF('variable fournisseur'!A187&lt;&gt;"",".","")</f>
        <v/>
      </c>
      <c r="J179" t="str">
        <f ca="1">'variable tireur'!$G$5</f>
        <v>20241206</v>
      </c>
      <c r="K179" t="str">
        <f>IF('variable fournisseur'!A187&lt;&gt;"",".","")</f>
        <v/>
      </c>
      <c r="L179" t="str">
        <f>'variable fournisseur'!$F187</f>
        <v/>
      </c>
      <c r="M179" t="s">
        <v>8</v>
      </c>
      <c r="N179">
        <f>'variable fournisseur'!C187</f>
        <v>0</v>
      </c>
      <c r="O179" t="s">
        <v>9</v>
      </c>
      <c r="P179" t="str">
        <f>IFERROR(INDEX('bibliotheque fournisseur'!$A:$D,MATCH('variable fournisseur'!$A187,'bibliotheque fournisseur'!$B:$B,0),MATCH("bic",'bibliotheque fournisseur'!$1:$1,0)),"")</f>
        <v/>
      </c>
      <c r="Q179" t="s">
        <v>10</v>
      </c>
      <c r="R179" t="str">
        <f>IFERROR(INDEX('bibliotheque fournisseur'!$A:$D,MATCH('variable fournisseur'!$A187,'bibliotheque fournisseur'!$B:$B,0),MATCH("nom",'bibliotheque fournisseur'!$1:$1,0)),"")</f>
        <v/>
      </c>
      <c r="S179" t="s">
        <v>11</v>
      </c>
      <c r="T179" t="str">
        <f>IFERROR(INDEX('bibliotheque fournisseur'!A:D,MATCH('variable fournisseur'!A187,'bibliotheque fournisseur'!B:B,0),MATCH("iban",'bibliotheque fournisseur'!$1:$1,0)),"")</f>
        <v/>
      </c>
      <c r="U179" t="s">
        <v>20</v>
      </c>
      <c r="V179" t="str">
        <f ca="1">CONCATENATE('variable tireur'!$I$5," ",'variable fournisseur'!$A187)</f>
        <v xml:space="preserve">12/2024 </v>
      </c>
      <c r="W179" t="s">
        <v>22</v>
      </c>
      <c r="AA179" s="5"/>
    </row>
    <row r="180" spans="1:27" ht="15" customHeight="1" x14ac:dyDescent="0.25">
      <c r="A180" t="str">
        <f>IF('variable fournisseur'!A188&lt;&gt;"","&lt;CdtTrfTxInf&gt;&lt;PmtId&gt;&lt;InstrId&gt;","")</f>
        <v/>
      </c>
      <c r="B180" t="str">
        <f>IF('variable fournisseur'!A188&lt;&gt;"",PROPER('variable tireur'!$B$2),"")</f>
        <v/>
      </c>
      <c r="C180" t="s">
        <v>6</v>
      </c>
      <c r="D180" t="str">
        <f ca="1">'variable tireur'!$G$5</f>
        <v>20241206</v>
      </c>
      <c r="E180" t="s">
        <v>6</v>
      </c>
      <c r="F180" t="str">
        <f ca="1">CONCATENATE('variable fournisseur'!$C$5,'variable fournisseur'!$D188)</f>
        <v>M119.640.0</v>
      </c>
      <c r="G180" t="str">
        <f>IF('variable fournisseur'!A188&lt;&gt;"","&lt;/InstrId&gt;&lt;EndToEndId&gt;","")</f>
        <v/>
      </c>
      <c r="H180" t="str">
        <f>UPPER(LEFT('variable tireur'!$B$2,3))</f>
        <v/>
      </c>
      <c r="I180" t="str">
        <f>IF('variable fournisseur'!A188&lt;&gt;"",".","")</f>
        <v/>
      </c>
      <c r="J180" t="str">
        <f ca="1">'variable tireur'!$G$5</f>
        <v>20241206</v>
      </c>
      <c r="K180" t="str">
        <f>IF('variable fournisseur'!A188&lt;&gt;"",".","")</f>
        <v/>
      </c>
      <c r="L180" t="str">
        <f>'variable fournisseur'!$F188</f>
        <v/>
      </c>
      <c r="M180" t="s">
        <v>8</v>
      </c>
      <c r="N180">
        <f>'variable fournisseur'!C188</f>
        <v>0</v>
      </c>
      <c r="O180" t="s">
        <v>9</v>
      </c>
      <c r="P180" t="str">
        <f>IFERROR(INDEX('bibliotheque fournisseur'!$A:$D,MATCH('variable fournisseur'!$A188,'bibliotheque fournisseur'!$B:$B,0),MATCH("bic",'bibliotheque fournisseur'!$1:$1,0)),"")</f>
        <v/>
      </c>
      <c r="Q180" t="s">
        <v>10</v>
      </c>
      <c r="R180" t="str">
        <f>IFERROR(INDEX('bibliotheque fournisseur'!$A:$D,MATCH('variable fournisseur'!$A188,'bibliotheque fournisseur'!$B:$B,0),MATCH("nom",'bibliotheque fournisseur'!$1:$1,0)),"")</f>
        <v/>
      </c>
      <c r="S180" t="s">
        <v>11</v>
      </c>
      <c r="T180" t="str">
        <f>IFERROR(INDEX('bibliotheque fournisseur'!A:D,MATCH('variable fournisseur'!A188,'bibliotheque fournisseur'!B:B,0),MATCH("iban",'bibliotheque fournisseur'!$1:$1,0)),"")</f>
        <v/>
      </c>
      <c r="U180" t="s">
        <v>20</v>
      </c>
      <c r="V180" t="str">
        <f ca="1">CONCATENATE('variable tireur'!$I$5," ",'variable fournisseur'!$A188)</f>
        <v xml:space="preserve">12/2024 </v>
      </c>
      <c r="W180" t="s">
        <v>22</v>
      </c>
      <c r="AA180" s="5"/>
    </row>
    <row r="181" spans="1:27" ht="15" customHeight="1" x14ac:dyDescent="0.25">
      <c r="A181" t="str">
        <f>IF('variable fournisseur'!A189&lt;&gt;"","&lt;CdtTrfTxInf&gt;&lt;PmtId&gt;&lt;InstrId&gt;","")</f>
        <v/>
      </c>
      <c r="B181" t="str">
        <f>IF('variable fournisseur'!A189&lt;&gt;"",PROPER('variable tireur'!$B$2),"")</f>
        <v/>
      </c>
      <c r="C181" t="s">
        <v>6</v>
      </c>
      <c r="D181" t="str">
        <f ca="1">'variable tireur'!$G$5</f>
        <v>20241206</v>
      </c>
      <c r="E181" t="s">
        <v>6</v>
      </c>
      <c r="F181" t="str">
        <f ca="1">CONCATENATE('variable fournisseur'!$C$5,'variable fournisseur'!$D189)</f>
        <v>M119.640.0</v>
      </c>
      <c r="G181" t="str">
        <f>IF('variable fournisseur'!A189&lt;&gt;"","&lt;/InstrId&gt;&lt;EndToEndId&gt;","")</f>
        <v/>
      </c>
      <c r="H181" t="str">
        <f>UPPER(LEFT('variable tireur'!$B$2,3))</f>
        <v/>
      </c>
      <c r="I181" t="str">
        <f>IF('variable fournisseur'!A189&lt;&gt;"",".","")</f>
        <v/>
      </c>
      <c r="J181" t="str">
        <f ca="1">'variable tireur'!$G$5</f>
        <v>20241206</v>
      </c>
      <c r="K181" t="str">
        <f>IF('variable fournisseur'!A189&lt;&gt;"",".","")</f>
        <v/>
      </c>
      <c r="L181" t="str">
        <f>'variable fournisseur'!$F189</f>
        <v/>
      </c>
      <c r="M181" t="s">
        <v>8</v>
      </c>
      <c r="N181">
        <f>'variable fournisseur'!C189</f>
        <v>0</v>
      </c>
      <c r="O181" t="s">
        <v>9</v>
      </c>
      <c r="P181" t="str">
        <f>IFERROR(INDEX('bibliotheque fournisseur'!$A:$D,MATCH('variable fournisseur'!$A189,'bibliotheque fournisseur'!$B:$B,0),MATCH("bic",'bibliotheque fournisseur'!$1:$1,0)),"")</f>
        <v/>
      </c>
      <c r="Q181" t="s">
        <v>10</v>
      </c>
      <c r="R181" t="str">
        <f>IFERROR(INDEX('bibliotheque fournisseur'!$A:$D,MATCH('variable fournisseur'!$A189,'bibliotheque fournisseur'!$B:$B,0),MATCH("nom",'bibliotheque fournisseur'!$1:$1,0)),"")</f>
        <v/>
      </c>
      <c r="S181" t="s">
        <v>11</v>
      </c>
      <c r="T181" t="str">
        <f>IFERROR(INDEX('bibliotheque fournisseur'!A:D,MATCH('variable fournisseur'!A189,'bibliotheque fournisseur'!B:B,0),MATCH("iban",'bibliotheque fournisseur'!$1:$1,0)),"")</f>
        <v/>
      </c>
      <c r="U181" t="s">
        <v>20</v>
      </c>
      <c r="V181" t="str">
        <f ca="1">CONCATENATE('variable tireur'!$I$5," ",'variable fournisseur'!$A189)</f>
        <v xml:space="preserve">12/2024 </v>
      </c>
      <c r="W181" t="s">
        <v>22</v>
      </c>
      <c r="AA181" s="5"/>
    </row>
    <row r="182" spans="1:27" ht="15" customHeight="1" x14ac:dyDescent="0.25">
      <c r="A182" t="str">
        <f>IF('variable fournisseur'!A190&lt;&gt;"","&lt;CdtTrfTxInf&gt;&lt;PmtId&gt;&lt;InstrId&gt;","")</f>
        <v/>
      </c>
      <c r="B182" t="str">
        <f>IF('variable fournisseur'!A190&lt;&gt;"",PROPER('variable tireur'!$B$2),"")</f>
        <v/>
      </c>
      <c r="C182" t="s">
        <v>6</v>
      </c>
      <c r="D182" t="str">
        <f ca="1">'variable tireur'!$G$5</f>
        <v>20241206</v>
      </c>
      <c r="E182" t="s">
        <v>6</v>
      </c>
      <c r="F182" t="str">
        <f ca="1">CONCATENATE('variable fournisseur'!$C$5,'variable fournisseur'!$D190)</f>
        <v>M119.640.0</v>
      </c>
      <c r="G182" t="str">
        <f>IF('variable fournisseur'!A190&lt;&gt;"","&lt;/InstrId&gt;&lt;EndToEndId&gt;","")</f>
        <v/>
      </c>
      <c r="H182" t="str">
        <f>UPPER(LEFT('variable tireur'!$B$2,3))</f>
        <v/>
      </c>
      <c r="I182" t="str">
        <f>IF('variable fournisseur'!A190&lt;&gt;"",".","")</f>
        <v/>
      </c>
      <c r="J182" t="str">
        <f ca="1">'variable tireur'!$G$5</f>
        <v>20241206</v>
      </c>
      <c r="K182" t="str">
        <f>IF('variable fournisseur'!A190&lt;&gt;"",".","")</f>
        <v/>
      </c>
      <c r="L182" t="str">
        <f>'variable fournisseur'!$F190</f>
        <v/>
      </c>
      <c r="M182" t="s">
        <v>8</v>
      </c>
      <c r="N182">
        <f>'variable fournisseur'!C190</f>
        <v>0</v>
      </c>
      <c r="O182" t="s">
        <v>9</v>
      </c>
      <c r="P182" t="str">
        <f>IFERROR(INDEX('bibliotheque fournisseur'!$A:$D,MATCH('variable fournisseur'!$A190,'bibliotheque fournisseur'!$B:$B,0),MATCH("bic",'bibliotheque fournisseur'!$1:$1,0)),"")</f>
        <v/>
      </c>
      <c r="Q182" t="s">
        <v>10</v>
      </c>
      <c r="R182" t="str">
        <f>IFERROR(INDEX('bibliotheque fournisseur'!$A:$D,MATCH('variable fournisseur'!$A190,'bibliotheque fournisseur'!$B:$B,0),MATCH("nom",'bibliotheque fournisseur'!$1:$1,0)),"")</f>
        <v/>
      </c>
      <c r="S182" t="s">
        <v>11</v>
      </c>
      <c r="T182" t="str">
        <f>IFERROR(INDEX('bibliotheque fournisseur'!A:D,MATCH('variable fournisseur'!A190,'bibliotheque fournisseur'!B:B,0),MATCH("iban",'bibliotheque fournisseur'!$1:$1,0)),"")</f>
        <v/>
      </c>
      <c r="U182" t="s">
        <v>20</v>
      </c>
      <c r="V182" t="str">
        <f ca="1">CONCATENATE('variable tireur'!$I$5," ",'variable fournisseur'!$A190)</f>
        <v xml:space="preserve">12/2024 </v>
      </c>
      <c r="W182" t="s">
        <v>22</v>
      </c>
      <c r="AA182" s="5"/>
    </row>
    <row r="183" spans="1:27" ht="15" customHeight="1" x14ac:dyDescent="0.25">
      <c r="A183" t="str">
        <f>IF('variable fournisseur'!A191&lt;&gt;"","&lt;CdtTrfTxInf&gt;&lt;PmtId&gt;&lt;InstrId&gt;","")</f>
        <v/>
      </c>
      <c r="B183" t="str">
        <f>IF('variable fournisseur'!A191&lt;&gt;"",PROPER('variable tireur'!$B$2),"")</f>
        <v/>
      </c>
      <c r="C183" t="s">
        <v>6</v>
      </c>
      <c r="D183" t="str">
        <f ca="1">'variable tireur'!$G$5</f>
        <v>20241206</v>
      </c>
      <c r="E183" t="s">
        <v>6</v>
      </c>
      <c r="F183" t="str">
        <f ca="1">CONCATENATE('variable fournisseur'!$C$5,'variable fournisseur'!$D191)</f>
        <v>M119.640.0</v>
      </c>
      <c r="G183" t="str">
        <f>IF('variable fournisseur'!A191&lt;&gt;"","&lt;/InstrId&gt;&lt;EndToEndId&gt;","")</f>
        <v/>
      </c>
      <c r="H183" t="str">
        <f>UPPER(LEFT('variable tireur'!$B$2,3))</f>
        <v/>
      </c>
      <c r="I183" t="str">
        <f>IF('variable fournisseur'!A191&lt;&gt;"",".","")</f>
        <v/>
      </c>
      <c r="J183" t="str">
        <f ca="1">'variable tireur'!$G$5</f>
        <v>20241206</v>
      </c>
      <c r="K183" t="str">
        <f>IF('variable fournisseur'!A191&lt;&gt;"",".","")</f>
        <v/>
      </c>
      <c r="L183" t="str">
        <f>'variable fournisseur'!$F191</f>
        <v/>
      </c>
      <c r="M183" t="s">
        <v>8</v>
      </c>
      <c r="N183">
        <f>'variable fournisseur'!C191</f>
        <v>0</v>
      </c>
      <c r="O183" t="s">
        <v>9</v>
      </c>
      <c r="P183" t="str">
        <f>IFERROR(INDEX('bibliotheque fournisseur'!$A:$D,MATCH('variable fournisseur'!$A191,'bibliotheque fournisseur'!$B:$B,0),MATCH("bic",'bibliotheque fournisseur'!$1:$1,0)),"")</f>
        <v/>
      </c>
      <c r="Q183" t="s">
        <v>10</v>
      </c>
      <c r="R183" t="str">
        <f>IFERROR(INDEX('bibliotheque fournisseur'!$A:$D,MATCH('variable fournisseur'!$A191,'bibliotheque fournisseur'!$B:$B,0),MATCH("nom",'bibliotheque fournisseur'!$1:$1,0)),"")</f>
        <v/>
      </c>
      <c r="S183" t="s">
        <v>11</v>
      </c>
      <c r="T183" t="str">
        <f>IFERROR(INDEX('bibliotheque fournisseur'!A:D,MATCH('variable fournisseur'!A191,'bibliotheque fournisseur'!B:B,0),MATCH("iban",'bibliotheque fournisseur'!$1:$1,0)),"")</f>
        <v/>
      </c>
      <c r="U183" t="s">
        <v>20</v>
      </c>
      <c r="V183" t="str">
        <f ca="1">CONCATENATE('variable tireur'!$I$5," ",'variable fournisseur'!$A191)</f>
        <v xml:space="preserve">12/2024 </v>
      </c>
      <c r="W183" t="s">
        <v>22</v>
      </c>
      <c r="AA183" s="5"/>
    </row>
    <row r="184" spans="1:27" ht="15" customHeight="1" x14ac:dyDescent="0.25">
      <c r="A184" t="str">
        <f>IF('variable fournisseur'!A192&lt;&gt;"","&lt;CdtTrfTxInf&gt;&lt;PmtId&gt;&lt;InstrId&gt;","")</f>
        <v/>
      </c>
      <c r="B184" t="str">
        <f>IF('variable fournisseur'!A192&lt;&gt;"",PROPER('variable tireur'!$B$2),"")</f>
        <v/>
      </c>
      <c r="C184" t="s">
        <v>6</v>
      </c>
      <c r="D184" t="str">
        <f ca="1">'variable tireur'!$G$5</f>
        <v>20241206</v>
      </c>
      <c r="E184" t="s">
        <v>6</v>
      </c>
      <c r="F184" t="str">
        <f ca="1">CONCATENATE('variable fournisseur'!$C$5,'variable fournisseur'!$D192)</f>
        <v>M119.640.0</v>
      </c>
      <c r="G184" t="str">
        <f>IF('variable fournisseur'!A192&lt;&gt;"","&lt;/InstrId&gt;&lt;EndToEndId&gt;","")</f>
        <v/>
      </c>
      <c r="H184" t="str">
        <f>UPPER(LEFT('variable tireur'!$B$2,3))</f>
        <v/>
      </c>
      <c r="I184" t="str">
        <f>IF('variable fournisseur'!A192&lt;&gt;"",".","")</f>
        <v/>
      </c>
      <c r="J184" t="str">
        <f ca="1">'variable tireur'!$G$5</f>
        <v>20241206</v>
      </c>
      <c r="K184" t="str">
        <f>IF('variable fournisseur'!A192&lt;&gt;"",".","")</f>
        <v/>
      </c>
      <c r="L184" t="str">
        <f>'variable fournisseur'!$F192</f>
        <v/>
      </c>
      <c r="M184" t="s">
        <v>8</v>
      </c>
      <c r="N184">
        <f>'variable fournisseur'!C192</f>
        <v>0</v>
      </c>
      <c r="O184" t="s">
        <v>9</v>
      </c>
      <c r="P184" t="str">
        <f>IFERROR(INDEX('bibliotheque fournisseur'!$A:$D,MATCH('variable fournisseur'!$A192,'bibliotheque fournisseur'!$B:$B,0),MATCH("bic",'bibliotheque fournisseur'!$1:$1,0)),"")</f>
        <v/>
      </c>
      <c r="Q184" t="s">
        <v>10</v>
      </c>
      <c r="R184" t="str">
        <f>IFERROR(INDEX('bibliotheque fournisseur'!$A:$D,MATCH('variable fournisseur'!$A192,'bibliotheque fournisseur'!$B:$B,0),MATCH("nom",'bibliotheque fournisseur'!$1:$1,0)),"")</f>
        <v/>
      </c>
      <c r="S184" t="s">
        <v>11</v>
      </c>
      <c r="T184" t="str">
        <f>IFERROR(INDEX('bibliotheque fournisseur'!A:D,MATCH('variable fournisseur'!A192,'bibliotheque fournisseur'!B:B,0),MATCH("iban",'bibliotheque fournisseur'!$1:$1,0)),"")</f>
        <v/>
      </c>
      <c r="U184" t="s">
        <v>20</v>
      </c>
      <c r="V184" t="str">
        <f ca="1">CONCATENATE('variable tireur'!$I$5," ",'variable fournisseur'!$A192)</f>
        <v xml:space="preserve">12/2024 </v>
      </c>
      <c r="W184" t="s">
        <v>22</v>
      </c>
      <c r="AA184" s="5"/>
    </row>
    <row r="185" spans="1:27" ht="15" customHeight="1" x14ac:dyDescent="0.25">
      <c r="A185" t="str">
        <f>IF('variable fournisseur'!A193&lt;&gt;"","&lt;CdtTrfTxInf&gt;&lt;PmtId&gt;&lt;InstrId&gt;","")</f>
        <v/>
      </c>
      <c r="B185" t="str">
        <f>IF('variable fournisseur'!A193&lt;&gt;"",PROPER('variable tireur'!$B$2),"")</f>
        <v/>
      </c>
      <c r="C185" t="s">
        <v>6</v>
      </c>
      <c r="D185" t="str">
        <f ca="1">'variable tireur'!$G$5</f>
        <v>20241206</v>
      </c>
      <c r="E185" t="s">
        <v>6</v>
      </c>
      <c r="F185" t="str">
        <f ca="1">CONCATENATE('variable fournisseur'!$C$5,'variable fournisseur'!$D193)</f>
        <v>M119.640.0</v>
      </c>
      <c r="G185" t="str">
        <f>IF('variable fournisseur'!A193&lt;&gt;"","&lt;/InstrId&gt;&lt;EndToEndId&gt;","")</f>
        <v/>
      </c>
      <c r="H185" t="str">
        <f>UPPER(LEFT('variable tireur'!$B$2,3))</f>
        <v/>
      </c>
      <c r="I185" t="str">
        <f>IF('variable fournisseur'!A193&lt;&gt;"",".","")</f>
        <v/>
      </c>
      <c r="J185" t="str">
        <f ca="1">'variable tireur'!$G$5</f>
        <v>20241206</v>
      </c>
      <c r="K185" t="str">
        <f>IF('variable fournisseur'!A193&lt;&gt;"",".","")</f>
        <v/>
      </c>
      <c r="L185" t="str">
        <f>'variable fournisseur'!$F193</f>
        <v/>
      </c>
      <c r="M185" t="s">
        <v>8</v>
      </c>
      <c r="N185">
        <f>'variable fournisseur'!C193</f>
        <v>0</v>
      </c>
      <c r="O185" t="s">
        <v>9</v>
      </c>
      <c r="P185" t="str">
        <f>IFERROR(INDEX('bibliotheque fournisseur'!$A:$D,MATCH('variable fournisseur'!$A193,'bibliotheque fournisseur'!$B:$B,0),MATCH("bic",'bibliotheque fournisseur'!$1:$1,0)),"")</f>
        <v/>
      </c>
      <c r="Q185" t="s">
        <v>10</v>
      </c>
      <c r="R185" t="str">
        <f>IFERROR(INDEX('bibliotheque fournisseur'!$A:$D,MATCH('variable fournisseur'!$A193,'bibliotheque fournisseur'!$B:$B,0),MATCH("nom",'bibliotheque fournisseur'!$1:$1,0)),"")</f>
        <v/>
      </c>
      <c r="S185" t="s">
        <v>11</v>
      </c>
      <c r="T185" t="str">
        <f>IFERROR(INDEX('bibliotheque fournisseur'!A:D,MATCH('variable fournisseur'!A193,'bibliotheque fournisseur'!B:B,0),MATCH("iban",'bibliotheque fournisseur'!$1:$1,0)),"")</f>
        <v/>
      </c>
      <c r="U185" t="s">
        <v>20</v>
      </c>
      <c r="V185" t="str">
        <f ca="1">CONCATENATE('variable tireur'!$I$5," ",'variable fournisseur'!$A193)</f>
        <v xml:space="preserve">12/2024 </v>
      </c>
      <c r="W185" t="s">
        <v>22</v>
      </c>
      <c r="AA185" s="5"/>
    </row>
    <row r="186" spans="1:27" ht="15" customHeight="1" x14ac:dyDescent="0.25">
      <c r="A186" t="str">
        <f>IF('variable fournisseur'!A194&lt;&gt;"","&lt;CdtTrfTxInf&gt;&lt;PmtId&gt;&lt;InstrId&gt;","")</f>
        <v/>
      </c>
      <c r="B186" t="str">
        <f>IF('variable fournisseur'!A194&lt;&gt;"",PROPER('variable tireur'!$B$2),"")</f>
        <v/>
      </c>
      <c r="C186" t="s">
        <v>6</v>
      </c>
      <c r="D186" t="str">
        <f ca="1">'variable tireur'!$G$5</f>
        <v>20241206</v>
      </c>
      <c r="E186" t="s">
        <v>6</v>
      </c>
      <c r="F186" t="str">
        <f ca="1">CONCATENATE('variable fournisseur'!$C$5,'variable fournisseur'!$D194)</f>
        <v>M119.640.0</v>
      </c>
      <c r="G186" t="str">
        <f>IF('variable fournisseur'!A194&lt;&gt;"","&lt;/InstrId&gt;&lt;EndToEndId&gt;","")</f>
        <v/>
      </c>
      <c r="H186" t="str">
        <f>UPPER(LEFT('variable tireur'!$B$2,3))</f>
        <v/>
      </c>
      <c r="I186" t="str">
        <f>IF('variable fournisseur'!A194&lt;&gt;"",".","")</f>
        <v/>
      </c>
      <c r="J186" t="str">
        <f ca="1">'variable tireur'!$G$5</f>
        <v>20241206</v>
      </c>
      <c r="K186" t="str">
        <f>IF('variable fournisseur'!A194&lt;&gt;"",".","")</f>
        <v/>
      </c>
      <c r="L186" t="str">
        <f>'variable fournisseur'!$F194</f>
        <v/>
      </c>
      <c r="M186" t="s">
        <v>8</v>
      </c>
      <c r="N186">
        <f>'variable fournisseur'!C194</f>
        <v>0</v>
      </c>
      <c r="O186" t="s">
        <v>9</v>
      </c>
      <c r="P186" t="str">
        <f>IFERROR(INDEX('bibliotheque fournisseur'!$A:$D,MATCH('variable fournisseur'!$A194,'bibliotheque fournisseur'!$B:$B,0),MATCH("bic",'bibliotheque fournisseur'!$1:$1,0)),"")</f>
        <v/>
      </c>
      <c r="Q186" t="s">
        <v>10</v>
      </c>
      <c r="R186" t="str">
        <f>IFERROR(INDEX('bibliotheque fournisseur'!$A:$D,MATCH('variable fournisseur'!$A194,'bibliotheque fournisseur'!$B:$B,0),MATCH("nom",'bibliotheque fournisseur'!$1:$1,0)),"")</f>
        <v/>
      </c>
      <c r="S186" t="s">
        <v>11</v>
      </c>
      <c r="T186" t="str">
        <f>IFERROR(INDEX('bibliotheque fournisseur'!A:D,MATCH('variable fournisseur'!A194,'bibliotheque fournisseur'!B:B,0),MATCH("iban",'bibliotheque fournisseur'!$1:$1,0)),"")</f>
        <v/>
      </c>
      <c r="U186" t="s">
        <v>20</v>
      </c>
      <c r="V186" t="str">
        <f ca="1">CONCATENATE('variable tireur'!$I$5," ",'variable fournisseur'!$A194)</f>
        <v xml:space="preserve">12/2024 </v>
      </c>
      <c r="W186" t="s">
        <v>22</v>
      </c>
      <c r="AA186" s="5"/>
    </row>
    <row r="187" spans="1:27" ht="15" customHeight="1" x14ac:dyDescent="0.25">
      <c r="A187" t="str">
        <f>IF('variable fournisseur'!A195&lt;&gt;"","&lt;CdtTrfTxInf&gt;&lt;PmtId&gt;&lt;InstrId&gt;","")</f>
        <v/>
      </c>
      <c r="B187" t="str">
        <f>IF('variable fournisseur'!A195&lt;&gt;"",PROPER('variable tireur'!$B$2),"")</f>
        <v/>
      </c>
      <c r="C187" t="s">
        <v>6</v>
      </c>
      <c r="D187" t="str">
        <f ca="1">'variable tireur'!$G$5</f>
        <v>20241206</v>
      </c>
      <c r="E187" t="s">
        <v>6</v>
      </c>
      <c r="F187" t="str">
        <f ca="1">CONCATENATE('variable fournisseur'!$C$5,'variable fournisseur'!$D195)</f>
        <v>M119.640.0</v>
      </c>
      <c r="G187" t="str">
        <f>IF('variable fournisseur'!A195&lt;&gt;"","&lt;/InstrId&gt;&lt;EndToEndId&gt;","")</f>
        <v/>
      </c>
      <c r="H187" t="str">
        <f>UPPER(LEFT('variable tireur'!$B$2,3))</f>
        <v/>
      </c>
      <c r="I187" t="str">
        <f>IF('variable fournisseur'!A195&lt;&gt;"",".","")</f>
        <v/>
      </c>
      <c r="J187" t="str">
        <f ca="1">'variable tireur'!$G$5</f>
        <v>20241206</v>
      </c>
      <c r="K187" t="str">
        <f>IF('variable fournisseur'!A195&lt;&gt;"",".","")</f>
        <v/>
      </c>
      <c r="L187" t="str">
        <f>'variable fournisseur'!$F195</f>
        <v/>
      </c>
      <c r="M187" t="s">
        <v>8</v>
      </c>
      <c r="N187">
        <f>'variable fournisseur'!C195</f>
        <v>0</v>
      </c>
      <c r="O187" t="s">
        <v>9</v>
      </c>
      <c r="P187" t="str">
        <f>IFERROR(INDEX('bibliotheque fournisseur'!$A:$D,MATCH('variable fournisseur'!$A195,'bibliotheque fournisseur'!$B:$B,0),MATCH("bic",'bibliotheque fournisseur'!$1:$1,0)),"")</f>
        <v/>
      </c>
      <c r="Q187" t="s">
        <v>10</v>
      </c>
      <c r="R187" t="str">
        <f>IFERROR(INDEX('bibliotheque fournisseur'!$A:$D,MATCH('variable fournisseur'!$A195,'bibliotheque fournisseur'!$B:$B,0),MATCH("nom",'bibliotheque fournisseur'!$1:$1,0)),"")</f>
        <v/>
      </c>
      <c r="S187" t="s">
        <v>11</v>
      </c>
      <c r="T187" t="str">
        <f>IFERROR(INDEX('bibliotheque fournisseur'!A:D,MATCH('variable fournisseur'!A195,'bibliotheque fournisseur'!B:B,0),MATCH("iban",'bibliotheque fournisseur'!$1:$1,0)),"")</f>
        <v/>
      </c>
      <c r="U187" t="s">
        <v>20</v>
      </c>
      <c r="V187" t="str">
        <f ca="1">CONCATENATE('variable tireur'!$I$5," ",'variable fournisseur'!$A195)</f>
        <v xml:space="preserve">12/2024 </v>
      </c>
      <c r="W187" t="s">
        <v>22</v>
      </c>
      <c r="AA187" s="5"/>
    </row>
    <row r="188" spans="1:27" ht="15" customHeight="1" x14ac:dyDescent="0.25">
      <c r="A188" t="str">
        <f>IF('variable fournisseur'!A196&lt;&gt;"","&lt;CdtTrfTxInf&gt;&lt;PmtId&gt;&lt;InstrId&gt;","")</f>
        <v/>
      </c>
      <c r="B188" t="str">
        <f>IF('variable fournisseur'!A196&lt;&gt;"",PROPER('variable tireur'!$B$2),"")</f>
        <v/>
      </c>
      <c r="C188" t="s">
        <v>6</v>
      </c>
      <c r="D188" t="str">
        <f ca="1">'variable tireur'!$G$5</f>
        <v>20241206</v>
      </c>
      <c r="E188" t="s">
        <v>6</v>
      </c>
      <c r="F188" t="str">
        <f ca="1">CONCATENATE('variable fournisseur'!$C$5,'variable fournisseur'!$D196)</f>
        <v>M119.640.0</v>
      </c>
      <c r="G188" t="str">
        <f>IF('variable fournisseur'!A196&lt;&gt;"","&lt;/InstrId&gt;&lt;EndToEndId&gt;","")</f>
        <v/>
      </c>
      <c r="H188" t="str">
        <f>UPPER(LEFT('variable tireur'!$B$2,3))</f>
        <v/>
      </c>
      <c r="I188" t="str">
        <f>IF('variable fournisseur'!A196&lt;&gt;"",".","")</f>
        <v/>
      </c>
      <c r="J188" t="str">
        <f ca="1">'variable tireur'!$G$5</f>
        <v>20241206</v>
      </c>
      <c r="K188" t="str">
        <f>IF('variable fournisseur'!A196&lt;&gt;"",".","")</f>
        <v/>
      </c>
      <c r="L188" t="str">
        <f>'variable fournisseur'!$F196</f>
        <v/>
      </c>
      <c r="M188" t="s">
        <v>8</v>
      </c>
      <c r="N188">
        <f>'variable fournisseur'!C196</f>
        <v>0</v>
      </c>
      <c r="O188" t="s">
        <v>9</v>
      </c>
      <c r="P188" t="str">
        <f>IFERROR(INDEX('bibliotheque fournisseur'!$A:$D,MATCH('variable fournisseur'!$A196,'bibliotheque fournisseur'!$B:$B,0),MATCH("bic",'bibliotheque fournisseur'!$1:$1,0)),"")</f>
        <v/>
      </c>
      <c r="Q188" t="s">
        <v>10</v>
      </c>
      <c r="R188" t="str">
        <f>IFERROR(INDEX('bibliotheque fournisseur'!$A:$D,MATCH('variable fournisseur'!$A196,'bibliotheque fournisseur'!$B:$B,0),MATCH("nom",'bibliotheque fournisseur'!$1:$1,0)),"")</f>
        <v/>
      </c>
      <c r="S188" t="s">
        <v>11</v>
      </c>
      <c r="T188" t="str">
        <f>IFERROR(INDEX('bibliotheque fournisseur'!A:D,MATCH('variable fournisseur'!A196,'bibliotheque fournisseur'!B:B,0),MATCH("iban",'bibliotheque fournisseur'!$1:$1,0)),"")</f>
        <v/>
      </c>
      <c r="U188" t="s">
        <v>20</v>
      </c>
      <c r="V188" t="str">
        <f ca="1">CONCATENATE('variable tireur'!$I$5," ",'variable fournisseur'!$A196)</f>
        <v xml:space="preserve">12/2024 </v>
      </c>
      <c r="W188" t="s">
        <v>22</v>
      </c>
      <c r="AA188" s="5"/>
    </row>
    <row r="189" spans="1:27" ht="15" customHeight="1" x14ac:dyDescent="0.25">
      <c r="A189" t="str">
        <f>IF('variable fournisseur'!A197&lt;&gt;"","&lt;CdtTrfTxInf&gt;&lt;PmtId&gt;&lt;InstrId&gt;","")</f>
        <v/>
      </c>
      <c r="B189" t="str">
        <f>IF('variable fournisseur'!A197&lt;&gt;"",PROPER('variable tireur'!$B$2),"")</f>
        <v/>
      </c>
      <c r="C189" t="s">
        <v>6</v>
      </c>
      <c r="D189" t="str">
        <f ca="1">'variable tireur'!$G$5</f>
        <v>20241206</v>
      </c>
      <c r="E189" t="s">
        <v>6</v>
      </c>
      <c r="F189" t="str">
        <f ca="1">CONCATENATE('variable fournisseur'!$C$5,'variable fournisseur'!$D197)</f>
        <v>M119.640.0</v>
      </c>
      <c r="G189" t="str">
        <f>IF('variable fournisseur'!A197&lt;&gt;"","&lt;/InstrId&gt;&lt;EndToEndId&gt;","")</f>
        <v/>
      </c>
      <c r="H189" t="str">
        <f>UPPER(LEFT('variable tireur'!$B$2,3))</f>
        <v/>
      </c>
      <c r="I189" t="str">
        <f>IF('variable fournisseur'!A197&lt;&gt;"",".","")</f>
        <v/>
      </c>
      <c r="J189" t="str">
        <f ca="1">'variable tireur'!$G$5</f>
        <v>20241206</v>
      </c>
      <c r="K189" t="str">
        <f>IF('variable fournisseur'!A197&lt;&gt;"",".","")</f>
        <v/>
      </c>
      <c r="L189" t="str">
        <f>'variable fournisseur'!$F197</f>
        <v/>
      </c>
      <c r="M189" t="s">
        <v>8</v>
      </c>
      <c r="N189">
        <f>'variable fournisseur'!C197</f>
        <v>0</v>
      </c>
      <c r="O189" t="s">
        <v>9</v>
      </c>
      <c r="P189" t="str">
        <f>IFERROR(INDEX('bibliotheque fournisseur'!$A:$D,MATCH('variable fournisseur'!$A197,'bibliotheque fournisseur'!$B:$B,0),MATCH("bic",'bibliotheque fournisseur'!$1:$1,0)),"")</f>
        <v/>
      </c>
      <c r="Q189" t="s">
        <v>10</v>
      </c>
      <c r="R189" t="str">
        <f>IFERROR(INDEX('bibliotheque fournisseur'!$A:$D,MATCH('variable fournisseur'!$A197,'bibliotheque fournisseur'!$B:$B,0),MATCH("nom",'bibliotheque fournisseur'!$1:$1,0)),"")</f>
        <v/>
      </c>
      <c r="S189" t="s">
        <v>11</v>
      </c>
      <c r="T189" t="str">
        <f>IFERROR(INDEX('bibliotheque fournisseur'!A:D,MATCH('variable fournisseur'!A197,'bibliotheque fournisseur'!B:B,0),MATCH("iban",'bibliotheque fournisseur'!$1:$1,0)),"")</f>
        <v/>
      </c>
      <c r="U189" t="s">
        <v>20</v>
      </c>
      <c r="V189" t="str">
        <f ca="1">CONCATENATE('variable tireur'!$I$5," ",'variable fournisseur'!$A197)</f>
        <v xml:space="preserve">12/2024 </v>
      </c>
      <c r="W189" t="s">
        <v>22</v>
      </c>
      <c r="AA189" s="5"/>
    </row>
    <row r="190" spans="1:27" ht="15" customHeight="1" x14ac:dyDescent="0.25">
      <c r="A190" t="str">
        <f>IF('variable fournisseur'!A198&lt;&gt;"","&lt;CdtTrfTxInf&gt;&lt;PmtId&gt;&lt;InstrId&gt;","")</f>
        <v/>
      </c>
      <c r="B190" t="str">
        <f>IF('variable fournisseur'!A198&lt;&gt;"",PROPER('variable tireur'!$B$2),"")</f>
        <v/>
      </c>
      <c r="C190" t="s">
        <v>6</v>
      </c>
      <c r="D190" t="str">
        <f ca="1">'variable tireur'!$G$5</f>
        <v>20241206</v>
      </c>
      <c r="E190" t="s">
        <v>6</v>
      </c>
      <c r="F190" t="str">
        <f ca="1">CONCATENATE('variable fournisseur'!$C$5,'variable fournisseur'!$D198)</f>
        <v>M119.640.0</v>
      </c>
      <c r="G190" t="str">
        <f>IF('variable fournisseur'!A198&lt;&gt;"","&lt;/InstrId&gt;&lt;EndToEndId&gt;","")</f>
        <v/>
      </c>
      <c r="H190" t="str">
        <f>UPPER(LEFT('variable tireur'!$B$2,3))</f>
        <v/>
      </c>
      <c r="I190" t="str">
        <f>IF('variable fournisseur'!A198&lt;&gt;"",".","")</f>
        <v/>
      </c>
      <c r="J190" t="str">
        <f ca="1">'variable tireur'!$G$5</f>
        <v>20241206</v>
      </c>
      <c r="K190" t="str">
        <f>IF('variable fournisseur'!A198&lt;&gt;"",".","")</f>
        <v/>
      </c>
      <c r="L190" t="str">
        <f>'variable fournisseur'!$F198</f>
        <v/>
      </c>
      <c r="M190" t="s">
        <v>8</v>
      </c>
      <c r="N190">
        <f>'variable fournisseur'!C198</f>
        <v>0</v>
      </c>
      <c r="O190" t="s">
        <v>9</v>
      </c>
      <c r="P190" t="str">
        <f>IFERROR(INDEX('bibliotheque fournisseur'!$A:$D,MATCH('variable fournisseur'!$A198,'bibliotheque fournisseur'!$B:$B,0),MATCH("bic",'bibliotheque fournisseur'!$1:$1,0)),"")</f>
        <v/>
      </c>
      <c r="Q190" t="s">
        <v>10</v>
      </c>
      <c r="R190" t="str">
        <f>IFERROR(INDEX('bibliotheque fournisseur'!$A:$D,MATCH('variable fournisseur'!$A198,'bibliotheque fournisseur'!$B:$B,0),MATCH("nom",'bibliotheque fournisseur'!$1:$1,0)),"")</f>
        <v/>
      </c>
      <c r="S190" t="s">
        <v>11</v>
      </c>
      <c r="T190" t="str">
        <f>IFERROR(INDEX('bibliotheque fournisseur'!A:D,MATCH('variable fournisseur'!A198,'bibliotheque fournisseur'!B:B,0),MATCH("iban",'bibliotheque fournisseur'!$1:$1,0)),"")</f>
        <v/>
      </c>
      <c r="U190" t="s">
        <v>20</v>
      </c>
      <c r="V190" t="str">
        <f ca="1">CONCATENATE('variable tireur'!$I$5," ",'variable fournisseur'!$A198)</f>
        <v xml:space="preserve">12/2024 </v>
      </c>
      <c r="W190" t="s">
        <v>22</v>
      </c>
      <c r="AA190" s="5"/>
    </row>
    <row r="191" spans="1:27" ht="15" customHeight="1" x14ac:dyDescent="0.25">
      <c r="A191" t="str">
        <f>IF('variable fournisseur'!A199&lt;&gt;"","&lt;CdtTrfTxInf&gt;&lt;PmtId&gt;&lt;InstrId&gt;","")</f>
        <v/>
      </c>
      <c r="B191" t="str">
        <f>IF('variable fournisseur'!A199&lt;&gt;"",PROPER('variable tireur'!$B$2),"")</f>
        <v/>
      </c>
      <c r="C191" t="s">
        <v>6</v>
      </c>
      <c r="D191" t="str">
        <f ca="1">'variable tireur'!$G$5</f>
        <v>20241206</v>
      </c>
      <c r="E191" t="s">
        <v>6</v>
      </c>
      <c r="F191" t="str">
        <f ca="1">CONCATENATE('variable fournisseur'!$C$5,'variable fournisseur'!$D199)</f>
        <v>M119.640.0</v>
      </c>
      <c r="G191" t="str">
        <f>IF('variable fournisseur'!A199&lt;&gt;"","&lt;/InstrId&gt;&lt;EndToEndId&gt;","")</f>
        <v/>
      </c>
      <c r="H191" t="str">
        <f>UPPER(LEFT('variable tireur'!$B$2,3))</f>
        <v/>
      </c>
      <c r="I191" t="str">
        <f>IF('variable fournisseur'!A199&lt;&gt;"",".","")</f>
        <v/>
      </c>
      <c r="J191" t="str">
        <f ca="1">'variable tireur'!$G$5</f>
        <v>20241206</v>
      </c>
      <c r="K191" t="str">
        <f>IF('variable fournisseur'!A199&lt;&gt;"",".","")</f>
        <v/>
      </c>
      <c r="L191" t="str">
        <f>'variable fournisseur'!$F199</f>
        <v/>
      </c>
      <c r="M191" t="s">
        <v>8</v>
      </c>
      <c r="N191">
        <f>'variable fournisseur'!C199</f>
        <v>0</v>
      </c>
      <c r="O191" t="s">
        <v>9</v>
      </c>
      <c r="P191" t="str">
        <f>IFERROR(INDEX('bibliotheque fournisseur'!$A:$D,MATCH('variable fournisseur'!$A199,'bibliotheque fournisseur'!$B:$B,0),MATCH("bic",'bibliotheque fournisseur'!$1:$1,0)),"")</f>
        <v/>
      </c>
      <c r="Q191" t="s">
        <v>10</v>
      </c>
      <c r="R191" t="str">
        <f>IFERROR(INDEX('bibliotheque fournisseur'!$A:$D,MATCH('variable fournisseur'!$A199,'bibliotheque fournisseur'!$B:$B,0),MATCH("nom",'bibliotheque fournisseur'!$1:$1,0)),"")</f>
        <v/>
      </c>
      <c r="S191" t="s">
        <v>11</v>
      </c>
      <c r="T191" t="str">
        <f>IFERROR(INDEX('bibliotheque fournisseur'!A:D,MATCH('variable fournisseur'!A199,'bibliotheque fournisseur'!B:B,0),MATCH("iban",'bibliotheque fournisseur'!$1:$1,0)),"")</f>
        <v/>
      </c>
      <c r="U191" t="s">
        <v>20</v>
      </c>
      <c r="V191" t="str">
        <f ca="1">CONCATENATE('variable tireur'!$I$5," ",'variable fournisseur'!$A199)</f>
        <v xml:space="preserve">12/2024 </v>
      </c>
      <c r="W191" t="s">
        <v>22</v>
      </c>
      <c r="AA191" s="5"/>
    </row>
    <row r="192" spans="1:27" ht="15" customHeight="1" x14ac:dyDescent="0.25">
      <c r="A192" t="str">
        <f>IF('variable fournisseur'!A200&lt;&gt;"","&lt;CdtTrfTxInf&gt;&lt;PmtId&gt;&lt;InstrId&gt;","")</f>
        <v/>
      </c>
      <c r="B192" t="str">
        <f>IF('variable fournisseur'!A200&lt;&gt;"",PROPER('variable tireur'!$B$2),"")</f>
        <v/>
      </c>
      <c r="C192" t="s">
        <v>6</v>
      </c>
      <c r="D192" t="str">
        <f ca="1">'variable tireur'!$G$5</f>
        <v>20241206</v>
      </c>
      <c r="E192" t="s">
        <v>6</v>
      </c>
      <c r="F192" t="str">
        <f ca="1">CONCATENATE('variable fournisseur'!$C$5,'variable fournisseur'!$D200)</f>
        <v>M119.640.0</v>
      </c>
      <c r="G192" t="str">
        <f>IF('variable fournisseur'!A200&lt;&gt;"","&lt;/InstrId&gt;&lt;EndToEndId&gt;","")</f>
        <v/>
      </c>
      <c r="H192" t="str">
        <f>UPPER(LEFT('variable tireur'!$B$2,3))</f>
        <v/>
      </c>
      <c r="I192" t="str">
        <f>IF('variable fournisseur'!A200&lt;&gt;"",".","")</f>
        <v/>
      </c>
      <c r="J192" t="str">
        <f ca="1">'variable tireur'!$G$5</f>
        <v>20241206</v>
      </c>
      <c r="K192" t="str">
        <f>IF('variable fournisseur'!A200&lt;&gt;"",".","")</f>
        <v/>
      </c>
      <c r="L192" t="str">
        <f>'variable fournisseur'!$F200</f>
        <v/>
      </c>
      <c r="M192" t="s">
        <v>8</v>
      </c>
      <c r="N192">
        <f>'variable fournisseur'!C200</f>
        <v>0</v>
      </c>
      <c r="O192" t="s">
        <v>9</v>
      </c>
      <c r="P192" t="str">
        <f>IFERROR(INDEX('bibliotheque fournisseur'!$A:$D,MATCH('variable fournisseur'!$A200,'bibliotheque fournisseur'!$B:$B,0),MATCH("bic",'bibliotheque fournisseur'!$1:$1,0)),"")</f>
        <v/>
      </c>
      <c r="Q192" t="s">
        <v>10</v>
      </c>
      <c r="R192" t="str">
        <f>IFERROR(INDEX('bibliotheque fournisseur'!$A:$D,MATCH('variable fournisseur'!$A200,'bibliotheque fournisseur'!$B:$B,0),MATCH("nom",'bibliotheque fournisseur'!$1:$1,0)),"")</f>
        <v/>
      </c>
      <c r="S192" t="s">
        <v>11</v>
      </c>
      <c r="T192" t="str">
        <f>IFERROR(INDEX('bibliotheque fournisseur'!A:D,MATCH('variable fournisseur'!A200,'bibliotheque fournisseur'!B:B,0),MATCH("iban",'bibliotheque fournisseur'!$1:$1,0)),"")</f>
        <v/>
      </c>
      <c r="U192" t="s">
        <v>20</v>
      </c>
      <c r="V192" t="str">
        <f ca="1">CONCATENATE('variable tireur'!$I$5," ",'variable fournisseur'!$A200)</f>
        <v xml:space="preserve">12/2024 </v>
      </c>
      <c r="W192" t="s">
        <v>22</v>
      </c>
      <c r="AA192" s="5"/>
    </row>
    <row r="193" spans="1:27" ht="15" customHeight="1" x14ac:dyDescent="0.25">
      <c r="A193" t="str">
        <f>IF('variable fournisseur'!A201&lt;&gt;"","&lt;CdtTrfTxInf&gt;&lt;PmtId&gt;&lt;InstrId&gt;","")</f>
        <v/>
      </c>
      <c r="B193" t="str">
        <f>IF('variable fournisseur'!A201&lt;&gt;"",PROPER('variable tireur'!$B$2),"")</f>
        <v/>
      </c>
      <c r="C193" t="s">
        <v>6</v>
      </c>
      <c r="D193" t="str">
        <f ca="1">'variable tireur'!$G$5</f>
        <v>20241206</v>
      </c>
      <c r="E193" t="s">
        <v>6</v>
      </c>
      <c r="F193" t="str">
        <f ca="1">CONCATENATE('variable fournisseur'!$C$5,'variable fournisseur'!$D201)</f>
        <v>M119.640.0</v>
      </c>
      <c r="G193" t="str">
        <f>IF('variable fournisseur'!A201&lt;&gt;"","&lt;/InstrId&gt;&lt;EndToEndId&gt;","")</f>
        <v/>
      </c>
      <c r="H193" t="str">
        <f>UPPER(LEFT('variable tireur'!$B$2,3))</f>
        <v/>
      </c>
      <c r="I193" t="str">
        <f>IF('variable fournisseur'!A201&lt;&gt;"",".","")</f>
        <v/>
      </c>
      <c r="J193" t="str">
        <f ca="1">'variable tireur'!$G$5</f>
        <v>20241206</v>
      </c>
      <c r="K193" t="str">
        <f>IF('variable fournisseur'!A201&lt;&gt;"",".","")</f>
        <v/>
      </c>
      <c r="L193" t="str">
        <f>'variable fournisseur'!$F201</f>
        <v/>
      </c>
      <c r="M193" t="s">
        <v>8</v>
      </c>
      <c r="N193">
        <f>'variable fournisseur'!C201</f>
        <v>0</v>
      </c>
      <c r="O193" t="s">
        <v>9</v>
      </c>
      <c r="P193" t="str">
        <f>IFERROR(INDEX('bibliotheque fournisseur'!$A:$D,MATCH('variable fournisseur'!$A201,'bibliotheque fournisseur'!$B:$B,0),MATCH("bic",'bibliotheque fournisseur'!$1:$1,0)),"")</f>
        <v/>
      </c>
      <c r="Q193" t="s">
        <v>10</v>
      </c>
      <c r="R193" t="str">
        <f>IFERROR(INDEX('bibliotheque fournisseur'!$A:$D,MATCH('variable fournisseur'!$A201,'bibliotheque fournisseur'!$B:$B,0),MATCH("nom",'bibliotheque fournisseur'!$1:$1,0)),"")</f>
        <v/>
      </c>
      <c r="S193" t="s">
        <v>11</v>
      </c>
      <c r="T193" t="str">
        <f>IFERROR(INDEX('bibliotheque fournisseur'!A:D,MATCH('variable fournisseur'!A201,'bibliotheque fournisseur'!B:B,0),MATCH("iban",'bibliotheque fournisseur'!$1:$1,0)),"")</f>
        <v/>
      </c>
      <c r="U193" t="s">
        <v>20</v>
      </c>
      <c r="V193" t="str">
        <f ca="1">CONCATENATE('variable tireur'!$I$5," ",'variable fournisseur'!$A201)</f>
        <v xml:space="preserve">12/2024 </v>
      </c>
      <c r="W193" t="s">
        <v>22</v>
      </c>
      <c r="AA193" s="5"/>
    </row>
    <row r="194" spans="1:27" ht="15" customHeight="1" x14ac:dyDescent="0.25">
      <c r="A194" t="str">
        <f>IF('variable fournisseur'!A202&lt;&gt;"","&lt;CdtTrfTxInf&gt;&lt;PmtId&gt;&lt;InstrId&gt;","")</f>
        <v/>
      </c>
      <c r="B194" t="str">
        <f>IF('variable fournisseur'!A202&lt;&gt;"",PROPER('variable tireur'!$B$2),"")</f>
        <v/>
      </c>
      <c r="C194" t="s">
        <v>6</v>
      </c>
      <c r="D194" t="str">
        <f ca="1">'variable tireur'!$G$5</f>
        <v>20241206</v>
      </c>
      <c r="E194" t="s">
        <v>6</v>
      </c>
      <c r="F194" t="str">
        <f ca="1">CONCATENATE('variable fournisseur'!$C$5,'variable fournisseur'!$D202)</f>
        <v>M119.640.0</v>
      </c>
      <c r="G194" t="str">
        <f>IF('variable fournisseur'!A202&lt;&gt;"","&lt;/InstrId&gt;&lt;EndToEndId&gt;","")</f>
        <v/>
      </c>
      <c r="H194" t="str">
        <f>UPPER(LEFT('variable tireur'!$B$2,3))</f>
        <v/>
      </c>
      <c r="I194" t="str">
        <f>IF('variable fournisseur'!A202&lt;&gt;"",".","")</f>
        <v/>
      </c>
      <c r="J194" t="str">
        <f ca="1">'variable tireur'!$G$5</f>
        <v>20241206</v>
      </c>
      <c r="K194" t="str">
        <f>IF('variable fournisseur'!A202&lt;&gt;"",".","")</f>
        <v/>
      </c>
      <c r="L194" t="str">
        <f>'variable fournisseur'!$F202</f>
        <v/>
      </c>
      <c r="M194" t="s">
        <v>8</v>
      </c>
      <c r="N194">
        <f>'variable fournisseur'!C202</f>
        <v>0</v>
      </c>
      <c r="O194" t="s">
        <v>9</v>
      </c>
      <c r="P194" t="str">
        <f>IFERROR(INDEX('bibliotheque fournisseur'!$A:$D,MATCH('variable fournisseur'!$A202,'bibliotheque fournisseur'!$B:$B,0),MATCH("bic",'bibliotheque fournisseur'!$1:$1,0)),"")</f>
        <v/>
      </c>
      <c r="Q194" t="s">
        <v>10</v>
      </c>
      <c r="R194" t="str">
        <f>IFERROR(INDEX('bibliotheque fournisseur'!$A:$D,MATCH('variable fournisseur'!$A202,'bibliotheque fournisseur'!$B:$B,0),MATCH("nom",'bibliotheque fournisseur'!$1:$1,0)),"")</f>
        <v/>
      </c>
      <c r="S194" t="s">
        <v>11</v>
      </c>
      <c r="T194" t="str">
        <f>IFERROR(INDEX('bibliotheque fournisseur'!A:D,MATCH('variable fournisseur'!A202,'bibliotheque fournisseur'!B:B,0),MATCH("iban",'bibliotheque fournisseur'!$1:$1,0)),"")</f>
        <v/>
      </c>
      <c r="U194" t="s">
        <v>20</v>
      </c>
      <c r="V194" t="str">
        <f ca="1">CONCATENATE('variable tireur'!$I$5," ",'variable fournisseur'!$A202)</f>
        <v xml:space="preserve">12/2024 </v>
      </c>
      <c r="W194" t="s">
        <v>22</v>
      </c>
      <c r="AA194" s="5"/>
    </row>
    <row r="195" spans="1:27" ht="15" customHeight="1" x14ac:dyDescent="0.25">
      <c r="A195" t="str">
        <f>IF('variable fournisseur'!A203&lt;&gt;"","&lt;CdtTrfTxInf&gt;&lt;PmtId&gt;&lt;InstrId&gt;","")</f>
        <v/>
      </c>
      <c r="B195" t="str">
        <f>IF('variable fournisseur'!A203&lt;&gt;"",PROPER('variable tireur'!$B$2),"")</f>
        <v/>
      </c>
      <c r="C195" t="s">
        <v>6</v>
      </c>
      <c r="D195" t="str">
        <f ca="1">'variable tireur'!$G$5</f>
        <v>20241206</v>
      </c>
      <c r="E195" t="s">
        <v>6</v>
      </c>
      <c r="F195" t="str">
        <f ca="1">CONCATENATE('variable fournisseur'!$C$5,'variable fournisseur'!$D203)</f>
        <v>M119.640.0</v>
      </c>
      <c r="G195" t="str">
        <f>IF('variable fournisseur'!A203&lt;&gt;"","&lt;/InstrId&gt;&lt;EndToEndId&gt;","")</f>
        <v/>
      </c>
      <c r="H195" t="str">
        <f>UPPER(LEFT('variable tireur'!$B$2,3))</f>
        <v/>
      </c>
      <c r="I195" t="str">
        <f>IF('variable fournisseur'!A203&lt;&gt;"",".","")</f>
        <v/>
      </c>
      <c r="J195" t="str">
        <f ca="1">'variable tireur'!$G$5</f>
        <v>20241206</v>
      </c>
      <c r="K195" t="str">
        <f>IF('variable fournisseur'!A203&lt;&gt;"",".","")</f>
        <v/>
      </c>
      <c r="L195" t="str">
        <f>'variable fournisseur'!$F203</f>
        <v/>
      </c>
      <c r="M195" t="s">
        <v>8</v>
      </c>
      <c r="N195">
        <f>'variable fournisseur'!C203</f>
        <v>0</v>
      </c>
      <c r="O195" t="s">
        <v>9</v>
      </c>
      <c r="P195" t="str">
        <f>IFERROR(INDEX('bibliotheque fournisseur'!$A:$D,MATCH('variable fournisseur'!$A203,'bibliotheque fournisseur'!$B:$B,0),MATCH("bic",'bibliotheque fournisseur'!$1:$1,0)),"")</f>
        <v/>
      </c>
      <c r="Q195" t="s">
        <v>10</v>
      </c>
      <c r="R195" t="str">
        <f>IFERROR(INDEX('bibliotheque fournisseur'!$A:$D,MATCH('variable fournisseur'!$A203,'bibliotheque fournisseur'!$B:$B,0),MATCH("nom",'bibliotheque fournisseur'!$1:$1,0)),"")</f>
        <v/>
      </c>
      <c r="S195" t="s">
        <v>11</v>
      </c>
      <c r="T195" t="str">
        <f>IFERROR(INDEX('bibliotheque fournisseur'!A:D,MATCH('variable fournisseur'!A203,'bibliotheque fournisseur'!B:B,0),MATCH("iban",'bibliotheque fournisseur'!$1:$1,0)),"")</f>
        <v/>
      </c>
      <c r="U195" t="s">
        <v>20</v>
      </c>
      <c r="V195" t="str">
        <f ca="1">CONCATENATE('variable tireur'!$I$5," ",'variable fournisseur'!$A203)</f>
        <v xml:space="preserve">12/2024 </v>
      </c>
      <c r="W195" t="s">
        <v>22</v>
      </c>
      <c r="AA195" s="5"/>
    </row>
    <row r="196" spans="1:27" ht="15" customHeight="1" x14ac:dyDescent="0.25">
      <c r="A196" t="str">
        <f>IF('variable fournisseur'!A204&lt;&gt;"","&lt;CdtTrfTxInf&gt;&lt;PmtId&gt;&lt;InstrId&gt;","")</f>
        <v/>
      </c>
      <c r="B196" t="str">
        <f>IF('variable fournisseur'!A204&lt;&gt;"",PROPER('variable tireur'!$B$2),"")</f>
        <v/>
      </c>
      <c r="C196" t="s">
        <v>6</v>
      </c>
      <c r="D196" t="str">
        <f ca="1">'variable tireur'!$G$5</f>
        <v>20241206</v>
      </c>
      <c r="E196" t="s">
        <v>6</v>
      </c>
      <c r="F196" t="str">
        <f ca="1">CONCATENATE('variable fournisseur'!$C$5,'variable fournisseur'!$D204)</f>
        <v>M119.640.0</v>
      </c>
      <c r="G196" t="str">
        <f>IF('variable fournisseur'!A204&lt;&gt;"","&lt;/InstrId&gt;&lt;EndToEndId&gt;","")</f>
        <v/>
      </c>
      <c r="H196" t="str">
        <f>UPPER(LEFT('variable tireur'!$B$2,3))</f>
        <v/>
      </c>
      <c r="I196" t="str">
        <f>IF('variable fournisseur'!A204&lt;&gt;"",".","")</f>
        <v/>
      </c>
      <c r="J196" t="str">
        <f ca="1">'variable tireur'!$G$5</f>
        <v>20241206</v>
      </c>
      <c r="K196" t="str">
        <f>IF('variable fournisseur'!A204&lt;&gt;"",".","")</f>
        <v/>
      </c>
      <c r="L196" t="str">
        <f>'variable fournisseur'!$F204</f>
        <v/>
      </c>
      <c r="M196" t="s">
        <v>8</v>
      </c>
      <c r="N196">
        <f>'variable fournisseur'!C204</f>
        <v>0</v>
      </c>
      <c r="O196" t="s">
        <v>9</v>
      </c>
      <c r="P196" t="str">
        <f>IFERROR(INDEX('bibliotheque fournisseur'!$A:$D,MATCH('variable fournisseur'!$A204,'bibliotheque fournisseur'!$B:$B,0),MATCH("bic",'bibliotheque fournisseur'!$1:$1,0)),"")</f>
        <v/>
      </c>
      <c r="Q196" t="s">
        <v>10</v>
      </c>
      <c r="R196" t="str">
        <f>IFERROR(INDEX('bibliotheque fournisseur'!$A:$D,MATCH('variable fournisseur'!$A204,'bibliotheque fournisseur'!$B:$B,0),MATCH("nom",'bibliotheque fournisseur'!$1:$1,0)),"")</f>
        <v/>
      </c>
      <c r="S196" t="s">
        <v>11</v>
      </c>
      <c r="T196" t="str">
        <f>IFERROR(INDEX('bibliotheque fournisseur'!A:D,MATCH('variable fournisseur'!A204,'bibliotheque fournisseur'!B:B,0),MATCH("iban",'bibliotheque fournisseur'!$1:$1,0)),"")</f>
        <v/>
      </c>
      <c r="U196" t="s">
        <v>20</v>
      </c>
      <c r="V196" t="str">
        <f ca="1">CONCATENATE('variable tireur'!$I$5," ",'variable fournisseur'!$A204)</f>
        <v xml:space="preserve">12/2024 </v>
      </c>
      <c r="W196" t="s">
        <v>22</v>
      </c>
      <c r="AA196" s="5"/>
    </row>
    <row r="197" spans="1:27" ht="15" customHeight="1" x14ac:dyDescent="0.25">
      <c r="A197" t="str">
        <f>IF('variable fournisseur'!A205&lt;&gt;"","&lt;CdtTrfTxInf&gt;&lt;PmtId&gt;&lt;InstrId&gt;","")</f>
        <v/>
      </c>
      <c r="B197" t="str">
        <f>IF('variable fournisseur'!A205&lt;&gt;"",PROPER('variable tireur'!$B$2),"")</f>
        <v/>
      </c>
      <c r="C197" t="s">
        <v>6</v>
      </c>
      <c r="D197" t="str">
        <f ca="1">'variable tireur'!$G$5</f>
        <v>20241206</v>
      </c>
      <c r="E197" t="s">
        <v>6</v>
      </c>
      <c r="F197" t="str">
        <f ca="1">CONCATENATE('variable fournisseur'!$C$5,'variable fournisseur'!$D205)</f>
        <v>M119.640.0</v>
      </c>
      <c r="G197" t="str">
        <f>IF('variable fournisseur'!A205&lt;&gt;"","&lt;/InstrId&gt;&lt;EndToEndId&gt;","")</f>
        <v/>
      </c>
      <c r="H197" t="str">
        <f>UPPER(LEFT('variable tireur'!$B$2,3))</f>
        <v/>
      </c>
      <c r="I197" t="str">
        <f>IF('variable fournisseur'!A205&lt;&gt;"",".","")</f>
        <v/>
      </c>
      <c r="J197" t="str">
        <f ca="1">'variable tireur'!$G$5</f>
        <v>20241206</v>
      </c>
      <c r="K197" t="str">
        <f>IF('variable fournisseur'!A205&lt;&gt;"",".","")</f>
        <v/>
      </c>
      <c r="L197" t="str">
        <f>'variable fournisseur'!$F205</f>
        <v/>
      </c>
      <c r="M197" t="s">
        <v>8</v>
      </c>
      <c r="N197">
        <f>'variable fournisseur'!C205</f>
        <v>0</v>
      </c>
      <c r="O197" t="s">
        <v>9</v>
      </c>
      <c r="P197" t="str">
        <f>IFERROR(INDEX('bibliotheque fournisseur'!$A:$D,MATCH('variable fournisseur'!$A205,'bibliotheque fournisseur'!$B:$B,0),MATCH("bic",'bibliotheque fournisseur'!$1:$1,0)),"")</f>
        <v/>
      </c>
      <c r="Q197" t="s">
        <v>10</v>
      </c>
      <c r="R197" t="str">
        <f>IFERROR(INDEX('bibliotheque fournisseur'!$A:$D,MATCH('variable fournisseur'!$A205,'bibliotheque fournisseur'!$B:$B,0),MATCH("nom",'bibliotheque fournisseur'!$1:$1,0)),"")</f>
        <v/>
      </c>
      <c r="S197" t="s">
        <v>11</v>
      </c>
      <c r="T197" t="str">
        <f>IFERROR(INDEX('bibliotheque fournisseur'!A:D,MATCH('variable fournisseur'!A205,'bibliotheque fournisseur'!B:B,0),MATCH("iban",'bibliotheque fournisseur'!$1:$1,0)),"")</f>
        <v/>
      </c>
      <c r="U197" t="s">
        <v>20</v>
      </c>
      <c r="V197" t="str">
        <f ca="1">CONCATENATE('variable tireur'!$I$5," ",'variable fournisseur'!$A205)</f>
        <v xml:space="preserve">12/2024 </v>
      </c>
      <c r="W197" t="s">
        <v>22</v>
      </c>
      <c r="AA197" s="5"/>
    </row>
    <row r="198" spans="1:27" ht="15" customHeight="1" x14ac:dyDescent="0.25">
      <c r="A198" t="str">
        <f>IF('variable fournisseur'!A206&lt;&gt;"","&lt;CdtTrfTxInf&gt;&lt;PmtId&gt;&lt;InstrId&gt;","")</f>
        <v/>
      </c>
      <c r="B198" t="str">
        <f>IF('variable fournisseur'!A206&lt;&gt;"",PROPER('variable tireur'!$B$2),"")</f>
        <v/>
      </c>
      <c r="C198" t="s">
        <v>6</v>
      </c>
      <c r="D198" t="str">
        <f ca="1">'variable tireur'!$G$5</f>
        <v>20241206</v>
      </c>
      <c r="E198" t="s">
        <v>6</v>
      </c>
      <c r="F198" t="str">
        <f ca="1">CONCATENATE('variable fournisseur'!$C$5,'variable fournisseur'!$D206)</f>
        <v>M119.640.0</v>
      </c>
      <c r="G198" t="str">
        <f>IF('variable fournisseur'!A206&lt;&gt;"","&lt;/InstrId&gt;&lt;EndToEndId&gt;","")</f>
        <v/>
      </c>
      <c r="H198" t="str">
        <f>UPPER(LEFT('variable tireur'!$B$2,3))</f>
        <v/>
      </c>
      <c r="I198" t="str">
        <f>IF('variable fournisseur'!A206&lt;&gt;"",".","")</f>
        <v/>
      </c>
      <c r="J198" t="str">
        <f ca="1">'variable tireur'!$G$5</f>
        <v>20241206</v>
      </c>
      <c r="K198" t="str">
        <f>IF('variable fournisseur'!A206&lt;&gt;"",".","")</f>
        <v/>
      </c>
      <c r="L198" t="str">
        <f>'variable fournisseur'!$F206</f>
        <v/>
      </c>
      <c r="M198" t="s">
        <v>8</v>
      </c>
      <c r="N198">
        <f>'variable fournisseur'!C206</f>
        <v>0</v>
      </c>
      <c r="O198" t="s">
        <v>9</v>
      </c>
      <c r="P198" t="str">
        <f>IFERROR(INDEX('bibliotheque fournisseur'!$A:$D,MATCH('variable fournisseur'!$A206,'bibliotheque fournisseur'!$B:$B,0),MATCH("bic",'bibliotheque fournisseur'!$1:$1,0)),"")</f>
        <v/>
      </c>
      <c r="Q198" t="s">
        <v>10</v>
      </c>
      <c r="R198" t="str">
        <f>IFERROR(INDEX('bibliotheque fournisseur'!$A:$D,MATCH('variable fournisseur'!$A206,'bibliotheque fournisseur'!$B:$B,0),MATCH("nom",'bibliotheque fournisseur'!$1:$1,0)),"")</f>
        <v/>
      </c>
      <c r="S198" t="s">
        <v>11</v>
      </c>
      <c r="T198" t="str">
        <f>IFERROR(INDEX('bibliotheque fournisseur'!A:D,MATCH('variable fournisseur'!A206,'bibliotheque fournisseur'!B:B,0),MATCH("iban",'bibliotheque fournisseur'!$1:$1,0)),"")</f>
        <v/>
      </c>
      <c r="U198" t="s">
        <v>20</v>
      </c>
      <c r="V198" t="str">
        <f ca="1">CONCATENATE('variable tireur'!$I$5," ",'variable fournisseur'!$A206)</f>
        <v xml:space="preserve">12/2024 </v>
      </c>
      <c r="W198" t="s">
        <v>22</v>
      </c>
      <c r="AA198" s="5"/>
    </row>
    <row r="199" spans="1:27" ht="15" customHeight="1" x14ac:dyDescent="0.25">
      <c r="A199" t="str">
        <f>IF('variable fournisseur'!A207&lt;&gt;"","&lt;CdtTrfTxInf&gt;&lt;PmtId&gt;&lt;InstrId&gt;","")</f>
        <v/>
      </c>
      <c r="B199" t="str">
        <f>IF('variable fournisseur'!A207&lt;&gt;"",PROPER('variable tireur'!$B$2),"")</f>
        <v/>
      </c>
      <c r="C199" t="s">
        <v>6</v>
      </c>
      <c r="D199" t="str">
        <f ca="1">'variable tireur'!$G$5</f>
        <v>20241206</v>
      </c>
      <c r="E199" t="s">
        <v>6</v>
      </c>
      <c r="F199" t="str">
        <f ca="1">CONCATENATE('variable fournisseur'!$C$5,'variable fournisseur'!$D207)</f>
        <v>M119.640.0</v>
      </c>
      <c r="G199" t="str">
        <f>IF('variable fournisseur'!A207&lt;&gt;"","&lt;/InstrId&gt;&lt;EndToEndId&gt;","")</f>
        <v/>
      </c>
      <c r="H199" t="str">
        <f>UPPER(LEFT('variable tireur'!$B$2,3))</f>
        <v/>
      </c>
      <c r="I199" t="str">
        <f>IF('variable fournisseur'!A207&lt;&gt;"",".","")</f>
        <v/>
      </c>
      <c r="J199" t="str">
        <f ca="1">'variable tireur'!$G$5</f>
        <v>20241206</v>
      </c>
      <c r="K199" t="str">
        <f>IF('variable fournisseur'!A207&lt;&gt;"",".","")</f>
        <v/>
      </c>
      <c r="L199" t="str">
        <f>'variable fournisseur'!$F207</f>
        <v/>
      </c>
      <c r="M199" t="s">
        <v>8</v>
      </c>
      <c r="N199">
        <f>'variable fournisseur'!C207</f>
        <v>0</v>
      </c>
      <c r="O199" t="s">
        <v>9</v>
      </c>
      <c r="P199" t="str">
        <f>IFERROR(INDEX('bibliotheque fournisseur'!$A:$D,MATCH('variable fournisseur'!$A207,'bibliotheque fournisseur'!$B:$B,0),MATCH("bic",'bibliotheque fournisseur'!$1:$1,0)),"")</f>
        <v/>
      </c>
      <c r="Q199" t="s">
        <v>10</v>
      </c>
      <c r="R199" t="str">
        <f>IFERROR(INDEX('bibliotheque fournisseur'!$A:$D,MATCH('variable fournisseur'!$A207,'bibliotheque fournisseur'!$B:$B,0),MATCH("nom",'bibliotheque fournisseur'!$1:$1,0)),"")</f>
        <v/>
      </c>
      <c r="S199" t="s">
        <v>11</v>
      </c>
      <c r="T199" t="str">
        <f>IFERROR(INDEX('bibliotheque fournisseur'!A:D,MATCH('variable fournisseur'!A207,'bibliotheque fournisseur'!B:B,0),MATCH("iban",'bibliotheque fournisseur'!$1:$1,0)),"")</f>
        <v/>
      </c>
      <c r="U199" t="s">
        <v>20</v>
      </c>
      <c r="V199" t="str">
        <f ca="1">CONCATENATE('variable tireur'!$I$5," ",'variable fournisseur'!$A207)</f>
        <v xml:space="preserve">12/2024 </v>
      </c>
      <c r="W199" t="s">
        <v>22</v>
      </c>
      <c r="AA199" s="5"/>
    </row>
    <row r="200" spans="1:27" ht="15" customHeight="1" x14ac:dyDescent="0.25">
      <c r="A200" t="str">
        <f>IF('variable fournisseur'!A208&lt;&gt;"","&lt;CdtTrfTxInf&gt;&lt;PmtId&gt;&lt;InstrId&gt;","")</f>
        <v/>
      </c>
      <c r="B200" t="str">
        <f>IF('variable fournisseur'!A208&lt;&gt;"",PROPER('variable tireur'!$B$2),"")</f>
        <v/>
      </c>
      <c r="C200" t="s">
        <v>6</v>
      </c>
      <c r="D200" t="str">
        <f ca="1">'variable tireur'!$G$5</f>
        <v>20241206</v>
      </c>
      <c r="E200" t="s">
        <v>6</v>
      </c>
      <c r="F200" t="str">
        <f ca="1">CONCATENATE('variable fournisseur'!$C$5,'variable fournisseur'!$D208)</f>
        <v>M119.640.0</v>
      </c>
      <c r="G200" t="str">
        <f>IF('variable fournisseur'!A208&lt;&gt;"","&lt;/InstrId&gt;&lt;EndToEndId&gt;","")</f>
        <v/>
      </c>
      <c r="H200" t="str">
        <f>UPPER(LEFT('variable tireur'!$B$2,3))</f>
        <v/>
      </c>
      <c r="I200" t="str">
        <f>IF('variable fournisseur'!A208&lt;&gt;"",".","")</f>
        <v/>
      </c>
      <c r="J200" t="str">
        <f ca="1">'variable tireur'!$G$5</f>
        <v>20241206</v>
      </c>
      <c r="K200" t="str">
        <f>IF('variable fournisseur'!A208&lt;&gt;"",".","")</f>
        <v/>
      </c>
      <c r="L200" t="str">
        <f>'variable fournisseur'!$F208</f>
        <v/>
      </c>
      <c r="M200" t="s">
        <v>8</v>
      </c>
      <c r="N200">
        <f>'variable fournisseur'!C208</f>
        <v>0</v>
      </c>
      <c r="O200" t="s">
        <v>9</v>
      </c>
      <c r="P200" t="str">
        <f>IFERROR(INDEX('bibliotheque fournisseur'!$A:$D,MATCH('variable fournisseur'!$A208,'bibliotheque fournisseur'!$B:$B,0),MATCH("bic",'bibliotheque fournisseur'!$1:$1,0)),"")</f>
        <v/>
      </c>
      <c r="Q200" t="s">
        <v>10</v>
      </c>
      <c r="R200" t="str">
        <f>IFERROR(INDEX('bibliotheque fournisseur'!$A:$D,MATCH('variable fournisseur'!$A208,'bibliotheque fournisseur'!$B:$B,0),MATCH("nom",'bibliotheque fournisseur'!$1:$1,0)),"")</f>
        <v/>
      </c>
      <c r="S200" t="s">
        <v>11</v>
      </c>
      <c r="T200" t="str">
        <f>IFERROR(INDEX('bibliotheque fournisseur'!A:D,MATCH('variable fournisseur'!A208,'bibliotheque fournisseur'!B:B,0),MATCH("iban",'bibliotheque fournisseur'!$1:$1,0)),"")</f>
        <v/>
      </c>
      <c r="U200" t="s">
        <v>20</v>
      </c>
      <c r="V200" t="str">
        <f ca="1">CONCATENATE('variable tireur'!$I$5," ",'variable fournisseur'!$A208)</f>
        <v xml:space="preserve">12/2024 </v>
      </c>
      <c r="W200" t="s">
        <v>22</v>
      </c>
      <c r="AA200" s="5"/>
    </row>
    <row r="201" spans="1:27" ht="15" customHeight="1" x14ac:dyDescent="0.25">
      <c r="A201" t="str">
        <f>IF('variable fournisseur'!A209&lt;&gt;"","&lt;CdtTrfTxInf&gt;&lt;PmtId&gt;&lt;InstrId&gt;","")</f>
        <v/>
      </c>
      <c r="B201" t="str">
        <f>IF('variable fournisseur'!A209&lt;&gt;"",PROPER('variable tireur'!$B$2),"")</f>
        <v/>
      </c>
      <c r="C201" t="s">
        <v>6</v>
      </c>
      <c r="D201" t="str">
        <f ca="1">'variable tireur'!$G$5</f>
        <v>20241206</v>
      </c>
      <c r="E201" t="s">
        <v>6</v>
      </c>
      <c r="F201" t="str">
        <f ca="1">CONCATENATE('variable fournisseur'!$C$5,'variable fournisseur'!$D209)</f>
        <v>M119.640.0</v>
      </c>
      <c r="G201" t="str">
        <f>IF('variable fournisseur'!A209&lt;&gt;"","&lt;/InstrId&gt;&lt;EndToEndId&gt;","")</f>
        <v/>
      </c>
      <c r="H201" t="str">
        <f>UPPER(LEFT('variable tireur'!$B$2,3))</f>
        <v/>
      </c>
      <c r="I201" t="str">
        <f>IF('variable fournisseur'!A209&lt;&gt;"",".","")</f>
        <v/>
      </c>
      <c r="J201" t="str">
        <f ca="1">'variable tireur'!$G$5</f>
        <v>20241206</v>
      </c>
      <c r="K201" t="str">
        <f>IF('variable fournisseur'!A209&lt;&gt;"",".","")</f>
        <v/>
      </c>
      <c r="L201" t="str">
        <f>'variable fournisseur'!$F209</f>
        <v/>
      </c>
      <c r="M201" t="s">
        <v>8</v>
      </c>
      <c r="N201">
        <f>'variable fournisseur'!C209</f>
        <v>0</v>
      </c>
      <c r="O201" t="s">
        <v>9</v>
      </c>
      <c r="P201" t="str">
        <f>IFERROR(INDEX('bibliotheque fournisseur'!$A:$D,MATCH('variable fournisseur'!$A209,'bibliotheque fournisseur'!$B:$B,0),MATCH("bic",'bibliotheque fournisseur'!$1:$1,0)),"")</f>
        <v/>
      </c>
      <c r="Q201" t="s">
        <v>10</v>
      </c>
      <c r="R201" t="str">
        <f>IFERROR(INDEX('bibliotheque fournisseur'!$A:$D,MATCH('variable fournisseur'!$A209,'bibliotheque fournisseur'!$B:$B,0),MATCH("nom",'bibliotheque fournisseur'!$1:$1,0)),"")</f>
        <v/>
      </c>
      <c r="S201" t="s">
        <v>11</v>
      </c>
      <c r="T201" t="str">
        <f>IFERROR(INDEX('bibliotheque fournisseur'!A:D,MATCH('variable fournisseur'!A209,'bibliotheque fournisseur'!B:B,0),MATCH("iban",'bibliotheque fournisseur'!$1:$1,0)),"")</f>
        <v/>
      </c>
      <c r="U201" t="s">
        <v>20</v>
      </c>
      <c r="V201" t="str">
        <f ca="1">CONCATENATE('variable tireur'!$I$5," ",'variable fournisseur'!$A209)</f>
        <v xml:space="preserve">12/2024 </v>
      </c>
      <c r="W201" t="s">
        <v>22</v>
      </c>
      <c r="AA201" s="5"/>
    </row>
    <row r="202" spans="1:27" ht="15" customHeight="1" x14ac:dyDescent="0.25">
      <c r="A202" t="str">
        <f>IF('variable fournisseur'!A210&lt;&gt;"","&lt;CdtTrfTxInf&gt;&lt;PmtId&gt;&lt;InstrId&gt;","")</f>
        <v/>
      </c>
      <c r="B202" t="str">
        <f>IF('variable fournisseur'!A210&lt;&gt;"",PROPER('variable tireur'!$B$2),"")</f>
        <v/>
      </c>
      <c r="C202" t="s">
        <v>6</v>
      </c>
      <c r="D202" t="str">
        <f ca="1">'variable tireur'!$G$5</f>
        <v>20241206</v>
      </c>
      <c r="E202" t="s">
        <v>6</v>
      </c>
      <c r="F202" t="str">
        <f ca="1">CONCATENATE('variable fournisseur'!$C$5,'variable fournisseur'!$D210)</f>
        <v>M119.640.0</v>
      </c>
      <c r="G202" t="str">
        <f>IF('variable fournisseur'!A210&lt;&gt;"","&lt;/InstrId&gt;&lt;EndToEndId&gt;","")</f>
        <v/>
      </c>
      <c r="H202" t="str">
        <f>UPPER(LEFT('variable tireur'!$B$2,3))</f>
        <v/>
      </c>
      <c r="I202" t="str">
        <f>IF('variable fournisseur'!A210&lt;&gt;"",".","")</f>
        <v/>
      </c>
      <c r="J202" t="str">
        <f ca="1">'variable tireur'!$G$5</f>
        <v>20241206</v>
      </c>
      <c r="K202" t="str">
        <f>IF('variable fournisseur'!A210&lt;&gt;"",".","")</f>
        <v/>
      </c>
      <c r="L202" t="str">
        <f>'variable fournisseur'!$F210</f>
        <v/>
      </c>
      <c r="M202" t="s">
        <v>8</v>
      </c>
      <c r="N202">
        <f>'variable fournisseur'!C210</f>
        <v>0</v>
      </c>
      <c r="O202" t="s">
        <v>9</v>
      </c>
      <c r="P202" t="str">
        <f>IFERROR(INDEX('bibliotheque fournisseur'!$A:$D,MATCH('variable fournisseur'!$A210,'bibliotheque fournisseur'!$B:$B,0),MATCH("bic",'bibliotheque fournisseur'!$1:$1,0)),"")</f>
        <v/>
      </c>
      <c r="Q202" t="s">
        <v>10</v>
      </c>
      <c r="R202" t="str">
        <f>IFERROR(INDEX('bibliotheque fournisseur'!$A:$D,MATCH('variable fournisseur'!$A210,'bibliotheque fournisseur'!$B:$B,0),MATCH("nom",'bibliotheque fournisseur'!$1:$1,0)),"")</f>
        <v/>
      </c>
      <c r="S202" t="s">
        <v>11</v>
      </c>
      <c r="T202" t="str">
        <f>IFERROR(INDEX('bibliotheque fournisseur'!A:D,MATCH('variable fournisseur'!A210,'bibliotheque fournisseur'!B:B,0),MATCH("iban",'bibliotheque fournisseur'!$1:$1,0)),"")</f>
        <v/>
      </c>
      <c r="U202" t="s">
        <v>20</v>
      </c>
      <c r="V202" t="str">
        <f ca="1">CONCATENATE('variable tireur'!$I$5," ",'variable fournisseur'!$A210)</f>
        <v xml:space="preserve">12/2024 </v>
      </c>
      <c r="W202" t="s">
        <v>22</v>
      </c>
      <c r="AA202" s="5"/>
    </row>
    <row r="203" spans="1:27" ht="15" customHeight="1" x14ac:dyDescent="0.25">
      <c r="A203" t="str">
        <f>IF('variable fournisseur'!A211&lt;&gt;"","&lt;CdtTrfTxInf&gt;&lt;PmtId&gt;&lt;InstrId&gt;","")</f>
        <v/>
      </c>
      <c r="B203" t="str">
        <f>IF('variable fournisseur'!A211&lt;&gt;"",PROPER('variable tireur'!$B$2),"")</f>
        <v/>
      </c>
      <c r="C203" t="s">
        <v>6</v>
      </c>
      <c r="D203" t="str">
        <f ca="1">'variable tireur'!$G$5</f>
        <v>20241206</v>
      </c>
      <c r="E203" t="s">
        <v>6</v>
      </c>
      <c r="F203" t="str">
        <f ca="1">CONCATENATE('variable fournisseur'!$C$5,'variable fournisseur'!$D211)</f>
        <v>M119.640.0</v>
      </c>
      <c r="G203" t="str">
        <f>IF('variable fournisseur'!A211&lt;&gt;"","&lt;/InstrId&gt;&lt;EndToEndId&gt;","")</f>
        <v/>
      </c>
      <c r="H203" t="str">
        <f>UPPER(LEFT('variable tireur'!$B$2,3))</f>
        <v/>
      </c>
      <c r="I203" t="str">
        <f>IF('variable fournisseur'!A211&lt;&gt;"",".","")</f>
        <v/>
      </c>
      <c r="J203" t="str">
        <f ca="1">'variable tireur'!$G$5</f>
        <v>20241206</v>
      </c>
      <c r="K203" t="str">
        <f>IF('variable fournisseur'!A211&lt;&gt;"",".","")</f>
        <v/>
      </c>
      <c r="L203" t="str">
        <f>'variable fournisseur'!$F211</f>
        <v/>
      </c>
      <c r="M203" t="s">
        <v>8</v>
      </c>
      <c r="N203">
        <f>'variable fournisseur'!C211</f>
        <v>0</v>
      </c>
      <c r="O203" t="s">
        <v>9</v>
      </c>
      <c r="P203" t="str">
        <f>IFERROR(INDEX('bibliotheque fournisseur'!$A:$D,MATCH('variable fournisseur'!$A211,'bibliotheque fournisseur'!$B:$B,0),MATCH("bic",'bibliotheque fournisseur'!$1:$1,0)),"")</f>
        <v/>
      </c>
      <c r="Q203" t="s">
        <v>10</v>
      </c>
      <c r="R203" t="str">
        <f>IFERROR(INDEX('bibliotheque fournisseur'!$A:$D,MATCH('variable fournisseur'!$A211,'bibliotheque fournisseur'!$B:$B,0),MATCH("nom",'bibliotheque fournisseur'!$1:$1,0)),"")</f>
        <v/>
      </c>
      <c r="S203" t="s">
        <v>11</v>
      </c>
      <c r="T203" t="str">
        <f>IFERROR(INDEX('bibliotheque fournisseur'!A:D,MATCH('variable fournisseur'!A211,'bibliotheque fournisseur'!B:B,0),MATCH("iban",'bibliotheque fournisseur'!$1:$1,0)),"")</f>
        <v/>
      </c>
      <c r="U203" t="s">
        <v>20</v>
      </c>
      <c r="V203" t="str">
        <f ca="1">CONCATENATE('variable tireur'!$I$5," ",'variable fournisseur'!$A211)</f>
        <v xml:space="preserve">12/2024 </v>
      </c>
      <c r="W203" t="s">
        <v>22</v>
      </c>
      <c r="AA203" s="5"/>
    </row>
    <row r="204" spans="1:27" ht="15" customHeight="1" x14ac:dyDescent="0.25">
      <c r="A204" t="str">
        <f>IF('variable fournisseur'!A212&lt;&gt;"","&lt;CdtTrfTxInf&gt;&lt;PmtId&gt;&lt;InstrId&gt;","")</f>
        <v/>
      </c>
      <c r="B204" t="str">
        <f>IF('variable fournisseur'!A212&lt;&gt;"",PROPER('variable tireur'!$B$2),"")</f>
        <v/>
      </c>
      <c r="C204" t="s">
        <v>6</v>
      </c>
      <c r="D204" t="str">
        <f ca="1">'variable tireur'!$G$5</f>
        <v>20241206</v>
      </c>
      <c r="E204" t="s">
        <v>6</v>
      </c>
      <c r="F204" t="str">
        <f ca="1">CONCATENATE('variable fournisseur'!$C$5,'variable fournisseur'!$D212)</f>
        <v>M119.640.0</v>
      </c>
      <c r="G204" t="str">
        <f>IF('variable fournisseur'!A212&lt;&gt;"","&lt;/InstrId&gt;&lt;EndToEndId&gt;","")</f>
        <v/>
      </c>
      <c r="H204" t="str">
        <f>UPPER(LEFT('variable tireur'!$B$2,3))</f>
        <v/>
      </c>
      <c r="I204" t="str">
        <f>IF('variable fournisseur'!A212&lt;&gt;"",".","")</f>
        <v/>
      </c>
      <c r="J204" t="str">
        <f ca="1">'variable tireur'!$G$5</f>
        <v>20241206</v>
      </c>
      <c r="K204" t="str">
        <f>IF('variable fournisseur'!A212&lt;&gt;"",".","")</f>
        <v/>
      </c>
      <c r="L204" t="str">
        <f>'variable fournisseur'!$F212</f>
        <v/>
      </c>
      <c r="M204" t="s">
        <v>8</v>
      </c>
      <c r="N204">
        <f>'variable fournisseur'!C212</f>
        <v>0</v>
      </c>
      <c r="O204" t="s">
        <v>9</v>
      </c>
      <c r="P204" t="str">
        <f>IFERROR(INDEX('bibliotheque fournisseur'!$A:$D,MATCH('variable fournisseur'!$A212,'bibliotheque fournisseur'!$B:$B,0),MATCH("bic",'bibliotheque fournisseur'!$1:$1,0)),"")</f>
        <v/>
      </c>
      <c r="Q204" t="s">
        <v>10</v>
      </c>
      <c r="R204" t="str">
        <f>IFERROR(INDEX('bibliotheque fournisseur'!$A:$D,MATCH('variable fournisseur'!$A212,'bibliotheque fournisseur'!$B:$B,0),MATCH("nom",'bibliotheque fournisseur'!$1:$1,0)),"")</f>
        <v/>
      </c>
      <c r="S204" t="s">
        <v>11</v>
      </c>
      <c r="T204" t="str">
        <f>IFERROR(INDEX('bibliotheque fournisseur'!A:D,MATCH('variable fournisseur'!A212,'bibliotheque fournisseur'!B:B,0),MATCH("iban",'bibliotheque fournisseur'!$1:$1,0)),"")</f>
        <v/>
      </c>
      <c r="U204" t="s">
        <v>20</v>
      </c>
      <c r="V204" t="str">
        <f ca="1">CONCATENATE('variable tireur'!$I$5," ",'variable fournisseur'!$A212)</f>
        <v xml:space="preserve">12/2024 </v>
      </c>
      <c r="W204" t="s">
        <v>22</v>
      </c>
      <c r="AA204" s="5"/>
    </row>
    <row r="205" spans="1:27" ht="15" customHeight="1" x14ac:dyDescent="0.25">
      <c r="A205" t="str">
        <f>IF('variable fournisseur'!A213&lt;&gt;"","&lt;CdtTrfTxInf&gt;&lt;PmtId&gt;&lt;InstrId&gt;","")</f>
        <v/>
      </c>
      <c r="B205" t="str">
        <f>IF('variable fournisseur'!A213&lt;&gt;"",PROPER('variable tireur'!$B$2),"")</f>
        <v/>
      </c>
      <c r="C205" t="s">
        <v>6</v>
      </c>
      <c r="D205" t="str">
        <f ca="1">'variable tireur'!$G$5</f>
        <v>20241206</v>
      </c>
      <c r="E205" t="s">
        <v>6</v>
      </c>
      <c r="F205" t="str">
        <f ca="1">CONCATENATE('variable fournisseur'!$C$5,'variable fournisseur'!$D213)</f>
        <v>M119.640.0</v>
      </c>
      <c r="G205" t="str">
        <f>IF('variable fournisseur'!A213&lt;&gt;"","&lt;/InstrId&gt;&lt;EndToEndId&gt;","")</f>
        <v/>
      </c>
      <c r="H205" t="str">
        <f>UPPER(LEFT('variable tireur'!$B$2,3))</f>
        <v/>
      </c>
      <c r="I205" t="str">
        <f>IF('variable fournisseur'!A213&lt;&gt;"",".","")</f>
        <v/>
      </c>
      <c r="J205" t="str">
        <f ca="1">'variable tireur'!$G$5</f>
        <v>20241206</v>
      </c>
      <c r="K205" t="str">
        <f>IF('variable fournisseur'!A213&lt;&gt;"",".","")</f>
        <v/>
      </c>
      <c r="L205" t="str">
        <f>'variable fournisseur'!$F213</f>
        <v/>
      </c>
      <c r="M205" t="s">
        <v>8</v>
      </c>
      <c r="N205">
        <f>'variable fournisseur'!C213</f>
        <v>0</v>
      </c>
      <c r="O205" t="s">
        <v>9</v>
      </c>
      <c r="P205" t="str">
        <f>IFERROR(INDEX('bibliotheque fournisseur'!$A:$D,MATCH('variable fournisseur'!$A213,'bibliotheque fournisseur'!$B:$B,0),MATCH("bic",'bibliotheque fournisseur'!$1:$1,0)),"")</f>
        <v/>
      </c>
      <c r="Q205" t="s">
        <v>10</v>
      </c>
      <c r="R205" t="str">
        <f>IFERROR(INDEX('bibliotheque fournisseur'!$A:$D,MATCH('variable fournisseur'!$A213,'bibliotheque fournisseur'!$B:$B,0),MATCH("nom",'bibliotheque fournisseur'!$1:$1,0)),"")</f>
        <v/>
      </c>
      <c r="S205" t="s">
        <v>11</v>
      </c>
      <c r="T205" t="str">
        <f>IFERROR(INDEX('bibliotheque fournisseur'!A:D,MATCH('variable fournisseur'!A213,'bibliotheque fournisseur'!B:B,0),MATCH("iban",'bibliotheque fournisseur'!$1:$1,0)),"")</f>
        <v/>
      </c>
      <c r="U205" t="s">
        <v>20</v>
      </c>
      <c r="V205" t="str">
        <f ca="1">CONCATENATE('variable tireur'!$I$5," ",'variable fournisseur'!$A213)</f>
        <v xml:space="preserve">12/2024 </v>
      </c>
      <c r="W205" t="s">
        <v>22</v>
      </c>
      <c r="AA205" s="5"/>
    </row>
    <row r="206" spans="1:27" ht="15" customHeight="1" x14ac:dyDescent="0.25">
      <c r="A206" t="str">
        <f>IF('variable fournisseur'!A214&lt;&gt;"","&lt;CdtTrfTxInf&gt;&lt;PmtId&gt;&lt;InstrId&gt;","")</f>
        <v/>
      </c>
      <c r="B206" t="str">
        <f>IF('variable fournisseur'!A214&lt;&gt;"",PROPER('variable tireur'!$B$2),"")</f>
        <v/>
      </c>
      <c r="C206" t="s">
        <v>6</v>
      </c>
      <c r="D206" t="str">
        <f ca="1">'variable tireur'!$G$5</f>
        <v>20241206</v>
      </c>
      <c r="E206" t="s">
        <v>6</v>
      </c>
      <c r="F206" t="str">
        <f ca="1">CONCATENATE('variable fournisseur'!$C$5,'variable fournisseur'!$D214)</f>
        <v>M119.640.0</v>
      </c>
      <c r="G206" t="str">
        <f>IF('variable fournisseur'!A214&lt;&gt;"","&lt;/InstrId&gt;&lt;EndToEndId&gt;","")</f>
        <v/>
      </c>
      <c r="H206" t="str">
        <f>UPPER(LEFT('variable tireur'!$B$2,3))</f>
        <v/>
      </c>
      <c r="I206" t="str">
        <f>IF('variable fournisseur'!A214&lt;&gt;"",".","")</f>
        <v/>
      </c>
      <c r="J206" t="str">
        <f ca="1">'variable tireur'!$G$5</f>
        <v>20241206</v>
      </c>
      <c r="K206" t="str">
        <f>IF('variable fournisseur'!A214&lt;&gt;"",".","")</f>
        <v/>
      </c>
      <c r="L206" t="str">
        <f>'variable fournisseur'!$F214</f>
        <v/>
      </c>
      <c r="M206" t="s">
        <v>8</v>
      </c>
      <c r="N206">
        <f>'variable fournisseur'!C214</f>
        <v>0</v>
      </c>
      <c r="O206" t="s">
        <v>9</v>
      </c>
      <c r="P206" t="str">
        <f>IFERROR(INDEX('bibliotheque fournisseur'!$A:$D,MATCH('variable fournisseur'!$A214,'bibliotheque fournisseur'!$B:$B,0),MATCH("bic",'bibliotheque fournisseur'!$1:$1,0)),"")</f>
        <v/>
      </c>
      <c r="Q206" t="s">
        <v>10</v>
      </c>
      <c r="R206" t="str">
        <f>IFERROR(INDEX('bibliotheque fournisseur'!$A:$D,MATCH('variable fournisseur'!$A214,'bibliotheque fournisseur'!$B:$B,0),MATCH("nom",'bibliotheque fournisseur'!$1:$1,0)),"")</f>
        <v/>
      </c>
      <c r="S206" t="s">
        <v>11</v>
      </c>
      <c r="T206" t="str">
        <f>IFERROR(INDEX('bibliotheque fournisseur'!A:D,MATCH('variable fournisseur'!A214,'bibliotheque fournisseur'!B:B,0),MATCH("iban",'bibliotheque fournisseur'!$1:$1,0)),"")</f>
        <v/>
      </c>
      <c r="U206" t="s">
        <v>20</v>
      </c>
      <c r="V206" t="str">
        <f ca="1">CONCATENATE('variable tireur'!$I$5," ",'variable fournisseur'!$A214)</f>
        <v xml:space="preserve">12/2024 </v>
      </c>
      <c r="W206" t="s">
        <v>22</v>
      </c>
      <c r="AA206" s="5"/>
    </row>
    <row r="207" spans="1:27" ht="15" customHeight="1" x14ac:dyDescent="0.25">
      <c r="A207" t="str">
        <f>IF('variable fournisseur'!A215&lt;&gt;"","&lt;CdtTrfTxInf&gt;&lt;PmtId&gt;&lt;InstrId&gt;","")</f>
        <v/>
      </c>
      <c r="B207" t="str">
        <f>IF('variable fournisseur'!A215&lt;&gt;"",PROPER('variable tireur'!$B$2),"")</f>
        <v/>
      </c>
      <c r="C207" t="s">
        <v>6</v>
      </c>
      <c r="D207" t="str">
        <f ca="1">'variable tireur'!$G$5</f>
        <v>20241206</v>
      </c>
      <c r="E207" t="s">
        <v>6</v>
      </c>
      <c r="F207" t="str">
        <f ca="1">CONCATENATE('variable fournisseur'!$C$5,'variable fournisseur'!$D215)</f>
        <v>M119.640.0</v>
      </c>
      <c r="G207" t="str">
        <f>IF('variable fournisseur'!A215&lt;&gt;"","&lt;/InstrId&gt;&lt;EndToEndId&gt;","")</f>
        <v/>
      </c>
      <c r="H207" t="str">
        <f>UPPER(LEFT('variable tireur'!$B$2,3))</f>
        <v/>
      </c>
      <c r="I207" t="str">
        <f>IF('variable fournisseur'!A215&lt;&gt;"",".","")</f>
        <v/>
      </c>
      <c r="J207" t="str">
        <f ca="1">'variable tireur'!$G$5</f>
        <v>20241206</v>
      </c>
      <c r="K207" t="str">
        <f>IF('variable fournisseur'!A215&lt;&gt;"",".","")</f>
        <v/>
      </c>
      <c r="L207" t="str">
        <f>'variable fournisseur'!$F215</f>
        <v/>
      </c>
      <c r="M207" t="s">
        <v>8</v>
      </c>
      <c r="N207">
        <f>'variable fournisseur'!C215</f>
        <v>0</v>
      </c>
      <c r="O207" t="s">
        <v>9</v>
      </c>
      <c r="P207" t="str">
        <f>IFERROR(INDEX('bibliotheque fournisseur'!$A:$D,MATCH('variable fournisseur'!$A215,'bibliotheque fournisseur'!$B:$B,0),MATCH("bic",'bibliotheque fournisseur'!$1:$1,0)),"")</f>
        <v/>
      </c>
      <c r="Q207" t="s">
        <v>10</v>
      </c>
      <c r="R207" t="str">
        <f>IFERROR(INDEX('bibliotheque fournisseur'!$A:$D,MATCH('variable fournisseur'!$A215,'bibliotheque fournisseur'!$B:$B,0),MATCH("nom",'bibliotheque fournisseur'!$1:$1,0)),"")</f>
        <v/>
      </c>
      <c r="S207" t="s">
        <v>11</v>
      </c>
      <c r="T207" t="str">
        <f>IFERROR(INDEX('bibliotheque fournisseur'!A:D,MATCH('variable fournisseur'!A215,'bibliotheque fournisseur'!B:B,0),MATCH("iban",'bibliotheque fournisseur'!$1:$1,0)),"")</f>
        <v/>
      </c>
      <c r="U207" t="s">
        <v>20</v>
      </c>
      <c r="V207" t="str">
        <f ca="1">CONCATENATE('variable tireur'!$I$5," ",'variable fournisseur'!$A215)</f>
        <v xml:space="preserve">12/2024 </v>
      </c>
      <c r="W207" t="s">
        <v>22</v>
      </c>
      <c r="AA207" s="5"/>
    </row>
    <row r="208" spans="1:27" ht="15" customHeight="1" x14ac:dyDescent="0.25">
      <c r="A208" t="str">
        <f>IF('variable fournisseur'!A216&lt;&gt;"","&lt;CdtTrfTxInf&gt;&lt;PmtId&gt;&lt;InstrId&gt;","")</f>
        <v/>
      </c>
      <c r="B208" t="str">
        <f>IF('variable fournisseur'!A216&lt;&gt;"",PROPER('variable tireur'!$B$2),"")</f>
        <v/>
      </c>
      <c r="C208" t="s">
        <v>6</v>
      </c>
      <c r="D208" t="str">
        <f ca="1">'variable tireur'!$G$5</f>
        <v>20241206</v>
      </c>
      <c r="E208" t="s">
        <v>6</v>
      </c>
      <c r="F208" t="str">
        <f ca="1">CONCATENATE('variable fournisseur'!$C$5,'variable fournisseur'!$D216)</f>
        <v>M119.640.0</v>
      </c>
      <c r="G208" t="str">
        <f>IF('variable fournisseur'!A216&lt;&gt;"","&lt;/InstrId&gt;&lt;EndToEndId&gt;","")</f>
        <v/>
      </c>
      <c r="H208" t="str">
        <f>UPPER(LEFT('variable tireur'!$B$2,3))</f>
        <v/>
      </c>
      <c r="I208" t="str">
        <f>IF('variable fournisseur'!A216&lt;&gt;"",".","")</f>
        <v/>
      </c>
      <c r="J208" t="str">
        <f ca="1">'variable tireur'!$G$5</f>
        <v>20241206</v>
      </c>
      <c r="K208" t="str">
        <f>IF('variable fournisseur'!A216&lt;&gt;"",".","")</f>
        <v/>
      </c>
      <c r="L208" t="str">
        <f>'variable fournisseur'!$F216</f>
        <v/>
      </c>
      <c r="M208" t="s">
        <v>8</v>
      </c>
      <c r="N208">
        <f>'variable fournisseur'!C216</f>
        <v>0</v>
      </c>
      <c r="O208" t="s">
        <v>9</v>
      </c>
      <c r="P208" t="str">
        <f>IFERROR(INDEX('bibliotheque fournisseur'!$A:$D,MATCH('variable fournisseur'!$A216,'bibliotheque fournisseur'!$B:$B,0),MATCH("bic",'bibliotheque fournisseur'!$1:$1,0)),"")</f>
        <v/>
      </c>
      <c r="Q208" t="s">
        <v>10</v>
      </c>
      <c r="R208" t="str">
        <f>IFERROR(INDEX('bibliotheque fournisseur'!$A:$D,MATCH('variable fournisseur'!$A216,'bibliotheque fournisseur'!$B:$B,0),MATCH("nom",'bibliotheque fournisseur'!$1:$1,0)),"")</f>
        <v/>
      </c>
      <c r="S208" t="s">
        <v>11</v>
      </c>
      <c r="T208" t="str">
        <f>IFERROR(INDEX('bibliotheque fournisseur'!A:D,MATCH('variable fournisseur'!A216,'bibliotheque fournisseur'!B:B,0),MATCH("iban",'bibliotheque fournisseur'!$1:$1,0)),"")</f>
        <v/>
      </c>
      <c r="U208" t="s">
        <v>20</v>
      </c>
      <c r="V208" t="str">
        <f ca="1">CONCATENATE('variable tireur'!$I$5," ",'variable fournisseur'!$A216)</f>
        <v xml:space="preserve">12/2024 </v>
      </c>
      <c r="W208" t="s">
        <v>22</v>
      </c>
      <c r="AA208" s="5"/>
    </row>
    <row r="209" spans="1:27" ht="15" customHeight="1" x14ac:dyDescent="0.25">
      <c r="A209" t="str">
        <f>IF('variable fournisseur'!A217&lt;&gt;"","&lt;CdtTrfTxInf&gt;&lt;PmtId&gt;&lt;InstrId&gt;","")</f>
        <v/>
      </c>
      <c r="B209" t="str">
        <f>IF('variable fournisseur'!A217&lt;&gt;"",PROPER('variable tireur'!$B$2),"")</f>
        <v/>
      </c>
      <c r="C209" t="s">
        <v>6</v>
      </c>
      <c r="D209" t="str">
        <f ca="1">'variable tireur'!$G$5</f>
        <v>20241206</v>
      </c>
      <c r="E209" t="s">
        <v>6</v>
      </c>
      <c r="F209" t="str">
        <f ca="1">CONCATENATE('variable fournisseur'!$C$5,'variable fournisseur'!$D217)</f>
        <v>M119.640.0</v>
      </c>
      <c r="G209" t="str">
        <f>IF('variable fournisseur'!A217&lt;&gt;"","&lt;/InstrId&gt;&lt;EndToEndId&gt;","")</f>
        <v/>
      </c>
      <c r="H209" t="str">
        <f>UPPER(LEFT('variable tireur'!$B$2,3))</f>
        <v/>
      </c>
      <c r="I209" t="str">
        <f>IF('variable fournisseur'!A217&lt;&gt;"",".","")</f>
        <v/>
      </c>
      <c r="J209" t="str">
        <f ca="1">'variable tireur'!$G$5</f>
        <v>20241206</v>
      </c>
      <c r="K209" t="str">
        <f>IF('variable fournisseur'!A217&lt;&gt;"",".","")</f>
        <v/>
      </c>
      <c r="L209" t="str">
        <f>'variable fournisseur'!$F217</f>
        <v/>
      </c>
      <c r="M209" t="s">
        <v>8</v>
      </c>
      <c r="N209">
        <f>'variable fournisseur'!C217</f>
        <v>0</v>
      </c>
      <c r="O209" t="s">
        <v>9</v>
      </c>
      <c r="P209" t="str">
        <f>IFERROR(INDEX('bibliotheque fournisseur'!$A:$D,MATCH('variable fournisseur'!$A217,'bibliotheque fournisseur'!$B:$B,0),MATCH("bic",'bibliotheque fournisseur'!$1:$1,0)),"")</f>
        <v/>
      </c>
      <c r="Q209" t="s">
        <v>10</v>
      </c>
      <c r="R209" t="str">
        <f>IFERROR(INDEX('bibliotheque fournisseur'!$A:$D,MATCH('variable fournisseur'!$A217,'bibliotheque fournisseur'!$B:$B,0),MATCH("nom",'bibliotheque fournisseur'!$1:$1,0)),"")</f>
        <v/>
      </c>
      <c r="S209" t="s">
        <v>11</v>
      </c>
      <c r="T209" t="str">
        <f>IFERROR(INDEX('bibliotheque fournisseur'!A:D,MATCH('variable fournisseur'!A217,'bibliotheque fournisseur'!B:B,0),MATCH("iban",'bibliotheque fournisseur'!$1:$1,0)),"")</f>
        <v/>
      </c>
      <c r="U209" t="s">
        <v>20</v>
      </c>
      <c r="V209" t="str">
        <f ca="1">CONCATENATE('variable tireur'!$I$5," ",'variable fournisseur'!$A217)</f>
        <v xml:space="preserve">12/2024 </v>
      </c>
      <c r="W209" t="s">
        <v>22</v>
      </c>
      <c r="AA209" s="5"/>
    </row>
    <row r="210" spans="1:27" ht="15" customHeight="1" x14ac:dyDescent="0.25">
      <c r="A210" t="str">
        <f>IF('variable fournisseur'!A218&lt;&gt;"","&lt;CdtTrfTxInf&gt;&lt;PmtId&gt;&lt;InstrId&gt;","")</f>
        <v/>
      </c>
      <c r="B210" t="str">
        <f>IF('variable fournisseur'!A218&lt;&gt;"",PROPER('variable tireur'!$B$2),"")</f>
        <v/>
      </c>
      <c r="C210" t="s">
        <v>6</v>
      </c>
      <c r="D210" t="str">
        <f ca="1">'variable tireur'!$G$5</f>
        <v>20241206</v>
      </c>
      <c r="E210" t="s">
        <v>6</v>
      </c>
      <c r="F210" t="str">
        <f ca="1">CONCATENATE('variable fournisseur'!$C$5,'variable fournisseur'!$D218)</f>
        <v>M119.640.0</v>
      </c>
      <c r="G210" t="str">
        <f>IF('variable fournisseur'!A218&lt;&gt;"","&lt;/InstrId&gt;&lt;EndToEndId&gt;","")</f>
        <v/>
      </c>
      <c r="H210" t="str">
        <f>UPPER(LEFT('variable tireur'!$B$2,3))</f>
        <v/>
      </c>
      <c r="I210" t="str">
        <f>IF('variable fournisseur'!A218&lt;&gt;"",".","")</f>
        <v/>
      </c>
      <c r="J210" t="str">
        <f ca="1">'variable tireur'!$G$5</f>
        <v>20241206</v>
      </c>
      <c r="K210" t="str">
        <f>IF('variable fournisseur'!A218&lt;&gt;"",".","")</f>
        <v/>
      </c>
      <c r="L210" t="str">
        <f>'variable fournisseur'!$F218</f>
        <v/>
      </c>
      <c r="M210" t="s">
        <v>8</v>
      </c>
      <c r="N210">
        <f>'variable fournisseur'!C218</f>
        <v>0</v>
      </c>
      <c r="O210" t="s">
        <v>9</v>
      </c>
      <c r="P210" t="str">
        <f>IFERROR(INDEX('bibliotheque fournisseur'!$A:$D,MATCH('variable fournisseur'!$A218,'bibliotheque fournisseur'!$B:$B,0),MATCH("bic",'bibliotheque fournisseur'!$1:$1,0)),"")</f>
        <v/>
      </c>
      <c r="Q210" t="s">
        <v>10</v>
      </c>
      <c r="R210" t="str">
        <f>IFERROR(INDEX('bibliotheque fournisseur'!$A:$D,MATCH('variable fournisseur'!$A218,'bibliotheque fournisseur'!$B:$B,0),MATCH("nom",'bibliotheque fournisseur'!$1:$1,0)),"")</f>
        <v/>
      </c>
      <c r="S210" t="s">
        <v>11</v>
      </c>
      <c r="T210" t="str">
        <f>IFERROR(INDEX('bibliotheque fournisseur'!A:D,MATCH('variable fournisseur'!A218,'bibliotheque fournisseur'!B:B,0),MATCH("iban",'bibliotheque fournisseur'!$1:$1,0)),"")</f>
        <v/>
      </c>
      <c r="U210" t="s">
        <v>20</v>
      </c>
      <c r="V210" t="str">
        <f ca="1">CONCATENATE('variable tireur'!$I$5," ",'variable fournisseur'!$A218)</f>
        <v xml:space="preserve">12/2024 </v>
      </c>
      <c r="W210" t="s">
        <v>22</v>
      </c>
      <c r="AA210" s="5"/>
    </row>
    <row r="211" spans="1:27" ht="15" customHeight="1" x14ac:dyDescent="0.25">
      <c r="A211" t="str">
        <f>IF('variable fournisseur'!A219&lt;&gt;"","&lt;CdtTrfTxInf&gt;&lt;PmtId&gt;&lt;InstrId&gt;","")</f>
        <v/>
      </c>
      <c r="B211" t="str">
        <f>IF('variable fournisseur'!A219&lt;&gt;"",PROPER('variable tireur'!$B$2),"")</f>
        <v/>
      </c>
      <c r="C211" t="s">
        <v>6</v>
      </c>
      <c r="D211" t="str">
        <f ca="1">'variable tireur'!$G$5</f>
        <v>20241206</v>
      </c>
      <c r="E211" t="s">
        <v>6</v>
      </c>
      <c r="F211" t="str">
        <f ca="1">CONCATENATE('variable fournisseur'!$C$5,'variable fournisseur'!$D219)</f>
        <v>M119.640.0</v>
      </c>
      <c r="G211" t="str">
        <f>IF('variable fournisseur'!A219&lt;&gt;"","&lt;/InstrId&gt;&lt;EndToEndId&gt;","")</f>
        <v/>
      </c>
      <c r="H211" t="str">
        <f>UPPER(LEFT('variable tireur'!$B$2,3))</f>
        <v/>
      </c>
      <c r="I211" t="str">
        <f>IF('variable fournisseur'!A219&lt;&gt;"",".","")</f>
        <v/>
      </c>
      <c r="J211" t="str">
        <f ca="1">'variable tireur'!$G$5</f>
        <v>20241206</v>
      </c>
      <c r="K211" t="str">
        <f>IF('variable fournisseur'!A219&lt;&gt;"",".","")</f>
        <v/>
      </c>
      <c r="L211" t="str">
        <f>'variable fournisseur'!$F219</f>
        <v/>
      </c>
      <c r="M211" t="s">
        <v>8</v>
      </c>
      <c r="N211">
        <f>'variable fournisseur'!C219</f>
        <v>0</v>
      </c>
      <c r="O211" t="s">
        <v>9</v>
      </c>
      <c r="P211" t="str">
        <f>IFERROR(INDEX('bibliotheque fournisseur'!$A:$D,MATCH('variable fournisseur'!$A219,'bibliotheque fournisseur'!$B:$B,0),MATCH("bic",'bibliotheque fournisseur'!$1:$1,0)),"")</f>
        <v/>
      </c>
      <c r="Q211" t="s">
        <v>10</v>
      </c>
      <c r="R211" t="str">
        <f>IFERROR(INDEX('bibliotheque fournisseur'!$A:$D,MATCH('variable fournisseur'!$A219,'bibliotheque fournisseur'!$B:$B,0),MATCH("nom",'bibliotheque fournisseur'!$1:$1,0)),"")</f>
        <v/>
      </c>
      <c r="S211" t="s">
        <v>11</v>
      </c>
      <c r="T211" t="str">
        <f>IFERROR(INDEX('bibliotheque fournisseur'!A:D,MATCH('variable fournisseur'!A219,'bibliotheque fournisseur'!B:B,0),MATCH("iban",'bibliotheque fournisseur'!$1:$1,0)),"")</f>
        <v/>
      </c>
      <c r="U211" t="s">
        <v>20</v>
      </c>
      <c r="V211" t="str">
        <f ca="1">CONCATENATE('variable tireur'!$I$5," ",'variable fournisseur'!$A219)</f>
        <v xml:space="preserve">12/2024 </v>
      </c>
      <c r="W211" t="s">
        <v>22</v>
      </c>
      <c r="AA211" s="5"/>
    </row>
    <row r="212" spans="1:27" ht="15" customHeight="1" x14ac:dyDescent="0.25">
      <c r="A212" t="str">
        <f>IF('variable fournisseur'!A220&lt;&gt;"","&lt;CdtTrfTxInf&gt;&lt;PmtId&gt;&lt;InstrId&gt;","")</f>
        <v/>
      </c>
      <c r="B212" t="str">
        <f>IF('variable fournisseur'!A220&lt;&gt;"",PROPER('variable tireur'!$B$2),"")</f>
        <v/>
      </c>
      <c r="C212" t="s">
        <v>6</v>
      </c>
      <c r="D212" t="str">
        <f ca="1">'variable tireur'!$G$5</f>
        <v>20241206</v>
      </c>
      <c r="E212" t="s">
        <v>6</v>
      </c>
      <c r="F212" t="str">
        <f ca="1">CONCATENATE('variable fournisseur'!$C$5,'variable fournisseur'!$D220)</f>
        <v>M119.640.0</v>
      </c>
      <c r="G212" t="str">
        <f>IF('variable fournisseur'!A220&lt;&gt;"","&lt;/InstrId&gt;&lt;EndToEndId&gt;","")</f>
        <v/>
      </c>
      <c r="H212" t="str">
        <f>UPPER(LEFT('variable tireur'!$B$2,3))</f>
        <v/>
      </c>
      <c r="I212" t="str">
        <f>IF('variable fournisseur'!A220&lt;&gt;"",".","")</f>
        <v/>
      </c>
      <c r="J212" t="str">
        <f ca="1">'variable tireur'!$G$5</f>
        <v>20241206</v>
      </c>
      <c r="K212" t="str">
        <f>IF('variable fournisseur'!A220&lt;&gt;"",".","")</f>
        <v/>
      </c>
      <c r="L212" t="str">
        <f>'variable fournisseur'!$F220</f>
        <v/>
      </c>
      <c r="M212" t="s">
        <v>8</v>
      </c>
      <c r="N212">
        <f>'variable fournisseur'!C220</f>
        <v>0</v>
      </c>
      <c r="O212" t="s">
        <v>9</v>
      </c>
      <c r="P212" t="str">
        <f>IFERROR(INDEX('bibliotheque fournisseur'!$A:$D,MATCH('variable fournisseur'!$A220,'bibliotheque fournisseur'!$B:$B,0),MATCH("bic",'bibliotheque fournisseur'!$1:$1,0)),"")</f>
        <v/>
      </c>
      <c r="Q212" t="s">
        <v>10</v>
      </c>
      <c r="R212" t="str">
        <f>IFERROR(INDEX('bibliotheque fournisseur'!$A:$D,MATCH('variable fournisseur'!$A220,'bibliotheque fournisseur'!$B:$B,0),MATCH("nom",'bibliotheque fournisseur'!$1:$1,0)),"")</f>
        <v/>
      </c>
      <c r="S212" t="s">
        <v>11</v>
      </c>
      <c r="T212" t="str">
        <f>IFERROR(INDEX('bibliotheque fournisseur'!A:D,MATCH('variable fournisseur'!A220,'bibliotheque fournisseur'!B:B,0),MATCH("iban",'bibliotheque fournisseur'!$1:$1,0)),"")</f>
        <v/>
      </c>
      <c r="U212" t="s">
        <v>20</v>
      </c>
      <c r="V212" t="str">
        <f ca="1">CONCATENATE('variable tireur'!$I$5," ",'variable fournisseur'!$A220)</f>
        <v xml:space="preserve">12/2024 </v>
      </c>
      <c r="W212" t="s">
        <v>22</v>
      </c>
      <c r="AA212" s="5"/>
    </row>
    <row r="213" spans="1:27" ht="15" customHeight="1" x14ac:dyDescent="0.25">
      <c r="A213" t="str">
        <f>IF('variable fournisseur'!A221&lt;&gt;"","&lt;CdtTrfTxInf&gt;&lt;PmtId&gt;&lt;InstrId&gt;","")</f>
        <v/>
      </c>
      <c r="B213" t="str">
        <f>IF('variable fournisseur'!A221&lt;&gt;"",PROPER('variable tireur'!$B$2),"")</f>
        <v/>
      </c>
      <c r="C213" t="s">
        <v>6</v>
      </c>
      <c r="D213" t="str">
        <f ca="1">'variable tireur'!$G$5</f>
        <v>20241206</v>
      </c>
      <c r="E213" t="s">
        <v>6</v>
      </c>
      <c r="F213" t="str">
        <f ca="1">CONCATENATE('variable fournisseur'!$C$5,'variable fournisseur'!$D221)</f>
        <v>M119.640.0</v>
      </c>
      <c r="G213" t="str">
        <f>IF('variable fournisseur'!A221&lt;&gt;"","&lt;/InstrId&gt;&lt;EndToEndId&gt;","")</f>
        <v/>
      </c>
      <c r="H213" t="str">
        <f>UPPER(LEFT('variable tireur'!$B$2,3))</f>
        <v/>
      </c>
      <c r="I213" t="str">
        <f>IF('variable fournisseur'!A221&lt;&gt;"",".","")</f>
        <v/>
      </c>
      <c r="J213" t="str">
        <f ca="1">'variable tireur'!$G$5</f>
        <v>20241206</v>
      </c>
      <c r="K213" t="str">
        <f>IF('variable fournisseur'!A221&lt;&gt;"",".","")</f>
        <v/>
      </c>
      <c r="L213" t="str">
        <f>'variable fournisseur'!$F221</f>
        <v/>
      </c>
      <c r="M213" t="s">
        <v>8</v>
      </c>
      <c r="N213">
        <f>'variable fournisseur'!C221</f>
        <v>0</v>
      </c>
      <c r="O213" t="s">
        <v>9</v>
      </c>
      <c r="P213" t="str">
        <f>IFERROR(INDEX('bibliotheque fournisseur'!$A:$D,MATCH('variable fournisseur'!$A221,'bibliotheque fournisseur'!$B:$B,0),MATCH("bic",'bibliotheque fournisseur'!$1:$1,0)),"")</f>
        <v/>
      </c>
      <c r="Q213" t="s">
        <v>10</v>
      </c>
      <c r="R213" t="str">
        <f>IFERROR(INDEX('bibliotheque fournisseur'!$A:$D,MATCH('variable fournisseur'!$A221,'bibliotheque fournisseur'!$B:$B,0),MATCH("nom",'bibliotheque fournisseur'!$1:$1,0)),"")</f>
        <v/>
      </c>
      <c r="S213" t="s">
        <v>11</v>
      </c>
      <c r="T213" t="str">
        <f>IFERROR(INDEX('bibliotheque fournisseur'!A:D,MATCH('variable fournisseur'!A221,'bibliotheque fournisseur'!B:B,0),MATCH("iban",'bibliotheque fournisseur'!$1:$1,0)),"")</f>
        <v/>
      </c>
      <c r="U213" t="s">
        <v>20</v>
      </c>
      <c r="V213" t="str">
        <f ca="1">CONCATENATE('variable tireur'!$I$5," ",'variable fournisseur'!$A221)</f>
        <v xml:space="preserve">12/2024 </v>
      </c>
      <c r="W213" t="s">
        <v>22</v>
      </c>
      <c r="AA213" s="5"/>
    </row>
    <row r="214" spans="1:27" ht="15" customHeight="1" x14ac:dyDescent="0.25">
      <c r="A214" t="str">
        <f>IF('variable fournisseur'!A222&lt;&gt;"","&lt;CdtTrfTxInf&gt;&lt;PmtId&gt;&lt;InstrId&gt;","")</f>
        <v/>
      </c>
      <c r="B214" t="str">
        <f>IF('variable fournisseur'!A222&lt;&gt;"",PROPER('variable tireur'!$B$2),"")</f>
        <v/>
      </c>
      <c r="C214" t="s">
        <v>6</v>
      </c>
      <c r="D214" t="str">
        <f ca="1">'variable tireur'!$G$5</f>
        <v>20241206</v>
      </c>
      <c r="E214" t="s">
        <v>6</v>
      </c>
      <c r="F214" t="str">
        <f ca="1">CONCATENATE('variable fournisseur'!$C$5,'variable fournisseur'!$D222)</f>
        <v>M119.640.0</v>
      </c>
      <c r="G214" t="str">
        <f>IF('variable fournisseur'!A222&lt;&gt;"","&lt;/InstrId&gt;&lt;EndToEndId&gt;","")</f>
        <v/>
      </c>
      <c r="H214" t="str">
        <f>UPPER(LEFT('variable tireur'!$B$2,3))</f>
        <v/>
      </c>
      <c r="I214" t="str">
        <f>IF('variable fournisseur'!A222&lt;&gt;"",".","")</f>
        <v/>
      </c>
      <c r="J214" t="str">
        <f ca="1">'variable tireur'!$G$5</f>
        <v>20241206</v>
      </c>
      <c r="K214" t="str">
        <f>IF('variable fournisseur'!A222&lt;&gt;"",".","")</f>
        <v/>
      </c>
      <c r="L214" t="str">
        <f>'variable fournisseur'!$F222</f>
        <v/>
      </c>
      <c r="M214" t="s">
        <v>8</v>
      </c>
      <c r="N214">
        <f>'variable fournisseur'!C222</f>
        <v>0</v>
      </c>
      <c r="O214" t="s">
        <v>9</v>
      </c>
      <c r="P214" t="str">
        <f>IFERROR(INDEX('bibliotheque fournisseur'!$A:$D,MATCH('variable fournisseur'!$A222,'bibliotheque fournisseur'!$B:$B,0),MATCH("bic",'bibliotheque fournisseur'!$1:$1,0)),"")</f>
        <v/>
      </c>
      <c r="Q214" t="s">
        <v>10</v>
      </c>
      <c r="R214" t="str">
        <f>IFERROR(INDEX('bibliotheque fournisseur'!$A:$D,MATCH('variable fournisseur'!$A222,'bibliotheque fournisseur'!$B:$B,0),MATCH("nom",'bibliotheque fournisseur'!$1:$1,0)),"")</f>
        <v/>
      </c>
      <c r="S214" t="s">
        <v>11</v>
      </c>
      <c r="T214" t="str">
        <f>IFERROR(INDEX('bibliotheque fournisseur'!A:D,MATCH('variable fournisseur'!A222,'bibliotheque fournisseur'!B:B,0),MATCH("iban",'bibliotheque fournisseur'!$1:$1,0)),"")</f>
        <v/>
      </c>
      <c r="U214" t="s">
        <v>20</v>
      </c>
      <c r="V214" t="str">
        <f ca="1">CONCATENATE('variable tireur'!$I$5," ",'variable fournisseur'!$A222)</f>
        <v xml:space="preserve">12/2024 </v>
      </c>
      <c r="W214" t="s">
        <v>22</v>
      </c>
      <c r="AA214" s="5"/>
    </row>
    <row r="215" spans="1:27" ht="15" customHeight="1" x14ac:dyDescent="0.25">
      <c r="A215" t="str">
        <f>IF('variable fournisseur'!A223&lt;&gt;"","&lt;CdtTrfTxInf&gt;&lt;PmtId&gt;&lt;InstrId&gt;","")</f>
        <v/>
      </c>
      <c r="B215" t="str">
        <f>IF('variable fournisseur'!A223&lt;&gt;"",PROPER('variable tireur'!$B$2),"")</f>
        <v/>
      </c>
      <c r="C215" t="s">
        <v>6</v>
      </c>
      <c r="D215" t="str">
        <f ca="1">'variable tireur'!$G$5</f>
        <v>20241206</v>
      </c>
      <c r="E215" t="s">
        <v>6</v>
      </c>
      <c r="F215" t="str">
        <f ca="1">CONCATENATE('variable fournisseur'!$C$5,'variable fournisseur'!$D223)</f>
        <v>M119.640.0</v>
      </c>
      <c r="G215" t="str">
        <f>IF('variable fournisseur'!A223&lt;&gt;"","&lt;/InstrId&gt;&lt;EndToEndId&gt;","")</f>
        <v/>
      </c>
      <c r="H215" t="str">
        <f>UPPER(LEFT('variable tireur'!$B$2,3))</f>
        <v/>
      </c>
      <c r="I215" t="str">
        <f>IF('variable fournisseur'!A223&lt;&gt;"",".","")</f>
        <v/>
      </c>
      <c r="J215" t="str">
        <f ca="1">'variable tireur'!$G$5</f>
        <v>20241206</v>
      </c>
      <c r="K215" t="str">
        <f>IF('variable fournisseur'!A223&lt;&gt;"",".","")</f>
        <v/>
      </c>
      <c r="L215" t="str">
        <f>'variable fournisseur'!$F223</f>
        <v/>
      </c>
      <c r="M215" t="s">
        <v>8</v>
      </c>
      <c r="N215">
        <f>'variable fournisseur'!C223</f>
        <v>0</v>
      </c>
      <c r="O215" t="s">
        <v>9</v>
      </c>
      <c r="P215" t="str">
        <f>IFERROR(INDEX('bibliotheque fournisseur'!$A:$D,MATCH('variable fournisseur'!$A223,'bibliotheque fournisseur'!$B:$B,0),MATCH("bic",'bibliotheque fournisseur'!$1:$1,0)),"")</f>
        <v/>
      </c>
      <c r="Q215" t="s">
        <v>10</v>
      </c>
      <c r="R215" t="str">
        <f>IFERROR(INDEX('bibliotheque fournisseur'!$A:$D,MATCH('variable fournisseur'!$A223,'bibliotheque fournisseur'!$B:$B,0),MATCH("nom",'bibliotheque fournisseur'!$1:$1,0)),"")</f>
        <v/>
      </c>
      <c r="S215" t="s">
        <v>11</v>
      </c>
      <c r="T215" t="str">
        <f>IFERROR(INDEX('bibliotheque fournisseur'!A:D,MATCH('variable fournisseur'!A223,'bibliotheque fournisseur'!B:B,0),MATCH("iban",'bibliotheque fournisseur'!$1:$1,0)),"")</f>
        <v/>
      </c>
      <c r="U215" t="s">
        <v>20</v>
      </c>
      <c r="V215" t="str">
        <f ca="1">CONCATENATE('variable tireur'!$I$5," ",'variable fournisseur'!$A223)</f>
        <v xml:space="preserve">12/2024 </v>
      </c>
      <c r="W215" t="s">
        <v>22</v>
      </c>
      <c r="AA215" s="5"/>
    </row>
    <row r="216" spans="1:27" ht="15" customHeight="1" x14ac:dyDescent="0.25">
      <c r="A216" t="str">
        <f>IF('variable fournisseur'!A224&lt;&gt;"","&lt;CdtTrfTxInf&gt;&lt;PmtId&gt;&lt;InstrId&gt;","")</f>
        <v/>
      </c>
      <c r="B216" t="str">
        <f>IF('variable fournisseur'!A224&lt;&gt;"",PROPER('variable tireur'!$B$2),"")</f>
        <v/>
      </c>
      <c r="C216" t="s">
        <v>6</v>
      </c>
      <c r="D216" t="str">
        <f ca="1">'variable tireur'!$G$5</f>
        <v>20241206</v>
      </c>
      <c r="E216" t="s">
        <v>6</v>
      </c>
      <c r="F216" t="str">
        <f ca="1">CONCATENATE('variable fournisseur'!$C$5,'variable fournisseur'!$D224)</f>
        <v>M119.640.0</v>
      </c>
      <c r="G216" t="str">
        <f>IF('variable fournisseur'!A224&lt;&gt;"","&lt;/InstrId&gt;&lt;EndToEndId&gt;","")</f>
        <v/>
      </c>
      <c r="H216" t="str">
        <f>UPPER(LEFT('variable tireur'!$B$2,3))</f>
        <v/>
      </c>
      <c r="I216" t="str">
        <f>IF('variable fournisseur'!A224&lt;&gt;"",".","")</f>
        <v/>
      </c>
      <c r="J216" t="str">
        <f ca="1">'variable tireur'!$G$5</f>
        <v>20241206</v>
      </c>
      <c r="K216" t="str">
        <f>IF('variable fournisseur'!A224&lt;&gt;"",".","")</f>
        <v/>
      </c>
      <c r="L216" t="str">
        <f>'variable fournisseur'!$F224</f>
        <v/>
      </c>
      <c r="M216" t="s">
        <v>8</v>
      </c>
      <c r="N216">
        <f>'variable fournisseur'!C224</f>
        <v>0</v>
      </c>
      <c r="O216" t="s">
        <v>9</v>
      </c>
      <c r="P216" t="str">
        <f>IFERROR(INDEX('bibliotheque fournisseur'!$A:$D,MATCH('variable fournisseur'!$A224,'bibliotheque fournisseur'!$B:$B,0),MATCH("bic",'bibliotheque fournisseur'!$1:$1,0)),"")</f>
        <v/>
      </c>
      <c r="Q216" t="s">
        <v>10</v>
      </c>
      <c r="R216" t="str">
        <f>IFERROR(INDEX('bibliotheque fournisseur'!$A:$D,MATCH('variable fournisseur'!$A224,'bibliotheque fournisseur'!$B:$B,0),MATCH("nom",'bibliotheque fournisseur'!$1:$1,0)),"")</f>
        <v/>
      </c>
      <c r="S216" t="s">
        <v>11</v>
      </c>
      <c r="T216" t="str">
        <f>IFERROR(INDEX('bibliotheque fournisseur'!A:D,MATCH('variable fournisseur'!A224,'bibliotheque fournisseur'!B:B,0),MATCH("iban",'bibliotheque fournisseur'!$1:$1,0)),"")</f>
        <v/>
      </c>
      <c r="U216" t="s">
        <v>20</v>
      </c>
      <c r="V216" t="str">
        <f ca="1">CONCATENATE('variable tireur'!$I$5," ",'variable fournisseur'!$A224)</f>
        <v xml:space="preserve">12/2024 </v>
      </c>
      <c r="W216" t="s">
        <v>22</v>
      </c>
      <c r="AA216" s="5"/>
    </row>
    <row r="217" spans="1:27" ht="15" customHeight="1" x14ac:dyDescent="0.25">
      <c r="A217" t="str">
        <f>IF('variable fournisseur'!A225&lt;&gt;"","&lt;CdtTrfTxInf&gt;&lt;PmtId&gt;&lt;InstrId&gt;","")</f>
        <v/>
      </c>
      <c r="B217" t="str">
        <f>IF('variable fournisseur'!A225&lt;&gt;"",PROPER('variable tireur'!$B$2),"")</f>
        <v/>
      </c>
      <c r="C217" t="s">
        <v>6</v>
      </c>
      <c r="D217" t="str">
        <f ca="1">'variable tireur'!$G$5</f>
        <v>20241206</v>
      </c>
      <c r="E217" t="s">
        <v>6</v>
      </c>
      <c r="F217" t="str">
        <f ca="1">CONCATENATE('variable fournisseur'!$C$5,'variable fournisseur'!$D225)</f>
        <v>M119.640.0</v>
      </c>
      <c r="G217" t="str">
        <f>IF('variable fournisseur'!A225&lt;&gt;"","&lt;/InstrId&gt;&lt;EndToEndId&gt;","")</f>
        <v/>
      </c>
      <c r="H217" t="str">
        <f>UPPER(LEFT('variable tireur'!$B$2,3))</f>
        <v/>
      </c>
      <c r="I217" t="str">
        <f>IF('variable fournisseur'!A225&lt;&gt;"",".","")</f>
        <v/>
      </c>
      <c r="J217" t="str">
        <f ca="1">'variable tireur'!$G$5</f>
        <v>20241206</v>
      </c>
      <c r="K217" t="str">
        <f>IF('variable fournisseur'!A225&lt;&gt;"",".","")</f>
        <v/>
      </c>
      <c r="L217" t="str">
        <f>'variable fournisseur'!$F225</f>
        <v/>
      </c>
      <c r="M217" t="s">
        <v>8</v>
      </c>
      <c r="N217">
        <f>'variable fournisseur'!C225</f>
        <v>0</v>
      </c>
      <c r="O217" t="s">
        <v>9</v>
      </c>
      <c r="P217" t="str">
        <f>IFERROR(INDEX('bibliotheque fournisseur'!$A:$D,MATCH('variable fournisseur'!$A225,'bibliotheque fournisseur'!$B:$B,0),MATCH("bic",'bibliotheque fournisseur'!$1:$1,0)),"")</f>
        <v/>
      </c>
      <c r="Q217" t="s">
        <v>10</v>
      </c>
      <c r="R217" t="str">
        <f>IFERROR(INDEX('bibliotheque fournisseur'!$A:$D,MATCH('variable fournisseur'!$A225,'bibliotheque fournisseur'!$B:$B,0),MATCH("nom",'bibliotheque fournisseur'!$1:$1,0)),"")</f>
        <v/>
      </c>
      <c r="S217" t="s">
        <v>11</v>
      </c>
      <c r="T217" t="str">
        <f>IFERROR(INDEX('bibliotheque fournisseur'!A:D,MATCH('variable fournisseur'!A225,'bibliotheque fournisseur'!B:B,0),MATCH("iban",'bibliotheque fournisseur'!$1:$1,0)),"")</f>
        <v/>
      </c>
      <c r="U217" t="s">
        <v>20</v>
      </c>
      <c r="V217" t="str">
        <f ca="1">CONCATENATE('variable tireur'!$I$5," ",'variable fournisseur'!$A225)</f>
        <v xml:space="preserve">12/2024 </v>
      </c>
      <c r="W217" t="s">
        <v>22</v>
      </c>
      <c r="AA217" s="5"/>
    </row>
    <row r="218" spans="1:27" ht="15" customHeight="1" x14ac:dyDescent="0.25">
      <c r="A218" t="str">
        <f>IF('variable fournisseur'!A226&lt;&gt;"","&lt;CdtTrfTxInf&gt;&lt;PmtId&gt;&lt;InstrId&gt;","")</f>
        <v/>
      </c>
      <c r="B218" t="str">
        <f>IF('variable fournisseur'!A226&lt;&gt;"",PROPER('variable tireur'!$B$2),"")</f>
        <v/>
      </c>
      <c r="C218" t="s">
        <v>6</v>
      </c>
      <c r="D218" t="str">
        <f ca="1">'variable tireur'!$G$5</f>
        <v>20241206</v>
      </c>
      <c r="E218" t="s">
        <v>6</v>
      </c>
      <c r="F218" t="str">
        <f ca="1">CONCATENATE('variable fournisseur'!$C$5,'variable fournisseur'!$D226)</f>
        <v>M119.640.0</v>
      </c>
      <c r="G218" t="str">
        <f>IF('variable fournisseur'!A226&lt;&gt;"","&lt;/InstrId&gt;&lt;EndToEndId&gt;","")</f>
        <v/>
      </c>
      <c r="H218" t="str">
        <f>UPPER(LEFT('variable tireur'!$B$2,3))</f>
        <v/>
      </c>
      <c r="I218" t="str">
        <f>IF('variable fournisseur'!A226&lt;&gt;"",".","")</f>
        <v/>
      </c>
      <c r="J218" t="str">
        <f ca="1">'variable tireur'!$G$5</f>
        <v>20241206</v>
      </c>
      <c r="K218" t="str">
        <f>IF('variable fournisseur'!A226&lt;&gt;"",".","")</f>
        <v/>
      </c>
      <c r="L218" t="str">
        <f>'variable fournisseur'!$F226</f>
        <v/>
      </c>
      <c r="M218" t="s">
        <v>8</v>
      </c>
      <c r="N218">
        <f>'variable fournisseur'!C226</f>
        <v>0</v>
      </c>
      <c r="O218" t="s">
        <v>9</v>
      </c>
      <c r="P218" t="str">
        <f>IFERROR(INDEX('bibliotheque fournisseur'!$A:$D,MATCH('variable fournisseur'!$A226,'bibliotheque fournisseur'!$B:$B,0),MATCH("bic",'bibliotheque fournisseur'!$1:$1,0)),"")</f>
        <v/>
      </c>
      <c r="Q218" t="s">
        <v>10</v>
      </c>
      <c r="R218" t="str">
        <f>IFERROR(INDEX('bibliotheque fournisseur'!$A:$D,MATCH('variable fournisseur'!$A226,'bibliotheque fournisseur'!$B:$B,0),MATCH("nom",'bibliotheque fournisseur'!$1:$1,0)),"")</f>
        <v/>
      </c>
      <c r="S218" t="s">
        <v>11</v>
      </c>
      <c r="T218" t="str">
        <f>IFERROR(INDEX('bibliotheque fournisseur'!A:D,MATCH('variable fournisseur'!A226,'bibliotheque fournisseur'!B:B,0),MATCH("iban",'bibliotheque fournisseur'!$1:$1,0)),"")</f>
        <v/>
      </c>
      <c r="U218" t="s">
        <v>20</v>
      </c>
      <c r="V218" t="str">
        <f ca="1">CONCATENATE('variable tireur'!$I$5," ",'variable fournisseur'!$A226)</f>
        <v xml:space="preserve">12/2024 </v>
      </c>
      <c r="W218" t="s">
        <v>22</v>
      </c>
      <c r="AA218" s="5"/>
    </row>
    <row r="219" spans="1:27" ht="15" customHeight="1" x14ac:dyDescent="0.25">
      <c r="A219" t="str">
        <f>IF('variable fournisseur'!A227&lt;&gt;"","&lt;CdtTrfTxInf&gt;&lt;PmtId&gt;&lt;InstrId&gt;","")</f>
        <v/>
      </c>
      <c r="B219" t="str">
        <f>IF('variable fournisseur'!A227&lt;&gt;"",PROPER('variable tireur'!$B$2),"")</f>
        <v/>
      </c>
      <c r="C219" t="s">
        <v>6</v>
      </c>
      <c r="D219" t="str">
        <f ca="1">'variable tireur'!$G$5</f>
        <v>20241206</v>
      </c>
      <c r="E219" t="s">
        <v>6</v>
      </c>
      <c r="F219" t="str">
        <f ca="1">CONCATENATE('variable fournisseur'!$C$5,'variable fournisseur'!$D227)</f>
        <v>M119.640.0</v>
      </c>
      <c r="G219" t="str">
        <f>IF('variable fournisseur'!A227&lt;&gt;"","&lt;/InstrId&gt;&lt;EndToEndId&gt;","")</f>
        <v/>
      </c>
      <c r="H219" t="str">
        <f>UPPER(LEFT('variable tireur'!$B$2,3))</f>
        <v/>
      </c>
      <c r="I219" t="str">
        <f>IF('variable fournisseur'!A227&lt;&gt;"",".","")</f>
        <v/>
      </c>
      <c r="J219" t="str">
        <f ca="1">'variable tireur'!$G$5</f>
        <v>20241206</v>
      </c>
      <c r="K219" t="str">
        <f>IF('variable fournisseur'!A227&lt;&gt;"",".","")</f>
        <v/>
      </c>
      <c r="L219" t="str">
        <f>'variable fournisseur'!$F227</f>
        <v/>
      </c>
      <c r="M219" t="s">
        <v>8</v>
      </c>
      <c r="N219">
        <f>'variable fournisseur'!C227</f>
        <v>0</v>
      </c>
      <c r="O219" t="s">
        <v>9</v>
      </c>
      <c r="P219" t="str">
        <f>IFERROR(INDEX('bibliotheque fournisseur'!$A:$D,MATCH('variable fournisseur'!$A227,'bibliotheque fournisseur'!$B:$B,0),MATCH("bic",'bibliotheque fournisseur'!$1:$1,0)),"")</f>
        <v/>
      </c>
      <c r="Q219" t="s">
        <v>10</v>
      </c>
      <c r="R219" t="str">
        <f>IFERROR(INDEX('bibliotheque fournisseur'!$A:$D,MATCH('variable fournisseur'!$A227,'bibliotheque fournisseur'!$B:$B,0),MATCH("nom",'bibliotheque fournisseur'!$1:$1,0)),"")</f>
        <v/>
      </c>
      <c r="S219" t="s">
        <v>11</v>
      </c>
      <c r="T219" t="str">
        <f>IFERROR(INDEX('bibliotheque fournisseur'!A:D,MATCH('variable fournisseur'!A227,'bibliotheque fournisseur'!B:B,0),MATCH("iban",'bibliotheque fournisseur'!$1:$1,0)),"")</f>
        <v/>
      </c>
      <c r="U219" t="s">
        <v>20</v>
      </c>
      <c r="V219" t="str">
        <f ca="1">CONCATENATE('variable tireur'!$I$5," ",'variable fournisseur'!$A227)</f>
        <v xml:space="preserve">12/2024 </v>
      </c>
      <c r="W219" t="s">
        <v>22</v>
      </c>
      <c r="AA219" s="5"/>
    </row>
    <row r="220" spans="1:27" ht="15" customHeight="1" x14ac:dyDescent="0.25">
      <c r="A220" t="str">
        <f>IF('variable fournisseur'!A228&lt;&gt;"","&lt;CdtTrfTxInf&gt;&lt;PmtId&gt;&lt;InstrId&gt;","")</f>
        <v/>
      </c>
      <c r="B220" t="str">
        <f>IF('variable fournisseur'!A228&lt;&gt;"",PROPER('variable tireur'!$B$2),"")</f>
        <v/>
      </c>
      <c r="C220" t="s">
        <v>6</v>
      </c>
      <c r="D220" t="str">
        <f ca="1">'variable tireur'!$G$5</f>
        <v>20241206</v>
      </c>
      <c r="E220" t="s">
        <v>6</v>
      </c>
      <c r="F220" t="str">
        <f ca="1">CONCATENATE('variable fournisseur'!$C$5,'variable fournisseur'!$D228)</f>
        <v>M119.640.0</v>
      </c>
      <c r="G220" t="str">
        <f>IF('variable fournisseur'!A228&lt;&gt;"","&lt;/InstrId&gt;&lt;EndToEndId&gt;","")</f>
        <v/>
      </c>
      <c r="H220" t="str">
        <f>UPPER(LEFT('variable tireur'!$B$2,3))</f>
        <v/>
      </c>
      <c r="I220" t="str">
        <f>IF('variable fournisseur'!A228&lt;&gt;"",".","")</f>
        <v/>
      </c>
      <c r="J220" t="str">
        <f ca="1">'variable tireur'!$G$5</f>
        <v>20241206</v>
      </c>
      <c r="K220" t="str">
        <f>IF('variable fournisseur'!A228&lt;&gt;"",".","")</f>
        <v/>
      </c>
      <c r="L220" t="str">
        <f>'variable fournisseur'!$F228</f>
        <v/>
      </c>
      <c r="M220" t="s">
        <v>8</v>
      </c>
      <c r="N220">
        <f>'variable fournisseur'!C228</f>
        <v>0</v>
      </c>
      <c r="O220" t="s">
        <v>9</v>
      </c>
      <c r="P220" t="str">
        <f>IFERROR(INDEX('bibliotheque fournisseur'!$A:$D,MATCH('variable fournisseur'!$A228,'bibliotheque fournisseur'!$B:$B,0),MATCH("bic",'bibliotheque fournisseur'!$1:$1,0)),"")</f>
        <v/>
      </c>
      <c r="Q220" t="s">
        <v>10</v>
      </c>
      <c r="R220" t="str">
        <f>IFERROR(INDEX('bibliotheque fournisseur'!$A:$D,MATCH('variable fournisseur'!$A228,'bibliotheque fournisseur'!$B:$B,0),MATCH("nom",'bibliotheque fournisseur'!$1:$1,0)),"")</f>
        <v/>
      </c>
      <c r="S220" t="s">
        <v>11</v>
      </c>
      <c r="T220" t="str">
        <f>IFERROR(INDEX('bibliotheque fournisseur'!A:D,MATCH('variable fournisseur'!A228,'bibliotheque fournisseur'!B:B,0),MATCH("iban",'bibliotheque fournisseur'!$1:$1,0)),"")</f>
        <v/>
      </c>
      <c r="U220" t="s">
        <v>20</v>
      </c>
      <c r="V220" t="str">
        <f ca="1">CONCATENATE('variable tireur'!$I$5," ",'variable fournisseur'!$A228)</f>
        <v xml:space="preserve">12/2024 </v>
      </c>
      <c r="W220" t="s">
        <v>22</v>
      </c>
      <c r="AA220" s="5"/>
    </row>
    <row r="221" spans="1:27" ht="15" customHeight="1" x14ac:dyDescent="0.25">
      <c r="A221" t="str">
        <f>IF('variable fournisseur'!A229&lt;&gt;"","&lt;CdtTrfTxInf&gt;&lt;PmtId&gt;&lt;InstrId&gt;","")</f>
        <v/>
      </c>
      <c r="B221" t="str">
        <f>IF('variable fournisseur'!A229&lt;&gt;"",PROPER('variable tireur'!$B$2),"")</f>
        <v/>
      </c>
      <c r="C221" t="s">
        <v>6</v>
      </c>
      <c r="D221" t="str">
        <f ca="1">'variable tireur'!$G$5</f>
        <v>20241206</v>
      </c>
      <c r="E221" t="s">
        <v>6</v>
      </c>
      <c r="F221" t="str">
        <f ca="1">CONCATENATE('variable fournisseur'!$C$5,'variable fournisseur'!$D229)</f>
        <v>M119.640.0</v>
      </c>
      <c r="G221" t="str">
        <f>IF('variable fournisseur'!A229&lt;&gt;"","&lt;/InstrId&gt;&lt;EndToEndId&gt;","")</f>
        <v/>
      </c>
      <c r="H221" t="str">
        <f>UPPER(LEFT('variable tireur'!$B$2,3))</f>
        <v/>
      </c>
      <c r="I221" t="str">
        <f>IF('variable fournisseur'!A229&lt;&gt;"",".","")</f>
        <v/>
      </c>
      <c r="J221" t="str">
        <f ca="1">'variable tireur'!$G$5</f>
        <v>20241206</v>
      </c>
      <c r="K221" t="str">
        <f>IF('variable fournisseur'!A229&lt;&gt;"",".","")</f>
        <v/>
      </c>
      <c r="L221" t="str">
        <f>'variable fournisseur'!$F229</f>
        <v/>
      </c>
      <c r="M221" t="s">
        <v>8</v>
      </c>
      <c r="N221">
        <f>'variable fournisseur'!C229</f>
        <v>0</v>
      </c>
      <c r="O221" t="s">
        <v>9</v>
      </c>
      <c r="P221" t="str">
        <f>IFERROR(INDEX('bibliotheque fournisseur'!$A:$D,MATCH('variable fournisseur'!$A229,'bibliotheque fournisseur'!$B:$B,0),MATCH("bic",'bibliotheque fournisseur'!$1:$1,0)),"")</f>
        <v/>
      </c>
      <c r="Q221" t="s">
        <v>10</v>
      </c>
      <c r="R221" t="str">
        <f>IFERROR(INDEX('bibliotheque fournisseur'!$A:$D,MATCH('variable fournisseur'!$A229,'bibliotheque fournisseur'!$B:$B,0),MATCH("nom",'bibliotheque fournisseur'!$1:$1,0)),"")</f>
        <v/>
      </c>
      <c r="S221" t="s">
        <v>11</v>
      </c>
      <c r="T221" t="str">
        <f>IFERROR(INDEX('bibliotheque fournisseur'!A:D,MATCH('variable fournisseur'!A229,'bibliotheque fournisseur'!B:B,0),MATCH("iban",'bibliotheque fournisseur'!$1:$1,0)),"")</f>
        <v/>
      </c>
      <c r="U221" t="s">
        <v>20</v>
      </c>
      <c r="V221" t="str">
        <f ca="1">CONCATENATE('variable tireur'!$I$5," ",'variable fournisseur'!$A229)</f>
        <v xml:space="preserve">12/2024 </v>
      </c>
      <c r="W221" t="s">
        <v>22</v>
      </c>
      <c r="AA221" s="5"/>
    </row>
    <row r="222" spans="1:27" ht="15" customHeight="1" x14ac:dyDescent="0.25">
      <c r="A222" t="str">
        <f>IF('variable fournisseur'!A230&lt;&gt;"","&lt;CdtTrfTxInf&gt;&lt;PmtId&gt;&lt;InstrId&gt;","")</f>
        <v/>
      </c>
      <c r="B222" t="str">
        <f>IF('variable fournisseur'!A230&lt;&gt;"",PROPER('variable tireur'!$B$2),"")</f>
        <v/>
      </c>
      <c r="C222" t="s">
        <v>6</v>
      </c>
      <c r="D222" t="str">
        <f ca="1">'variable tireur'!$G$5</f>
        <v>20241206</v>
      </c>
      <c r="E222" t="s">
        <v>6</v>
      </c>
      <c r="F222" t="str">
        <f ca="1">CONCATENATE('variable fournisseur'!$C$5,'variable fournisseur'!$D230)</f>
        <v>M119.640.0</v>
      </c>
      <c r="G222" t="str">
        <f>IF('variable fournisseur'!A230&lt;&gt;"","&lt;/InstrId&gt;&lt;EndToEndId&gt;","")</f>
        <v/>
      </c>
      <c r="H222" t="str">
        <f>UPPER(LEFT('variable tireur'!$B$2,3))</f>
        <v/>
      </c>
      <c r="I222" t="str">
        <f>IF('variable fournisseur'!A230&lt;&gt;"",".","")</f>
        <v/>
      </c>
      <c r="J222" t="str">
        <f ca="1">'variable tireur'!$G$5</f>
        <v>20241206</v>
      </c>
      <c r="K222" t="str">
        <f>IF('variable fournisseur'!A230&lt;&gt;"",".","")</f>
        <v/>
      </c>
      <c r="L222" t="str">
        <f>'variable fournisseur'!$F230</f>
        <v/>
      </c>
      <c r="M222" t="s">
        <v>8</v>
      </c>
      <c r="N222">
        <f>'variable fournisseur'!C230</f>
        <v>0</v>
      </c>
      <c r="O222" t="s">
        <v>9</v>
      </c>
      <c r="P222" t="str">
        <f>IFERROR(INDEX('bibliotheque fournisseur'!$A:$D,MATCH('variable fournisseur'!$A230,'bibliotheque fournisseur'!$B:$B,0),MATCH("bic",'bibliotheque fournisseur'!$1:$1,0)),"")</f>
        <v/>
      </c>
      <c r="Q222" t="s">
        <v>10</v>
      </c>
      <c r="R222" t="str">
        <f>IFERROR(INDEX('bibliotheque fournisseur'!$A:$D,MATCH('variable fournisseur'!$A230,'bibliotheque fournisseur'!$B:$B,0),MATCH("nom",'bibliotheque fournisseur'!$1:$1,0)),"")</f>
        <v/>
      </c>
      <c r="S222" t="s">
        <v>11</v>
      </c>
      <c r="T222" t="str">
        <f>IFERROR(INDEX('bibliotheque fournisseur'!A:D,MATCH('variable fournisseur'!A230,'bibliotheque fournisseur'!B:B,0),MATCH("iban",'bibliotheque fournisseur'!$1:$1,0)),"")</f>
        <v/>
      </c>
      <c r="U222" t="s">
        <v>20</v>
      </c>
      <c r="V222" t="str">
        <f ca="1">CONCATENATE('variable tireur'!$I$5," ",'variable fournisseur'!$A230)</f>
        <v xml:space="preserve">12/2024 </v>
      </c>
      <c r="W222" t="s">
        <v>22</v>
      </c>
      <c r="AA222" s="5"/>
    </row>
    <row r="223" spans="1:27" ht="15" customHeight="1" x14ac:dyDescent="0.25">
      <c r="A223" t="str">
        <f>IF('variable fournisseur'!A231&lt;&gt;"","&lt;CdtTrfTxInf&gt;&lt;PmtId&gt;&lt;InstrId&gt;","")</f>
        <v/>
      </c>
      <c r="B223" t="str">
        <f>IF('variable fournisseur'!A231&lt;&gt;"",PROPER('variable tireur'!$B$2),"")</f>
        <v/>
      </c>
      <c r="C223" t="s">
        <v>6</v>
      </c>
      <c r="D223" t="str">
        <f ca="1">'variable tireur'!$G$5</f>
        <v>20241206</v>
      </c>
      <c r="E223" t="s">
        <v>6</v>
      </c>
      <c r="F223" t="str">
        <f ca="1">CONCATENATE('variable fournisseur'!$C$5,'variable fournisseur'!$D231)</f>
        <v>M119.640.0</v>
      </c>
      <c r="G223" t="str">
        <f>IF('variable fournisseur'!A231&lt;&gt;"","&lt;/InstrId&gt;&lt;EndToEndId&gt;","")</f>
        <v/>
      </c>
      <c r="H223" t="str">
        <f>UPPER(LEFT('variable tireur'!$B$2,3))</f>
        <v/>
      </c>
      <c r="I223" t="str">
        <f>IF('variable fournisseur'!A231&lt;&gt;"",".","")</f>
        <v/>
      </c>
      <c r="J223" t="str">
        <f ca="1">'variable tireur'!$G$5</f>
        <v>20241206</v>
      </c>
      <c r="K223" t="str">
        <f>IF('variable fournisseur'!A231&lt;&gt;"",".","")</f>
        <v/>
      </c>
      <c r="L223" t="str">
        <f>'variable fournisseur'!$F231</f>
        <v/>
      </c>
      <c r="M223" t="s">
        <v>8</v>
      </c>
      <c r="N223">
        <f>'variable fournisseur'!C231</f>
        <v>0</v>
      </c>
      <c r="O223" t="s">
        <v>9</v>
      </c>
      <c r="P223" t="str">
        <f>IFERROR(INDEX('bibliotheque fournisseur'!$A:$D,MATCH('variable fournisseur'!$A231,'bibliotheque fournisseur'!$B:$B,0),MATCH("bic",'bibliotheque fournisseur'!$1:$1,0)),"")</f>
        <v/>
      </c>
      <c r="Q223" t="s">
        <v>10</v>
      </c>
      <c r="R223" t="str">
        <f>IFERROR(INDEX('bibliotheque fournisseur'!$A:$D,MATCH('variable fournisseur'!$A231,'bibliotheque fournisseur'!$B:$B,0),MATCH("nom",'bibliotheque fournisseur'!$1:$1,0)),"")</f>
        <v/>
      </c>
      <c r="S223" t="s">
        <v>11</v>
      </c>
      <c r="T223" t="str">
        <f>IFERROR(INDEX('bibliotheque fournisseur'!A:D,MATCH('variable fournisseur'!A231,'bibliotheque fournisseur'!B:B,0),MATCH("iban",'bibliotheque fournisseur'!$1:$1,0)),"")</f>
        <v/>
      </c>
      <c r="U223" t="s">
        <v>20</v>
      </c>
      <c r="V223" t="str">
        <f ca="1">CONCATENATE('variable tireur'!$I$5," ",'variable fournisseur'!$A231)</f>
        <v xml:space="preserve">12/2024 </v>
      </c>
      <c r="W223" t="s">
        <v>22</v>
      </c>
      <c r="AA223" s="5"/>
    </row>
    <row r="224" spans="1:27" ht="15" customHeight="1" x14ac:dyDescent="0.25">
      <c r="A224" t="str">
        <f>IF('variable fournisseur'!A232&lt;&gt;"","&lt;CdtTrfTxInf&gt;&lt;PmtId&gt;&lt;InstrId&gt;","")</f>
        <v/>
      </c>
      <c r="B224" t="str">
        <f>IF('variable fournisseur'!A232&lt;&gt;"",PROPER('variable tireur'!$B$2),"")</f>
        <v/>
      </c>
      <c r="C224" t="s">
        <v>6</v>
      </c>
      <c r="D224" t="str">
        <f ca="1">'variable tireur'!$G$5</f>
        <v>20241206</v>
      </c>
      <c r="E224" t="s">
        <v>6</v>
      </c>
      <c r="F224" t="str">
        <f ca="1">CONCATENATE('variable fournisseur'!$C$5,'variable fournisseur'!$D232)</f>
        <v>M119.640.0</v>
      </c>
      <c r="G224" t="str">
        <f>IF('variable fournisseur'!A232&lt;&gt;"","&lt;/InstrId&gt;&lt;EndToEndId&gt;","")</f>
        <v/>
      </c>
      <c r="H224" t="str">
        <f>UPPER(LEFT('variable tireur'!$B$2,3))</f>
        <v/>
      </c>
      <c r="I224" t="str">
        <f>IF('variable fournisseur'!A232&lt;&gt;"",".","")</f>
        <v/>
      </c>
      <c r="J224" t="str">
        <f ca="1">'variable tireur'!$G$5</f>
        <v>20241206</v>
      </c>
      <c r="K224" t="str">
        <f>IF('variable fournisseur'!A232&lt;&gt;"",".","")</f>
        <v/>
      </c>
      <c r="L224" t="str">
        <f>'variable fournisseur'!$F232</f>
        <v/>
      </c>
      <c r="M224" t="s">
        <v>8</v>
      </c>
      <c r="N224">
        <f>'variable fournisseur'!C232</f>
        <v>0</v>
      </c>
      <c r="O224" t="s">
        <v>9</v>
      </c>
      <c r="P224" t="str">
        <f>IFERROR(INDEX('bibliotheque fournisseur'!$A:$D,MATCH('variable fournisseur'!$A232,'bibliotheque fournisseur'!$B:$B,0),MATCH("bic",'bibliotheque fournisseur'!$1:$1,0)),"")</f>
        <v/>
      </c>
      <c r="Q224" t="s">
        <v>10</v>
      </c>
      <c r="R224" t="str">
        <f>IFERROR(INDEX('bibliotheque fournisseur'!$A:$D,MATCH('variable fournisseur'!$A232,'bibliotheque fournisseur'!$B:$B,0),MATCH("nom",'bibliotheque fournisseur'!$1:$1,0)),"")</f>
        <v/>
      </c>
      <c r="S224" t="s">
        <v>11</v>
      </c>
      <c r="T224" t="str">
        <f>IFERROR(INDEX('bibliotheque fournisseur'!A:D,MATCH('variable fournisseur'!A232,'bibliotheque fournisseur'!B:B,0),MATCH("iban",'bibliotheque fournisseur'!$1:$1,0)),"")</f>
        <v/>
      </c>
      <c r="U224" t="s">
        <v>20</v>
      </c>
      <c r="V224" t="str">
        <f ca="1">CONCATENATE('variable tireur'!$I$5," ",'variable fournisseur'!$A232)</f>
        <v xml:space="preserve">12/2024 </v>
      </c>
      <c r="W224" t="s">
        <v>22</v>
      </c>
      <c r="AA224" s="5"/>
    </row>
    <row r="225" spans="1:27" ht="15" customHeight="1" x14ac:dyDescent="0.25">
      <c r="A225" t="str">
        <f>IF('variable fournisseur'!A233&lt;&gt;"","&lt;CdtTrfTxInf&gt;&lt;PmtId&gt;&lt;InstrId&gt;","")</f>
        <v/>
      </c>
      <c r="B225" t="str">
        <f>IF('variable fournisseur'!A233&lt;&gt;"",PROPER('variable tireur'!$B$2),"")</f>
        <v/>
      </c>
      <c r="C225" t="s">
        <v>6</v>
      </c>
      <c r="D225" t="str">
        <f ca="1">'variable tireur'!$G$5</f>
        <v>20241206</v>
      </c>
      <c r="E225" t="s">
        <v>6</v>
      </c>
      <c r="F225" t="str">
        <f ca="1">CONCATENATE('variable fournisseur'!$C$5,'variable fournisseur'!$D233)</f>
        <v>M119.640.0</v>
      </c>
      <c r="G225" t="str">
        <f>IF('variable fournisseur'!A233&lt;&gt;"","&lt;/InstrId&gt;&lt;EndToEndId&gt;","")</f>
        <v/>
      </c>
      <c r="H225" t="str">
        <f>UPPER(LEFT('variable tireur'!$B$2,3))</f>
        <v/>
      </c>
      <c r="I225" t="str">
        <f>IF('variable fournisseur'!A233&lt;&gt;"",".","")</f>
        <v/>
      </c>
      <c r="J225" t="str">
        <f ca="1">'variable tireur'!$G$5</f>
        <v>20241206</v>
      </c>
      <c r="K225" t="str">
        <f>IF('variable fournisseur'!A233&lt;&gt;"",".","")</f>
        <v/>
      </c>
      <c r="L225" t="str">
        <f>'variable fournisseur'!$F233</f>
        <v/>
      </c>
      <c r="M225" t="s">
        <v>8</v>
      </c>
      <c r="N225">
        <f>'variable fournisseur'!C233</f>
        <v>0</v>
      </c>
      <c r="O225" t="s">
        <v>9</v>
      </c>
      <c r="P225" t="str">
        <f>IFERROR(INDEX('bibliotheque fournisseur'!$A:$D,MATCH('variable fournisseur'!$A233,'bibliotheque fournisseur'!$B:$B,0),MATCH("bic",'bibliotheque fournisseur'!$1:$1,0)),"")</f>
        <v/>
      </c>
      <c r="Q225" t="s">
        <v>10</v>
      </c>
      <c r="R225" t="str">
        <f>IFERROR(INDEX('bibliotheque fournisseur'!$A:$D,MATCH('variable fournisseur'!$A233,'bibliotheque fournisseur'!$B:$B,0),MATCH("nom",'bibliotheque fournisseur'!$1:$1,0)),"")</f>
        <v/>
      </c>
      <c r="S225" t="s">
        <v>11</v>
      </c>
      <c r="T225" t="str">
        <f>IFERROR(INDEX('bibliotheque fournisseur'!A:D,MATCH('variable fournisseur'!A233,'bibliotheque fournisseur'!B:B,0),MATCH("iban",'bibliotheque fournisseur'!$1:$1,0)),"")</f>
        <v/>
      </c>
      <c r="U225" t="s">
        <v>20</v>
      </c>
      <c r="V225" t="str">
        <f ca="1">CONCATENATE('variable tireur'!$I$5," ",'variable fournisseur'!$A233)</f>
        <v xml:space="preserve">12/2024 </v>
      </c>
      <c r="W225" t="s">
        <v>22</v>
      </c>
      <c r="AA225" s="5"/>
    </row>
    <row r="226" spans="1:27" ht="15" customHeight="1" x14ac:dyDescent="0.25">
      <c r="A226" t="str">
        <f>IF('variable fournisseur'!A234&lt;&gt;"","&lt;CdtTrfTxInf&gt;&lt;PmtId&gt;&lt;InstrId&gt;","")</f>
        <v/>
      </c>
      <c r="B226" t="str">
        <f>IF('variable fournisseur'!A234&lt;&gt;"",PROPER('variable tireur'!$B$2),"")</f>
        <v/>
      </c>
      <c r="C226" t="s">
        <v>6</v>
      </c>
      <c r="D226" t="str">
        <f ca="1">'variable tireur'!$G$5</f>
        <v>20241206</v>
      </c>
      <c r="E226" t="s">
        <v>6</v>
      </c>
      <c r="F226" t="str">
        <f ca="1">CONCATENATE('variable fournisseur'!$C$5,'variable fournisseur'!$D234)</f>
        <v>M119.640.0</v>
      </c>
      <c r="G226" t="str">
        <f>IF('variable fournisseur'!A234&lt;&gt;"","&lt;/InstrId&gt;&lt;EndToEndId&gt;","")</f>
        <v/>
      </c>
      <c r="H226" t="str">
        <f>UPPER(LEFT('variable tireur'!$B$2,3))</f>
        <v/>
      </c>
      <c r="I226" t="str">
        <f>IF('variable fournisseur'!A234&lt;&gt;"",".","")</f>
        <v/>
      </c>
      <c r="J226" t="str">
        <f ca="1">'variable tireur'!$G$5</f>
        <v>20241206</v>
      </c>
      <c r="K226" t="str">
        <f>IF('variable fournisseur'!A234&lt;&gt;"",".","")</f>
        <v/>
      </c>
      <c r="L226" t="str">
        <f>'variable fournisseur'!$F234</f>
        <v/>
      </c>
      <c r="M226" t="s">
        <v>8</v>
      </c>
      <c r="N226">
        <f>'variable fournisseur'!C234</f>
        <v>0</v>
      </c>
      <c r="O226" t="s">
        <v>9</v>
      </c>
      <c r="P226" t="str">
        <f>IFERROR(INDEX('bibliotheque fournisseur'!$A:$D,MATCH('variable fournisseur'!$A234,'bibliotheque fournisseur'!$B:$B,0),MATCH("bic",'bibliotheque fournisseur'!$1:$1,0)),"")</f>
        <v/>
      </c>
      <c r="Q226" t="s">
        <v>10</v>
      </c>
      <c r="R226" t="str">
        <f>IFERROR(INDEX('bibliotheque fournisseur'!$A:$D,MATCH('variable fournisseur'!$A234,'bibliotheque fournisseur'!$B:$B,0),MATCH("nom",'bibliotheque fournisseur'!$1:$1,0)),"")</f>
        <v/>
      </c>
      <c r="S226" t="s">
        <v>11</v>
      </c>
      <c r="T226" t="str">
        <f>IFERROR(INDEX('bibliotheque fournisseur'!A:D,MATCH('variable fournisseur'!A234,'bibliotheque fournisseur'!B:B,0),MATCH("iban",'bibliotheque fournisseur'!$1:$1,0)),"")</f>
        <v/>
      </c>
      <c r="U226" t="s">
        <v>20</v>
      </c>
      <c r="V226" t="str">
        <f ca="1">CONCATENATE('variable tireur'!$I$5," ",'variable fournisseur'!$A234)</f>
        <v xml:space="preserve">12/2024 </v>
      </c>
      <c r="W226" t="s">
        <v>22</v>
      </c>
      <c r="AA226" s="5"/>
    </row>
    <row r="227" spans="1:27" ht="15" customHeight="1" x14ac:dyDescent="0.25">
      <c r="A227" t="str">
        <f>IF('variable fournisseur'!A235&lt;&gt;"","&lt;CdtTrfTxInf&gt;&lt;PmtId&gt;&lt;InstrId&gt;","")</f>
        <v/>
      </c>
      <c r="B227" t="str">
        <f>IF('variable fournisseur'!A235&lt;&gt;"",PROPER('variable tireur'!$B$2),"")</f>
        <v/>
      </c>
      <c r="C227" t="s">
        <v>6</v>
      </c>
      <c r="D227" t="str">
        <f ca="1">'variable tireur'!$G$5</f>
        <v>20241206</v>
      </c>
      <c r="E227" t="s">
        <v>6</v>
      </c>
      <c r="F227" t="str">
        <f ca="1">CONCATENATE('variable fournisseur'!$C$5,'variable fournisseur'!$D235)</f>
        <v>M119.640.0</v>
      </c>
      <c r="G227" t="str">
        <f>IF('variable fournisseur'!A235&lt;&gt;"","&lt;/InstrId&gt;&lt;EndToEndId&gt;","")</f>
        <v/>
      </c>
      <c r="H227" t="str">
        <f>UPPER(LEFT('variable tireur'!$B$2,3))</f>
        <v/>
      </c>
      <c r="I227" t="str">
        <f>IF('variable fournisseur'!A235&lt;&gt;"",".","")</f>
        <v/>
      </c>
      <c r="J227" t="str">
        <f ca="1">'variable tireur'!$G$5</f>
        <v>20241206</v>
      </c>
      <c r="K227" t="str">
        <f>IF('variable fournisseur'!A235&lt;&gt;"",".","")</f>
        <v/>
      </c>
      <c r="L227" t="str">
        <f>'variable fournisseur'!$F235</f>
        <v/>
      </c>
      <c r="M227" t="s">
        <v>8</v>
      </c>
      <c r="N227">
        <f>'variable fournisseur'!C235</f>
        <v>0</v>
      </c>
      <c r="O227" t="s">
        <v>9</v>
      </c>
      <c r="P227" t="str">
        <f>IFERROR(INDEX('bibliotheque fournisseur'!$A:$D,MATCH('variable fournisseur'!$A235,'bibliotheque fournisseur'!$B:$B,0),MATCH("bic",'bibliotheque fournisseur'!$1:$1,0)),"")</f>
        <v/>
      </c>
      <c r="Q227" t="s">
        <v>10</v>
      </c>
      <c r="R227" t="str">
        <f>IFERROR(INDEX('bibliotheque fournisseur'!$A:$D,MATCH('variable fournisseur'!$A235,'bibliotheque fournisseur'!$B:$B,0),MATCH("nom",'bibliotheque fournisseur'!$1:$1,0)),"")</f>
        <v/>
      </c>
      <c r="S227" t="s">
        <v>11</v>
      </c>
      <c r="T227" t="str">
        <f>IFERROR(INDEX('bibliotheque fournisseur'!A:D,MATCH('variable fournisseur'!A235,'bibliotheque fournisseur'!B:B,0),MATCH("iban",'bibliotheque fournisseur'!$1:$1,0)),"")</f>
        <v/>
      </c>
      <c r="U227" t="s">
        <v>20</v>
      </c>
      <c r="V227" t="str">
        <f ca="1">CONCATENATE('variable tireur'!$I$5," ",'variable fournisseur'!$A235)</f>
        <v xml:space="preserve">12/2024 </v>
      </c>
      <c r="W227" t="s">
        <v>22</v>
      </c>
      <c r="AA227" s="5"/>
    </row>
    <row r="228" spans="1:27" ht="15" customHeight="1" x14ac:dyDescent="0.25">
      <c r="A228" t="str">
        <f>IF('variable fournisseur'!A236&lt;&gt;"","&lt;CdtTrfTxInf&gt;&lt;PmtId&gt;&lt;InstrId&gt;","")</f>
        <v/>
      </c>
      <c r="B228" t="str">
        <f>IF('variable fournisseur'!A236&lt;&gt;"",PROPER('variable tireur'!$B$2),"")</f>
        <v/>
      </c>
      <c r="C228" t="s">
        <v>6</v>
      </c>
      <c r="D228" t="str">
        <f ca="1">'variable tireur'!$G$5</f>
        <v>20241206</v>
      </c>
      <c r="E228" t="s">
        <v>6</v>
      </c>
      <c r="F228" t="str">
        <f ca="1">CONCATENATE('variable fournisseur'!$C$5,'variable fournisseur'!$D236)</f>
        <v>M119.640.0</v>
      </c>
      <c r="G228" t="str">
        <f>IF('variable fournisseur'!A236&lt;&gt;"","&lt;/InstrId&gt;&lt;EndToEndId&gt;","")</f>
        <v/>
      </c>
      <c r="H228" t="str">
        <f>UPPER(LEFT('variable tireur'!$B$2,3))</f>
        <v/>
      </c>
      <c r="I228" t="str">
        <f>IF('variable fournisseur'!A236&lt;&gt;"",".","")</f>
        <v/>
      </c>
      <c r="J228" t="str">
        <f ca="1">'variable tireur'!$G$5</f>
        <v>20241206</v>
      </c>
      <c r="K228" t="str">
        <f>IF('variable fournisseur'!A236&lt;&gt;"",".","")</f>
        <v/>
      </c>
      <c r="L228" t="str">
        <f>'variable fournisseur'!$F236</f>
        <v/>
      </c>
      <c r="M228" t="s">
        <v>8</v>
      </c>
      <c r="N228">
        <f>'variable fournisseur'!C236</f>
        <v>0</v>
      </c>
      <c r="O228" t="s">
        <v>9</v>
      </c>
      <c r="P228" t="str">
        <f>IFERROR(INDEX('bibliotheque fournisseur'!$A:$D,MATCH('variable fournisseur'!$A236,'bibliotheque fournisseur'!$B:$B,0),MATCH("bic",'bibliotheque fournisseur'!$1:$1,0)),"")</f>
        <v/>
      </c>
      <c r="Q228" t="s">
        <v>10</v>
      </c>
      <c r="R228" t="str">
        <f>IFERROR(INDEX('bibliotheque fournisseur'!$A:$D,MATCH('variable fournisseur'!$A236,'bibliotheque fournisseur'!$B:$B,0),MATCH("nom",'bibliotheque fournisseur'!$1:$1,0)),"")</f>
        <v/>
      </c>
      <c r="S228" t="s">
        <v>11</v>
      </c>
      <c r="T228" t="str">
        <f>IFERROR(INDEX('bibliotheque fournisseur'!A:D,MATCH('variable fournisseur'!A236,'bibliotheque fournisseur'!B:B,0),MATCH("iban",'bibliotheque fournisseur'!$1:$1,0)),"")</f>
        <v/>
      </c>
      <c r="U228" t="s">
        <v>20</v>
      </c>
      <c r="V228" t="str">
        <f ca="1">CONCATENATE('variable tireur'!$I$5," ",'variable fournisseur'!$A236)</f>
        <v xml:space="preserve">12/2024 </v>
      </c>
      <c r="W228" t="s">
        <v>22</v>
      </c>
      <c r="AA228" s="5"/>
    </row>
    <row r="229" spans="1:27" ht="15" customHeight="1" x14ac:dyDescent="0.25">
      <c r="A229" t="str">
        <f>IF('variable fournisseur'!A237&lt;&gt;"","&lt;CdtTrfTxInf&gt;&lt;PmtId&gt;&lt;InstrId&gt;","")</f>
        <v/>
      </c>
      <c r="B229" t="str">
        <f>IF('variable fournisseur'!A237&lt;&gt;"",PROPER('variable tireur'!$B$2),"")</f>
        <v/>
      </c>
      <c r="C229" t="s">
        <v>6</v>
      </c>
      <c r="D229" t="str">
        <f ca="1">'variable tireur'!$G$5</f>
        <v>20241206</v>
      </c>
      <c r="E229" t="s">
        <v>6</v>
      </c>
      <c r="F229" t="str">
        <f ca="1">CONCATENATE('variable fournisseur'!$C$5,'variable fournisseur'!$D237)</f>
        <v>M119.640.0</v>
      </c>
      <c r="G229" t="str">
        <f>IF('variable fournisseur'!A237&lt;&gt;"","&lt;/InstrId&gt;&lt;EndToEndId&gt;","")</f>
        <v/>
      </c>
      <c r="H229" t="str">
        <f>UPPER(LEFT('variable tireur'!$B$2,3))</f>
        <v/>
      </c>
      <c r="I229" t="str">
        <f>IF('variable fournisseur'!A237&lt;&gt;"",".","")</f>
        <v/>
      </c>
      <c r="J229" t="str">
        <f ca="1">'variable tireur'!$G$5</f>
        <v>20241206</v>
      </c>
      <c r="K229" t="str">
        <f>IF('variable fournisseur'!A237&lt;&gt;"",".","")</f>
        <v/>
      </c>
      <c r="L229" t="str">
        <f>'variable fournisseur'!$F237</f>
        <v/>
      </c>
      <c r="M229" t="s">
        <v>8</v>
      </c>
      <c r="N229">
        <f>'variable fournisseur'!C237</f>
        <v>0</v>
      </c>
      <c r="O229" t="s">
        <v>9</v>
      </c>
      <c r="P229" t="str">
        <f>IFERROR(INDEX('bibliotheque fournisseur'!$A:$D,MATCH('variable fournisseur'!$A237,'bibliotheque fournisseur'!$B:$B,0),MATCH("bic",'bibliotheque fournisseur'!$1:$1,0)),"")</f>
        <v/>
      </c>
      <c r="Q229" t="s">
        <v>10</v>
      </c>
      <c r="R229" t="str">
        <f>IFERROR(INDEX('bibliotheque fournisseur'!$A:$D,MATCH('variable fournisseur'!$A237,'bibliotheque fournisseur'!$B:$B,0),MATCH("nom",'bibliotheque fournisseur'!$1:$1,0)),"")</f>
        <v/>
      </c>
      <c r="S229" t="s">
        <v>11</v>
      </c>
      <c r="T229" t="str">
        <f>IFERROR(INDEX('bibliotheque fournisseur'!A:D,MATCH('variable fournisseur'!A237,'bibliotheque fournisseur'!B:B,0),MATCH("iban",'bibliotheque fournisseur'!$1:$1,0)),"")</f>
        <v/>
      </c>
      <c r="U229" t="s">
        <v>20</v>
      </c>
      <c r="V229" t="str">
        <f ca="1">CONCATENATE('variable tireur'!$I$5," ",'variable fournisseur'!$A237)</f>
        <v xml:space="preserve">12/2024 </v>
      </c>
      <c r="W229" t="s">
        <v>22</v>
      </c>
      <c r="AA229" s="5"/>
    </row>
    <row r="230" spans="1:27" ht="15" customHeight="1" x14ac:dyDescent="0.25">
      <c r="A230" t="str">
        <f>IF('variable fournisseur'!A238&lt;&gt;"","&lt;CdtTrfTxInf&gt;&lt;PmtId&gt;&lt;InstrId&gt;","")</f>
        <v/>
      </c>
      <c r="B230" t="str">
        <f>IF('variable fournisseur'!A238&lt;&gt;"",PROPER('variable tireur'!$B$2),"")</f>
        <v/>
      </c>
      <c r="C230" t="s">
        <v>6</v>
      </c>
      <c r="D230" t="str">
        <f ca="1">'variable tireur'!$G$5</f>
        <v>20241206</v>
      </c>
      <c r="E230" t="s">
        <v>6</v>
      </c>
      <c r="F230" t="str">
        <f ca="1">CONCATENATE('variable fournisseur'!$C$5,'variable fournisseur'!$D238)</f>
        <v>M119.640.0</v>
      </c>
      <c r="G230" t="str">
        <f>IF('variable fournisseur'!A238&lt;&gt;"","&lt;/InstrId&gt;&lt;EndToEndId&gt;","")</f>
        <v/>
      </c>
      <c r="H230" t="str">
        <f>UPPER(LEFT('variable tireur'!$B$2,3))</f>
        <v/>
      </c>
      <c r="I230" t="str">
        <f>IF('variable fournisseur'!A238&lt;&gt;"",".","")</f>
        <v/>
      </c>
      <c r="J230" t="str">
        <f ca="1">'variable tireur'!$G$5</f>
        <v>20241206</v>
      </c>
      <c r="K230" t="str">
        <f>IF('variable fournisseur'!A238&lt;&gt;"",".","")</f>
        <v/>
      </c>
      <c r="L230" t="str">
        <f>'variable fournisseur'!$F238</f>
        <v/>
      </c>
      <c r="M230" t="s">
        <v>8</v>
      </c>
      <c r="N230">
        <f>'variable fournisseur'!C238</f>
        <v>0</v>
      </c>
      <c r="O230" t="s">
        <v>9</v>
      </c>
      <c r="P230" t="str">
        <f>IFERROR(INDEX('bibliotheque fournisseur'!$A:$D,MATCH('variable fournisseur'!$A238,'bibliotheque fournisseur'!$B:$B,0),MATCH("bic",'bibliotheque fournisseur'!$1:$1,0)),"")</f>
        <v/>
      </c>
      <c r="Q230" t="s">
        <v>10</v>
      </c>
      <c r="R230" t="str">
        <f>IFERROR(INDEX('bibliotheque fournisseur'!$A:$D,MATCH('variable fournisseur'!$A238,'bibliotheque fournisseur'!$B:$B,0),MATCH("nom",'bibliotheque fournisseur'!$1:$1,0)),"")</f>
        <v/>
      </c>
      <c r="S230" t="s">
        <v>11</v>
      </c>
      <c r="T230" t="str">
        <f>IFERROR(INDEX('bibliotheque fournisseur'!A:D,MATCH('variable fournisseur'!A238,'bibliotheque fournisseur'!B:B,0),MATCH("iban",'bibliotheque fournisseur'!$1:$1,0)),"")</f>
        <v/>
      </c>
      <c r="U230" t="s">
        <v>20</v>
      </c>
      <c r="V230" t="str">
        <f ca="1">CONCATENATE('variable tireur'!$I$5," ",'variable fournisseur'!$A238)</f>
        <v xml:space="preserve">12/2024 </v>
      </c>
      <c r="W230" t="s">
        <v>22</v>
      </c>
      <c r="AA230" s="5"/>
    </row>
    <row r="231" spans="1:27" ht="15" customHeight="1" x14ac:dyDescent="0.25">
      <c r="A231" t="str">
        <f>IF('variable fournisseur'!A239&lt;&gt;"","&lt;CdtTrfTxInf&gt;&lt;PmtId&gt;&lt;InstrId&gt;","")</f>
        <v/>
      </c>
      <c r="B231" t="str">
        <f>IF('variable fournisseur'!A239&lt;&gt;"",PROPER('variable tireur'!$B$2),"")</f>
        <v/>
      </c>
      <c r="C231" t="s">
        <v>6</v>
      </c>
      <c r="D231" t="str">
        <f ca="1">'variable tireur'!$G$5</f>
        <v>20241206</v>
      </c>
      <c r="E231" t="s">
        <v>6</v>
      </c>
      <c r="F231" t="str">
        <f ca="1">CONCATENATE('variable fournisseur'!$C$5,'variable fournisseur'!$D239)</f>
        <v>M119.640.0</v>
      </c>
      <c r="G231" t="str">
        <f>IF('variable fournisseur'!A239&lt;&gt;"","&lt;/InstrId&gt;&lt;EndToEndId&gt;","")</f>
        <v/>
      </c>
      <c r="H231" t="str">
        <f>UPPER(LEFT('variable tireur'!$B$2,3))</f>
        <v/>
      </c>
      <c r="I231" t="str">
        <f>IF('variable fournisseur'!A239&lt;&gt;"",".","")</f>
        <v/>
      </c>
      <c r="J231" t="str">
        <f ca="1">'variable tireur'!$G$5</f>
        <v>20241206</v>
      </c>
      <c r="K231" t="str">
        <f>IF('variable fournisseur'!A239&lt;&gt;"",".","")</f>
        <v/>
      </c>
      <c r="L231" t="str">
        <f>'variable fournisseur'!$F239</f>
        <v/>
      </c>
      <c r="M231" t="s">
        <v>8</v>
      </c>
      <c r="N231">
        <f>'variable fournisseur'!C239</f>
        <v>0</v>
      </c>
      <c r="O231" t="s">
        <v>9</v>
      </c>
      <c r="P231" t="str">
        <f>IFERROR(INDEX('bibliotheque fournisseur'!$A:$D,MATCH('variable fournisseur'!$A239,'bibliotheque fournisseur'!$B:$B,0),MATCH("bic",'bibliotheque fournisseur'!$1:$1,0)),"")</f>
        <v/>
      </c>
      <c r="Q231" t="s">
        <v>10</v>
      </c>
      <c r="R231" t="str">
        <f>IFERROR(INDEX('bibliotheque fournisseur'!$A:$D,MATCH('variable fournisseur'!$A239,'bibliotheque fournisseur'!$B:$B,0),MATCH("nom",'bibliotheque fournisseur'!$1:$1,0)),"")</f>
        <v/>
      </c>
      <c r="S231" t="s">
        <v>11</v>
      </c>
      <c r="T231" t="str">
        <f>IFERROR(INDEX('bibliotheque fournisseur'!A:D,MATCH('variable fournisseur'!A239,'bibliotheque fournisseur'!B:B,0),MATCH("iban",'bibliotheque fournisseur'!$1:$1,0)),"")</f>
        <v/>
      </c>
      <c r="U231" t="s">
        <v>20</v>
      </c>
      <c r="V231" t="str">
        <f ca="1">CONCATENATE('variable tireur'!$I$5," ",'variable fournisseur'!$A239)</f>
        <v xml:space="preserve">12/2024 </v>
      </c>
      <c r="W231" t="s">
        <v>22</v>
      </c>
      <c r="AA231" s="5"/>
    </row>
    <row r="232" spans="1:27" ht="15" customHeight="1" x14ac:dyDescent="0.25">
      <c r="A232" t="str">
        <f>IF('variable fournisseur'!A240&lt;&gt;"","&lt;CdtTrfTxInf&gt;&lt;PmtId&gt;&lt;InstrId&gt;","")</f>
        <v/>
      </c>
      <c r="B232" t="str">
        <f>IF('variable fournisseur'!A240&lt;&gt;"",PROPER('variable tireur'!$B$2),"")</f>
        <v/>
      </c>
      <c r="C232" t="s">
        <v>6</v>
      </c>
      <c r="D232" t="str">
        <f ca="1">'variable tireur'!$G$5</f>
        <v>20241206</v>
      </c>
      <c r="E232" t="s">
        <v>6</v>
      </c>
      <c r="F232" t="str">
        <f ca="1">CONCATENATE('variable fournisseur'!$C$5,'variable fournisseur'!$D240)</f>
        <v>M119.640.0</v>
      </c>
      <c r="G232" t="str">
        <f>IF('variable fournisseur'!A240&lt;&gt;"","&lt;/InstrId&gt;&lt;EndToEndId&gt;","")</f>
        <v/>
      </c>
      <c r="H232" t="str">
        <f>UPPER(LEFT('variable tireur'!$B$2,3))</f>
        <v/>
      </c>
      <c r="I232" t="str">
        <f>IF('variable fournisseur'!A240&lt;&gt;"",".","")</f>
        <v/>
      </c>
      <c r="J232" t="str">
        <f ca="1">'variable tireur'!$G$5</f>
        <v>20241206</v>
      </c>
      <c r="K232" t="str">
        <f>IF('variable fournisseur'!A240&lt;&gt;"",".","")</f>
        <v/>
      </c>
      <c r="L232" t="str">
        <f>'variable fournisseur'!$F240</f>
        <v/>
      </c>
      <c r="M232" t="s">
        <v>8</v>
      </c>
      <c r="N232">
        <f>'variable fournisseur'!C240</f>
        <v>0</v>
      </c>
      <c r="O232" t="s">
        <v>9</v>
      </c>
      <c r="P232" t="str">
        <f>IFERROR(INDEX('bibliotheque fournisseur'!$A:$D,MATCH('variable fournisseur'!$A240,'bibliotheque fournisseur'!$B:$B,0),MATCH("bic",'bibliotheque fournisseur'!$1:$1,0)),"")</f>
        <v/>
      </c>
      <c r="Q232" t="s">
        <v>10</v>
      </c>
      <c r="R232" t="str">
        <f>IFERROR(INDEX('bibliotheque fournisseur'!$A:$D,MATCH('variable fournisseur'!$A240,'bibliotheque fournisseur'!$B:$B,0),MATCH("nom",'bibliotheque fournisseur'!$1:$1,0)),"")</f>
        <v/>
      </c>
      <c r="S232" t="s">
        <v>11</v>
      </c>
      <c r="T232" t="str">
        <f>IFERROR(INDEX('bibliotheque fournisseur'!A:D,MATCH('variable fournisseur'!A240,'bibliotheque fournisseur'!B:B,0),MATCH("iban",'bibliotheque fournisseur'!$1:$1,0)),"")</f>
        <v/>
      </c>
      <c r="U232" t="s">
        <v>20</v>
      </c>
      <c r="V232" t="str">
        <f ca="1">CONCATENATE('variable tireur'!$I$5," ",'variable fournisseur'!$A240)</f>
        <v xml:space="preserve">12/2024 </v>
      </c>
      <c r="W232" t="s">
        <v>22</v>
      </c>
      <c r="AA232" s="5"/>
    </row>
    <row r="233" spans="1:27" ht="15" customHeight="1" x14ac:dyDescent="0.25">
      <c r="A233" t="str">
        <f>IF('variable fournisseur'!A241&lt;&gt;"","&lt;CdtTrfTxInf&gt;&lt;PmtId&gt;&lt;InstrId&gt;","")</f>
        <v/>
      </c>
      <c r="B233" t="str">
        <f>IF('variable fournisseur'!A241&lt;&gt;"",PROPER('variable tireur'!$B$2),"")</f>
        <v/>
      </c>
      <c r="C233" t="s">
        <v>6</v>
      </c>
      <c r="D233" t="str">
        <f ca="1">'variable tireur'!$G$5</f>
        <v>20241206</v>
      </c>
      <c r="E233" t="s">
        <v>6</v>
      </c>
      <c r="F233" t="str">
        <f ca="1">CONCATENATE('variable fournisseur'!$C$5,'variable fournisseur'!$D241)</f>
        <v>M119.640.0</v>
      </c>
      <c r="G233" t="str">
        <f>IF('variable fournisseur'!A241&lt;&gt;"","&lt;/InstrId&gt;&lt;EndToEndId&gt;","")</f>
        <v/>
      </c>
      <c r="H233" t="str">
        <f>UPPER(LEFT('variable tireur'!$B$2,3))</f>
        <v/>
      </c>
      <c r="I233" t="str">
        <f>IF('variable fournisseur'!A241&lt;&gt;"",".","")</f>
        <v/>
      </c>
      <c r="J233" t="str">
        <f ca="1">'variable tireur'!$G$5</f>
        <v>20241206</v>
      </c>
      <c r="K233" t="str">
        <f>IF('variable fournisseur'!A241&lt;&gt;"",".","")</f>
        <v/>
      </c>
      <c r="L233" t="str">
        <f>'variable fournisseur'!$F241</f>
        <v/>
      </c>
      <c r="M233" t="s">
        <v>8</v>
      </c>
      <c r="N233">
        <f>'variable fournisseur'!C241</f>
        <v>0</v>
      </c>
      <c r="O233" t="s">
        <v>9</v>
      </c>
      <c r="P233" t="str">
        <f>IFERROR(INDEX('bibliotheque fournisseur'!$A:$D,MATCH('variable fournisseur'!$A241,'bibliotheque fournisseur'!$B:$B,0),MATCH("bic",'bibliotheque fournisseur'!$1:$1,0)),"")</f>
        <v/>
      </c>
      <c r="Q233" t="s">
        <v>10</v>
      </c>
      <c r="R233" t="str">
        <f>IFERROR(INDEX('bibliotheque fournisseur'!$A:$D,MATCH('variable fournisseur'!$A241,'bibliotheque fournisseur'!$B:$B,0),MATCH("nom",'bibliotheque fournisseur'!$1:$1,0)),"")</f>
        <v/>
      </c>
      <c r="S233" t="s">
        <v>11</v>
      </c>
      <c r="T233" t="str">
        <f>IFERROR(INDEX('bibliotheque fournisseur'!A:D,MATCH('variable fournisseur'!A241,'bibliotheque fournisseur'!B:B,0),MATCH("iban",'bibliotheque fournisseur'!$1:$1,0)),"")</f>
        <v/>
      </c>
      <c r="U233" t="s">
        <v>20</v>
      </c>
      <c r="V233" t="str">
        <f ca="1">CONCATENATE('variable tireur'!$I$5," ",'variable fournisseur'!$A241)</f>
        <v xml:space="preserve">12/2024 </v>
      </c>
      <c r="W233" t="s">
        <v>22</v>
      </c>
      <c r="AA233" s="5"/>
    </row>
    <row r="234" spans="1:27" ht="15" customHeight="1" x14ac:dyDescent="0.25">
      <c r="A234" t="str">
        <f>IF('variable fournisseur'!A242&lt;&gt;"","&lt;CdtTrfTxInf&gt;&lt;PmtId&gt;&lt;InstrId&gt;","")</f>
        <v/>
      </c>
      <c r="B234" t="str">
        <f>IF('variable fournisseur'!A242&lt;&gt;"",PROPER('variable tireur'!$B$2),"")</f>
        <v/>
      </c>
      <c r="C234" t="s">
        <v>6</v>
      </c>
      <c r="D234" t="str">
        <f ca="1">'variable tireur'!$G$5</f>
        <v>20241206</v>
      </c>
      <c r="E234" t="s">
        <v>6</v>
      </c>
      <c r="F234" t="str">
        <f ca="1">CONCATENATE('variable fournisseur'!$C$5,'variable fournisseur'!$D242)</f>
        <v>M119.640.0</v>
      </c>
      <c r="G234" t="str">
        <f>IF('variable fournisseur'!A242&lt;&gt;"","&lt;/InstrId&gt;&lt;EndToEndId&gt;","")</f>
        <v/>
      </c>
      <c r="H234" t="str">
        <f>UPPER(LEFT('variable tireur'!$B$2,3))</f>
        <v/>
      </c>
      <c r="I234" t="str">
        <f>IF('variable fournisseur'!A242&lt;&gt;"",".","")</f>
        <v/>
      </c>
      <c r="J234" t="str">
        <f ca="1">'variable tireur'!$G$5</f>
        <v>20241206</v>
      </c>
      <c r="K234" t="str">
        <f>IF('variable fournisseur'!A242&lt;&gt;"",".","")</f>
        <v/>
      </c>
      <c r="L234" t="str">
        <f>'variable fournisseur'!$F242</f>
        <v/>
      </c>
      <c r="M234" t="s">
        <v>8</v>
      </c>
      <c r="N234">
        <f>'variable fournisseur'!C242</f>
        <v>0</v>
      </c>
      <c r="O234" t="s">
        <v>9</v>
      </c>
      <c r="P234" t="str">
        <f>IFERROR(INDEX('bibliotheque fournisseur'!$A:$D,MATCH('variable fournisseur'!$A242,'bibliotheque fournisseur'!$B:$B,0),MATCH("bic",'bibliotheque fournisseur'!$1:$1,0)),"")</f>
        <v/>
      </c>
      <c r="Q234" t="s">
        <v>10</v>
      </c>
      <c r="R234" t="str">
        <f>IFERROR(INDEX('bibliotheque fournisseur'!$A:$D,MATCH('variable fournisseur'!$A242,'bibliotheque fournisseur'!$B:$B,0),MATCH("nom",'bibliotheque fournisseur'!$1:$1,0)),"")</f>
        <v/>
      </c>
      <c r="S234" t="s">
        <v>11</v>
      </c>
      <c r="T234" t="str">
        <f>IFERROR(INDEX('bibliotheque fournisseur'!A:D,MATCH('variable fournisseur'!A242,'bibliotheque fournisseur'!B:B,0),MATCH("iban",'bibliotheque fournisseur'!$1:$1,0)),"")</f>
        <v/>
      </c>
      <c r="U234" t="s">
        <v>20</v>
      </c>
      <c r="V234" t="str">
        <f ca="1">CONCATENATE('variable tireur'!$I$5," ",'variable fournisseur'!$A242)</f>
        <v xml:space="preserve">12/2024 </v>
      </c>
      <c r="W234" t="s">
        <v>22</v>
      </c>
      <c r="AA234" s="5"/>
    </row>
    <row r="235" spans="1:27" ht="15" customHeight="1" x14ac:dyDescent="0.25">
      <c r="A235" t="str">
        <f>IF('variable fournisseur'!A243&lt;&gt;"","&lt;CdtTrfTxInf&gt;&lt;PmtId&gt;&lt;InstrId&gt;","")</f>
        <v/>
      </c>
      <c r="B235" t="str">
        <f>IF('variable fournisseur'!A243&lt;&gt;"",PROPER('variable tireur'!$B$2),"")</f>
        <v/>
      </c>
      <c r="C235" t="s">
        <v>6</v>
      </c>
      <c r="D235" t="str">
        <f ca="1">'variable tireur'!$G$5</f>
        <v>20241206</v>
      </c>
      <c r="E235" t="s">
        <v>6</v>
      </c>
      <c r="F235" t="str">
        <f ca="1">CONCATENATE('variable fournisseur'!$C$5,'variable fournisseur'!$D243)</f>
        <v>M119.640.0</v>
      </c>
      <c r="G235" t="str">
        <f>IF('variable fournisseur'!A243&lt;&gt;"","&lt;/InstrId&gt;&lt;EndToEndId&gt;","")</f>
        <v/>
      </c>
      <c r="H235" t="str">
        <f>UPPER(LEFT('variable tireur'!$B$2,3))</f>
        <v/>
      </c>
      <c r="I235" t="str">
        <f>IF('variable fournisseur'!A243&lt;&gt;"",".","")</f>
        <v/>
      </c>
      <c r="J235" t="str">
        <f ca="1">'variable tireur'!$G$5</f>
        <v>20241206</v>
      </c>
      <c r="K235" t="str">
        <f>IF('variable fournisseur'!A243&lt;&gt;"",".","")</f>
        <v/>
      </c>
      <c r="L235" t="str">
        <f>'variable fournisseur'!$F243</f>
        <v/>
      </c>
      <c r="M235" t="s">
        <v>8</v>
      </c>
      <c r="N235">
        <f>'variable fournisseur'!C243</f>
        <v>0</v>
      </c>
      <c r="O235" t="s">
        <v>9</v>
      </c>
      <c r="P235" t="str">
        <f>IFERROR(INDEX('bibliotheque fournisseur'!$A:$D,MATCH('variable fournisseur'!$A243,'bibliotheque fournisseur'!$B:$B,0),MATCH("bic",'bibliotheque fournisseur'!$1:$1,0)),"")</f>
        <v/>
      </c>
      <c r="Q235" t="s">
        <v>10</v>
      </c>
      <c r="R235" t="str">
        <f>IFERROR(INDEX('bibliotheque fournisseur'!$A:$D,MATCH('variable fournisseur'!$A243,'bibliotheque fournisseur'!$B:$B,0),MATCH("nom",'bibliotheque fournisseur'!$1:$1,0)),"")</f>
        <v/>
      </c>
      <c r="S235" t="s">
        <v>11</v>
      </c>
      <c r="T235" t="str">
        <f>IFERROR(INDEX('bibliotheque fournisseur'!A:D,MATCH('variable fournisseur'!A243,'bibliotheque fournisseur'!B:B,0),MATCH("iban",'bibliotheque fournisseur'!$1:$1,0)),"")</f>
        <v/>
      </c>
      <c r="U235" t="s">
        <v>20</v>
      </c>
      <c r="V235" t="str">
        <f ca="1">CONCATENATE('variable tireur'!$I$5," ",'variable fournisseur'!$A243)</f>
        <v xml:space="preserve">12/2024 </v>
      </c>
      <c r="W235" t="s">
        <v>22</v>
      </c>
      <c r="AA235" s="5"/>
    </row>
    <row r="236" spans="1:27" ht="15" customHeight="1" x14ac:dyDescent="0.25">
      <c r="A236" t="str">
        <f>IF('variable fournisseur'!A244&lt;&gt;"","&lt;CdtTrfTxInf&gt;&lt;PmtId&gt;&lt;InstrId&gt;","")</f>
        <v/>
      </c>
      <c r="B236" t="str">
        <f>IF('variable fournisseur'!A244&lt;&gt;"",PROPER('variable tireur'!$B$2),"")</f>
        <v/>
      </c>
      <c r="C236" t="s">
        <v>6</v>
      </c>
      <c r="D236" t="str">
        <f ca="1">'variable tireur'!$G$5</f>
        <v>20241206</v>
      </c>
      <c r="E236" t="s">
        <v>6</v>
      </c>
      <c r="F236" t="str">
        <f ca="1">CONCATENATE('variable fournisseur'!$C$5,'variable fournisseur'!$D244)</f>
        <v>M119.640.0</v>
      </c>
      <c r="G236" t="str">
        <f>IF('variable fournisseur'!A244&lt;&gt;"","&lt;/InstrId&gt;&lt;EndToEndId&gt;","")</f>
        <v/>
      </c>
      <c r="H236" t="str">
        <f>UPPER(LEFT('variable tireur'!$B$2,3))</f>
        <v/>
      </c>
      <c r="I236" t="str">
        <f>IF('variable fournisseur'!A244&lt;&gt;"",".","")</f>
        <v/>
      </c>
      <c r="J236" t="str">
        <f ca="1">'variable tireur'!$G$5</f>
        <v>20241206</v>
      </c>
      <c r="K236" t="str">
        <f>IF('variable fournisseur'!A244&lt;&gt;"",".","")</f>
        <v/>
      </c>
      <c r="L236" t="str">
        <f>'variable fournisseur'!$F244</f>
        <v/>
      </c>
      <c r="M236" t="s">
        <v>8</v>
      </c>
      <c r="N236">
        <f>'variable fournisseur'!C244</f>
        <v>0</v>
      </c>
      <c r="O236" t="s">
        <v>9</v>
      </c>
      <c r="P236" t="str">
        <f>IFERROR(INDEX('bibliotheque fournisseur'!$A:$D,MATCH('variable fournisseur'!$A244,'bibliotheque fournisseur'!$B:$B,0),MATCH("bic",'bibliotheque fournisseur'!$1:$1,0)),"")</f>
        <v/>
      </c>
      <c r="Q236" t="s">
        <v>10</v>
      </c>
      <c r="R236" t="str">
        <f>IFERROR(INDEX('bibliotheque fournisseur'!$A:$D,MATCH('variable fournisseur'!$A244,'bibliotheque fournisseur'!$B:$B,0),MATCH("nom",'bibliotheque fournisseur'!$1:$1,0)),"")</f>
        <v/>
      </c>
      <c r="S236" t="s">
        <v>11</v>
      </c>
      <c r="T236" t="str">
        <f>IFERROR(INDEX('bibliotheque fournisseur'!A:D,MATCH('variable fournisseur'!A244,'bibliotheque fournisseur'!B:B,0),MATCH("iban",'bibliotheque fournisseur'!$1:$1,0)),"")</f>
        <v/>
      </c>
      <c r="U236" t="s">
        <v>20</v>
      </c>
      <c r="V236" t="str">
        <f ca="1">CONCATENATE('variable tireur'!$I$5," ",'variable fournisseur'!$A244)</f>
        <v xml:space="preserve">12/2024 </v>
      </c>
      <c r="W236" t="s">
        <v>22</v>
      </c>
      <c r="AA236" s="5"/>
    </row>
    <row r="237" spans="1:27" ht="15" customHeight="1" x14ac:dyDescent="0.25">
      <c r="A237" t="str">
        <f>IF('variable fournisseur'!A245&lt;&gt;"","&lt;CdtTrfTxInf&gt;&lt;PmtId&gt;&lt;InstrId&gt;","")</f>
        <v/>
      </c>
      <c r="B237" t="str">
        <f>IF('variable fournisseur'!A245&lt;&gt;"",PROPER('variable tireur'!$B$2),"")</f>
        <v/>
      </c>
      <c r="C237" t="s">
        <v>6</v>
      </c>
      <c r="D237" t="str">
        <f ca="1">'variable tireur'!$G$5</f>
        <v>20241206</v>
      </c>
      <c r="E237" t="s">
        <v>6</v>
      </c>
      <c r="F237" t="str">
        <f ca="1">CONCATENATE('variable fournisseur'!$C$5,'variable fournisseur'!$D245)</f>
        <v>M119.640.0</v>
      </c>
      <c r="G237" t="str">
        <f>IF('variable fournisseur'!A245&lt;&gt;"","&lt;/InstrId&gt;&lt;EndToEndId&gt;","")</f>
        <v/>
      </c>
      <c r="H237" t="str">
        <f>UPPER(LEFT('variable tireur'!$B$2,3))</f>
        <v/>
      </c>
      <c r="I237" t="str">
        <f>IF('variable fournisseur'!A245&lt;&gt;"",".","")</f>
        <v/>
      </c>
      <c r="J237" t="str">
        <f ca="1">'variable tireur'!$G$5</f>
        <v>20241206</v>
      </c>
      <c r="K237" t="str">
        <f>IF('variable fournisseur'!A245&lt;&gt;"",".","")</f>
        <v/>
      </c>
      <c r="L237" t="str">
        <f>'variable fournisseur'!$F245</f>
        <v/>
      </c>
      <c r="M237" t="s">
        <v>8</v>
      </c>
      <c r="N237">
        <f>'variable fournisseur'!C245</f>
        <v>0</v>
      </c>
      <c r="O237" t="s">
        <v>9</v>
      </c>
      <c r="P237" t="str">
        <f>IFERROR(INDEX('bibliotheque fournisseur'!$A:$D,MATCH('variable fournisseur'!$A245,'bibliotheque fournisseur'!$B:$B,0),MATCH("bic",'bibliotheque fournisseur'!$1:$1,0)),"")</f>
        <v/>
      </c>
      <c r="Q237" t="s">
        <v>10</v>
      </c>
      <c r="R237" t="str">
        <f>IFERROR(INDEX('bibliotheque fournisseur'!$A:$D,MATCH('variable fournisseur'!$A245,'bibliotheque fournisseur'!$B:$B,0),MATCH("nom",'bibliotheque fournisseur'!$1:$1,0)),"")</f>
        <v/>
      </c>
      <c r="S237" t="s">
        <v>11</v>
      </c>
      <c r="T237" t="str">
        <f>IFERROR(INDEX('bibliotheque fournisseur'!A:D,MATCH('variable fournisseur'!A245,'bibliotheque fournisseur'!B:B,0),MATCH("iban",'bibliotheque fournisseur'!$1:$1,0)),"")</f>
        <v/>
      </c>
      <c r="U237" t="s">
        <v>20</v>
      </c>
      <c r="V237" t="str">
        <f ca="1">CONCATENATE('variable tireur'!$I$5," ",'variable fournisseur'!$A245)</f>
        <v xml:space="preserve">12/2024 </v>
      </c>
      <c r="W237" t="s">
        <v>22</v>
      </c>
      <c r="AA237" s="5"/>
    </row>
    <row r="238" spans="1:27" ht="15" customHeight="1" x14ac:dyDescent="0.25">
      <c r="A238" t="str">
        <f>IF('variable fournisseur'!A246&lt;&gt;"","&lt;CdtTrfTxInf&gt;&lt;PmtId&gt;&lt;InstrId&gt;","")</f>
        <v/>
      </c>
      <c r="B238" t="str">
        <f>IF('variable fournisseur'!A246&lt;&gt;"",PROPER('variable tireur'!$B$2),"")</f>
        <v/>
      </c>
      <c r="C238" t="s">
        <v>6</v>
      </c>
      <c r="D238" t="str">
        <f ca="1">'variable tireur'!$G$5</f>
        <v>20241206</v>
      </c>
      <c r="E238" t="s">
        <v>6</v>
      </c>
      <c r="F238" t="str">
        <f ca="1">CONCATENATE('variable fournisseur'!$C$5,'variable fournisseur'!$D246)</f>
        <v>M119.640.0</v>
      </c>
      <c r="G238" t="str">
        <f>IF('variable fournisseur'!A246&lt;&gt;"","&lt;/InstrId&gt;&lt;EndToEndId&gt;","")</f>
        <v/>
      </c>
      <c r="H238" t="str">
        <f>UPPER(LEFT('variable tireur'!$B$2,3))</f>
        <v/>
      </c>
      <c r="I238" t="str">
        <f>IF('variable fournisseur'!A246&lt;&gt;"",".","")</f>
        <v/>
      </c>
      <c r="J238" t="str">
        <f ca="1">'variable tireur'!$G$5</f>
        <v>20241206</v>
      </c>
      <c r="K238" t="str">
        <f>IF('variable fournisseur'!A246&lt;&gt;"",".","")</f>
        <v/>
      </c>
      <c r="L238" t="str">
        <f>'variable fournisseur'!$F246</f>
        <v/>
      </c>
      <c r="M238" t="s">
        <v>8</v>
      </c>
      <c r="N238">
        <f>'variable fournisseur'!C246</f>
        <v>0</v>
      </c>
      <c r="O238" t="s">
        <v>9</v>
      </c>
      <c r="P238" t="str">
        <f>IFERROR(INDEX('bibliotheque fournisseur'!$A:$D,MATCH('variable fournisseur'!$A246,'bibliotheque fournisseur'!$B:$B,0),MATCH("bic",'bibliotheque fournisseur'!$1:$1,0)),"")</f>
        <v/>
      </c>
      <c r="Q238" t="s">
        <v>10</v>
      </c>
      <c r="R238" t="str">
        <f>IFERROR(INDEX('bibliotheque fournisseur'!$A:$D,MATCH('variable fournisseur'!$A246,'bibliotheque fournisseur'!$B:$B,0),MATCH("nom",'bibliotheque fournisseur'!$1:$1,0)),"")</f>
        <v/>
      </c>
      <c r="S238" t="s">
        <v>11</v>
      </c>
      <c r="T238" t="str">
        <f>IFERROR(INDEX('bibliotheque fournisseur'!A:D,MATCH('variable fournisseur'!A246,'bibliotheque fournisseur'!B:B,0),MATCH("iban",'bibliotheque fournisseur'!$1:$1,0)),"")</f>
        <v/>
      </c>
      <c r="U238" t="s">
        <v>20</v>
      </c>
      <c r="V238" t="str">
        <f ca="1">CONCATENATE('variable tireur'!$I$5," ",'variable fournisseur'!$A246)</f>
        <v xml:space="preserve">12/2024 </v>
      </c>
      <c r="W238" t="s">
        <v>22</v>
      </c>
      <c r="AA238" s="5"/>
    </row>
    <row r="239" spans="1:27" ht="15" customHeight="1" x14ac:dyDescent="0.25">
      <c r="A239" t="str">
        <f>IF('variable fournisseur'!A247&lt;&gt;"","&lt;CdtTrfTxInf&gt;&lt;PmtId&gt;&lt;InstrId&gt;","")</f>
        <v/>
      </c>
      <c r="B239" t="str">
        <f>IF('variable fournisseur'!A247&lt;&gt;"",PROPER('variable tireur'!$B$2),"")</f>
        <v/>
      </c>
      <c r="C239" t="s">
        <v>6</v>
      </c>
      <c r="D239" t="str">
        <f ca="1">'variable tireur'!$G$5</f>
        <v>20241206</v>
      </c>
      <c r="E239" t="s">
        <v>6</v>
      </c>
      <c r="F239" t="str">
        <f ca="1">CONCATENATE('variable fournisseur'!$C$5,'variable fournisseur'!$D247)</f>
        <v>M119.640.0</v>
      </c>
      <c r="G239" t="str">
        <f>IF('variable fournisseur'!A247&lt;&gt;"","&lt;/InstrId&gt;&lt;EndToEndId&gt;","")</f>
        <v/>
      </c>
      <c r="H239" t="str">
        <f>UPPER(LEFT('variable tireur'!$B$2,3))</f>
        <v/>
      </c>
      <c r="I239" t="str">
        <f>IF('variable fournisseur'!A247&lt;&gt;"",".","")</f>
        <v/>
      </c>
      <c r="J239" t="str">
        <f ca="1">'variable tireur'!$G$5</f>
        <v>20241206</v>
      </c>
      <c r="K239" t="str">
        <f>IF('variable fournisseur'!A247&lt;&gt;"",".","")</f>
        <v/>
      </c>
      <c r="L239" t="str">
        <f>'variable fournisseur'!$F247</f>
        <v/>
      </c>
      <c r="M239" t="s">
        <v>8</v>
      </c>
      <c r="N239">
        <f>'variable fournisseur'!C247</f>
        <v>0</v>
      </c>
      <c r="O239" t="s">
        <v>9</v>
      </c>
      <c r="P239" t="str">
        <f>IFERROR(INDEX('bibliotheque fournisseur'!$A:$D,MATCH('variable fournisseur'!$A247,'bibliotheque fournisseur'!$B:$B,0),MATCH("bic",'bibliotheque fournisseur'!$1:$1,0)),"")</f>
        <v/>
      </c>
      <c r="Q239" t="s">
        <v>10</v>
      </c>
      <c r="R239" t="str">
        <f>IFERROR(INDEX('bibliotheque fournisseur'!$A:$D,MATCH('variable fournisseur'!$A247,'bibliotheque fournisseur'!$B:$B,0),MATCH("nom",'bibliotheque fournisseur'!$1:$1,0)),"")</f>
        <v/>
      </c>
      <c r="S239" t="s">
        <v>11</v>
      </c>
      <c r="T239" t="str">
        <f>IFERROR(INDEX('bibliotheque fournisseur'!A:D,MATCH('variable fournisseur'!A247,'bibliotheque fournisseur'!B:B,0),MATCH("iban",'bibliotheque fournisseur'!$1:$1,0)),"")</f>
        <v/>
      </c>
      <c r="U239" t="s">
        <v>20</v>
      </c>
      <c r="V239" t="str">
        <f ca="1">CONCATENATE('variable tireur'!$I$5," ",'variable fournisseur'!$A247)</f>
        <v xml:space="preserve">12/2024 </v>
      </c>
      <c r="W239" t="s">
        <v>22</v>
      </c>
      <c r="AA239" s="5"/>
    </row>
    <row r="240" spans="1:27" ht="15" customHeight="1" x14ac:dyDescent="0.25">
      <c r="A240" t="str">
        <f>IF('variable fournisseur'!A248&lt;&gt;"","&lt;CdtTrfTxInf&gt;&lt;PmtId&gt;&lt;InstrId&gt;","")</f>
        <v/>
      </c>
      <c r="B240" t="str">
        <f>IF('variable fournisseur'!A248&lt;&gt;"",PROPER('variable tireur'!$B$2),"")</f>
        <v/>
      </c>
      <c r="C240" t="s">
        <v>6</v>
      </c>
      <c r="D240" t="str">
        <f ca="1">'variable tireur'!$G$5</f>
        <v>20241206</v>
      </c>
      <c r="E240" t="s">
        <v>6</v>
      </c>
      <c r="F240" t="str">
        <f ca="1">CONCATENATE('variable fournisseur'!$C$5,'variable fournisseur'!$D248)</f>
        <v>M119.640.0</v>
      </c>
      <c r="G240" t="str">
        <f>IF('variable fournisseur'!A248&lt;&gt;"","&lt;/InstrId&gt;&lt;EndToEndId&gt;","")</f>
        <v/>
      </c>
      <c r="H240" t="str">
        <f>UPPER(LEFT('variable tireur'!$B$2,3))</f>
        <v/>
      </c>
      <c r="I240" t="str">
        <f>IF('variable fournisseur'!A248&lt;&gt;"",".","")</f>
        <v/>
      </c>
      <c r="J240" t="str">
        <f ca="1">'variable tireur'!$G$5</f>
        <v>20241206</v>
      </c>
      <c r="K240" t="str">
        <f>IF('variable fournisseur'!A248&lt;&gt;"",".","")</f>
        <v/>
      </c>
      <c r="L240" t="str">
        <f>'variable fournisseur'!$F248</f>
        <v/>
      </c>
      <c r="M240" t="s">
        <v>8</v>
      </c>
      <c r="N240">
        <f>'variable fournisseur'!C248</f>
        <v>0</v>
      </c>
      <c r="O240" t="s">
        <v>9</v>
      </c>
      <c r="P240" t="str">
        <f>IFERROR(INDEX('bibliotheque fournisseur'!$A:$D,MATCH('variable fournisseur'!$A248,'bibliotheque fournisseur'!$B:$B,0),MATCH("bic",'bibliotheque fournisseur'!$1:$1,0)),"")</f>
        <v/>
      </c>
      <c r="Q240" t="s">
        <v>10</v>
      </c>
      <c r="R240" t="str">
        <f>IFERROR(INDEX('bibliotheque fournisseur'!$A:$D,MATCH('variable fournisseur'!$A248,'bibliotheque fournisseur'!$B:$B,0),MATCH("nom",'bibliotheque fournisseur'!$1:$1,0)),"")</f>
        <v/>
      </c>
      <c r="S240" t="s">
        <v>11</v>
      </c>
      <c r="T240" t="str">
        <f>IFERROR(INDEX('bibliotheque fournisseur'!A:D,MATCH('variable fournisseur'!A248,'bibliotheque fournisseur'!B:B,0),MATCH("iban",'bibliotheque fournisseur'!$1:$1,0)),"")</f>
        <v/>
      </c>
      <c r="U240" t="s">
        <v>20</v>
      </c>
      <c r="V240" t="str">
        <f ca="1">CONCATENATE('variable tireur'!$I$5," ",'variable fournisseur'!$A248)</f>
        <v xml:space="preserve">12/2024 </v>
      </c>
      <c r="W240" t="s">
        <v>22</v>
      </c>
      <c r="AA240" s="5"/>
    </row>
    <row r="241" spans="1:27" ht="15" customHeight="1" x14ac:dyDescent="0.25">
      <c r="A241" t="str">
        <f>IF('variable fournisseur'!A249&lt;&gt;"","&lt;CdtTrfTxInf&gt;&lt;PmtId&gt;&lt;InstrId&gt;","")</f>
        <v/>
      </c>
      <c r="B241" t="str">
        <f>IF('variable fournisseur'!A249&lt;&gt;"",PROPER('variable tireur'!$B$2),"")</f>
        <v/>
      </c>
      <c r="C241" t="s">
        <v>6</v>
      </c>
      <c r="D241" t="str">
        <f ca="1">'variable tireur'!$G$5</f>
        <v>20241206</v>
      </c>
      <c r="E241" t="s">
        <v>6</v>
      </c>
      <c r="F241" t="str">
        <f ca="1">CONCATENATE('variable fournisseur'!$C$5,'variable fournisseur'!$D249)</f>
        <v>M119.640.0</v>
      </c>
      <c r="G241" t="str">
        <f>IF('variable fournisseur'!A249&lt;&gt;"","&lt;/InstrId&gt;&lt;EndToEndId&gt;","")</f>
        <v/>
      </c>
      <c r="H241" t="str">
        <f>UPPER(LEFT('variable tireur'!$B$2,3))</f>
        <v/>
      </c>
      <c r="I241" t="str">
        <f>IF('variable fournisseur'!A249&lt;&gt;"",".","")</f>
        <v/>
      </c>
      <c r="J241" t="str">
        <f ca="1">'variable tireur'!$G$5</f>
        <v>20241206</v>
      </c>
      <c r="K241" t="str">
        <f>IF('variable fournisseur'!A249&lt;&gt;"",".","")</f>
        <v/>
      </c>
      <c r="L241" t="str">
        <f>'variable fournisseur'!$F249</f>
        <v/>
      </c>
      <c r="M241" t="s">
        <v>8</v>
      </c>
      <c r="N241">
        <f>'variable fournisseur'!C249</f>
        <v>0</v>
      </c>
      <c r="O241" t="s">
        <v>9</v>
      </c>
      <c r="P241" t="str">
        <f>IFERROR(INDEX('bibliotheque fournisseur'!$A:$D,MATCH('variable fournisseur'!$A249,'bibliotheque fournisseur'!$B:$B,0),MATCH("bic",'bibliotheque fournisseur'!$1:$1,0)),"")</f>
        <v/>
      </c>
      <c r="Q241" t="s">
        <v>10</v>
      </c>
      <c r="R241" t="str">
        <f>IFERROR(INDEX('bibliotheque fournisseur'!$A:$D,MATCH('variable fournisseur'!$A249,'bibliotheque fournisseur'!$B:$B,0),MATCH("nom",'bibliotheque fournisseur'!$1:$1,0)),"")</f>
        <v/>
      </c>
      <c r="S241" t="s">
        <v>11</v>
      </c>
      <c r="T241" t="str">
        <f>IFERROR(INDEX('bibliotheque fournisseur'!A:D,MATCH('variable fournisseur'!A249,'bibliotheque fournisseur'!B:B,0),MATCH("iban",'bibliotheque fournisseur'!$1:$1,0)),"")</f>
        <v/>
      </c>
      <c r="U241" t="s">
        <v>20</v>
      </c>
      <c r="V241" t="str">
        <f ca="1">CONCATENATE('variable tireur'!$I$5," ",'variable fournisseur'!$A249)</f>
        <v xml:space="preserve">12/2024 </v>
      </c>
      <c r="W241" t="s">
        <v>22</v>
      </c>
      <c r="AA241" s="5"/>
    </row>
    <row r="242" spans="1:27" ht="15" customHeight="1" x14ac:dyDescent="0.25">
      <c r="A242" t="str">
        <f>IF('variable fournisseur'!A250&lt;&gt;"","&lt;CdtTrfTxInf&gt;&lt;PmtId&gt;&lt;InstrId&gt;","")</f>
        <v/>
      </c>
      <c r="B242" t="str">
        <f>IF('variable fournisseur'!A250&lt;&gt;"",PROPER('variable tireur'!$B$2),"")</f>
        <v/>
      </c>
      <c r="C242" t="s">
        <v>6</v>
      </c>
      <c r="D242" t="str">
        <f ca="1">'variable tireur'!$G$5</f>
        <v>20241206</v>
      </c>
      <c r="E242" t="s">
        <v>6</v>
      </c>
      <c r="F242" t="str">
        <f ca="1">CONCATENATE('variable fournisseur'!$C$5,'variable fournisseur'!$D250)</f>
        <v>M119.640.0</v>
      </c>
      <c r="G242" t="str">
        <f>IF('variable fournisseur'!A250&lt;&gt;"","&lt;/InstrId&gt;&lt;EndToEndId&gt;","")</f>
        <v/>
      </c>
      <c r="H242" t="str">
        <f>UPPER(LEFT('variable tireur'!$B$2,3))</f>
        <v/>
      </c>
      <c r="I242" t="str">
        <f>IF('variable fournisseur'!A250&lt;&gt;"",".","")</f>
        <v/>
      </c>
      <c r="J242" t="str">
        <f ca="1">'variable tireur'!$G$5</f>
        <v>20241206</v>
      </c>
      <c r="K242" t="str">
        <f>IF('variable fournisseur'!A250&lt;&gt;"",".","")</f>
        <v/>
      </c>
      <c r="L242" t="str">
        <f>'variable fournisseur'!$F250</f>
        <v/>
      </c>
      <c r="M242" t="s">
        <v>8</v>
      </c>
      <c r="N242">
        <f>'variable fournisseur'!C250</f>
        <v>0</v>
      </c>
      <c r="O242" t="s">
        <v>9</v>
      </c>
      <c r="P242" t="str">
        <f>IFERROR(INDEX('bibliotheque fournisseur'!$A:$D,MATCH('variable fournisseur'!$A250,'bibliotheque fournisseur'!$B:$B,0),MATCH("bic",'bibliotheque fournisseur'!$1:$1,0)),"")</f>
        <v/>
      </c>
      <c r="Q242" t="s">
        <v>10</v>
      </c>
      <c r="R242" t="str">
        <f>IFERROR(INDEX('bibliotheque fournisseur'!$A:$D,MATCH('variable fournisseur'!$A250,'bibliotheque fournisseur'!$B:$B,0),MATCH("nom",'bibliotheque fournisseur'!$1:$1,0)),"")</f>
        <v/>
      </c>
      <c r="S242" t="s">
        <v>11</v>
      </c>
      <c r="T242" t="str">
        <f>IFERROR(INDEX('bibliotheque fournisseur'!A:D,MATCH('variable fournisseur'!A250,'bibliotheque fournisseur'!B:B,0),MATCH("iban",'bibliotheque fournisseur'!$1:$1,0)),"")</f>
        <v/>
      </c>
      <c r="U242" t="s">
        <v>20</v>
      </c>
      <c r="V242" t="str">
        <f ca="1">CONCATENATE('variable tireur'!$I$5," ",'variable fournisseur'!$A250)</f>
        <v xml:space="preserve">12/2024 </v>
      </c>
      <c r="W242" t="s">
        <v>22</v>
      </c>
      <c r="AA242" s="5"/>
    </row>
    <row r="243" spans="1:27" ht="15" customHeight="1" x14ac:dyDescent="0.25">
      <c r="A243" t="str">
        <f>IF('variable fournisseur'!A251&lt;&gt;"","&lt;CdtTrfTxInf&gt;&lt;PmtId&gt;&lt;InstrId&gt;","")</f>
        <v/>
      </c>
      <c r="B243" t="str">
        <f>IF('variable fournisseur'!A251&lt;&gt;"",PROPER('variable tireur'!$B$2),"")</f>
        <v/>
      </c>
      <c r="C243" t="s">
        <v>6</v>
      </c>
      <c r="D243" t="str">
        <f ca="1">'variable tireur'!$G$5</f>
        <v>20241206</v>
      </c>
      <c r="E243" t="s">
        <v>6</v>
      </c>
      <c r="F243" t="str">
        <f ca="1">CONCATENATE('variable fournisseur'!$C$5,'variable fournisseur'!$D251)</f>
        <v>M119.640.0</v>
      </c>
      <c r="G243" t="str">
        <f>IF('variable fournisseur'!A251&lt;&gt;"","&lt;/InstrId&gt;&lt;EndToEndId&gt;","")</f>
        <v/>
      </c>
      <c r="H243" t="str">
        <f>UPPER(LEFT('variable tireur'!$B$2,3))</f>
        <v/>
      </c>
      <c r="I243" t="str">
        <f>IF('variable fournisseur'!A251&lt;&gt;"",".","")</f>
        <v/>
      </c>
      <c r="J243" t="str">
        <f ca="1">'variable tireur'!$G$5</f>
        <v>20241206</v>
      </c>
      <c r="K243" t="str">
        <f>IF('variable fournisseur'!A251&lt;&gt;"",".","")</f>
        <v/>
      </c>
      <c r="L243" t="str">
        <f>'variable fournisseur'!$F251</f>
        <v/>
      </c>
      <c r="M243" t="s">
        <v>8</v>
      </c>
      <c r="N243">
        <f>'variable fournisseur'!C251</f>
        <v>0</v>
      </c>
      <c r="O243" t="s">
        <v>9</v>
      </c>
      <c r="P243" t="str">
        <f>IFERROR(INDEX('bibliotheque fournisseur'!$A:$D,MATCH('variable fournisseur'!$A251,'bibliotheque fournisseur'!$B:$B,0),MATCH("bic",'bibliotheque fournisseur'!$1:$1,0)),"")</f>
        <v/>
      </c>
      <c r="Q243" t="s">
        <v>10</v>
      </c>
      <c r="R243" t="str">
        <f>IFERROR(INDEX('bibliotheque fournisseur'!$A:$D,MATCH('variable fournisseur'!$A251,'bibliotheque fournisseur'!$B:$B,0),MATCH("nom",'bibliotheque fournisseur'!$1:$1,0)),"")</f>
        <v/>
      </c>
      <c r="S243" t="s">
        <v>11</v>
      </c>
      <c r="T243" t="str">
        <f>IFERROR(INDEX('bibliotheque fournisseur'!A:D,MATCH('variable fournisseur'!A251,'bibliotheque fournisseur'!B:B,0),MATCH("iban",'bibliotheque fournisseur'!$1:$1,0)),"")</f>
        <v/>
      </c>
      <c r="U243" t="s">
        <v>20</v>
      </c>
      <c r="V243" t="str">
        <f ca="1">CONCATENATE('variable tireur'!$I$5," ",'variable fournisseur'!$A251)</f>
        <v xml:space="preserve">12/2024 </v>
      </c>
      <c r="W243" t="s">
        <v>22</v>
      </c>
      <c r="AA243" s="5"/>
    </row>
    <row r="244" spans="1:27" ht="15" customHeight="1" x14ac:dyDescent="0.25">
      <c r="A244" t="str">
        <f>IF('variable fournisseur'!A252&lt;&gt;"","&lt;CdtTrfTxInf&gt;&lt;PmtId&gt;&lt;InstrId&gt;","")</f>
        <v/>
      </c>
      <c r="B244" t="str">
        <f>IF('variable fournisseur'!A252&lt;&gt;"",PROPER('variable tireur'!$B$2),"")</f>
        <v/>
      </c>
      <c r="C244" t="s">
        <v>6</v>
      </c>
      <c r="D244" t="str">
        <f ca="1">'variable tireur'!$G$5</f>
        <v>20241206</v>
      </c>
      <c r="E244" t="s">
        <v>6</v>
      </c>
      <c r="F244" t="str">
        <f ca="1">CONCATENATE('variable fournisseur'!$C$5,'variable fournisseur'!$D252)</f>
        <v>M119.640.0</v>
      </c>
      <c r="G244" t="str">
        <f>IF('variable fournisseur'!A252&lt;&gt;"","&lt;/InstrId&gt;&lt;EndToEndId&gt;","")</f>
        <v/>
      </c>
      <c r="H244" t="str">
        <f>UPPER(LEFT('variable tireur'!$B$2,3))</f>
        <v/>
      </c>
      <c r="I244" t="str">
        <f>IF('variable fournisseur'!A252&lt;&gt;"",".","")</f>
        <v/>
      </c>
      <c r="J244" t="str">
        <f ca="1">'variable tireur'!$G$5</f>
        <v>20241206</v>
      </c>
      <c r="K244" t="str">
        <f>IF('variable fournisseur'!A252&lt;&gt;"",".","")</f>
        <v/>
      </c>
      <c r="L244" t="str">
        <f>'variable fournisseur'!$F252</f>
        <v/>
      </c>
      <c r="M244" t="s">
        <v>8</v>
      </c>
      <c r="N244">
        <f>'variable fournisseur'!C252</f>
        <v>0</v>
      </c>
      <c r="O244" t="s">
        <v>9</v>
      </c>
      <c r="P244" t="str">
        <f>IFERROR(INDEX('bibliotheque fournisseur'!$A:$D,MATCH('variable fournisseur'!$A252,'bibliotheque fournisseur'!$B:$B,0),MATCH("bic",'bibliotheque fournisseur'!$1:$1,0)),"")</f>
        <v/>
      </c>
      <c r="Q244" t="s">
        <v>10</v>
      </c>
      <c r="R244" t="str">
        <f>IFERROR(INDEX('bibliotheque fournisseur'!$A:$D,MATCH('variable fournisseur'!$A252,'bibliotheque fournisseur'!$B:$B,0),MATCH("nom",'bibliotheque fournisseur'!$1:$1,0)),"")</f>
        <v/>
      </c>
      <c r="S244" t="s">
        <v>11</v>
      </c>
      <c r="T244" t="str">
        <f>IFERROR(INDEX('bibliotheque fournisseur'!A:D,MATCH('variable fournisseur'!A252,'bibliotheque fournisseur'!B:B,0),MATCH("iban",'bibliotheque fournisseur'!$1:$1,0)),"")</f>
        <v/>
      </c>
      <c r="U244" t="s">
        <v>20</v>
      </c>
      <c r="V244" t="str">
        <f ca="1">CONCATENATE('variable tireur'!$I$5," ",'variable fournisseur'!$A252)</f>
        <v xml:space="preserve">12/2024 </v>
      </c>
      <c r="W244" t="s">
        <v>22</v>
      </c>
      <c r="AA244" s="5"/>
    </row>
    <row r="245" spans="1:27" ht="15" customHeight="1" x14ac:dyDescent="0.25">
      <c r="A245" t="str">
        <f>IF('variable fournisseur'!A253&lt;&gt;"","&lt;CdtTrfTxInf&gt;&lt;PmtId&gt;&lt;InstrId&gt;","")</f>
        <v/>
      </c>
      <c r="B245" t="str">
        <f>IF('variable fournisseur'!A253&lt;&gt;"",PROPER('variable tireur'!$B$2),"")</f>
        <v/>
      </c>
      <c r="C245" t="s">
        <v>6</v>
      </c>
      <c r="D245" t="str">
        <f ca="1">'variable tireur'!$G$5</f>
        <v>20241206</v>
      </c>
      <c r="E245" t="s">
        <v>6</v>
      </c>
      <c r="F245" t="str">
        <f ca="1">CONCATENATE('variable fournisseur'!$C$5,'variable fournisseur'!$D253)</f>
        <v>M119.640.0</v>
      </c>
      <c r="G245" t="str">
        <f>IF('variable fournisseur'!A253&lt;&gt;"","&lt;/InstrId&gt;&lt;EndToEndId&gt;","")</f>
        <v/>
      </c>
      <c r="H245" t="str">
        <f>UPPER(LEFT('variable tireur'!$B$2,3))</f>
        <v/>
      </c>
      <c r="I245" t="str">
        <f>IF('variable fournisseur'!A253&lt;&gt;"",".","")</f>
        <v/>
      </c>
      <c r="J245" t="str">
        <f ca="1">'variable tireur'!$G$5</f>
        <v>20241206</v>
      </c>
      <c r="K245" t="str">
        <f>IF('variable fournisseur'!A253&lt;&gt;"",".","")</f>
        <v/>
      </c>
      <c r="L245" t="str">
        <f>'variable fournisseur'!$F253</f>
        <v/>
      </c>
      <c r="M245" t="s">
        <v>8</v>
      </c>
      <c r="N245">
        <f>'variable fournisseur'!C253</f>
        <v>0</v>
      </c>
      <c r="O245" t="s">
        <v>9</v>
      </c>
      <c r="P245" t="str">
        <f>IFERROR(INDEX('bibliotheque fournisseur'!$A:$D,MATCH('variable fournisseur'!$A253,'bibliotheque fournisseur'!$B:$B,0),MATCH("bic",'bibliotheque fournisseur'!$1:$1,0)),"")</f>
        <v/>
      </c>
      <c r="Q245" t="s">
        <v>10</v>
      </c>
      <c r="R245" t="str">
        <f>IFERROR(INDEX('bibliotheque fournisseur'!$A:$D,MATCH('variable fournisseur'!$A253,'bibliotheque fournisseur'!$B:$B,0),MATCH("nom",'bibliotheque fournisseur'!$1:$1,0)),"")</f>
        <v/>
      </c>
      <c r="S245" t="s">
        <v>11</v>
      </c>
      <c r="T245" t="str">
        <f>IFERROR(INDEX('bibliotheque fournisseur'!A:D,MATCH('variable fournisseur'!A253,'bibliotheque fournisseur'!B:B,0),MATCH("iban",'bibliotheque fournisseur'!$1:$1,0)),"")</f>
        <v/>
      </c>
      <c r="U245" t="s">
        <v>20</v>
      </c>
      <c r="V245" t="str">
        <f ca="1">CONCATENATE('variable tireur'!$I$5," ",'variable fournisseur'!$A253)</f>
        <v xml:space="preserve">12/2024 </v>
      </c>
      <c r="W245" t="s">
        <v>22</v>
      </c>
      <c r="AA245" s="5"/>
    </row>
    <row r="246" spans="1:27" ht="15" customHeight="1" x14ac:dyDescent="0.25">
      <c r="A246" t="str">
        <f>IF('variable fournisseur'!A254&lt;&gt;"","&lt;CdtTrfTxInf&gt;&lt;PmtId&gt;&lt;InstrId&gt;","")</f>
        <v/>
      </c>
      <c r="B246" t="str">
        <f>IF('variable fournisseur'!A254&lt;&gt;"",PROPER('variable tireur'!$B$2),"")</f>
        <v/>
      </c>
      <c r="C246" t="s">
        <v>6</v>
      </c>
      <c r="D246" t="str">
        <f ca="1">'variable tireur'!$G$5</f>
        <v>20241206</v>
      </c>
      <c r="E246" t="s">
        <v>6</v>
      </c>
      <c r="F246" t="str">
        <f ca="1">CONCATENATE('variable fournisseur'!$C$5,'variable fournisseur'!$D254)</f>
        <v>M119.640.0</v>
      </c>
      <c r="G246" t="str">
        <f>IF('variable fournisseur'!A254&lt;&gt;"","&lt;/InstrId&gt;&lt;EndToEndId&gt;","")</f>
        <v/>
      </c>
      <c r="H246" t="str">
        <f>UPPER(LEFT('variable tireur'!$B$2,3))</f>
        <v/>
      </c>
      <c r="I246" t="str">
        <f>IF('variable fournisseur'!A254&lt;&gt;"",".","")</f>
        <v/>
      </c>
      <c r="J246" t="str">
        <f ca="1">'variable tireur'!$G$5</f>
        <v>20241206</v>
      </c>
      <c r="K246" t="str">
        <f>IF('variable fournisseur'!A254&lt;&gt;"",".","")</f>
        <v/>
      </c>
      <c r="L246" t="str">
        <f>'variable fournisseur'!$F254</f>
        <v/>
      </c>
      <c r="M246" t="s">
        <v>8</v>
      </c>
      <c r="N246">
        <f>'variable fournisseur'!C254</f>
        <v>0</v>
      </c>
      <c r="O246" t="s">
        <v>9</v>
      </c>
      <c r="P246" t="str">
        <f>IFERROR(INDEX('bibliotheque fournisseur'!$A:$D,MATCH('variable fournisseur'!$A254,'bibliotheque fournisseur'!$B:$B,0),MATCH("bic",'bibliotheque fournisseur'!$1:$1,0)),"")</f>
        <v/>
      </c>
      <c r="Q246" t="s">
        <v>10</v>
      </c>
      <c r="R246" t="str">
        <f>IFERROR(INDEX('bibliotheque fournisseur'!$A:$D,MATCH('variable fournisseur'!$A254,'bibliotheque fournisseur'!$B:$B,0),MATCH("nom",'bibliotheque fournisseur'!$1:$1,0)),"")</f>
        <v/>
      </c>
      <c r="S246" t="s">
        <v>11</v>
      </c>
      <c r="T246" t="str">
        <f>IFERROR(INDEX('bibliotheque fournisseur'!A:D,MATCH('variable fournisseur'!A254,'bibliotheque fournisseur'!B:B,0),MATCH("iban",'bibliotheque fournisseur'!$1:$1,0)),"")</f>
        <v/>
      </c>
      <c r="U246" t="s">
        <v>20</v>
      </c>
      <c r="V246" t="str">
        <f ca="1">CONCATENATE('variable tireur'!$I$5," ",'variable fournisseur'!$A254)</f>
        <v xml:space="preserve">12/2024 </v>
      </c>
      <c r="W246" t="s">
        <v>22</v>
      </c>
      <c r="AA246" s="5"/>
    </row>
    <row r="247" spans="1:27" ht="15" customHeight="1" x14ac:dyDescent="0.25">
      <c r="A247" t="str">
        <f>IF('variable fournisseur'!A255&lt;&gt;"","&lt;CdtTrfTxInf&gt;&lt;PmtId&gt;&lt;InstrId&gt;","")</f>
        <v/>
      </c>
      <c r="B247" t="str">
        <f>IF('variable fournisseur'!A255&lt;&gt;"",PROPER('variable tireur'!$B$2),"")</f>
        <v/>
      </c>
      <c r="C247" t="s">
        <v>6</v>
      </c>
      <c r="D247" t="str">
        <f ca="1">'variable tireur'!$G$5</f>
        <v>20241206</v>
      </c>
      <c r="E247" t="s">
        <v>6</v>
      </c>
      <c r="F247" t="str">
        <f ca="1">CONCATENATE('variable fournisseur'!$C$5,'variable fournisseur'!$D255)</f>
        <v>M119.640.0</v>
      </c>
      <c r="G247" t="str">
        <f>IF('variable fournisseur'!A255&lt;&gt;"","&lt;/InstrId&gt;&lt;EndToEndId&gt;","")</f>
        <v/>
      </c>
      <c r="H247" t="str">
        <f>UPPER(LEFT('variable tireur'!$B$2,3))</f>
        <v/>
      </c>
      <c r="I247" t="str">
        <f>IF('variable fournisseur'!A255&lt;&gt;"",".","")</f>
        <v/>
      </c>
      <c r="J247" t="str">
        <f ca="1">'variable tireur'!$G$5</f>
        <v>20241206</v>
      </c>
      <c r="K247" t="str">
        <f>IF('variable fournisseur'!A255&lt;&gt;"",".","")</f>
        <v/>
      </c>
      <c r="L247" t="str">
        <f>'variable fournisseur'!$F255</f>
        <v/>
      </c>
      <c r="M247" t="s">
        <v>8</v>
      </c>
      <c r="N247">
        <f>'variable fournisseur'!C255</f>
        <v>0</v>
      </c>
      <c r="O247" t="s">
        <v>9</v>
      </c>
      <c r="P247" t="str">
        <f>IFERROR(INDEX('bibliotheque fournisseur'!$A:$D,MATCH('variable fournisseur'!$A255,'bibliotheque fournisseur'!$B:$B,0),MATCH("bic",'bibliotheque fournisseur'!$1:$1,0)),"")</f>
        <v/>
      </c>
      <c r="Q247" t="s">
        <v>10</v>
      </c>
      <c r="R247" t="str">
        <f>IFERROR(INDEX('bibliotheque fournisseur'!$A:$D,MATCH('variable fournisseur'!$A255,'bibliotheque fournisseur'!$B:$B,0),MATCH("nom",'bibliotheque fournisseur'!$1:$1,0)),"")</f>
        <v/>
      </c>
      <c r="S247" t="s">
        <v>11</v>
      </c>
      <c r="T247" t="str">
        <f>IFERROR(INDEX('bibliotheque fournisseur'!A:D,MATCH('variable fournisseur'!A255,'bibliotheque fournisseur'!B:B,0),MATCH("iban",'bibliotheque fournisseur'!$1:$1,0)),"")</f>
        <v/>
      </c>
      <c r="U247" t="s">
        <v>20</v>
      </c>
      <c r="V247" t="str">
        <f ca="1">CONCATENATE('variable tireur'!$I$5," ",'variable fournisseur'!$A255)</f>
        <v xml:space="preserve">12/2024 </v>
      </c>
      <c r="W247" t="s">
        <v>22</v>
      </c>
      <c r="AA247" s="5"/>
    </row>
    <row r="248" spans="1:27" ht="15" customHeight="1" x14ac:dyDescent="0.25">
      <c r="A248" t="str">
        <f>IF('variable fournisseur'!A256&lt;&gt;"","&lt;CdtTrfTxInf&gt;&lt;PmtId&gt;&lt;InstrId&gt;","")</f>
        <v/>
      </c>
      <c r="B248" t="str">
        <f>IF('variable fournisseur'!A256&lt;&gt;"",PROPER('variable tireur'!$B$2),"")</f>
        <v/>
      </c>
      <c r="C248" t="s">
        <v>6</v>
      </c>
      <c r="D248" t="str">
        <f ca="1">'variable tireur'!$G$5</f>
        <v>20241206</v>
      </c>
      <c r="E248" t="s">
        <v>6</v>
      </c>
      <c r="F248" t="str">
        <f ca="1">CONCATENATE('variable fournisseur'!$C$5,'variable fournisseur'!$D256)</f>
        <v>M119.640.0</v>
      </c>
      <c r="G248" t="str">
        <f>IF('variable fournisseur'!A256&lt;&gt;"","&lt;/InstrId&gt;&lt;EndToEndId&gt;","")</f>
        <v/>
      </c>
      <c r="H248" t="str">
        <f>UPPER(LEFT('variable tireur'!$B$2,3))</f>
        <v/>
      </c>
      <c r="I248" t="str">
        <f>IF('variable fournisseur'!A256&lt;&gt;"",".","")</f>
        <v/>
      </c>
      <c r="J248" t="str">
        <f ca="1">'variable tireur'!$G$5</f>
        <v>20241206</v>
      </c>
      <c r="K248" t="str">
        <f>IF('variable fournisseur'!A256&lt;&gt;"",".","")</f>
        <v/>
      </c>
      <c r="L248" t="str">
        <f>'variable fournisseur'!$F256</f>
        <v/>
      </c>
      <c r="M248" t="s">
        <v>8</v>
      </c>
      <c r="N248">
        <f>'variable fournisseur'!C256</f>
        <v>0</v>
      </c>
      <c r="O248" t="s">
        <v>9</v>
      </c>
      <c r="P248" t="str">
        <f>IFERROR(INDEX('bibliotheque fournisseur'!$A:$D,MATCH('variable fournisseur'!$A256,'bibliotheque fournisseur'!$B:$B,0),MATCH("bic",'bibliotheque fournisseur'!$1:$1,0)),"")</f>
        <v/>
      </c>
      <c r="Q248" t="s">
        <v>10</v>
      </c>
      <c r="R248" t="str">
        <f>IFERROR(INDEX('bibliotheque fournisseur'!$A:$D,MATCH('variable fournisseur'!$A256,'bibliotheque fournisseur'!$B:$B,0),MATCH("nom",'bibliotheque fournisseur'!$1:$1,0)),"")</f>
        <v/>
      </c>
      <c r="S248" t="s">
        <v>11</v>
      </c>
      <c r="T248" t="str">
        <f>IFERROR(INDEX('bibliotheque fournisseur'!A:D,MATCH('variable fournisseur'!A256,'bibliotheque fournisseur'!B:B,0),MATCH("iban",'bibliotheque fournisseur'!$1:$1,0)),"")</f>
        <v/>
      </c>
      <c r="U248" t="s">
        <v>20</v>
      </c>
      <c r="V248" t="str">
        <f ca="1">CONCATENATE('variable tireur'!$I$5," ",'variable fournisseur'!$A256)</f>
        <v xml:space="preserve">12/2024 </v>
      </c>
      <c r="W248" t="s">
        <v>22</v>
      </c>
      <c r="AA248" s="5"/>
    </row>
    <row r="249" spans="1:27" ht="15" customHeight="1" x14ac:dyDescent="0.25">
      <c r="A249" t="str">
        <f>IF('variable fournisseur'!A257&lt;&gt;"","&lt;CdtTrfTxInf&gt;&lt;PmtId&gt;&lt;InstrId&gt;","")</f>
        <v/>
      </c>
      <c r="B249" t="str">
        <f>IF('variable fournisseur'!A257&lt;&gt;"",PROPER('variable tireur'!$B$2),"")</f>
        <v/>
      </c>
      <c r="C249" t="s">
        <v>6</v>
      </c>
      <c r="D249" t="str">
        <f ca="1">'variable tireur'!$G$5</f>
        <v>20241206</v>
      </c>
      <c r="E249" t="s">
        <v>6</v>
      </c>
      <c r="F249" t="str">
        <f ca="1">CONCATENATE('variable fournisseur'!$C$5,'variable fournisseur'!$D257)</f>
        <v>M119.640.0</v>
      </c>
      <c r="G249" t="str">
        <f>IF('variable fournisseur'!A257&lt;&gt;"","&lt;/InstrId&gt;&lt;EndToEndId&gt;","")</f>
        <v/>
      </c>
      <c r="H249" t="str">
        <f>UPPER(LEFT('variable tireur'!$B$2,3))</f>
        <v/>
      </c>
      <c r="I249" t="str">
        <f>IF('variable fournisseur'!A257&lt;&gt;"",".","")</f>
        <v/>
      </c>
      <c r="J249" t="str">
        <f ca="1">'variable tireur'!$G$5</f>
        <v>20241206</v>
      </c>
      <c r="K249" t="str">
        <f>IF('variable fournisseur'!A257&lt;&gt;"",".","")</f>
        <v/>
      </c>
      <c r="L249" t="str">
        <f>'variable fournisseur'!$F257</f>
        <v/>
      </c>
      <c r="M249" t="s">
        <v>8</v>
      </c>
      <c r="N249">
        <f>'variable fournisseur'!C257</f>
        <v>0</v>
      </c>
      <c r="O249" t="s">
        <v>9</v>
      </c>
      <c r="P249" t="str">
        <f>IFERROR(INDEX('bibliotheque fournisseur'!$A:$D,MATCH('variable fournisseur'!$A257,'bibliotheque fournisseur'!$B:$B,0),MATCH("bic",'bibliotheque fournisseur'!$1:$1,0)),"")</f>
        <v/>
      </c>
      <c r="Q249" t="s">
        <v>10</v>
      </c>
      <c r="R249" t="str">
        <f>IFERROR(INDEX('bibliotheque fournisseur'!$A:$D,MATCH('variable fournisseur'!$A257,'bibliotheque fournisseur'!$B:$B,0),MATCH("nom",'bibliotheque fournisseur'!$1:$1,0)),"")</f>
        <v/>
      </c>
      <c r="S249" t="s">
        <v>11</v>
      </c>
      <c r="T249" t="str">
        <f>IFERROR(INDEX('bibliotheque fournisseur'!A:D,MATCH('variable fournisseur'!A257,'bibliotheque fournisseur'!B:B,0),MATCH("iban",'bibliotheque fournisseur'!$1:$1,0)),"")</f>
        <v/>
      </c>
      <c r="U249" t="s">
        <v>20</v>
      </c>
      <c r="V249" t="str">
        <f ca="1">CONCATENATE('variable tireur'!$I$5," ",'variable fournisseur'!$A257)</f>
        <v xml:space="preserve">12/2024 </v>
      </c>
      <c r="W249" t="s">
        <v>22</v>
      </c>
      <c r="AA249" s="5"/>
    </row>
    <row r="250" spans="1:27" ht="15" customHeight="1" x14ac:dyDescent="0.25">
      <c r="A250" t="str">
        <f>IF('variable fournisseur'!A258&lt;&gt;"","&lt;CdtTrfTxInf&gt;&lt;PmtId&gt;&lt;InstrId&gt;","")</f>
        <v/>
      </c>
      <c r="B250" t="str">
        <f>IF('variable fournisseur'!A258&lt;&gt;"",PROPER('variable tireur'!$B$2),"")</f>
        <v/>
      </c>
      <c r="C250" t="s">
        <v>6</v>
      </c>
      <c r="D250" t="str">
        <f ca="1">'variable tireur'!$G$5</f>
        <v>20241206</v>
      </c>
      <c r="E250" t="s">
        <v>6</v>
      </c>
      <c r="F250" t="str">
        <f ca="1">CONCATENATE('variable fournisseur'!$C$5,'variable fournisseur'!$D258)</f>
        <v>M119.640.0</v>
      </c>
      <c r="G250" t="str">
        <f>IF('variable fournisseur'!A258&lt;&gt;"","&lt;/InstrId&gt;&lt;EndToEndId&gt;","")</f>
        <v/>
      </c>
      <c r="H250" t="str">
        <f>UPPER(LEFT('variable tireur'!$B$2,3))</f>
        <v/>
      </c>
      <c r="I250" t="str">
        <f>IF('variable fournisseur'!A258&lt;&gt;"",".","")</f>
        <v/>
      </c>
      <c r="J250" t="str">
        <f ca="1">'variable tireur'!$G$5</f>
        <v>20241206</v>
      </c>
      <c r="K250" t="str">
        <f>IF('variable fournisseur'!A258&lt;&gt;"",".","")</f>
        <v/>
      </c>
      <c r="L250" t="str">
        <f>'variable fournisseur'!$F258</f>
        <v/>
      </c>
      <c r="M250" t="s">
        <v>8</v>
      </c>
      <c r="N250">
        <f>'variable fournisseur'!C258</f>
        <v>0</v>
      </c>
      <c r="O250" t="s">
        <v>9</v>
      </c>
      <c r="P250" t="str">
        <f>IFERROR(INDEX('bibliotheque fournisseur'!$A:$D,MATCH('variable fournisseur'!$A258,'bibliotheque fournisseur'!$B:$B,0),MATCH("bic",'bibliotheque fournisseur'!$1:$1,0)),"")</f>
        <v/>
      </c>
      <c r="Q250" t="s">
        <v>10</v>
      </c>
      <c r="R250" t="str">
        <f>IFERROR(INDEX('bibliotheque fournisseur'!$A:$D,MATCH('variable fournisseur'!$A258,'bibliotheque fournisseur'!$B:$B,0),MATCH("nom",'bibliotheque fournisseur'!$1:$1,0)),"")</f>
        <v/>
      </c>
      <c r="S250" t="s">
        <v>11</v>
      </c>
      <c r="T250" t="str">
        <f>IFERROR(INDEX('bibliotheque fournisseur'!A:D,MATCH('variable fournisseur'!A258,'bibliotheque fournisseur'!B:B,0),MATCH("iban",'bibliotheque fournisseur'!$1:$1,0)),"")</f>
        <v/>
      </c>
      <c r="U250" t="s">
        <v>20</v>
      </c>
      <c r="V250" t="str">
        <f ca="1">CONCATENATE('variable tireur'!$I$5," ",'variable fournisseur'!$A258)</f>
        <v xml:space="preserve">12/2024 </v>
      </c>
      <c r="W250" t="s">
        <v>22</v>
      </c>
      <c r="AA250" s="5"/>
    </row>
    <row r="251" spans="1:27" ht="15" customHeight="1" x14ac:dyDescent="0.25">
      <c r="A251" t="str">
        <f>IF('variable fournisseur'!A259&lt;&gt;"","&lt;CdtTrfTxInf&gt;&lt;PmtId&gt;&lt;InstrId&gt;","")</f>
        <v/>
      </c>
      <c r="B251" t="str">
        <f>IF('variable fournisseur'!A259&lt;&gt;"",PROPER('variable tireur'!$B$2),"")</f>
        <v/>
      </c>
      <c r="C251" t="s">
        <v>6</v>
      </c>
      <c r="D251" t="str">
        <f ca="1">'variable tireur'!$G$5</f>
        <v>20241206</v>
      </c>
      <c r="E251" t="s">
        <v>6</v>
      </c>
      <c r="F251" t="str">
        <f ca="1">CONCATENATE('variable fournisseur'!$C$5,'variable fournisseur'!$D259)</f>
        <v>M119.640.0</v>
      </c>
      <c r="G251" t="str">
        <f>IF('variable fournisseur'!A259&lt;&gt;"","&lt;/InstrId&gt;&lt;EndToEndId&gt;","")</f>
        <v/>
      </c>
      <c r="H251" t="str">
        <f>UPPER(LEFT('variable tireur'!$B$2,3))</f>
        <v/>
      </c>
      <c r="I251" t="str">
        <f>IF('variable fournisseur'!A259&lt;&gt;"",".","")</f>
        <v/>
      </c>
      <c r="J251" t="str">
        <f ca="1">'variable tireur'!$G$5</f>
        <v>20241206</v>
      </c>
      <c r="K251" t="str">
        <f>IF('variable fournisseur'!A259&lt;&gt;"",".","")</f>
        <v/>
      </c>
      <c r="L251" t="str">
        <f>'variable fournisseur'!$F259</f>
        <v/>
      </c>
      <c r="M251" t="s">
        <v>8</v>
      </c>
      <c r="N251">
        <f>'variable fournisseur'!C259</f>
        <v>0</v>
      </c>
      <c r="O251" t="s">
        <v>9</v>
      </c>
      <c r="P251" t="str">
        <f>IFERROR(INDEX('bibliotheque fournisseur'!$A:$D,MATCH('variable fournisseur'!$A259,'bibliotheque fournisseur'!$B:$B,0),MATCH("bic",'bibliotheque fournisseur'!$1:$1,0)),"")</f>
        <v/>
      </c>
      <c r="Q251" t="s">
        <v>10</v>
      </c>
      <c r="R251" t="str">
        <f>IFERROR(INDEX('bibliotheque fournisseur'!$A:$D,MATCH('variable fournisseur'!$A259,'bibliotheque fournisseur'!$B:$B,0),MATCH("nom",'bibliotheque fournisseur'!$1:$1,0)),"")</f>
        <v/>
      </c>
      <c r="S251" t="s">
        <v>11</v>
      </c>
      <c r="T251" t="str">
        <f>IFERROR(INDEX('bibliotheque fournisseur'!A:D,MATCH('variable fournisseur'!A259,'bibliotheque fournisseur'!B:B,0),MATCH("iban",'bibliotheque fournisseur'!$1:$1,0)),"")</f>
        <v/>
      </c>
      <c r="U251" t="s">
        <v>20</v>
      </c>
      <c r="V251" t="str">
        <f ca="1">CONCATENATE('variable tireur'!$I$5," ",'variable fournisseur'!$A259)</f>
        <v xml:space="preserve">12/2024 </v>
      </c>
      <c r="W251" t="s">
        <v>22</v>
      </c>
      <c r="AA251" s="5"/>
    </row>
    <row r="252" spans="1:27" ht="15" customHeight="1" x14ac:dyDescent="0.25">
      <c r="A252" t="str">
        <f>IF('variable fournisseur'!A260&lt;&gt;"","&lt;CdtTrfTxInf&gt;&lt;PmtId&gt;&lt;InstrId&gt;","")</f>
        <v/>
      </c>
      <c r="B252" t="str">
        <f>IF('variable fournisseur'!A260&lt;&gt;"",PROPER('variable tireur'!$B$2),"")</f>
        <v/>
      </c>
      <c r="C252" t="s">
        <v>6</v>
      </c>
      <c r="D252" t="str">
        <f ca="1">'variable tireur'!$G$5</f>
        <v>20241206</v>
      </c>
      <c r="E252" t="s">
        <v>6</v>
      </c>
      <c r="F252" t="str">
        <f ca="1">CONCATENATE('variable fournisseur'!$C$5,'variable fournisseur'!$D260)</f>
        <v>M119.640.0</v>
      </c>
      <c r="G252" t="str">
        <f>IF('variable fournisseur'!A260&lt;&gt;"","&lt;/InstrId&gt;&lt;EndToEndId&gt;","")</f>
        <v/>
      </c>
      <c r="H252" t="str">
        <f>UPPER(LEFT('variable tireur'!$B$2,3))</f>
        <v/>
      </c>
      <c r="I252" t="str">
        <f>IF('variable fournisseur'!A260&lt;&gt;"",".","")</f>
        <v/>
      </c>
      <c r="J252" t="str">
        <f ca="1">'variable tireur'!$G$5</f>
        <v>20241206</v>
      </c>
      <c r="K252" t="str">
        <f>IF('variable fournisseur'!A260&lt;&gt;"",".","")</f>
        <v/>
      </c>
      <c r="L252" t="str">
        <f>'variable fournisseur'!$F260</f>
        <v/>
      </c>
      <c r="M252" t="s">
        <v>8</v>
      </c>
      <c r="N252">
        <f>'variable fournisseur'!C260</f>
        <v>0</v>
      </c>
      <c r="O252" t="s">
        <v>9</v>
      </c>
      <c r="P252" t="str">
        <f>IFERROR(INDEX('bibliotheque fournisseur'!$A:$D,MATCH('variable fournisseur'!$A260,'bibliotheque fournisseur'!$B:$B,0),MATCH("bic",'bibliotheque fournisseur'!$1:$1,0)),"")</f>
        <v/>
      </c>
      <c r="Q252" t="s">
        <v>10</v>
      </c>
      <c r="R252" t="str">
        <f>IFERROR(INDEX('bibliotheque fournisseur'!$A:$D,MATCH('variable fournisseur'!$A260,'bibliotheque fournisseur'!$B:$B,0),MATCH("nom",'bibliotheque fournisseur'!$1:$1,0)),"")</f>
        <v/>
      </c>
      <c r="S252" t="s">
        <v>11</v>
      </c>
      <c r="T252" t="str">
        <f>IFERROR(INDEX('bibliotheque fournisseur'!A:D,MATCH('variable fournisseur'!A260,'bibliotheque fournisseur'!B:B,0),MATCH("iban",'bibliotheque fournisseur'!$1:$1,0)),"")</f>
        <v/>
      </c>
      <c r="U252" t="s">
        <v>20</v>
      </c>
      <c r="V252" t="str">
        <f ca="1">CONCATENATE('variable tireur'!$I$5," ",'variable fournisseur'!$A260)</f>
        <v xml:space="preserve">12/2024 </v>
      </c>
      <c r="W252" t="s">
        <v>22</v>
      </c>
      <c r="AA252" s="5"/>
    </row>
    <row r="253" spans="1:27" ht="15" customHeight="1" x14ac:dyDescent="0.25">
      <c r="A253" t="str">
        <f>IF('variable fournisseur'!A261&lt;&gt;"","&lt;CdtTrfTxInf&gt;&lt;PmtId&gt;&lt;InstrId&gt;","")</f>
        <v/>
      </c>
      <c r="B253" t="str">
        <f>IF('variable fournisseur'!A261&lt;&gt;"",PROPER('variable tireur'!$B$2),"")</f>
        <v/>
      </c>
      <c r="C253" t="s">
        <v>6</v>
      </c>
      <c r="D253" t="str">
        <f ca="1">'variable tireur'!$G$5</f>
        <v>20241206</v>
      </c>
      <c r="E253" t="s">
        <v>6</v>
      </c>
      <c r="F253" t="str">
        <f ca="1">CONCATENATE('variable fournisseur'!$C$5,'variable fournisseur'!$D261)</f>
        <v>M119.640.0</v>
      </c>
      <c r="G253" t="str">
        <f>IF('variable fournisseur'!A261&lt;&gt;"","&lt;/InstrId&gt;&lt;EndToEndId&gt;","")</f>
        <v/>
      </c>
      <c r="H253" t="str">
        <f>UPPER(LEFT('variable tireur'!$B$2,3))</f>
        <v/>
      </c>
      <c r="I253" t="str">
        <f>IF('variable fournisseur'!A261&lt;&gt;"",".","")</f>
        <v/>
      </c>
      <c r="J253" t="str">
        <f ca="1">'variable tireur'!$G$5</f>
        <v>20241206</v>
      </c>
      <c r="K253" t="str">
        <f>IF('variable fournisseur'!A261&lt;&gt;"",".","")</f>
        <v/>
      </c>
      <c r="L253" t="str">
        <f>'variable fournisseur'!$F261</f>
        <v/>
      </c>
      <c r="M253" t="s">
        <v>8</v>
      </c>
      <c r="N253">
        <f>'variable fournisseur'!C261</f>
        <v>0</v>
      </c>
      <c r="O253" t="s">
        <v>9</v>
      </c>
      <c r="P253" t="str">
        <f>IFERROR(INDEX('bibliotheque fournisseur'!$A:$D,MATCH('variable fournisseur'!$A261,'bibliotheque fournisseur'!$B:$B,0),MATCH("bic",'bibliotheque fournisseur'!$1:$1,0)),"")</f>
        <v/>
      </c>
      <c r="Q253" t="s">
        <v>10</v>
      </c>
      <c r="R253" t="str">
        <f>IFERROR(INDEX('bibliotheque fournisseur'!$A:$D,MATCH('variable fournisseur'!$A261,'bibliotheque fournisseur'!$B:$B,0),MATCH("nom",'bibliotheque fournisseur'!$1:$1,0)),"")</f>
        <v/>
      </c>
      <c r="S253" t="s">
        <v>11</v>
      </c>
      <c r="T253" t="str">
        <f>IFERROR(INDEX('bibliotheque fournisseur'!A:D,MATCH('variable fournisseur'!A261,'bibliotheque fournisseur'!B:B,0),MATCH("iban",'bibliotheque fournisseur'!$1:$1,0)),"")</f>
        <v/>
      </c>
      <c r="U253" t="s">
        <v>20</v>
      </c>
      <c r="V253" t="str">
        <f ca="1">CONCATENATE('variable tireur'!$I$5," ",'variable fournisseur'!$A261)</f>
        <v xml:space="preserve">12/2024 </v>
      </c>
      <c r="W253" t="s">
        <v>22</v>
      </c>
      <c r="AA253" s="5"/>
    </row>
    <row r="254" spans="1:27" ht="15" customHeight="1" x14ac:dyDescent="0.25">
      <c r="A254" t="str">
        <f>IF('variable fournisseur'!A262&lt;&gt;"","&lt;CdtTrfTxInf&gt;&lt;PmtId&gt;&lt;InstrId&gt;","")</f>
        <v/>
      </c>
      <c r="B254" t="str">
        <f>IF('variable fournisseur'!A262&lt;&gt;"",PROPER('variable tireur'!$B$2),"")</f>
        <v/>
      </c>
      <c r="C254" t="s">
        <v>6</v>
      </c>
      <c r="D254" t="str">
        <f ca="1">'variable tireur'!$G$5</f>
        <v>20241206</v>
      </c>
      <c r="E254" t="s">
        <v>6</v>
      </c>
      <c r="F254" t="str">
        <f ca="1">CONCATENATE('variable fournisseur'!$C$5,'variable fournisseur'!$D262)</f>
        <v>M119.640.0</v>
      </c>
      <c r="G254" t="str">
        <f>IF('variable fournisseur'!A262&lt;&gt;"","&lt;/InstrId&gt;&lt;EndToEndId&gt;","")</f>
        <v/>
      </c>
      <c r="H254" t="str">
        <f>UPPER(LEFT('variable tireur'!$B$2,3))</f>
        <v/>
      </c>
      <c r="I254" t="str">
        <f>IF('variable fournisseur'!A262&lt;&gt;"",".","")</f>
        <v/>
      </c>
      <c r="J254" t="str">
        <f ca="1">'variable tireur'!$G$5</f>
        <v>20241206</v>
      </c>
      <c r="K254" t="str">
        <f>IF('variable fournisseur'!A262&lt;&gt;"",".","")</f>
        <v/>
      </c>
      <c r="L254" t="str">
        <f>'variable fournisseur'!$F262</f>
        <v/>
      </c>
      <c r="M254" t="s">
        <v>8</v>
      </c>
      <c r="N254">
        <f>'variable fournisseur'!C262</f>
        <v>0</v>
      </c>
      <c r="O254" t="s">
        <v>9</v>
      </c>
      <c r="P254" t="str">
        <f>IFERROR(INDEX('bibliotheque fournisseur'!$A:$D,MATCH('variable fournisseur'!$A262,'bibliotheque fournisseur'!$B:$B,0),MATCH("bic",'bibliotheque fournisseur'!$1:$1,0)),"")</f>
        <v/>
      </c>
      <c r="Q254" t="s">
        <v>10</v>
      </c>
      <c r="R254" t="str">
        <f>IFERROR(INDEX('bibliotheque fournisseur'!$A:$D,MATCH('variable fournisseur'!$A262,'bibliotheque fournisseur'!$B:$B,0),MATCH("nom",'bibliotheque fournisseur'!$1:$1,0)),"")</f>
        <v/>
      </c>
      <c r="S254" t="s">
        <v>11</v>
      </c>
      <c r="T254" t="str">
        <f>IFERROR(INDEX('bibliotheque fournisseur'!A:D,MATCH('variable fournisseur'!A262,'bibliotheque fournisseur'!B:B,0),MATCH("iban",'bibliotheque fournisseur'!$1:$1,0)),"")</f>
        <v/>
      </c>
      <c r="U254" t="s">
        <v>20</v>
      </c>
      <c r="V254" t="str">
        <f ca="1">CONCATENATE('variable tireur'!$I$5," ",'variable fournisseur'!$A262)</f>
        <v xml:space="preserve">12/2024 </v>
      </c>
      <c r="W254" t="s">
        <v>22</v>
      </c>
      <c r="AA254" s="5"/>
    </row>
    <row r="255" spans="1:27" ht="15" customHeight="1" x14ac:dyDescent="0.25">
      <c r="A255" t="str">
        <f>IF('variable fournisseur'!A263&lt;&gt;"","&lt;CdtTrfTxInf&gt;&lt;PmtId&gt;&lt;InstrId&gt;","")</f>
        <v/>
      </c>
      <c r="B255" t="str">
        <f>IF('variable fournisseur'!A263&lt;&gt;"",PROPER('variable tireur'!$B$2),"")</f>
        <v/>
      </c>
      <c r="C255" t="s">
        <v>6</v>
      </c>
      <c r="D255" t="str">
        <f ca="1">'variable tireur'!$G$5</f>
        <v>20241206</v>
      </c>
      <c r="E255" t="s">
        <v>6</v>
      </c>
      <c r="F255" t="str">
        <f ca="1">CONCATENATE('variable fournisseur'!$C$5,'variable fournisseur'!$D263)</f>
        <v>M119.640.0</v>
      </c>
      <c r="G255" t="str">
        <f>IF('variable fournisseur'!A263&lt;&gt;"","&lt;/InstrId&gt;&lt;EndToEndId&gt;","")</f>
        <v/>
      </c>
      <c r="H255" t="str">
        <f>UPPER(LEFT('variable tireur'!$B$2,3))</f>
        <v/>
      </c>
      <c r="I255" t="str">
        <f>IF('variable fournisseur'!A263&lt;&gt;"",".","")</f>
        <v/>
      </c>
      <c r="J255" t="str">
        <f ca="1">'variable tireur'!$G$5</f>
        <v>20241206</v>
      </c>
      <c r="K255" t="str">
        <f>IF('variable fournisseur'!A263&lt;&gt;"",".","")</f>
        <v/>
      </c>
      <c r="L255" t="str">
        <f>'variable fournisseur'!$F263</f>
        <v/>
      </c>
      <c r="M255" t="s">
        <v>8</v>
      </c>
      <c r="N255">
        <f>'variable fournisseur'!C263</f>
        <v>0</v>
      </c>
      <c r="O255" t="s">
        <v>9</v>
      </c>
      <c r="P255" t="str">
        <f>IFERROR(INDEX('bibliotheque fournisseur'!$A:$D,MATCH('variable fournisseur'!$A263,'bibliotheque fournisseur'!$B:$B,0),MATCH("bic",'bibliotheque fournisseur'!$1:$1,0)),"")</f>
        <v/>
      </c>
      <c r="Q255" t="s">
        <v>10</v>
      </c>
      <c r="R255" t="str">
        <f>IFERROR(INDEX('bibliotheque fournisseur'!$A:$D,MATCH('variable fournisseur'!$A263,'bibliotheque fournisseur'!$B:$B,0),MATCH("nom",'bibliotheque fournisseur'!$1:$1,0)),"")</f>
        <v/>
      </c>
      <c r="S255" t="s">
        <v>11</v>
      </c>
      <c r="T255" t="str">
        <f>IFERROR(INDEX('bibliotheque fournisseur'!A:D,MATCH('variable fournisseur'!A263,'bibliotheque fournisseur'!B:B,0),MATCH("iban",'bibliotheque fournisseur'!$1:$1,0)),"")</f>
        <v/>
      </c>
      <c r="U255" t="s">
        <v>20</v>
      </c>
      <c r="V255" t="str">
        <f ca="1">CONCATENATE('variable tireur'!$I$5," ",'variable fournisseur'!$A263)</f>
        <v xml:space="preserve">12/2024 </v>
      </c>
      <c r="W255" t="s">
        <v>22</v>
      </c>
      <c r="AA255" s="5"/>
    </row>
    <row r="256" spans="1:27" ht="15" customHeight="1" x14ac:dyDescent="0.25">
      <c r="A256" t="str">
        <f>IF('variable fournisseur'!A264&lt;&gt;"","&lt;CdtTrfTxInf&gt;&lt;PmtId&gt;&lt;InstrId&gt;","")</f>
        <v/>
      </c>
      <c r="B256" t="str">
        <f>IF('variable fournisseur'!A264&lt;&gt;"",PROPER('variable tireur'!$B$2),"")</f>
        <v/>
      </c>
      <c r="C256" t="s">
        <v>6</v>
      </c>
      <c r="D256" t="str">
        <f ca="1">'variable tireur'!$G$5</f>
        <v>20241206</v>
      </c>
      <c r="E256" t="s">
        <v>6</v>
      </c>
      <c r="F256" t="str">
        <f ca="1">CONCATENATE('variable fournisseur'!$C$5,'variable fournisseur'!$D264)</f>
        <v>M119.640.0</v>
      </c>
      <c r="G256" t="str">
        <f>IF('variable fournisseur'!A264&lt;&gt;"","&lt;/InstrId&gt;&lt;EndToEndId&gt;","")</f>
        <v/>
      </c>
      <c r="H256" t="str">
        <f>UPPER(LEFT('variable tireur'!$B$2,3))</f>
        <v/>
      </c>
      <c r="I256" t="str">
        <f>IF('variable fournisseur'!A264&lt;&gt;"",".","")</f>
        <v/>
      </c>
      <c r="J256" t="str">
        <f ca="1">'variable tireur'!$G$5</f>
        <v>20241206</v>
      </c>
      <c r="K256" t="str">
        <f>IF('variable fournisseur'!A264&lt;&gt;"",".","")</f>
        <v/>
      </c>
      <c r="L256" t="str">
        <f>'variable fournisseur'!$F264</f>
        <v/>
      </c>
      <c r="M256" t="s">
        <v>8</v>
      </c>
      <c r="N256">
        <f>'variable fournisseur'!C264</f>
        <v>0</v>
      </c>
      <c r="O256" t="s">
        <v>9</v>
      </c>
      <c r="P256" t="str">
        <f>IFERROR(INDEX('bibliotheque fournisseur'!$A:$D,MATCH('variable fournisseur'!$A264,'bibliotheque fournisseur'!$B:$B,0),MATCH("bic",'bibliotheque fournisseur'!$1:$1,0)),"")</f>
        <v/>
      </c>
      <c r="Q256" t="s">
        <v>10</v>
      </c>
      <c r="R256" t="str">
        <f>IFERROR(INDEX('bibliotheque fournisseur'!$A:$D,MATCH('variable fournisseur'!$A264,'bibliotheque fournisseur'!$B:$B,0),MATCH("nom",'bibliotheque fournisseur'!$1:$1,0)),"")</f>
        <v/>
      </c>
      <c r="S256" t="s">
        <v>11</v>
      </c>
      <c r="T256" t="str">
        <f>IFERROR(INDEX('bibliotheque fournisseur'!A:D,MATCH('variable fournisseur'!A264,'bibliotheque fournisseur'!B:B,0),MATCH("iban",'bibliotheque fournisseur'!$1:$1,0)),"")</f>
        <v/>
      </c>
      <c r="U256" t="s">
        <v>20</v>
      </c>
      <c r="V256" t="str">
        <f ca="1">CONCATENATE('variable tireur'!$I$5," ",'variable fournisseur'!$A264)</f>
        <v xml:space="preserve">12/2024 </v>
      </c>
      <c r="W256" t="s">
        <v>22</v>
      </c>
      <c r="AA256" s="5"/>
    </row>
    <row r="257" spans="1:27" ht="15" customHeight="1" x14ac:dyDescent="0.25">
      <c r="A257" t="str">
        <f>IF('variable fournisseur'!A265&lt;&gt;"","&lt;CdtTrfTxInf&gt;&lt;PmtId&gt;&lt;InstrId&gt;","")</f>
        <v/>
      </c>
      <c r="B257" t="str">
        <f>IF('variable fournisseur'!A265&lt;&gt;"",PROPER('variable tireur'!$B$2),"")</f>
        <v/>
      </c>
      <c r="C257" t="s">
        <v>6</v>
      </c>
      <c r="D257" t="str">
        <f ca="1">'variable tireur'!$G$5</f>
        <v>20241206</v>
      </c>
      <c r="E257" t="s">
        <v>6</v>
      </c>
      <c r="F257" t="str">
        <f ca="1">CONCATENATE('variable fournisseur'!$C$5,'variable fournisseur'!$D265)</f>
        <v>M119.640.0</v>
      </c>
      <c r="G257" t="str">
        <f>IF('variable fournisseur'!A265&lt;&gt;"","&lt;/InstrId&gt;&lt;EndToEndId&gt;","")</f>
        <v/>
      </c>
      <c r="H257" t="str">
        <f>UPPER(LEFT('variable tireur'!$B$2,3))</f>
        <v/>
      </c>
      <c r="I257" t="str">
        <f>IF('variable fournisseur'!A265&lt;&gt;"",".","")</f>
        <v/>
      </c>
      <c r="J257" t="str">
        <f ca="1">'variable tireur'!$G$5</f>
        <v>20241206</v>
      </c>
      <c r="K257" t="str">
        <f>IF('variable fournisseur'!A265&lt;&gt;"",".","")</f>
        <v/>
      </c>
      <c r="L257" t="str">
        <f>'variable fournisseur'!$F265</f>
        <v/>
      </c>
      <c r="M257" t="s">
        <v>8</v>
      </c>
      <c r="N257">
        <f>'variable fournisseur'!C265</f>
        <v>0</v>
      </c>
      <c r="O257" t="s">
        <v>9</v>
      </c>
      <c r="P257" t="str">
        <f>IFERROR(INDEX('bibliotheque fournisseur'!$A:$D,MATCH('variable fournisseur'!$A265,'bibliotheque fournisseur'!$B:$B,0),MATCH("bic",'bibliotheque fournisseur'!$1:$1,0)),"")</f>
        <v/>
      </c>
      <c r="Q257" t="s">
        <v>10</v>
      </c>
      <c r="R257" t="str">
        <f>IFERROR(INDEX('bibliotheque fournisseur'!$A:$D,MATCH('variable fournisseur'!$A265,'bibliotheque fournisseur'!$B:$B,0),MATCH("nom",'bibliotheque fournisseur'!$1:$1,0)),"")</f>
        <v/>
      </c>
      <c r="S257" t="s">
        <v>11</v>
      </c>
      <c r="T257" t="str">
        <f>IFERROR(INDEX('bibliotheque fournisseur'!A:D,MATCH('variable fournisseur'!A265,'bibliotheque fournisseur'!B:B,0),MATCH("iban",'bibliotheque fournisseur'!$1:$1,0)),"")</f>
        <v/>
      </c>
      <c r="U257" t="s">
        <v>20</v>
      </c>
      <c r="V257" t="str">
        <f ca="1">CONCATENATE('variable tireur'!$I$5," ",'variable fournisseur'!$A265)</f>
        <v xml:space="preserve">12/2024 </v>
      </c>
      <c r="W257" t="s">
        <v>22</v>
      </c>
      <c r="AA257" s="5"/>
    </row>
    <row r="258" spans="1:27" ht="15" customHeight="1" x14ac:dyDescent="0.25">
      <c r="A258" t="str">
        <f>IF('variable fournisseur'!A266&lt;&gt;"","&lt;CdtTrfTxInf&gt;&lt;PmtId&gt;&lt;InstrId&gt;","")</f>
        <v/>
      </c>
      <c r="B258" t="str">
        <f>IF('variable fournisseur'!A266&lt;&gt;"",PROPER('variable tireur'!$B$2),"")</f>
        <v/>
      </c>
      <c r="C258" t="s">
        <v>6</v>
      </c>
      <c r="D258" t="str">
        <f ca="1">'variable tireur'!$G$5</f>
        <v>20241206</v>
      </c>
      <c r="E258" t="s">
        <v>6</v>
      </c>
      <c r="F258" t="str">
        <f ca="1">CONCATENATE('variable fournisseur'!$C$5,'variable fournisseur'!$D266)</f>
        <v>M119.640.0</v>
      </c>
      <c r="G258" t="str">
        <f>IF('variable fournisseur'!A266&lt;&gt;"","&lt;/InstrId&gt;&lt;EndToEndId&gt;","")</f>
        <v/>
      </c>
      <c r="H258" t="str">
        <f>UPPER(LEFT('variable tireur'!$B$2,3))</f>
        <v/>
      </c>
      <c r="I258" t="str">
        <f>IF('variable fournisseur'!A266&lt;&gt;"",".","")</f>
        <v/>
      </c>
      <c r="J258" t="str">
        <f ca="1">'variable tireur'!$G$5</f>
        <v>20241206</v>
      </c>
      <c r="K258" t="str">
        <f>IF('variable fournisseur'!A266&lt;&gt;"",".","")</f>
        <v/>
      </c>
      <c r="L258" t="str">
        <f>'variable fournisseur'!$F266</f>
        <v/>
      </c>
      <c r="M258" t="s">
        <v>8</v>
      </c>
      <c r="N258">
        <f>'variable fournisseur'!C266</f>
        <v>0</v>
      </c>
      <c r="O258" t="s">
        <v>9</v>
      </c>
      <c r="P258" t="str">
        <f>IFERROR(INDEX('bibliotheque fournisseur'!$A:$D,MATCH('variable fournisseur'!$A266,'bibliotheque fournisseur'!$B:$B,0),MATCH("bic",'bibliotheque fournisseur'!$1:$1,0)),"")</f>
        <v/>
      </c>
      <c r="Q258" t="s">
        <v>10</v>
      </c>
      <c r="R258" t="str">
        <f>IFERROR(INDEX('bibliotheque fournisseur'!$A:$D,MATCH('variable fournisseur'!$A266,'bibliotheque fournisseur'!$B:$B,0),MATCH("nom",'bibliotheque fournisseur'!$1:$1,0)),"")</f>
        <v/>
      </c>
      <c r="S258" t="s">
        <v>11</v>
      </c>
      <c r="T258" t="str">
        <f>IFERROR(INDEX('bibliotheque fournisseur'!A:D,MATCH('variable fournisseur'!A266,'bibliotheque fournisseur'!B:B,0),MATCH("iban",'bibliotheque fournisseur'!$1:$1,0)),"")</f>
        <v/>
      </c>
      <c r="U258" t="s">
        <v>20</v>
      </c>
      <c r="V258" t="str">
        <f ca="1">CONCATENATE('variable tireur'!$I$5," ",'variable fournisseur'!$A266)</f>
        <v xml:space="preserve">12/2024 </v>
      </c>
      <c r="W258" t="s">
        <v>22</v>
      </c>
      <c r="AA258" s="5"/>
    </row>
    <row r="259" spans="1:27" ht="15" customHeight="1" x14ac:dyDescent="0.25">
      <c r="A259" t="str">
        <f>IF('variable fournisseur'!A267&lt;&gt;"","&lt;CdtTrfTxInf&gt;&lt;PmtId&gt;&lt;InstrId&gt;","")</f>
        <v/>
      </c>
      <c r="B259" t="str">
        <f>IF('variable fournisseur'!A267&lt;&gt;"",PROPER('variable tireur'!$B$2),"")</f>
        <v/>
      </c>
      <c r="C259" t="s">
        <v>6</v>
      </c>
      <c r="D259" t="str">
        <f ca="1">'variable tireur'!$G$5</f>
        <v>20241206</v>
      </c>
      <c r="E259" t="s">
        <v>6</v>
      </c>
      <c r="F259" t="str">
        <f ca="1">CONCATENATE('variable fournisseur'!$C$5,'variable fournisseur'!$D267)</f>
        <v>M119.640.0</v>
      </c>
      <c r="G259" t="str">
        <f>IF('variable fournisseur'!A267&lt;&gt;"","&lt;/InstrId&gt;&lt;EndToEndId&gt;","")</f>
        <v/>
      </c>
      <c r="H259" t="str">
        <f>UPPER(LEFT('variable tireur'!$B$2,3))</f>
        <v/>
      </c>
      <c r="I259" t="str">
        <f>IF('variable fournisseur'!A267&lt;&gt;"",".","")</f>
        <v/>
      </c>
      <c r="J259" t="str">
        <f ca="1">'variable tireur'!$G$5</f>
        <v>20241206</v>
      </c>
      <c r="K259" t="str">
        <f>IF('variable fournisseur'!A267&lt;&gt;"",".","")</f>
        <v/>
      </c>
      <c r="L259" t="str">
        <f>'variable fournisseur'!$F267</f>
        <v/>
      </c>
      <c r="M259" t="s">
        <v>8</v>
      </c>
      <c r="N259">
        <f>'variable fournisseur'!C267</f>
        <v>0</v>
      </c>
      <c r="O259" t="s">
        <v>9</v>
      </c>
      <c r="P259" t="str">
        <f>IFERROR(INDEX('bibliotheque fournisseur'!$A:$D,MATCH('variable fournisseur'!$A267,'bibliotheque fournisseur'!$B:$B,0),MATCH("bic",'bibliotheque fournisseur'!$1:$1,0)),"")</f>
        <v/>
      </c>
      <c r="Q259" t="s">
        <v>10</v>
      </c>
      <c r="R259" t="str">
        <f>IFERROR(INDEX('bibliotheque fournisseur'!$A:$D,MATCH('variable fournisseur'!$A267,'bibliotheque fournisseur'!$B:$B,0),MATCH("nom",'bibliotheque fournisseur'!$1:$1,0)),"")</f>
        <v/>
      </c>
      <c r="S259" t="s">
        <v>11</v>
      </c>
      <c r="T259" t="str">
        <f>IFERROR(INDEX('bibliotheque fournisseur'!A:D,MATCH('variable fournisseur'!A267,'bibliotheque fournisseur'!B:B,0),MATCH("iban",'bibliotheque fournisseur'!$1:$1,0)),"")</f>
        <v/>
      </c>
      <c r="U259" t="s">
        <v>20</v>
      </c>
      <c r="V259" t="str">
        <f ca="1">CONCATENATE('variable tireur'!$I$5," ",'variable fournisseur'!$A267)</f>
        <v xml:space="preserve">12/2024 </v>
      </c>
      <c r="W259" t="s">
        <v>22</v>
      </c>
      <c r="AA259" s="5"/>
    </row>
    <row r="260" spans="1:27" ht="15" customHeight="1" x14ac:dyDescent="0.25">
      <c r="A260" t="str">
        <f>IF('variable fournisseur'!A268&lt;&gt;"","&lt;CdtTrfTxInf&gt;&lt;PmtId&gt;&lt;InstrId&gt;","")</f>
        <v/>
      </c>
      <c r="B260" t="str">
        <f>IF('variable fournisseur'!A268&lt;&gt;"",PROPER('variable tireur'!$B$2),"")</f>
        <v/>
      </c>
      <c r="C260" t="s">
        <v>6</v>
      </c>
      <c r="D260" t="str">
        <f ca="1">'variable tireur'!$G$5</f>
        <v>20241206</v>
      </c>
      <c r="E260" t="s">
        <v>6</v>
      </c>
      <c r="F260" t="str">
        <f ca="1">CONCATENATE('variable fournisseur'!$C$5,'variable fournisseur'!$D268)</f>
        <v>M119.640.0</v>
      </c>
      <c r="G260" t="str">
        <f>IF('variable fournisseur'!A268&lt;&gt;"","&lt;/InstrId&gt;&lt;EndToEndId&gt;","")</f>
        <v/>
      </c>
      <c r="H260" t="str">
        <f>UPPER(LEFT('variable tireur'!$B$2,3))</f>
        <v/>
      </c>
      <c r="I260" t="str">
        <f>IF('variable fournisseur'!A268&lt;&gt;"",".","")</f>
        <v/>
      </c>
      <c r="J260" t="str">
        <f ca="1">'variable tireur'!$G$5</f>
        <v>20241206</v>
      </c>
      <c r="K260" t="str">
        <f>IF('variable fournisseur'!A268&lt;&gt;"",".","")</f>
        <v/>
      </c>
      <c r="L260" t="str">
        <f>'variable fournisseur'!$F268</f>
        <v/>
      </c>
      <c r="M260" t="s">
        <v>8</v>
      </c>
      <c r="N260">
        <f>'variable fournisseur'!C268</f>
        <v>0</v>
      </c>
      <c r="O260" t="s">
        <v>9</v>
      </c>
      <c r="P260" t="str">
        <f>IFERROR(INDEX('bibliotheque fournisseur'!$A:$D,MATCH('variable fournisseur'!$A268,'bibliotheque fournisseur'!$B:$B,0),MATCH("bic",'bibliotheque fournisseur'!$1:$1,0)),"")</f>
        <v/>
      </c>
      <c r="Q260" t="s">
        <v>10</v>
      </c>
      <c r="R260" t="str">
        <f>IFERROR(INDEX('bibliotheque fournisseur'!$A:$D,MATCH('variable fournisseur'!$A268,'bibliotheque fournisseur'!$B:$B,0),MATCH("nom",'bibliotheque fournisseur'!$1:$1,0)),"")</f>
        <v/>
      </c>
      <c r="S260" t="s">
        <v>11</v>
      </c>
      <c r="T260" t="str">
        <f>IFERROR(INDEX('bibliotheque fournisseur'!A:D,MATCH('variable fournisseur'!A268,'bibliotheque fournisseur'!B:B,0),MATCH("iban",'bibliotheque fournisseur'!$1:$1,0)),"")</f>
        <v/>
      </c>
      <c r="U260" t="s">
        <v>20</v>
      </c>
      <c r="V260" t="str">
        <f ca="1">CONCATENATE('variable tireur'!$I$5," ",'variable fournisseur'!$A268)</f>
        <v xml:space="preserve">12/2024 </v>
      </c>
      <c r="W260" t="s">
        <v>22</v>
      </c>
      <c r="AA260" s="5"/>
    </row>
    <row r="261" spans="1:27" ht="15" customHeight="1" x14ac:dyDescent="0.25">
      <c r="A261" t="str">
        <f>IF('variable fournisseur'!A269&lt;&gt;"","&lt;CdtTrfTxInf&gt;&lt;PmtId&gt;&lt;InstrId&gt;","")</f>
        <v/>
      </c>
      <c r="B261" t="str">
        <f>IF('variable fournisseur'!A269&lt;&gt;"",PROPER('variable tireur'!$B$2),"")</f>
        <v/>
      </c>
      <c r="C261" t="s">
        <v>6</v>
      </c>
      <c r="D261" t="str">
        <f ca="1">'variable tireur'!$G$5</f>
        <v>20241206</v>
      </c>
      <c r="E261" t="s">
        <v>6</v>
      </c>
      <c r="F261" t="str">
        <f ca="1">CONCATENATE('variable fournisseur'!$C$5,'variable fournisseur'!$D269)</f>
        <v>M119.640.0</v>
      </c>
      <c r="G261" t="str">
        <f>IF('variable fournisseur'!A269&lt;&gt;"","&lt;/InstrId&gt;&lt;EndToEndId&gt;","")</f>
        <v/>
      </c>
      <c r="H261" t="str">
        <f>UPPER(LEFT('variable tireur'!$B$2,3))</f>
        <v/>
      </c>
      <c r="I261" t="str">
        <f>IF('variable fournisseur'!A269&lt;&gt;"",".","")</f>
        <v/>
      </c>
      <c r="J261" t="str">
        <f ca="1">'variable tireur'!$G$5</f>
        <v>20241206</v>
      </c>
      <c r="K261" t="str">
        <f>IF('variable fournisseur'!A269&lt;&gt;"",".","")</f>
        <v/>
      </c>
      <c r="L261" t="str">
        <f>'variable fournisseur'!$F269</f>
        <v/>
      </c>
      <c r="M261" t="s">
        <v>8</v>
      </c>
      <c r="N261">
        <f>'variable fournisseur'!C269</f>
        <v>0</v>
      </c>
      <c r="O261" t="s">
        <v>9</v>
      </c>
      <c r="P261" t="str">
        <f>IFERROR(INDEX('bibliotheque fournisseur'!$A:$D,MATCH('variable fournisseur'!$A269,'bibliotheque fournisseur'!$B:$B,0),MATCH("bic",'bibliotheque fournisseur'!$1:$1,0)),"")</f>
        <v/>
      </c>
      <c r="Q261" t="s">
        <v>10</v>
      </c>
      <c r="R261" t="str">
        <f>IFERROR(INDEX('bibliotheque fournisseur'!$A:$D,MATCH('variable fournisseur'!$A269,'bibliotheque fournisseur'!$B:$B,0),MATCH("nom",'bibliotheque fournisseur'!$1:$1,0)),"")</f>
        <v/>
      </c>
      <c r="S261" t="s">
        <v>11</v>
      </c>
      <c r="T261" t="str">
        <f>IFERROR(INDEX('bibliotheque fournisseur'!A:D,MATCH('variable fournisseur'!A269,'bibliotheque fournisseur'!B:B,0),MATCH("iban",'bibliotheque fournisseur'!$1:$1,0)),"")</f>
        <v/>
      </c>
      <c r="U261" t="s">
        <v>20</v>
      </c>
      <c r="V261" t="str">
        <f ca="1">CONCATENATE('variable tireur'!$I$5," ",'variable fournisseur'!$A269)</f>
        <v xml:space="preserve">12/2024 </v>
      </c>
      <c r="W261" t="s">
        <v>22</v>
      </c>
      <c r="AA261" s="5"/>
    </row>
    <row r="262" spans="1:27" ht="15" customHeight="1" x14ac:dyDescent="0.25">
      <c r="A262" t="str">
        <f>IF('variable fournisseur'!A270&lt;&gt;"","&lt;CdtTrfTxInf&gt;&lt;PmtId&gt;&lt;InstrId&gt;","")</f>
        <v/>
      </c>
      <c r="B262" t="str">
        <f>IF('variable fournisseur'!A270&lt;&gt;"",PROPER('variable tireur'!$B$2),"")</f>
        <v/>
      </c>
      <c r="C262" t="s">
        <v>6</v>
      </c>
      <c r="D262" t="str">
        <f ca="1">'variable tireur'!$G$5</f>
        <v>20241206</v>
      </c>
      <c r="E262" t="s">
        <v>6</v>
      </c>
      <c r="F262" t="str">
        <f ca="1">CONCATENATE('variable fournisseur'!$C$5,'variable fournisseur'!$D270)</f>
        <v>M119.640.0</v>
      </c>
      <c r="G262" t="str">
        <f>IF('variable fournisseur'!A270&lt;&gt;"","&lt;/InstrId&gt;&lt;EndToEndId&gt;","")</f>
        <v/>
      </c>
      <c r="H262" t="str">
        <f>UPPER(LEFT('variable tireur'!$B$2,3))</f>
        <v/>
      </c>
      <c r="I262" t="str">
        <f>IF('variable fournisseur'!A270&lt;&gt;"",".","")</f>
        <v/>
      </c>
      <c r="J262" t="str">
        <f ca="1">'variable tireur'!$G$5</f>
        <v>20241206</v>
      </c>
      <c r="K262" t="str">
        <f>IF('variable fournisseur'!A270&lt;&gt;"",".","")</f>
        <v/>
      </c>
      <c r="L262" t="str">
        <f>'variable fournisseur'!$F270</f>
        <v/>
      </c>
      <c r="M262" t="s">
        <v>8</v>
      </c>
      <c r="N262">
        <f>'variable fournisseur'!C270</f>
        <v>0</v>
      </c>
      <c r="O262" t="s">
        <v>9</v>
      </c>
      <c r="P262" t="str">
        <f>IFERROR(INDEX('bibliotheque fournisseur'!$A:$D,MATCH('variable fournisseur'!$A270,'bibliotheque fournisseur'!$B:$B,0),MATCH("bic",'bibliotheque fournisseur'!$1:$1,0)),"")</f>
        <v/>
      </c>
      <c r="Q262" t="s">
        <v>10</v>
      </c>
      <c r="R262" t="str">
        <f>IFERROR(INDEX('bibliotheque fournisseur'!$A:$D,MATCH('variable fournisseur'!$A270,'bibliotheque fournisseur'!$B:$B,0),MATCH("nom",'bibliotheque fournisseur'!$1:$1,0)),"")</f>
        <v/>
      </c>
      <c r="S262" t="s">
        <v>11</v>
      </c>
      <c r="T262" t="str">
        <f>IFERROR(INDEX('bibliotheque fournisseur'!A:D,MATCH('variable fournisseur'!A270,'bibliotheque fournisseur'!B:B,0),MATCH("iban",'bibliotheque fournisseur'!$1:$1,0)),"")</f>
        <v/>
      </c>
      <c r="U262" t="s">
        <v>20</v>
      </c>
      <c r="V262" t="str">
        <f ca="1">CONCATENATE('variable tireur'!$I$5," ",'variable fournisseur'!$A270)</f>
        <v xml:space="preserve">12/2024 </v>
      </c>
      <c r="W262" t="s">
        <v>22</v>
      </c>
      <c r="AA262" s="5"/>
    </row>
    <row r="263" spans="1:27" ht="15" customHeight="1" x14ac:dyDescent="0.25">
      <c r="A263" t="str">
        <f>IF('variable fournisseur'!A271&lt;&gt;"","&lt;CdtTrfTxInf&gt;&lt;PmtId&gt;&lt;InstrId&gt;","")</f>
        <v/>
      </c>
      <c r="B263" t="str">
        <f>IF('variable fournisseur'!A271&lt;&gt;"",PROPER('variable tireur'!$B$2),"")</f>
        <v/>
      </c>
      <c r="C263" t="s">
        <v>6</v>
      </c>
      <c r="D263" t="str">
        <f ca="1">'variable tireur'!$G$5</f>
        <v>20241206</v>
      </c>
      <c r="E263" t="s">
        <v>6</v>
      </c>
      <c r="F263" t="str">
        <f ca="1">CONCATENATE('variable fournisseur'!$C$5,'variable fournisseur'!$D271)</f>
        <v>M119.640.0</v>
      </c>
      <c r="G263" t="str">
        <f>IF('variable fournisseur'!A271&lt;&gt;"","&lt;/InstrId&gt;&lt;EndToEndId&gt;","")</f>
        <v/>
      </c>
      <c r="H263" t="str">
        <f>UPPER(LEFT('variable tireur'!$B$2,3))</f>
        <v/>
      </c>
      <c r="I263" t="str">
        <f>IF('variable fournisseur'!A271&lt;&gt;"",".","")</f>
        <v/>
      </c>
      <c r="J263" t="str">
        <f ca="1">'variable tireur'!$G$5</f>
        <v>20241206</v>
      </c>
      <c r="K263" t="str">
        <f>IF('variable fournisseur'!A271&lt;&gt;"",".","")</f>
        <v/>
      </c>
      <c r="L263" t="str">
        <f>'variable fournisseur'!$F271</f>
        <v/>
      </c>
      <c r="M263" t="s">
        <v>8</v>
      </c>
      <c r="N263">
        <f>'variable fournisseur'!C271</f>
        <v>0</v>
      </c>
      <c r="O263" t="s">
        <v>9</v>
      </c>
      <c r="P263" t="str">
        <f>IFERROR(INDEX('bibliotheque fournisseur'!$A:$D,MATCH('variable fournisseur'!$A271,'bibliotheque fournisseur'!$B:$B,0),MATCH("bic",'bibliotheque fournisseur'!$1:$1,0)),"")</f>
        <v/>
      </c>
      <c r="Q263" t="s">
        <v>10</v>
      </c>
      <c r="R263" t="str">
        <f>IFERROR(INDEX('bibliotheque fournisseur'!$A:$D,MATCH('variable fournisseur'!$A271,'bibliotheque fournisseur'!$B:$B,0),MATCH("nom",'bibliotheque fournisseur'!$1:$1,0)),"")</f>
        <v/>
      </c>
      <c r="S263" t="s">
        <v>11</v>
      </c>
      <c r="T263" t="str">
        <f>IFERROR(INDEX('bibliotheque fournisseur'!A:D,MATCH('variable fournisseur'!A271,'bibliotheque fournisseur'!B:B,0),MATCH("iban",'bibliotheque fournisseur'!$1:$1,0)),"")</f>
        <v/>
      </c>
      <c r="U263" t="s">
        <v>20</v>
      </c>
      <c r="V263" t="str">
        <f ca="1">CONCATENATE('variable tireur'!$I$5," ",'variable fournisseur'!$A271)</f>
        <v xml:space="preserve">12/2024 </v>
      </c>
      <c r="W263" t="s">
        <v>22</v>
      </c>
      <c r="AA263" s="5"/>
    </row>
    <row r="264" spans="1:27" ht="15" customHeight="1" x14ac:dyDescent="0.25">
      <c r="A264" t="str">
        <f>IF('variable fournisseur'!A272&lt;&gt;"","&lt;CdtTrfTxInf&gt;&lt;PmtId&gt;&lt;InstrId&gt;","")</f>
        <v/>
      </c>
      <c r="B264" t="str">
        <f>IF('variable fournisseur'!A272&lt;&gt;"",PROPER('variable tireur'!$B$2),"")</f>
        <v/>
      </c>
      <c r="C264" t="s">
        <v>6</v>
      </c>
      <c r="D264" t="str">
        <f ca="1">'variable tireur'!$G$5</f>
        <v>20241206</v>
      </c>
      <c r="E264" t="s">
        <v>6</v>
      </c>
      <c r="F264" t="str">
        <f ca="1">CONCATENATE('variable fournisseur'!$C$5,'variable fournisseur'!$D272)</f>
        <v>M119.640.0</v>
      </c>
      <c r="G264" t="str">
        <f>IF('variable fournisseur'!A272&lt;&gt;"","&lt;/InstrId&gt;&lt;EndToEndId&gt;","")</f>
        <v/>
      </c>
      <c r="H264" t="str">
        <f>UPPER(LEFT('variable tireur'!$B$2,3))</f>
        <v/>
      </c>
      <c r="I264" t="str">
        <f>IF('variable fournisseur'!A272&lt;&gt;"",".","")</f>
        <v/>
      </c>
      <c r="J264" t="str">
        <f ca="1">'variable tireur'!$G$5</f>
        <v>20241206</v>
      </c>
      <c r="K264" t="str">
        <f>IF('variable fournisseur'!A272&lt;&gt;"",".","")</f>
        <v/>
      </c>
      <c r="L264" t="str">
        <f>'variable fournisseur'!$F272</f>
        <v/>
      </c>
      <c r="M264" t="s">
        <v>8</v>
      </c>
      <c r="N264">
        <f>'variable fournisseur'!C272</f>
        <v>0</v>
      </c>
      <c r="O264" t="s">
        <v>9</v>
      </c>
      <c r="P264" t="str">
        <f>IFERROR(INDEX('bibliotheque fournisseur'!$A:$D,MATCH('variable fournisseur'!$A272,'bibliotheque fournisseur'!$B:$B,0),MATCH("bic",'bibliotheque fournisseur'!$1:$1,0)),"")</f>
        <v/>
      </c>
      <c r="Q264" t="s">
        <v>10</v>
      </c>
      <c r="R264" t="str">
        <f>IFERROR(INDEX('bibliotheque fournisseur'!$A:$D,MATCH('variable fournisseur'!$A272,'bibliotheque fournisseur'!$B:$B,0),MATCH("nom",'bibliotheque fournisseur'!$1:$1,0)),"")</f>
        <v/>
      </c>
      <c r="S264" t="s">
        <v>11</v>
      </c>
      <c r="T264" t="str">
        <f>IFERROR(INDEX('bibliotheque fournisseur'!A:D,MATCH('variable fournisseur'!A272,'bibliotheque fournisseur'!B:B,0),MATCH("iban",'bibliotheque fournisseur'!$1:$1,0)),"")</f>
        <v/>
      </c>
      <c r="U264" t="s">
        <v>20</v>
      </c>
      <c r="V264" t="str">
        <f ca="1">CONCATENATE('variable tireur'!$I$5," ",'variable fournisseur'!$A272)</f>
        <v xml:space="preserve">12/2024 </v>
      </c>
      <c r="W264" t="s">
        <v>22</v>
      </c>
      <c r="AA264" s="5"/>
    </row>
    <row r="265" spans="1:27" ht="15" customHeight="1" x14ac:dyDescent="0.25">
      <c r="A265" t="str">
        <f>IF('variable fournisseur'!A273&lt;&gt;"","&lt;CdtTrfTxInf&gt;&lt;PmtId&gt;&lt;InstrId&gt;","")</f>
        <v/>
      </c>
      <c r="B265" t="str">
        <f>IF('variable fournisseur'!A273&lt;&gt;"",PROPER('variable tireur'!$B$2),"")</f>
        <v/>
      </c>
      <c r="C265" t="s">
        <v>6</v>
      </c>
      <c r="D265" t="str">
        <f ca="1">'variable tireur'!$G$5</f>
        <v>20241206</v>
      </c>
      <c r="E265" t="s">
        <v>6</v>
      </c>
      <c r="F265" t="str">
        <f ca="1">CONCATENATE('variable fournisseur'!$C$5,'variable fournisseur'!$D273)</f>
        <v>M119.640.0</v>
      </c>
      <c r="G265" t="str">
        <f>IF('variable fournisseur'!A273&lt;&gt;"","&lt;/InstrId&gt;&lt;EndToEndId&gt;","")</f>
        <v/>
      </c>
      <c r="H265" t="str">
        <f>UPPER(LEFT('variable tireur'!$B$2,3))</f>
        <v/>
      </c>
      <c r="I265" t="str">
        <f>IF('variable fournisseur'!A273&lt;&gt;"",".","")</f>
        <v/>
      </c>
      <c r="J265" t="str">
        <f ca="1">'variable tireur'!$G$5</f>
        <v>20241206</v>
      </c>
      <c r="K265" t="str">
        <f>IF('variable fournisseur'!A273&lt;&gt;"",".","")</f>
        <v/>
      </c>
      <c r="L265" t="str">
        <f>'variable fournisseur'!$F273</f>
        <v/>
      </c>
      <c r="M265" t="s">
        <v>8</v>
      </c>
      <c r="N265">
        <f>'variable fournisseur'!C273</f>
        <v>0</v>
      </c>
      <c r="O265" t="s">
        <v>9</v>
      </c>
      <c r="P265" t="str">
        <f>IFERROR(INDEX('bibliotheque fournisseur'!$A:$D,MATCH('variable fournisseur'!$A273,'bibliotheque fournisseur'!$B:$B,0),MATCH("bic",'bibliotheque fournisseur'!$1:$1,0)),"")</f>
        <v/>
      </c>
      <c r="Q265" t="s">
        <v>10</v>
      </c>
      <c r="R265" t="str">
        <f>IFERROR(INDEX('bibliotheque fournisseur'!$A:$D,MATCH('variable fournisseur'!$A273,'bibliotheque fournisseur'!$B:$B,0),MATCH("nom",'bibliotheque fournisseur'!$1:$1,0)),"")</f>
        <v/>
      </c>
      <c r="S265" t="s">
        <v>11</v>
      </c>
      <c r="T265" t="str">
        <f>IFERROR(INDEX('bibliotheque fournisseur'!A:D,MATCH('variable fournisseur'!A273,'bibliotheque fournisseur'!B:B,0),MATCH("iban",'bibliotheque fournisseur'!$1:$1,0)),"")</f>
        <v/>
      </c>
      <c r="U265" t="s">
        <v>20</v>
      </c>
      <c r="V265" t="str">
        <f ca="1">CONCATENATE('variable tireur'!$I$5," ",'variable fournisseur'!$A273)</f>
        <v xml:space="preserve">12/2024 </v>
      </c>
      <c r="W265" t="s">
        <v>22</v>
      </c>
      <c r="AA265" s="5"/>
    </row>
    <row r="266" spans="1:27" ht="15" customHeight="1" x14ac:dyDescent="0.25">
      <c r="A266" t="str">
        <f>IF('variable fournisseur'!A274&lt;&gt;"","&lt;CdtTrfTxInf&gt;&lt;PmtId&gt;&lt;InstrId&gt;","")</f>
        <v/>
      </c>
      <c r="B266" t="str">
        <f>IF('variable fournisseur'!A274&lt;&gt;"",PROPER('variable tireur'!$B$2),"")</f>
        <v/>
      </c>
      <c r="C266" t="s">
        <v>6</v>
      </c>
      <c r="D266" t="str">
        <f ca="1">'variable tireur'!$G$5</f>
        <v>20241206</v>
      </c>
      <c r="E266" t="s">
        <v>6</v>
      </c>
      <c r="F266" t="str">
        <f ca="1">CONCATENATE('variable fournisseur'!$C$5,'variable fournisseur'!$D274)</f>
        <v>M119.640.0</v>
      </c>
      <c r="G266" t="str">
        <f>IF('variable fournisseur'!A274&lt;&gt;"","&lt;/InstrId&gt;&lt;EndToEndId&gt;","")</f>
        <v/>
      </c>
      <c r="H266" t="str">
        <f>UPPER(LEFT('variable tireur'!$B$2,3))</f>
        <v/>
      </c>
      <c r="I266" t="str">
        <f>IF('variable fournisseur'!A274&lt;&gt;"",".","")</f>
        <v/>
      </c>
      <c r="J266" t="str">
        <f ca="1">'variable tireur'!$G$5</f>
        <v>20241206</v>
      </c>
      <c r="K266" t="str">
        <f>IF('variable fournisseur'!A274&lt;&gt;"",".","")</f>
        <v/>
      </c>
      <c r="L266" t="str">
        <f>'variable fournisseur'!$F274</f>
        <v/>
      </c>
      <c r="M266" t="s">
        <v>8</v>
      </c>
      <c r="N266">
        <f>'variable fournisseur'!C274</f>
        <v>0</v>
      </c>
      <c r="O266" t="s">
        <v>9</v>
      </c>
      <c r="P266" t="str">
        <f>IFERROR(INDEX('bibliotheque fournisseur'!$A:$D,MATCH('variable fournisseur'!$A274,'bibliotheque fournisseur'!$B:$B,0),MATCH("bic",'bibliotheque fournisseur'!$1:$1,0)),"")</f>
        <v/>
      </c>
      <c r="Q266" t="s">
        <v>10</v>
      </c>
      <c r="R266" t="str">
        <f>IFERROR(INDEX('bibliotheque fournisseur'!$A:$D,MATCH('variable fournisseur'!$A274,'bibliotheque fournisseur'!$B:$B,0),MATCH("nom",'bibliotheque fournisseur'!$1:$1,0)),"")</f>
        <v/>
      </c>
      <c r="S266" t="s">
        <v>11</v>
      </c>
      <c r="T266" t="str">
        <f>IFERROR(INDEX('bibliotheque fournisseur'!A:D,MATCH('variable fournisseur'!A274,'bibliotheque fournisseur'!B:B,0),MATCH("iban",'bibliotheque fournisseur'!$1:$1,0)),"")</f>
        <v/>
      </c>
      <c r="U266" t="s">
        <v>20</v>
      </c>
      <c r="V266" t="str">
        <f ca="1">CONCATENATE('variable tireur'!$I$5," ",'variable fournisseur'!$A274)</f>
        <v xml:space="preserve">12/2024 </v>
      </c>
      <c r="W266" t="s">
        <v>22</v>
      </c>
      <c r="AA266" s="5"/>
    </row>
    <row r="267" spans="1:27" ht="15" customHeight="1" x14ac:dyDescent="0.25">
      <c r="A267" t="str">
        <f>IF('variable fournisseur'!A275&lt;&gt;"","&lt;CdtTrfTxInf&gt;&lt;PmtId&gt;&lt;InstrId&gt;","")</f>
        <v/>
      </c>
      <c r="B267" t="str">
        <f>IF('variable fournisseur'!A275&lt;&gt;"",PROPER('variable tireur'!$B$2),"")</f>
        <v/>
      </c>
      <c r="C267" t="s">
        <v>6</v>
      </c>
      <c r="D267" t="str">
        <f ca="1">'variable tireur'!$G$5</f>
        <v>20241206</v>
      </c>
      <c r="E267" t="s">
        <v>6</v>
      </c>
      <c r="F267" t="str">
        <f ca="1">CONCATENATE('variable fournisseur'!$C$5,'variable fournisseur'!$D275)</f>
        <v>M119.640.0</v>
      </c>
      <c r="G267" t="str">
        <f>IF('variable fournisseur'!A275&lt;&gt;"","&lt;/InstrId&gt;&lt;EndToEndId&gt;","")</f>
        <v/>
      </c>
      <c r="H267" t="str">
        <f>UPPER(LEFT('variable tireur'!$B$2,3))</f>
        <v/>
      </c>
      <c r="I267" t="str">
        <f>IF('variable fournisseur'!A275&lt;&gt;"",".","")</f>
        <v/>
      </c>
      <c r="J267" t="str">
        <f ca="1">'variable tireur'!$G$5</f>
        <v>20241206</v>
      </c>
      <c r="K267" t="str">
        <f>IF('variable fournisseur'!A275&lt;&gt;"",".","")</f>
        <v/>
      </c>
      <c r="L267" t="str">
        <f>'variable fournisseur'!$F275</f>
        <v/>
      </c>
      <c r="M267" t="s">
        <v>8</v>
      </c>
      <c r="N267">
        <f>'variable fournisseur'!C275</f>
        <v>0</v>
      </c>
      <c r="O267" t="s">
        <v>9</v>
      </c>
      <c r="P267" t="str">
        <f>IFERROR(INDEX('bibliotheque fournisseur'!$A:$D,MATCH('variable fournisseur'!$A275,'bibliotheque fournisseur'!$B:$B,0),MATCH("bic",'bibliotheque fournisseur'!$1:$1,0)),"")</f>
        <v/>
      </c>
      <c r="Q267" t="s">
        <v>10</v>
      </c>
      <c r="R267" t="str">
        <f>IFERROR(INDEX('bibliotheque fournisseur'!$A:$D,MATCH('variable fournisseur'!$A275,'bibliotheque fournisseur'!$B:$B,0),MATCH("nom",'bibliotheque fournisseur'!$1:$1,0)),"")</f>
        <v/>
      </c>
      <c r="S267" t="s">
        <v>11</v>
      </c>
      <c r="T267" t="str">
        <f>IFERROR(INDEX('bibliotheque fournisseur'!A:D,MATCH('variable fournisseur'!A275,'bibliotheque fournisseur'!B:B,0),MATCH("iban",'bibliotheque fournisseur'!$1:$1,0)),"")</f>
        <v/>
      </c>
      <c r="U267" t="s">
        <v>20</v>
      </c>
      <c r="V267" t="str">
        <f ca="1">CONCATENATE('variable tireur'!$I$5," ",'variable fournisseur'!$A275)</f>
        <v xml:space="preserve">12/2024 </v>
      </c>
      <c r="W267" t="s">
        <v>22</v>
      </c>
      <c r="AA267" s="5"/>
    </row>
    <row r="268" spans="1:27" ht="15" customHeight="1" x14ac:dyDescent="0.25">
      <c r="A268" t="str">
        <f>IF('variable fournisseur'!A276&lt;&gt;"","&lt;CdtTrfTxInf&gt;&lt;PmtId&gt;&lt;InstrId&gt;","")</f>
        <v/>
      </c>
      <c r="B268" t="str">
        <f>IF('variable fournisseur'!A276&lt;&gt;"",PROPER('variable tireur'!$B$2),"")</f>
        <v/>
      </c>
      <c r="C268" t="s">
        <v>6</v>
      </c>
      <c r="D268" t="str">
        <f ca="1">'variable tireur'!$G$5</f>
        <v>20241206</v>
      </c>
      <c r="E268" t="s">
        <v>6</v>
      </c>
      <c r="F268" t="str">
        <f ca="1">CONCATENATE('variable fournisseur'!$C$5,'variable fournisseur'!$D276)</f>
        <v>M119.640.0</v>
      </c>
      <c r="G268" t="str">
        <f>IF('variable fournisseur'!A276&lt;&gt;"","&lt;/InstrId&gt;&lt;EndToEndId&gt;","")</f>
        <v/>
      </c>
      <c r="H268" t="str">
        <f>UPPER(LEFT('variable tireur'!$B$2,3))</f>
        <v/>
      </c>
      <c r="I268" t="str">
        <f>IF('variable fournisseur'!A276&lt;&gt;"",".","")</f>
        <v/>
      </c>
      <c r="J268" t="str">
        <f ca="1">'variable tireur'!$G$5</f>
        <v>20241206</v>
      </c>
      <c r="K268" t="str">
        <f>IF('variable fournisseur'!A276&lt;&gt;"",".","")</f>
        <v/>
      </c>
      <c r="L268" t="str">
        <f>'variable fournisseur'!$F276</f>
        <v/>
      </c>
      <c r="M268" t="s">
        <v>8</v>
      </c>
      <c r="N268">
        <f>'variable fournisseur'!C276</f>
        <v>0</v>
      </c>
      <c r="O268" t="s">
        <v>9</v>
      </c>
      <c r="P268" t="str">
        <f>IFERROR(INDEX('bibliotheque fournisseur'!$A:$D,MATCH('variable fournisseur'!$A276,'bibliotheque fournisseur'!$B:$B,0),MATCH("bic",'bibliotheque fournisseur'!$1:$1,0)),"")</f>
        <v/>
      </c>
      <c r="Q268" t="s">
        <v>10</v>
      </c>
      <c r="R268" t="str">
        <f>IFERROR(INDEX('bibliotheque fournisseur'!$A:$D,MATCH('variable fournisseur'!$A276,'bibliotheque fournisseur'!$B:$B,0),MATCH("nom",'bibliotheque fournisseur'!$1:$1,0)),"")</f>
        <v/>
      </c>
      <c r="S268" t="s">
        <v>11</v>
      </c>
      <c r="T268" t="str">
        <f>IFERROR(INDEX('bibliotheque fournisseur'!A:D,MATCH('variable fournisseur'!A276,'bibliotheque fournisseur'!B:B,0),MATCH("iban",'bibliotheque fournisseur'!$1:$1,0)),"")</f>
        <v/>
      </c>
      <c r="U268" t="s">
        <v>20</v>
      </c>
      <c r="V268" t="str">
        <f ca="1">CONCATENATE('variable tireur'!$I$5," ",'variable fournisseur'!$A276)</f>
        <v xml:space="preserve">12/2024 </v>
      </c>
      <c r="W268" t="s">
        <v>22</v>
      </c>
      <c r="AA268" s="5"/>
    </row>
    <row r="269" spans="1:27" ht="15" customHeight="1" x14ac:dyDescent="0.25">
      <c r="A269" t="str">
        <f>IF('variable fournisseur'!A277&lt;&gt;"","&lt;CdtTrfTxInf&gt;&lt;PmtId&gt;&lt;InstrId&gt;","")</f>
        <v/>
      </c>
      <c r="B269" t="str">
        <f>IF('variable fournisseur'!A277&lt;&gt;"",PROPER('variable tireur'!$B$2),"")</f>
        <v/>
      </c>
      <c r="C269" t="s">
        <v>6</v>
      </c>
      <c r="D269" t="str">
        <f ca="1">'variable tireur'!$G$5</f>
        <v>20241206</v>
      </c>
      <c r="E269" t="s">
        <v>6</v>
      </c>
      <c r="F269" t="str">
        <f ca="1">CONCATENATE('variable fournisseur'!$C$5,'variable fournisseur'!$D277)</f>
        <v>M119.640.0</v>
      </c>
      <c r="G269" t="str">
        <f>IF('variable fournisseur'!A277&lt;&gt;"","&lt;/InstrId&gt;&lt;EndToEndId&gt;","")</f>
        <v/>
      </c>
      <c r="H269" t="str">
        <f>UPPER(LEFT('variable tireur'!$B$2,3))</f>
        <v/>
      </c>
      <c r="I269" t="str">
        <f>IF('variable fournisseur'!A277&lt;&gt;"",".","")</f>
        <v/>
      </c>
      <c r="J269" t="str">
        <f ca="1">'variable tireur'!$G$5</f>
        <v>20241206</v>
      </c>
      <c r="K269" t="str">
        <f>IF('variable fournisseur'!A277&lt;&gt;"",".","")</f>
        <v/>
      </c>
      <c r="L269" t="str">
        <f>'variable fournisseur'!$F277</f>
        <v/>
      </c>
      <c r="M269" t="s">
        <v>8</v>
      </c>
      <c r="N269">
        <f>'variable fournisseur'!C277</f>
        <v>0</v>
      </c>
      <c r="O269" t="s">
        <v>9</v>
      </c>
      <c r="P269" t="str">
        <f>IFERROR(INDEX('bibliotheque fournisseur'!$A:$D,MATCH('variable fournisseur'!$A277,'bibliotheque fournisseur'!$B:$B,0),MATCH("bic",'bibliotheque fournisseur'!$1:$1,0)),"")</f>
        <v/>
      </c>
      <c r="Q269" t="s">
        <v>10</v>
      </c>
      <c r="R269" t="str">
        <f>IFERROR(INDEX('bibliotheque fournisseur'!$A:$D,MATCH('variable fournisseur'!$A277,'bibliotheque fournisseur'!$B:$B,0),MATCH("nom",'bibliotheque fournisseur'!$1:$1,0)),"")</f>
        <v/>
      </c>
      <c r="S269" t="s">
        <v>11</v>
      </c>
      <c r="T269" t="str">
        <f>IFERROR(INDEX('bibliotheque fournisseur'!A:D,MATCH('variable fournisseur'!A277,'bibliotheque fournisseur'!B:B,0),MATCH("iban",'bibliotheque fournisseur'!$1:$1,0)),"")</f>
        <v/>
      </c>
      <c r="U269" t="s">
        <v>20</v>
      </c>
      <c r="V269" t="str">
        <f ca="1">CONCATENATE('variable tireur'!$I$5," ",'variable fournisseur'!$A277)</f>
        <v xml:space="preserve">12/2024 </v>
      </c>
      <c r="W269" t="s">
        <v>22</v>
      </c>
      <c r="AA269" s="5"/>
    </row>
    <row r="270" spans="1:27" ht="15" customHeight="1" x14ac:dyDescent="0.25">
      <c r="A270" t="str">
        <f>IF('variable fournisseur'!A278&lt;&gt;"","&lt;CdtTrfTxInf&gt;&lt;PmtId&gt;&lt;InstrId&gt;","")</f>
        <v/>
      </c>
      <c r="B270" t="str">
        <f>IF('variable fournisseur'!A278&lt;&gt;"",PROPER('variable tireur'!$B$2),"")</f>
        <v/>
      </c>
      <c r="C270" t="s">
        <v>6</v>
      </c>
      <c r="D270" t="str">
        <f ca="1">'variable tireur'!$G$5</f>
        <v>20241206</v>
      </c>
      <c r="E270" t="s">
        <v>6</v>
      </c>
      <c r="F270" t="str">
        <f ca="1">CONCATENATE('variable fournisseur'!$C$5,'variable fournisseur'!$D278)</f>
        <v>M119.640.0</v>
      </c>
      <c r="G270" t="str">
        <f>IF('variable fournisseur'!A278&lt;&gt;"","&lt;/InstrId&gt;&lt;EndToEndId&gt;","")</f>
        <v/>
      </c>
      <c r="H270" t="str">
        <f>UPPER(LEFT('variable tireur'!$B$2,3))</f>
        <v/>
      </c>
      <c r="I270" t="str">
        <f>IF('variable fournisseur'!A278&lt;&gt;"",".","")</f>
        <v/>
      </c>
      <c r="J270" t="str">
        <f ca="1">'variable tireur'!$G$5</f>
        <v>20241206</v>
      </c>
      <c r="K270" t="str">
        <f>IF('variable fournisseur'!A278&lt;&gt;"",".","")</f>
        <v/>
      </c>
      <c r="L270" t="str">
        <f>'variable fournisseur'!$F278</f>
        <v/>
      </c>
      <c r="M270" t="s">
        <v>8</v>
      </c>
      <c r="N270">
        <f>'variable fournisseur'!C278</f>
        <v>0</v>
      </c>
      <c r="O270" t="s">
        <v>9</v>
      </c>
      <c r="P270" t="str">
        <f>IFERROR(INDEX('bibliotheque fournisseur'!$A:$D,MATCH('variable fournisseur'!$A278,'bibliotheque fournisseur'!$B:$B,0),MATCH("bic",'bibliotheque fournisseur'!$1:$1,0)),"")</f>
        <v/>
      </c>
      <c r="Q270" t="s">
        <v>10</v>
      </c>
      <c r="R270" t="str">
        <f>IFERROR(INDEX('bibliotheque fournisseur'!$A:$D,MATCH('variable fournisseur'!$A278,'bibliotheque fournisseur'!$B:$B,0),MATCH("nom",'bibliotheque fournisseur'!$1:$1,0)),"")</f>
        <v/>
      </c>
      <c r="S270" t="s">
        <v>11</v>
      </c>
      <c r="T270" t="str">
        <f>IFERROR(INDEX('bibliotheque fournisseur'!A:D,MATCH('variable fournisseur'!A278,'bibliotheque fournisseur'!B:B,0),MATCH("iban",'bibliotheque fournisseur'!$1:$1,0)),"")</f>
        <v/>
      </c>
      <c r="U270" t="s">
        <v>20</v>
      </c>
      <c r="V270" t="str">
        <f ca="1">CONCATENATE('variable tireur'!$I$5," ",'variable fournisseur'!$A278)</f>
        <v xml:space="preserve">12/2024 </v>
      </c>
      <c r="W270" t="s">
        <v>22</v>
      </c>
      <c r="AA270" s="5"/>
    </row>
    <row r="271" spans="1:27" ht="15" customHeight="1" x14ac:dyDescent="0.25">
      <c r="A271" t="str">
        <f>IF('variable fournisseur'!A279&lt;&gt;"","&lt;CdtTrfTxInf&gt;&lt;PmtId&gt;&lt;InstrId&gt;","")</f>
        <v/>
      </c>
      <c r="B271" t="str">
        <f>IF('variable fournisseur'!A279&lt;&gt;"",PROPER('variable tireur'!$B$2),"")</f>
        <v/>
      </c>
      <c r="C271" t="s">
        <v>6</v>
      </c>
      <c r="D271" t="str">
        <f ca="1">'variable tireur'!$G$5</f>
        <v>20241206</v>
      </c>
      <c r="E271" t="s">
        <v>6</v>
      </c>
      <c r="F271" t="str">
        <f ca="1">CONCATENATE('variable fournisseur'!$C$5,'variable fournisseur'!$D279)</f>
        <v>M119.640.0</v>
      </c>
      <c r="G271" t="str">
        <f>IF('variable fournisseur'!A279&lt;&gt;"","&lt;/InstrId&gt;&lt;EndToEndId&gt;","")</f>
        <v/>
      </c>
      <c r="H271" t="str">
        <f>UPPER(LEFT('variable tireur'!$B$2,3))</f>
        <v/>
      </c>
      <c r="I271" t="str">
        <f>IF('variable fournisseur'!A279&lt;&gt;"",".","")</f>
        <v/>
      </c>
      <c r="J271" t="str">
        <f ca="1">'variable tireur'!$G$5</f>
        <v>20241206</v>
      </c>
      <c r="K271" t="str">
        <f>IF('variable fournisseur'!A279&lt;&gt;"",".","")</f>
        <v/>
      </c>
      <c r="L271" t="str">
        <f>'variable fournisseur'!$F279</f>
        <v/>
      </c>
      <c r="M271" t="s">
        <v>8</v>
      </c>
      <c r="N271">
        <f>'variable fournisseur'!C279</f>
        <v>0</v>
      </c>
      <c r="O271" t="s">
        <v>9</v>
      </c>
      <c r="P271" t="str">
        <f>IFERROR(INDEX('bibliotheque fournisseur'!$A:$D,MATCH('variable fournisseur'!$A279,'bibliotheque fournisseur'!$B:$B,0),MATCH("bic",'bibliotheque fournisseur'!$1:$1,0)),"")</f>
        <v/>
      </c>
      <c r="Q271" t="s">
        <v>10</v>
      </c>
      <c r="R271" t="str">
        <f>IFERROR(INDEX('bibliotheque fournisseur'!$A:$D,MATCH('variable fournisseur'!$A279,'bibliotheque fournisseur'!$B:$B,0),MATCH("nom",'bibliotheque fournisseur'!$1:$1,0)),"")</f>
        <v/>
      </c>
      <c r="S271" t="s">
        <v>11</v>
      </c>
      <c r="T271" t="str">
        <f>IFERROR(INDEX('bibliotheque fournisseur'!A:D,MATCH('variable fournisseur'!A279,'bibliotheque fournisseur'!B:B,0),MATCH("iban",'bibliotheque fournisseur'!$1:$1,0)),"")</f>
        <v/>
      </c>
      <c r="U271" t="s">
        <v>20</v>
      </c>
      <c r="V271" t="str">
        <f ca="1">CONCATENATE('variable tireur'!$I$5," ",'variable fournisseur'!$A279)</f>
        <v xml:space="preserve">12/2024 </v>
      </c>
      <c r="W271" t="s">
        <v>22</v>
      </c>
      <c r="AA271" s="5"/>
    </row>
    <row r="272" spans="1:27" ht="15" customHeight="1" x14ac:dyDescent="0.25">
      <c r="A272" t="str">
        <f>IF('variable fournisseur'!A280&lt;&gt;"","&lt;CdtTrfTxInf&gt;&lt;PmtId&gt;&lt;InstrId&gt;","")</f>
        <v/>
      </c>
      <c r="B272" t="str">
        <f>IF('variable fournisseur'!A280&lt;&gt;"",PROPER('variable tireur'!$B$2),"")</f>
        <v/>
      </c>
      <c r="C272" t="s">
        <v>6</v>
      </c>
      <c r="D272" t="str">
        <f ca="1">'variable tireur'!$G$5</f>
        <v>20241206</v>
      </c>
      <c r="E272" t="s">
        <v>6</v>
      </c>
      <c r="F272" t="str">
        <f ca="1">CONCATENATE('variable fournisseur'!$C$5,'variable fournisseur'!$D280)</f>
        <v>M119.640.0</v>
      </c>
      <c r="G272" t="str">
        <f>IF('variable fournisseur'!A280&lt;&gt;"","&lt;/InstrId&gt;&lt;EndToEndId&gt;","")</f>
        <v/>
      </c>
      <c r="H272" t="str">
        <f>UPPER(LEFT('variable tireur'!$B$2,3))</f>
        <v/>
      </c>
      <c r="I272" t="str">
        <f>IF('variable fournisseur'!A280&lt;&gt;"",".","")</f>
        <v/>
      </c>
      <c r="J272" t="str">
        <f ca="1">'variable tireur'!$G$5</f>
        <v>20241206</v>
      </c>
      <c r="K272" t="str">
        <f>IF('variable fournisseur'!A280&lt;&gt;"",".","")</f>
        <v/>
      </c>
      <c r="L272" t="str">
        <f>'variable fournisseur'!$F280</f>
        <v/>
      </c>
      <c r="M272" t="s">
        <v>8</v>
      </c>
      <c r="N272">
        <f>'variable fournisseur'!C280</f>
        <v>0</v>
      </c>
      <c r="O272" t="s">
        <v>9</v>
      </c>
      <c r="P272" t="str">
        <f>IFERROR(INDEX('bibliotheque fournisseur'!$A:$D,MATCH('variable fournisseur'!$A280,'bibliotheque fournisseur'!$B:$B,0),MATCH("bic",'bibliotheque fournisseur'!$1:$1,0)),"")</f>
        <v/>
      </c>
      <c r="Q272" t="s">
        <v>10</v>
      </c>
      <c r="R272" t="str">
        <f>IFERROR(INDEX('bibliotheque fournisseur'!$A:$D,MATCH('variable fournisseur'!$A280,'bibliotheque fournisseur'!$B:$B,0),MATCH("nom",'bibliotheque fournisseur'!$1:$1,0)),"")</f>
        <v/>
      </c>
      <c r="S272" t="s">
        <v>11</v>
      </c>
      <c r="T272" t="str">
        <f>IFERROR(INDEX('bibliotheque fournisseur'!A:D,MATCH('variable fournisseur'!A280,'bibliotheque fournisseur'!B:B,0),MATCH("iban",'bibliotheque fournisseur'!$1:$1,0)),"")</f>
        <v/>
      </c>
      <c r="U272" t="s">
        <v>20</v>
      </c>
      <c r="V272" t="str">
        <f ca="1">CONCATENATE('variable tireur'!$I$5," ",'variable fournisseur'!$A280)</f>
        <v xml:space="preserve">12/2024 </v>
      </c>
      <c r="W272" t="s">
        <v>22</v>
      </c>
      <c r="AA272" s="5"/>
    </row>
    <row r="273" spans="1:27" ht="15" customHeight="1" x14ac:dyDescent="0.25">
      <c r="A273" t="str">
        <f>IF('variable fournisseur'!A281&lt;&gt;"","&lt;CdtTrfTxInf&gt;&lt;PmtId&gt;&lt;InstrId&gt;","")</f>
        <v/>
      </c>
      <c r="B273" t="str">
        <f>IF('variable fournisseur'!A281&lt;&gt;"",PROPER('variable tireur'!$B$2),"")</f>
        <v/>
      </c>
      <c r="C273" t="s">
        <v>6</v>
      </c>
      <c r="D273" t="str">
        <f ca="1">'variable tireur'!$G$5</f>
        <v>20241206</v>
      </c>
      <c r="E273" t="s">
        <v>6</v>
      </c>
      <c r="F273" t="str">
        <f ca="1">CONCATENATE('variable fournisseur'!$C$5,'variable fournisseur'!$D281)</f>
        <v>M119.640.0</v>
      </c>
      <c r="G273" t="str">
        <f>IF('variable fournisseur'!A281&lt;&gt;"","&lt;/InstrId&gt;&lt;EndToEndId&gt;","")</f>
        <v/>
      </c>
      <c r="H273" t="str">
        <f>UPPER(LEFT('variable tireur'!$B$2,3))</f>
        <v/>
      </c>
      <c r="I273" t="str">
        <f>IF('variable fournisseur'!A281&lt;&gt;"",".","")</f>
        <v/>
      </c>
      <c r="J273" t="str">
        <f ca="1">'variable tireur'!$G$5</f>
        <v>20241206</v>
      </c>
      <c r="K273" t="str">
        <f>IF('variable fournisseur'!A281&lt;&gt;"",".","")</f>
        <v/>
      </c>
      <c r="L273" t="str">
        <f>'variable fournisseur'!$F281</f>
        <v/>
      </c>
      <c r="M273" t="s">
        <v>8</v>
      </c>
      <c r="N273">
        <f>'variable fournisseur'!C281</f>
        <v>0</v>
      </c>
      <c r="O273" t="s">
        <v>9</v>
      </c>
      <c r="P273" t="str">
        <f>IFERROR(INDEX('bibliotheque fournisseur'!$A:$D,MATCH('variable fournisseur'!$A281,'bibliotheque fournisseur'!$B:$B,0),MATCH("bic",'bibliotheque fournisseur'!$1:$1,0)),"")</f>
        <v/>
      </c>
      <c r="Q273" t="s">
        <v>10</v>
      </c>
      <c r="R273" t="str">
        <f>IFERROR(INDEX('bibliotheque fournisseur'!$A:$D,MATCH('variable fournisseur'!$A281,'bibliotheque fournisseur'!$B:$B,0),MATCH("nom",'bibliotheque fournisseur'!$1:$1,0)),"")</f>
        <v/>
      </c>
      <c r="S273" t="s">
        <v>11</v>
      </c>
      <c r="T273" t="str">
        <f>IFERROR(INDEX('bibliotheque fournisseur'!A:D,MATCH('variable fournisseur'!A281,'bibliotheque fournisseur'!B:B,0),MATCH("iban",'bibliotheque fournisseur'!$1:$1,0)),"")</f>
        <v/>
      </c>
      <c r="U273" t="s">
        <v>20</v>
      </c>
      <c r="V273" t="str">
        <f ca="1">CONCATENATE('variable tireur'!$I$5," ",'variable fournisseur'!$A281)</f>
        <v xml:space="preserve">12/2024 </v>
      </c>
      <c r="W273" t="s">
        <v>22</v>
      </c>
      <c r="AA273" s="5"/>
    </row>
    <row r="274" spans="1:27" ht="15" customHeight="1" x14ac:dyDescent="0.25">
      <c r="A274" t="str">
        <f>IF('variable fournisseur'!A282&lt;&gt;"","&lt;CdtTrfTxInf&gt;&lt;PmtId&gt;&lt;InstrId&gt;","")</f>
        <v/>
      </c>
      <c r="B274" t="str">
        <f>IF('variable fournisseur'!A282&lt;&gt;"",PROPER('variable tireur'!$B$2),"")</f>
        <v/>
      </c>
      <c r="C274" t="s">
        <v>6</v>
      </c>
      <c r="D274" t="str">
        <f ca="1">'variable tireur'!$G$5</f>
        <v>20241206</v>
      </c>
      <c r="E274" t="s">
        <v>6</v>
      </c>
      <c r="F274" t="str">
        <f ca="1">CONCATENATE('variable fournisseur'!$C$5,'variable fournisseur'!$D282)</f>
        <v>M119.640.0</v>
      </c>
      <c r="G274" t="str">
        <f>IF('variable fournisseur'!A282&lt;&gt;"","&lt;/InstrId&gt;&lt;EndToEndId&gt;","")</f>
        <v/>
      </c>
      <c r="H274" t="str">
        <f>UPPER(LEFT('variable tireur'!$B$2,3))</f>
        <v/>
      </c>
      <c r="I274" t="str">
        <f>IF('variable fournisseur'!A282&lt;&gt;"",".","")</f>
        <v/>
      </c>
      <c r="J274" t="str">
        <f ca="1">'variable tireur'!$G$5</f>
        <v>20241206</v>
      </c>
      <c r="K274" t="str">
        <f>IF('variable fournisseur'!A282&lt;&gt;"",".","")</f>
        <v/>
      </c>
      <c r="L274" t="str">
        <f>'variable fournisseur'!$F282</f>
        <v/>
      </c>
      <c r="M274" t="s">
        <v>8</v>
      </c>
      <c r="N274">
        <f>'variable fournisseur'!C282</f>
        <v>0</v>
      </c>
      <c r="O274" t="s">
        <v>9</v>
      </c>
      <c r="P274" t="str">
        <f>IFERROR(INDEX('bibliotheque fournisseur'!$A:$D,MATCH('variable fournisseur'!$A282,'bibliotheque fournisseur'!$B:$B,0),MATCH("bic",'bibliotheque fournisseur'!$1:$1,0)),"")</f>
        <v/>
      </c>
      <c r="Q274" t="s">
        <v>10</v>
      </c>
      <c r="R274" t="str">
        <f>IFERROR(INDEX('bibliotheque fournisseur'!$A:$D,MATCH('variable fournisseur'!$A282,'bibliotheque fournisseur'!$B:$B,0),MATCH("nom",'bibliotheque fournisseur'!$1:$1,0)),"")</f>
        <v/>
      </c>
      <c r="S274" t="s">
        <v>11</v>
      </c>
      <c r="T274" t="str">
        <f>IFERROR(INDEX('bibliotheque fournisseur'!A:D,MATCH('variable fournisseur'!A282,'bibliotheque fournisseur'!B:B,0),MATCH("iban",'bibliotheque fournisseur'!$1:$1,0)),"")</f>
        <v/>
      </c>
      <c r="U274" t="s">
        <v>20</v>
      </c>
      <c r="V274" t="str">
        <f ca="1">CONCATENATE('variable tireur'!$I$5," ",'variable fournisseur'!$A282)</f>
        <v xml:space="preserve">12/2024 </v>
      </c>
      <c r="W274" t="s">
        <v>22</v>
      </c>
      <c r="AA274" s="5"/>
    </row>
    <row r="275" spans="1:27" ht="15" customHeight="1" x14ac:dyDescent="0.25">
      <c r="A275" t="str">
        <f>IF('variable fournisseur'!A283&lt;&gt;"","&lt;CdtTrfTxInf&gt;&lt;PmtId&gt;&lt;InstrId&gt;","")</f>
        <v/>
      </c>
      <c r="B275" t="str">
        <f>IF('variable fournisseur'!A283&lt;&gt;"",PROPER('variable tireur'!$B$2),"")</f>
        <v/>
      </c>
      <c r="C275" t="s">
        <v>6</v>
      </c>
      <c r="D275" t="str">
        <f ca="1">'variable tireur'!$G$5</f>
        <v>20241206</v>
      </c>
      <c r="E275" t="s">
        <v>6</v>
      </c>
      <c r="F275" t="str">
        <f ca="1">CONCATENATE('variable fournisseur'!$C$5,'variable fournisseur'!$D283)</f>
        <v>M119.640.0</v>
      </c>
      <c r="G275" t="str">
        <f>IF('variable fournisseur'!A283&lt;&gt;"","&lt;/InstrId&gt;&lt;EndToEndId&gt;","")</f>
        <v/>
      </c>
      <c r="H275" t="str">
        <f>UPPER(LEFT('variable tireur'!$B$2,3))</f>
        <v/>
      </c>
      <c r="I275" t="str">
        <f>IF('variable fournisseur'!A283&lt;&gt;"",".","")</f>
        <v/>
      </c>
      <c r="J275" t="str">
        <f ca="1">'variable tireur'!$G$5</f>
        <v>20241206</v>
      </c>
      <c r="K275" t="str">
        <f>IF('variable fournisseur'!A283&lt;&gt;"",".","")</f>
        <v/>
      </c>
      <c r="L275" t="str">
        <f>'variable fournisseur'!$F283</f>
        <v/>
      </c>
      <c r="M275" t="s">
        <v>8</v>
      </c>
      <c r="N275">
        <f>'variable fournisseur'!C283</f>
        <v>0</v>
      </c>
      <c r="O275" t="s">
        <v>9</v>
      </c>
      <c r="P275" t="str">
        <f>IFERROR(INDEX('bibliotheque fournisseur'!$A:$D,MATCH('variable fournisseur'!$A283,'bibliotheque fournisseur'!$B:$B,0),MATCH("bic",'bibliotheque fournisseur'!$1:$1,0)),"")</f>
        <v/>
      </c>
      <c r="Q275" t="s">
        <v>10</v>
      </c>
      <c r="R275" t="str">
        <f>IFERROR(INDEX('bibliotheque fournisseur'!$A:$D,MATCH('variable fournisseur'!$A283,'bibliotheque fournisseur'!$B:$B,0),MATCH("nom",'bibliotheque fournisseur'!$1:$1,0)),"")</f>
        <v/>
      </c>
      <c r="S275" t="s">
        <v>11</v>
      </c>
      <c r="T275" t="str">
        <f>IFERROR(INDEX('bibliotheque fournisseur'!A:D,MATCH('variable fournisseur'!A283,'bibliotheque fournisseur'!B:B,0),MATCH("iban",'bibliotheque fournisseur'!$1:$1,0)),"")</f>
        <v/>
      </c>
      <c r="U275" t="s">
        <v>20</v>
      </c>
      <c r="V275" t="str">
        <f ca="1">CONCATENATE('variable tireur'!$I$5," ",'variable fournisseur'!$A283)</f>
        <v xml:space="preserve">12/2024 </v>
      </c>
      <c r="W275" t="s">
        <v>22</v>
      </c>
      <c r="AA275" s="5"/>
    </row>
    <row r="276" spans="1:27" ht="15" customHeight="1" x14ac:dyDescent="0.25">
      <c r="A276" t="str">
        <f>IF('variable fournisseur'!A284&lt;&gt;"","&lt;CdtTrfTxInf&gt;&lt;PmtId&gt;&lt;InstrId&gt;","")</f>
        <v/>
      </c>
      <c r="B276" t="str">
        <f>IF('variable fournisseur'!A284&lt;&gt;"",PROPER('variable tireur'!$B$2),"")</f>
        <v/>
      </c>
      <c r="C276" t="s">
        <v>6</v>
      </c>
      <c r="D276" t="str">
        <f ca="1">'variable tireur'!$G$5</f>
        <v>20241206</v>
      </c>
      <c r="E276" t="s">
        <v>6</v>
      </c>
      <c r="F276" t="str">
        <f ca="1">CONCATENATE('variable fournisseur'!$C$5,'variable fournisseur'!$D284)</f>
        <v>M119.640.0</v>
      </c>
      <c r="G276" t="str">
        <f>IF('variable fournisseur'!A284&lt;&gt;"","&lt;/InstrId&gt;&lt;EndToEndId&gt;","")</f>
        <v/>
      </c>
      <c r="H276" t="str">
        <f>UPPER(LEFT('variable tireur'!$B$2,3))</f>
        <v/>
      </c>
      <c r="I276" t="str">
        <f>IF('variable fournisseur'!A284&lt;&gt;"",".","")</f>
        <v/>
      </c>
      <c r="J276" t="str">
        <f ca="1">'variable tireur'!$G$5</f>
        <v>20241206</v>
      </c>
      <c r="K276" t="str">
        <f>IF('variable fournisseur'!A284&lt;&gt;"",".","")</f>
        <v/>
      </c>
      <c r="L276" t="str">
        <f>'variable fournisseur'!$F284</f>
        <v/>
      </c>
      <c r="M276" t="s">
        <v>8</v>
      </c>
      <c r="N276">
        <f>'variable fournisseur'!C284</f>
        <v>0</v>
      </c>
      <c r="O276" t="s">
        <v>9</v>
      </c>
      <c r="P276" t="str">
        <f>IFERROR(INDEX('bibliotheque fournisseur'!$A:$D,MATCH('variable fournisseur'!$A284,'bibliotheque fournisseur'!$B:$B,0),MATCH("bic",'bibliotheque fournisseur'!$1:$1,0)),"")</f>
        <v/>
      </c>
      <c r="Q276" t="s">
        <v>10</v>
      </c>
      <c r="R276" t="str">
        <f>IFERROR(INDEX('bibliotheque fournisseur'!$A:$D,MATCH('variable fournisseur'!$A284,'bibliotheque fournisseur'!$B:$B,0),MATCH("nom",'bibliotheque fournisseur'!$1:$1,0)),"")</f>
        <v/>
      </c>
      <c r="S276" t="s">
        <v>11</v>
      </c>
      <c r="T276" t="str">
        <f>IFERROR(INDEX('bibliotheque fournisseur'!A:D,MATCH('variable fournisseur'!A284,'bibliotheque fournisseur'!B:B,0),MATCH("iban",'bibliotheque fournisseur'!$1:$1,0)),"")</f>
        <v/>
      </c>
      <c r="U276" t="s">
        <v>20</v>
      </c>
      <c r="V276" t="str">
        <f ca="1">CONCATENATE('variable tireur'!$I$5," ",'variable fournisseur'!$A284)</f>
        <v xml:space="preserve">12/2024 </v>
      </c>
      <c r="W276" t="s">
        <v>22</v>
      </c>
      <c r="AA276" s="5"/>
    </row>
    <row r="277" spans="1:27" ht="15" customHeight="1" x14ac:dyDescent="0.25">
      <c r="A277" t="str">
        <f>IF('variable fournisseur'!A285&lt;&gt;"","&lt;CdtTrfTxInf&gt;&lt;PmtId&gt;&lt;InstrId&gt;","")</f>
        <v/>
      </c>
      <c r="B277" t="str">
        <f>IF('variable fournisseur'!A285&lt;&gt;"",PROPER('variable tireur'!$B$2),"")</f>
        <v/>
      </c>
      <c r="C277" t="s">
        <v>6</v>
      </c>
      <c r="D277" t="str">
        <f ca="1">'variable tireur'!$G$5</f>
        <v>20241206</v>
      </c>
      <c r="E277" t="s">
        <v>6</v>
      </c>
      <c r="F277" t="str">
        <f ca="1">CONCATENATE('variable fournisseur'!$C$5,'variable fournisseur'!$D285)</f>
        <v>M119.640.0</v>
      </c>
      <c r="G277" t="str">
        <f>IF('variable fournisseur'!A285&lt;&gt;"","&lt;/InstrId&gt;&lt;EndToEndId&gt;","")</f>
        <v/>
      </c>
      <c r="H277" t="str">
        <f>UPPER(LEFT('variable tireur'!$B$2,3))</f>
        <v/>
      </c>
      <c r="I277" t="str">
        <f>IF('variable fournisseur'!A285&lt;&gt;"",".","")</f>
        <v/>
      </c>
      <c r="J277" t="str">
        <f ca="1">'variable tireur'!$G$5</f>
        <v>20241206</v>
      </c>
      <c r="K277" t="str">
        <f>IF('variable fournisseur'!A285&lt;&gt;"",".","")</f>
        <v/>
      </c>
      <c r="L277" t="str">
        <f>'variable fournisseur'!$F285</f>
        <v/>
      </c>
      <c r="M277" t="s">
        <v>8</v>
      </c>
      <c r="N277">
        <f>'variable fournisseur'!C285</f>
        <v>0</v>
      </c>
      <c r="O277" t="s">
        <v>9</v>
      </c>
      <c r="P277" t="str">
        <f>IFERROR(INDEX('bibliotheque fournisseur'!$A:$D,MATCH('variable fournisseur'!$A285,'bibliotheque fournisseur'!$B:$B,0),MATCH("bic",'bibliotheque fournisseur'!$1:$1,0)),"")</f>
        <v/>
      </c>
      <c r="Q277" t="s">
        <v>10</v>
      </c>
      <c r="R277" t="str">
        <f>IFERROR(INDEX('bibliotheque fournisseur'!$A:$D,MATCH('variable fournisseur'!$A285,'bibliotheque fournisseur'!$B:$B,0),MATCH("nom",'bibliotheque fournisseur'!$1:$1,0)),"")</f>
        <v/>
      </c>
      <c r="S277" t="s">
        <v>11</v>
      </c>
      <c r="T277" t="str">
        <f>IFERROR(INDEX('bibliotheque fournisseur'!A:D,MATCH('variable fournisseur'!A285,'bibliotheque fournisseur'!B:B,0),MATCH("iban",'bibliotheque fournisseur'!$1:$1,0)),"")</f>
        <v/>
      </c>
      <c r="U277" t="s">
        <v>20</v>
      </c>
      <c r="V277" t="str">
        <f ca="1">CONCATENATE('variable tireur'!$I$5," ",'variable fournisseur'!$A285)</f>
        <v xml:space="preserve">12/2024 </v>
      </c>
      <c r="W277" t="s">
        <v>22</v>
      </c>
      <c r="AA277" s="5"/>
    </row>
    <row r="278" spans="1:27" ht="15" customHeight="1" x14ac:dyDescent="0.25">
      <c r="A278" t="str">
        <f>IF('variable fournisseur'!A286&lt;&gt;"","&lt;CdtTrfTxInf&gt;&lt;PmtId&gt;&lt;InstrId&gt;","")</f>
        <v/>
      </c>
      <c r="B278" t="str">
        <f>IF('variable fournisseur'!A286&lt;&gt;"",PROPER('variable tireur'!$B$2),"")</f>
        <v/>
      </c>
      <c r="C278" t="s">
        <v>6</v>
      </c>
      <c r="D278" t="str">
        <f ca="1">'variable tireur'!$G$5</f>
        <v>20241206</v>
      </c>
      <c r="E278" t="s">
        <v>6</v>
      </c>
      <c r="F278" t="str">
        <f ca="1">CONCATENATE('variable fournisseur'!$C$5,'variable fournisseur'!$D286)</f>
        <v>M119.640.0</v>
      </c>
      <c r="G278" t="str">
        <f>IF('variable fournisseur'!A286&lt;&gt;"","&lt;/InstrId&gt;&lt;EndToEndId&gt;","")</f>
        <v/>
      </c>
      <c r="H278" t="str">
        <f>UPPER(LEFT('variable tireur'!$B$2,3))</f>
        <v/>
      </c>
      <c r="I278" t="str">
        <f>IF('variable fournisseur'!A286&lt;&gt;"",".","")</f>
        <v/>
      </c>
      <c r="J278" t="str">
        <f ca="1">'variable tireur'!$G$5</f>
        <v>20241206</v>
      </c>
      <c r="K278" t="str">
        <f>IF('variable fournisseur'!A286&lt;&gt;"",".","")</f>
        <v/>
      </c>
      <c r="L278" t="str">
        <f>'variable fournisseur'!$F286</f>
        <v/>
      </c>
      <c r="M278" t="s">
        <v>8</v>
      </c>
      <c r="N278">
        <f>'variable fournisseur'!C286</f>
        <v>0</v>
      </c>
      <c r="O278" t="s">
        <v>9</v>
      </c>
      <c r="P278" t="str">
        <f>IFERROR(INDEX('bibliotheque fournisseur'!$A:$D,MATCH('variable fournisseur'!$A286,'bibliotheque fournisseur'!$B:$B,0),MATCH("bic",'bibliotheque fournisseur'!$1:$1,0)),"")</f>
        <v/>
      </c>
      <c r="Q278" t="s">
        <v>10</v>
      </c>
      <c r="R278" t="str">
        <f>IFERROR(INDEX('bibliotheque fournisseur'!$A:$D,MATCH('variable fournisseur'!$A286,'bibliotheque fournisseur'!$B:$B,0),MATCH("nom",'bibliotheque fournisseur'!$1:$1,0)),"")</f>
        <v/>
      </c>
      <c r="S278" t="s">
        <v>11</v>
      </c>
      <c r="T278" t="str">
        <f>IFERROR(INDEX('bibliotheque fournisseur'!A:D,MATCH('variable fournisseur'!A286,'bibliotheque fournisseur'!B:B,0),MATCH("iban",'bibliotheque fournisseur'!$1:$1,0)),"")</f>
        <v/>
      </c>
      <c r="U278" t="s">
        <v>20</v>
      </c>
      <c r="V278" t="str">
        <f ca="1">CONCATENATE('variable tireur'!$I$5," ",'variable fournisseur'!$A286)</f>
        <v xml:space="preserve">12/2024 </v>
      </c>
      <c r="W278" t="s">
        <v>22</v>
      </c>
      <c r="AA278" s="5"/>
    </row>
    <row r="279" spans="1:27" ht="15" customHeight="1" x14ac:dyDescent="0.25">
      <c r="A279" t="str">
        <f>IF('variable fournisseur'!A287&lt;&gt;"","&lt;CdtTrfTxInf&gt;&lt;PmtId&gt;&lt;InstrId&gt;","")</f>
        <v/>
      </c>
      <c r="B279" t="str">
        <f>IF('variable fournisseur'!A287&lt;&gt;"",PROPER('variable tireur'!$B$2),"")</f>
        <v/>
      </c>
      <c r="C279" t="s">
        <v>6</v>
      </c>
      <c r="D279" t="str">
        <f ca="1">'variable tireur'!$G$5</f>
        <v>20241206</v>
      </c>
      <c r="E279" t="s">
        <v>6</v>
      </c>
      <c r="F279" t="str">
        <f ca="1">CONCATENATE('variable fournisseur'!$C$5,'variable fournisseur'!$D287)</f>
        <v>M119.640.0</v>
      </c>
      <c r="G279" t="str">
        <f>IF('variable fournisseur'!A287&lt;&gt;"","&lt;/InstrId&gt;&lt;EndToEndId&gt;","")</f>
        <v/>
      </c>
      <c r="H279" t="str">
        <f>UPPER(LEFT('variable tireur'!$B$2,3))</f>
        <v/>
      </c>
      <c r="I279" t="str">
        <f>IF('variable fournisseur'!A287&lt;&gt;"",".","")</f>
        <v/>
      </c>
      <c r="J279" t="str">
        <f ca="1">'variable tireur'!$G$5</f>
        <v>20241206</v>
      </c>
      <c r="K279" t="str">
        <f>IF('variable fournisseur'!A287&lt;&gt;"",".","")</f>
        <v/>
      </c>
      <c r="L279" t="str">
        <f>'variable fournisseur'!$F287</f>
        <v/>
      </c>
      <c r="M279" t="s">
        <v>8</v>
      </c>
      <c r="N279">
        <f>'variable fournisseur'!C287</f>
        <v>0</v>
      </c>
      <c r="O279" t="s">
        <v>9</v>
      </c>
      <c r="P279" t="str">
        <f>IFERROR(INDEX('bibliotheque fournisseur'!$A:$D,MATCH('variable fournisseur'!$A287,'bibliotheque fournisseur'!$B:$B,0),MATCH("bic",'bibliotheque fournisseur'!$1:$1,0)),"")</f>
        <v/>
      </c>
      <c r="Q279" t="s">
        <v>10</v>
      </c>
      <c r="R279" t="str">
        <f>IFERROR(INDEX('bibliotheque fournisseur'!$A:$D,MATCH('variable fournisseur'!$A287,'bibliotheque fournisseur'!$B:$B,0),MATCH("nom",'bibliotheque fournisseur'!$1:$1,0)),"")</f>
        <v/>
      </c>
      <c r="S279" t="s">
        <v>11</v>
      </c>
      <c r="T279" t="str">
        <f>IFERROR(INDEX('bibliotheque fournisseur'!A:D,MATCH('variable fournisseur'!A287,'bibliotheque fournisseur'!B:B,0),MATCH("iban",'bibliotheque fournisseur'!$1:$1,0)),"")</f>
        <v/>
      </c>
      <c r="U279" t="s">
        <v>20</v>
      </c>
      <c r="V279" t="str">
        <f ca="1">CONCATENATE('variable tireur'!$I$5," ",'variable fournisseur'!$A287)</f>
        <v xml:space="preserve">12/2024 </v>
      </c>
      <c r="W279" t="s">
        <v>22</v>
      </c>
      <c r="AA279" s="5"/>
    </row>
    <row r="280" spans="1:27" ht="15" customHeight="1" x14ac:dyDescent="0.25">
      <c r="A280" t="str">
        <f>IF('variable fournisseur'!A288&lt;&gt;"","&lt;CdtTrfTxInf&gt;&lt;PmtId&gt;&lt;InstrId&gt;","")</f>
        <v/>
      </c>
      <c r="B280" t="str">
        <f>IF('variable fournisseur'!A288&lt;&gt;"",PROPER('variable tireur'!$B$2),"")</f>
        <v/>
      </c>
      <c r="C280" t="s">
        <v>6</v>
      </c>
      <c r="D280" t="str">
        <f ca="1">'variable tireur'!$G$5</f>
        <v>20241206</v>
      </c>
      <c r="E280" t="s">
        <v>6</v>
      </c>
      <c r="F280" t="str">
        <f ca="1">CONCATENATE('variable fournisseur'!$C$5,'variable fournisseur'!$D288)</f>
        <v>M119.640.0</v>
      </c>
      <c r="G280" t="str">
        <f>IF('variable fournisseur'!A288&lt;&gt;"","&lt;/InstrId&gt;&lt;EndToEndId&gt;","")</f>
        <v/>
      </c>
      <c r="H280" t="str">
        <f>UPPER(LEFT('variable tireur'!$B$2,3))</f>
        <v/>
      </c>
      <c r="I280" t="str">
        <f>IF('variable fournisseur'!A288&lt;&gt;"",".","")</f>
        <v/>
      </c>
      <c r="J280" t="str">
        <f ca="1">'variable tireur'!$G$5</f>
        <v>20241206</v>
      </c>
      <c r="K280" t="str">
        <f>IF('variable fournisseur'!A288&lt;&gt;"",".","")</f>
        <v/>
      </c>
      <c r="L280" t="str">
        <f>'variable fournisseur'!$F288</f>
        <v/>
      </c>
      <c r="M280" t="s">
        <v>8</v>
      </c>
      <c r="N280">
        <f>'variable fournisseur'!C288</f>
        <v>0</v>
      </c>
      <c r="O280" t="s">
        <v>9</v>
      </c>
      <c r="P280" t="str">
        <f>IFERROR(INDEX('bibliotheque fournisseur'!$A:$D,MATCH('variable fournisseur'!$A288,'bibliotheque fournisseur'!$B:$B,0),MATCH("bic",'bibliotheque fournisseur'!$1:$1,0)),"")</f>
        <v/>
      </c>
      <c r="Q280" t="s">
        <v>10</v>
      </c>
      <c r="R280" t="str">
        <f>IFERROR(INDEX('bibliotheque fournisseur'!$A:$D,MATCH('variable fournisseur'!$A288,'bibliotheque fournisseur'!$B:$B,0),MATCH("nom",'bibliotheque fournisseur'!$1:$1,0)),"")</f>
        <v/>
      </c>
      <c r="S280" t="s">
        <v>11</v>
      </c>
      <c r="T280" t="str">
        <f>IFERROR(INDEX('bibliotheque fournisseur'!A:D,MATCH('variable fournisseur'!A288,'bibliotheque fournisseur'!B:B,0),MATCH("iban",'bibliotheque fournisseur'!$1:$1,0)),"")</f>
        <v/>
      </c>
      <c r="U280" t="s">
        <v>20</v>
      </c>
      <c r="V280" t="str">
        <f ca="1">CONCATENATE('variable tireur'!$I$5," ",'variable fournisseur'!$A288)</f>
        <v xml:space="preserve">12/2024 </v>
      </c>
      <c r="W280" t="s">
        <v>22</v>
      </c>
      <c r="AA280" s="5"/>
    </row>
    <row r="281" spans="1:27" ht="15" customHeight="1" x14ac:dyDescent="0.25">
      <c r="A281" t="str">
        <f>IF('variable fournisseur'!A289&lt;&gt;"","&lt;CdtTrfTxInf&gt;&lt;PmtId&gt;&lt;InstrId&gt;","")</f>
        <v/>
      </c>
      <c r="B281" t="str">
        <f>IF('variable fournisseur'!A289&lt;&gt;"",PROPER('variable tireur'!$B$2),"")</f>
        <v/>
      </c>
      <c r="C281" t="s">
        <v>6</v>
      </c>
      <c r="D281" t="str">
        <f ca="1">'variable tireur'!$G$5</f>
        <v>20241206</v>
      </c>
      <c r="E281" t="s">
        <v>6</v>
      </c>
      <c r="F281" t="str">
        <f ca="1">CONCATENATE('variable fournisseur'!$C$5,'variable fournisseur'!$D289)</f>
        <v>M119.640.0</v>
      </c>
      <c r="G281" t="str">
        <f>IF('variable fournisseur'!A289&lt;&gt;"","&lt;/InstrId&gt;&lt;EndToEndId&gt;","")</f>
        <v/>
      </c>
      <c r="H281" t="str">
        <f>UPPER(LEFT('variable tireur'!$B$2,3))</f>
        <v/>
      </c>
      <c r="I281" t="str">
        <f>IF('variable fournisseur'!A289&lt;&gt;"",".","")</f>
        <v/>
      </c>
      <c r="J281" t="str">
        <f ca="1">'variable tireur'!$G$5</f>
        <v>20241206</v>
      </c>
      <c r="K281" t="str">
        <f>IF('variable fournisseur'!A289&lt;&gt;"",".","")</f>
        <v/>
      </c>
      <c r="L281" t="str">
        <f>'variable fournisseur'!$F289</f>
        <v/>
      </c>
      <c r="M281" t="s">
        <v>8</v>
      </c>
      <c r="N281">
        <f>'variable fournisseur'!C289</f>
        <v>0</v>
      </c>
      <c r="O281" t="s">
        <v>9</v>
      </c>
      <c r="P281" t="str">
        <f>IFERROR(INDEX('bibliotheque fournisseur'!$A:$D,MATCH('variable fournisseur'!$A289,'bibliotheque fournisseur'!$B:$B,0),MATCH("bic",'bibliotheque fournisseur'!$1:$1,0)),"")</f>
        <v/>
      </c>
      <c r="Q281" t="s">
        <v>10</v>
      </c>
      <c r="R281" t="str">
        <f>IFERROR(INDEX('bibliotheque fournisseur'!$A:$D,MATCH('variable fournisseur'!$A289,'bibliotheque fournisseur'!$B:$B,0),MATCH("nom",'bibliotheque fournisseur'!$1:$1,0)),"")</f>
        <v/>
      </c>
      <c r="S281" t="s">
        <v>11</v>
      </c>
      <c r="T281" t="str">
        <f>IFERROR(INDEX('bibliotheque fournisseur'!A:D,MATCH('variable fournisseur'!A289,'bibliotheque fournisseur'!B:B,0),MATCH("iban",'bibliotheque fournisseur'!$1:$1,0)),"")</f>
        <v/>
      </c>
      <c r="U281" t="s">
        <v>20</v>
      </c>
      <c r="V281" t="str">
        <f ca="1">CONCATENATE('variable tireur'!$I$5," ",'variable fournisseur'!$A289)</f>
        <v xml:space="preserve">12/2024 </v>
      </c>
      <c r="W281" t="s">
        <v>22</v>
      </c>
      <c r="AA281" s="5"/>
    </row>
    <row r="282" spans="1:27" ht="15" customHeight="1" x14ac:dyDescent="0.25">
      <c r="A282" t="str">
        <f>IF('variable fournisseur'!A290&lt;&gt;"","&lt;CdtTrfTxInf&gt;&lt;PmtId&gt;&lt;InstrId&gt;","")</f>
        <v/>
      </c>
      <c r="B282" t="str">
        <f>IF('variable fournisseur'!A290&lt;&gt;"",PROPER('variable tireur'!$B$2),"")</f>
        <v/>
      </c>
      <c r="C282" t="s">
        <v>6</v>
      </c>
      <c r="D282" t="str">
        <f ca="1">'variable tireur'!$G$5</f>
        <v>20241206</v>
      </c>
      <c r="E282" t="s">
        <v>6</v>
      </c>
      <c r="F282" t="str">
        <f ca="1">CONCATENATE('variable fournisseur'!$C$5,'variable fournisseur'!$D290)</f>
        <v>M119.640.0</v>
      </c>
      <c r="G282" t="str">
        <f>IF('variable fournisseur'!A290&lt;&gt;"","&lt;/InstrId&gt;&lt;EndToEndId&gt;","")</f>
        <v/>
      </c>
      <c r="H282" t="str">
        <f>UPPER(LEFT('variable tireur'!$B$2,3))</f>
        <v/>
      </c>
      <c r="I282" t="str">
        <f>IF('variable fournisseur'!A290&lt;&gt;"",".","")</f>
        <v/>
      </c>
      <c r="J282" t="str">
        <f ca="1">'variable tireur'!$G$5</f>
        <v>20241206</v>
      </c>
      <c r="K282" t="str">
        <f>IF('variable fournisseur'!A290&lt;&gt;"",".","")</f>
        <v/>
      </c>
      <c r="L282" t="str">
        <f>'variable fournisseur'!$F290</f>
        <v/>
      </c>
      <c r="M282" t="s">
        <v>8</v>
      </c>
      <c r="N282">
        <f>'variable fournisseur'!C290</f>
        <v>0</v>
      </c>
      <c r="O282" t="s">
        <v>9</v>
      </c>
      <c r="P282" t="str">
        <f>IFERROR(INDEX('bibliotheque fournisseur'!$A:$D,MATCH('variable fournisseur'!$A290,'bibliotheque fournisseur'!$B:$B,0),MATCH("bic",'bibliotheque fournisseur'!$1:$1,0)),"")</f>
        <v/>
      </c>
      <c r="Q282" t="s">
        <v>10</v>
      </c>
      <c r="R282" t="str">
        <f>IFERROR(INDEX('bibliotheque fournisseur'!$A:$D,MATCH('variable fournisseur'!$A290,'bibliotheque fournisseur'!$B:$B,0),MATCH("nom",'bibliotheque fournisseur'!$1:$1,0)),"")</f>
        <v/>
      </c>
      <c r="S282" t="s">
        <v>11</v>
      </c>
      <c r="T282" t="str">
        <f>IFERROR(INDEX('bibliotheque fournisseur'!A:D,MATCH('variable fournisseur'!A290,'bibliotheque fournisseur'!B:B,0),MATCH("iban",'bibliotheque fournisseur'!$1:$1,0)),"")</f>
        <v/>
      </c>
      <c r="U282" t="s">
        <v>20</v>
      </c>
      <c r="V282" t="str">
        <f ca="1">CONCATENATE('variable tireur'!$I$5," ",'variable fournisseur'!$A290)</f>
        <v xml:space="preserve">12/2024 </v>
      </c>
      <c r="W282" t="s">
        <v>22</v>
      </c>
      <c r="AA282" s="5"/>
    </row>
    <row r="283" spans="1:27" ht="15" customHeight="1" x14ac:dyDescent="0.25">
      <c r="AA283" s="5"/>
    </row>
    <row r="284" spans="1:27" ht="15" customHeight="1" x14ac:dyDescent="0.25">
      <c r="AA284" s="5"/>
    </row>
    <row r="285" spans="1:27" ht="15" customHeight="1" x14ac:dyDescent="0.25">
      <c r="AA285" s="5"/>
    </row>
    <row r="286" spans="1:27" ht="15" customHeight="1" x14ac:dyDescent="0.25">
      <c r="AA286" s="5"/>
    </row>
    <row r="287" spans="1:27" ht="15" customHeight="1" x14ac:dyDescent="0.25">
      <c r="AA287" s="5"/>
    </row>
    <row r="288" spans="1:27" ht="15" customHeight="1" x14ac:dyDescent="0.25">
      <c r="AA288" s="5"/>
    </row>
    <row r="289" spans="27:27" ht="15" customHeight="1" x14ac:dyDescent="0.25">
      <c r="AA289" s="5"/>
    </row>
    <row r="290" spans="27:27" ht="15" customHeight="1" x14ac:dyDescent="0.25">
      <c r="AA290" s="5"/>
    </row>
    <row r="291" spans="27:27" ht="15" customHeight="1" x14ac:dyDescent="0.25">
      <c r="AA291" s="5"/>
    </row>
    <row r="292" spans="27:27" ht="15" customHeight="1" x14ac:dyDescent="0.25">
      <c r="AA292" s="5"/>
    </row>
    <row r="293" spans="27:27" ht="15" customHeight="1" x14ac:dyDescent="0.25">
      <c r="AA293" s="5"/>
    </row>
    <row r="294" spans="27:27" ht="15" customHeight="1" x14ac:dyDescent="0.25">
      <c r="AA294" s="5"/>
    </row>
    <row r="295" spans="27:27" ht="15" customHeight="1" x14ac:dyDescent="0.25">
      <c r="AA295" s="5"/>
    </row>
    <row r="296" spans="27:27" ht="15" customHeight="1" x14ac:dyDescent="0.25">
      <c r="AA296" s="5"/>
    </row>
    <row r="297" spans="27:27" ht="15" customHeight="1" x14ac:dyDescent="0.25">
      <c r="AA297" s="5"/>
    </row>
    <row r="298" spans="27:27" ht="15" customHeight="1" x14ac:dyDescent="0.25">
      <c r="AA298" s="5"/>
    </row>
    <row r="299" spans="27:27" ht="15" customHeight="1" x14ac:dyDescent="0.25">
      <c r="AA299" s="5"/>
    </row>
    <row r="300" spans="27:27" ht="15" customHeight="1" x14ac:dyDescent="0.25">
      <c r="AA300" s="5"/>
    </row>
    <row r="301" spans="27:27" ht="15" customHeight="1" x14ac:dyDescent="0.25">
      <c r="AA301" s="5"/>
    </row>
    <row r="302" spans="27:27" ht="15" customHeight="1" x14ac:dyDescent="0.25">
      <c r="AA302" s="5"/>
    </row>
    <row r="303" spans="27:27" ht="15" customHeight="1" x14ac:dyDescent="0.25">
      <c r="AA303" s="5"/>
    </row>
    <row r="304" spans="27:27" ht="15" customHeight="1" x14ac:dyDescent="0.25">
      <c r="AA304" s="5"/>
    </row>
    <row r="305" spans="27:27" ht="15" customHeight="1" x14ac:dyDescent="0.25">
      <c r="AA305" s="5"/>
    </row>
    <row r="306" spans="27:27" ht="15" customHeight="1" x14ac:dyDescent="0.25">
      <c r="AA306" s="5"/>
    </row>
    <row r="307" spans="27:27" ht="15" customHeight="1" x14ac:dyDescent="0.25">
      <c r="AA307" s="5"/>
    </row>
    <row r="308" spans="27:27" ht="15" customHeight="1" x14ac:dyDescent="0.25">
      <c r="AA308" s="5"/>
    </row>
    <row r="309" spans="27:27" ht="15" customHeight="1" x14ac:dyDescent="0.25">
      <c r="AA309" s="5"/>
    </row>
    <row r="310" spans="27:27" ht="15" customHeight="1" x14ac:dyDescent="0.25">
      <c r="AA310" s="5"/>
    </row>
    <row r="311" spans="27:27" ht="15" customHeight="1" x14ac:dyDescent="0.25">
      <c r="AA311" s="5"/>
    </row>
    <row r="312" spans="27:27" ht="15" customHeight="1" x14ac:dyDescent="0.25">
      <c r="AA312" s="5"/>
    </row>
    <row r="313" spans="27:27" ht="15" customHeight="1" x14ac:dyDescent="0.25">
      <c r="AA313" s="5"/>
    </row>
    <row r="314" spans="27:27" ht="15" customHeight="1" x14ac:dyDescent="0.25">
      <c r="AA314" s="5"/>
    </row>
    <row r="315" spans="27:27" ht="15" customHeight="1" x14ac:dyDescent="0.25">
      <c r="AA315" s="5"/>
    </row>
    <row r="316" spans="27:27" ht="15" customHeight="1" x14ac:dyDescent="0.25">
      <c r="AA316" s="5"/>
    </row>
    <row r="317" spans="27:27" ht="15" customHeight="1" x14ac:dyDescent="0.25">
      <c r="AA317" s="5"/>
    </row>
    <row r="318" spans="27:27" ht="15" customHeight="1" x14ac:dyDescent="0.25">
      <c r="AA318" s="5"/>
    </row>
    <row r="319" spans="27:27" ht="15" customHeight="1" x14ac:dyDescent="0.25">
      <c r="AA319" s="5"/>
    </row>
    <row r="320" spans="27:27" ht="15" customHeight="1" x14ac:dyDescent="0.25">
      <c r="AA320" s="5"/>
    </row>
    <row r="321" spans="27:27" ht="15" customHeight="1" x14ac:dyDescent="0.25">
      <c r="AA32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3BBE6-C2B2-4ADA-BDAA-D39816955592}">
  <sheetPr codeName="Feuil7"/>
  <dimension ref="A1"/>
  <sheetViews>
    <sheetView workbookViewId="0">
      <selection activeCell="F7" sqref="F7"/>
    </sheetView>
  </sheetViews>
  <sheetFormatPr baseColWidth="10" defaultRowHeight="15" x14ac:dyDescent="0.25"/>
  <cols>
    <col min="1" max="1" width="44.5703125" customWidth="1"/>
  </cols>
  <sheetData>
    <row r="1" spans="1:1" x14ac:dyDescent="0.25">
      <c r="A1" t="s">
        <v>171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A7006-693C-4990-A2B9-49D457C51CF7}">
  <sheetPr codeName="Feuil5"/>
  <dimension ref="A1"/>
  <sheetViews>
    <sheetView workbookViewId="0"/>
  </sheetViews>
  <sheetFormatPr baseColWidth="10" defaultRowHeight="15" x14ac:dyDescent="0.25"/>
  <cols>
    <col min="1" max="1" width="40.140625" bestFit="1" customWidth="1"/>
  </cols>
  <sheetData>
    <row r="1" spans="1:1" x14ac:dyDescent="0.25">
      <c r="A1" t="s">
        <v>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E004A-112D-4902-A378-35E3A7CDC945}">
  <sheetPr codeName="Feuil6"/>
  <dimension ref="A1"/>
  <sheetViews>
    <sheetView tabSelected="1" workbookViewId="0">
      <selection activeCell="E5" sqref="E5"/>
    </sheetView>
  </sheetViews>
  <sheetFormatPr baseColWidth="10" defaultRowHeight="15" x14ac:dyDescent="0.25"/>
  <cols>
    <col min="1" max="1" width="16" customWidth="1"/>
  </cols>
  <sheetData>
    <row r="1" spans="1:1" x14ac:dyDescent="0.25">
      <c r="A1" t="str">
        <f ca="1">CONCATENATE(entete!A5,'concat corps'!A1,fin!A1)</f>
        <v>&lt;?xml version="1.0" encoding="UTF-8"?&gt;&lt;Document xmlns="urn:iso:std:iso:20022:tech:xsd:pain.001.001.03" xmlns:xsi="http://www.w3.org/2001/XMLSchema-instance" xsi:schemaLocation="urn:iso:std:iso:20022:tech:xsd:pain.001.001.03 pain.001.001.03.xsd"&gt;&lt;CstmrCdtTrfInitn&gt;&lt;GrpHdr&gt;&lt;MsgId&gt;0.20241206.M119.640&lt;/MsgId&gt;&lt;CreDtTm&gt;2024-12-06T16:36:43.662Z&lt;/CreDtTm&gt;&lt;NbOfTxs&gt;63&lt;/NbOfTxs&gt;&lt;CtrlSum&gt;405.31&lt;/CtrlSum&gt;&lt;InitgPty&gt;&lt;Nm&gt;&lt;/Nm&gt;&lt;/InitgPty&gt;&lt;/GrpHdr&gt;&lt;PmtInf&gt;&lt;PmtInfId&gt;.20241206.M119.640.0&lt;/PmtInfId&gt;&lt;PmtMtd&gt;TRF&lt;/PmtMtd&gt;&lt;BtchBookg&gt;true&lt;/BtchBookg&gt;&lt;NbOfTxs&gt;63&lt;/NbOfTxs&gt;&lt;CtrlSum&gt;405.31&lt;/CtrlSum&gt;&lt;PmtTpInf&gt;&lt;SvcLvl&gt;&lt;Cd&gt;SEPA&lt;/Cd&gt;&lt;/SvcLvl&gt;&lt;/PmtTpInf&gt;&lt;ReqdExctnDt&gt;2024-12-09&lt;/ReqdExctnDt&gt;&lt;Dbtr&gt;&lt;Nm&gt;Phykidis&lt;/Nm&gt;&lt;/Dbtr&gt;&lt;DbtrAcct&gt;&lt;Id&gt;&lt;IBAN&gt;0&lt;/IBAN&gt;&lt;/Id&gt;&lt;/DbtrAcct&gt;&lt;DbtrAgt&gt;&lt;FinInstnId&gt;&lt;BIC&gt;0&lt;/BIC&gt;&lt;/FinInstnId&gt;&lt;/DbtrAgt&gt;&lt;ChrgBr&gt;SLEV&lt;/ChrgBr&gt;&lt;CdtTrfTxInf&gt;&lt;PmtId&gt;&lt;InstrId&gt;.20241206.M119.572.0.0&lt;/InstrId&gt;&lt;EndToEndId&gt;.20241206.M119.7AD.7C31E7&lt;/EndToEndId&gt;&lt;/PmtId&gt;&lt;Amt&gt;&lt;InstdAmt Ccy="EUR"&gt;3.67&lt;/InstdAmt&gt;&lt;/Amt&gt;&lt;CdtrAgt&gt;&lt;FinInstnId&gt;&lt;BIC&gt;&lt;/BIC&gt;&lt;/FinInstnId&gt;&lt;/CdtrAgt&gt;&lt;Cdtr&gt;&lt;Nm&gt;&lt;/Nm&gt;&lt;/Cdtr&gt;&lt;CdtrAcct&gt;&lt;Id&gt;&lt;IBAN&gt;&lt;/IBAN&gt;&lt;/Id&gt;&lt;/CdtrAcct&gt;&lt;RmtInf&gt;&lt;Ustrd&gt;12/2024 gefco&lt;/Ustrd&gt;&lt;/RmtInf&gt;&lt;/CdtTrfTxInf&gt;&lt;/PmtInf&gt;&lt;/CstmrCdtTrfInitn&gt;&lt;/Document&gt;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Module1.ConcatRowsToAnotherSheet">
                <anchor moveWithCells="1" sizeWithCells="1">
                  <from>
                    <xdr:col>6</xdr:col>
                    <xdr:colOff>504825</xdr:colOff>
                    <xdr:row>1</xdr:row>
                    <xdr:rowOff>114300</xdr:rowOff>
                  </from>
                  <to>
                    <xdr:col>10</xdr:col>
                    <xdr:colOff>76200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bibliotheque fournisseur</vt:lpstr>
      <vt:lpstr>variable tireur</vt:lpstr>
      <vt:lpstr>variable fournisseur</vt:lpstr>
      <vt:lpstr>entete</vt:lpstr>
      <vt:lpstr>Corps</vt:lpstr>
      <vt:lpstr>concat corps</vt:lpstr>
      <vt:lpstr>fin</vt:lpstr>
      <vt:lpstr>XML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 roussel</cp:lastModifiedBy>
  <dcterms:created xsi:type="dcterms:W3CDTF">2015-06-05T18:19:34Z</dcterms:created>
  <dcterms:modified xsi:type="dcterms:W3CDTF">2024-12-06T17:51:50Z</dcterms:modified>
</cp:coreProperties>
</file>