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-195" windowWidth="19320" windowHeight="7470" tabRatio="664" firstSheet="32" activeTab="32"/>
  </bookViews>
  <sheets>
    <sheet name="Feuil1" sheetId="1" state="hidden" r:id="rId1"/>
    <sheet name="Feuil2" sheetId="2" state="hidden" r:id="rId2"/>
    <sheet name="Feuil3" sheetId="3" state="hidden" r:id="rId3"/>
    <sheet name="Feuil4" sheetId="4" state="hidden" r:id="rId4"/>
    <sheet name="Feuil5" sheetId="5" state="hidden" r:id="rId5"/>
    <sheet name="Feuil6" sheetId="6" state="hidden" r:id="rId6"/>
    <sheet name="Feuil7" sheetId="7" state="hidden" r:id="rId7"/>
    <sheet name="gaultherie" sheetId="32" state="hidden" r:id="rId8"/>
    <sheet name="Feuil8" sheetId="8" state="hidden" r:id="rId9"/>
    <sheet name="Feuil9" sheetId="9" state="hidden" r:id="rId10"/>
    <sheet name="Feuil10" sheetId="10" state="hidden" r:id="rId11"/>
    <sheet name="Feuil11" sheetId="11" state="hidden" r:id="rId12"/>
    <sheet name="Feuil12" sheetId="12" state="hidden" r:id="rId13"/>
    <sheet name="Feuil13" sheetId="13" state="hidden" r:id="rId14"/>
    <sheet name="Feuil14" sheetId="14" state="hidden" r:id="rId15"/>
    <sheet name="Feuil15" sheetId="15" state="hidden" r:id="rId16"/>
    <sheet name="Feuil16" sheetId="16" state="hidden" r:id="rId17"/>
    <sheet name="Feuil17" sheetId="17" state="hidden" r:id="rId18"/>
    <sheet name="Feuil18" sheetId="18" state="hidden" r:id="rId19"/>
    <sheet name="Feuil19" sheetId="19" state="hidden" r:id="rId20"/>
    <sheet name="palmarossa" sheetId="31" state="hidden" r:id="rId21"/>
    <sheet name="Feuil20" sheetId="20" state="hidden" r:id="rId22"/>
    <sheet name="Feuil21" sheetId="21" state="hidden" r:id="rId23"/>
    <sheet name="Feuil22" sheetId="22" state="hidden" r:id="rId24"/>
    <sheet name="Feuil23" sheetId="23" state="hidden" r:id="rId25"/>
    <sheet name="tea tree" sheetId="30" state="hidden" r:id="rId26"/>
    <sheet name="Feuil24" sheetId="24" state="hidden" r:id="rId27"/>
    <sheet name="Feuil25" sheetId="25" state="hidden" r:id="rId28"/>
    <sheet name="Feuil26" sheetId="26" state="hidden" r:id="rId29"/>
    <sheet name="Feuil27" sheetId="27" state="hidden" r:id="rId30"/>
    <sheet name="Feuil28" sheetId="28" state="hidden" r:id="rId31"/>
    <sheet name="Feuil29" sheetId="29" state="hidden" r:id="rId32"/>
    <sheet name="fichier huile essentielle" sheetId="33" r:id="rId33"/>
    <sheet name="403e" sheetId="94" r:id="rId34"/>
  </sheets>
  <definedNames>
    <definedName name="allergenes">'fichier huile essentielle'!$B$8:$BR$49</definedName>
    <definedName name="cmr">'fichier huile essentielle'!$B$55:$CA$104</definedName>
  </definedNames>
  <calcPr calcId="125725"/>
</workbook>
</file>

<file path=xl/calcChain.xml><?xml version="1.0" encoding="utf-8"?>
<calcChain xmlns="http://schemas.openxmlformats.org/spreadsheetml/2006/main">
  <c r="C28" i="94"/>
  <c r="D28"/>
  <c r="C29"/>
  <c r="D29"/>
  <c r="H29" s="1"/>
  <c r="C30"/>
  <c r="D30"/>
  <c r="F30" s="1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D27"/>
  <c r="E29"/>
  <c r="F29"/>
  <c r="I29"/>
  <c r="J29"/>
  <c r="K29"/>
  <c r="N29"/>
  <c r="O29"/>
  <c r="Q29"/>
  <c r="S29"/>
  <c r="U29"/>
  <c r="V29"/>
  <c r="Y29"/>
  <c r="Z29"/>
  <c r="AA29"/>
  <c r="AC29"/>
  <c r="AD29"/>
  <c r="AE29"/>
  <c r="AG29"/>
  <c r="AH29"/>
  <c r="AI29"/>
  <c r="AK29"/>
  <c r="AL29"/>
  <c r="AM29"/>
  <c r="AO29"/>
  <c r="AP29"/>
  <c r="AQ29"/>
  <c r="AS29"/>
  <c r="AT29"/>
  <c r="AU29"/>
  <c r="AW29"/>
  <c r="AX29"/>
  <c r="AY29"/>
  <c r="BA29"/>
  <c r="BB29"/>
  <c r="E30"/>
  <c r="G30"/>
  <c r="H30"/>
  <c r="I30"/>
  <c r="K30"/>
  <c r="L30"/>
  <c r="M30"/>
  <c r="O30"/>
  <c r="P30"/>
  <c r="Q30"/>
  <c r="S30"/>
  <c r="T30"/>
  <c r="U30"/>
  <c r="W30"/>
  <c r="X30"/>
  <c r="Y30"/>
  <c r="AA30"/>
  <c r="AB30"/>
  <c r="AC30"/>
  <c r="AE30"/>
  <c r="AF30"/>
  <c r="AG30"/>
  <c r="AI30"/>
  <c r="AJ30"/>
  <c r="AK30"/>
  <c r="AM30"/>
  <c r="AN30"/>
  <c r="AO30"/>
  <c r="AQ30"/>
  <c r="AR30"/>
  <c r="AS30"/>
  <c r="AU30"/>
  <c r="AV30"/>
  <c r="AW30"/>
  <c r="AY30"/>
  <c r="AZ30"/>
  <c r="BA30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E27"/>
  <c r="C43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E5"/>
  <c r="I28" l="1"/>
  <c r="AW28"/>
  <c r="AQ28"/>
  <c r="M28"/>
  <c r="AB28"/>
  <c r="U28"/>
  <c r="AI28"/>
  <c r="G28"/>
  <c r="AV28"/>
  <c r="AN28"/>
  <c r="AG28"/>
  <c r="AA28"/>
  <c r="S28"/>
  <c r="L28"/>
  <c r="E28"/>
  <c r="AY28"/>
  <c r="AR28"/>
  <c r="AK28"/>
  <c r="AC28"/>
  <c r="W28"/>
  <c r="P28"/>
  <c r="H28"/>
  <c r="BA28"/>
  <c r="AS28"/>
  <c r="AM28"/>
  <c r="AF28"/>
  <c r="X28"/>
  <c r="Q28"/>
  <c r="K28"/>
  <c r="F28"/>
  <c r="BB30"/>
  <c r="AX30"/>
  <c r="AT30"/>
  <c r="AP30"/>
  <c r="AL30"/>
  <c r="AH30"/>
  <c r="AD30"/>
  <c r="Z30"/>
  <c r="V30"/>
  <c r="R30"/>
  <c r="N30"/>
  <c r="J30"/>
  <c r="AZ29"/>
  <c r="AV29"/>
  <c r="AR29"/>
  <c r="AN29"/>
  <c r="AJ29"/>
  <c r="AF29"/>
  <c r="AB29"/>
  <c r="W29"/>
  <c r="R29"/>
  <c r="M29"/>
  <c r="G29"/>
  <c r="AZ28"/>
  <c r="AU28"/>
  <c r="AO28"/>
  <c r="AJ28"/>
  <c r="AE28"/>
  <c r="Y28"/>
  <c r="T28"/>
  <c r="O28"/>
  <c r="X29"/>
  <c r="T29"/>
  <c r="P29"/>
  <c r="L29"/>
  <c r="BB28"/>
  <c r="AX28"/>
  <c r="AT28"/>
  <c r="AP28"/>
  <c r="AL28"/>
  <c r="AH28"/>
  <c r="AD28"/>
  <c r="Z28"/>
  <c r="V28"/>
  <c r="R28"/>
  <c r="N28"/>
  <c r="J28"/>
  <c r="AE20" i="33"/>
  <c r="AE21"/>
  <c r="AF4" i="9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AE35" i="33"/>
  <c r="AE40"/>
  <c r="AE12"/>
  <c r="J20" i="94" l="1"/>
  <c r="P20"/>
  <c r="P21" s="1"/>
  <c r="V20"/>
  <c r="V21" s="1"/>
  <c r="AB20"/>
  <c r="AB21" s="1"/>
  <c r="I20"/>
  <c r="O20"/>
  <c r="O21" s="1"/>
  <c r="U20"/>
  <c r="U21" s="1"/>
  <c r="AA20"/>
  <c r="AA21" s="1"/>
  <c r="G20"/>
  <c r="M20"/>
  <c r="M21" s="1"/>
  <c r="S20"/>
  <c r="S21" s="1"/>
  <c r="Y20"/>
  <c r="Y21" s="1"/>
  <c r="AE20"/>
  <c r="AE21" s="1"/>
  <c r="F20"/>
  <c r="L20"/>
  <c r="L21" s="1"/>
  <c r="R20"/>
  <c r="R21" s="1"/>
  <c r="X20"/>
  <c r="X21" s="1"/>
  <c r="AD20"/>
  <c r="AD21" s="1"/>
  <c r="E20"/>
  <c r="K20"/>
  <c r="K21" s="1"/>
  <c r="Q20"/>
  <c r="Q21" s="1"/>
  <c r="W20"/>
  <c r="W21" s="1"/>
  <c r="AC20"/>
  <c r="AC21" s="1"/>
  <c r="H20"/>
  <c r="N20"/>
  <c r="N21" s="1"/>
  <c r="T20"/>
  <c r="T21" s="1"/>
  <c r="Z20"/>
  <c r="Z21" s="1"/>
  <c r="AF20"/>
  <c r="AF21" s="1"/>
  <c r="BC43" l="1"/>
  <c r="C27"/>
  <c r="B27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A19"/>
  <c r="A18"/>
  <c r="A17"/>
  <c r="A16"/>
  <c r="A15"/>
  <c r="A14"/>
  <c r="A13"/>
  <c r="A12"/>
  <c r="A11"/>
  <c r="A10"/>
  <c r="A9"/>
  <c r="A8"/>
  <c r="A7"/>
  <c r="A6"/>
  <c r="A1"/>
  <c r="AE9" i="33"/>
  <c r="AE10"/>
  <c r="AE11"/>
  <c r="AE13"/>
  <c r="AE14"/>
  <c r="AE15"/>
  <c r="AE16"/>
  <c r="AE17"/>
  <c r="AE18"/>
  <c r="AE19"/>
  <c r="AE22"/>
  <c r="AE23"/>
  <c r="AE24"/>
  <c r="AE25"/>
  <c r="AE26"/>
  <c r="AE27"/>
  <c r="AE28"/>
  <c r="AE29"/>
  <c r="AE30"/>
  <c r="AE31"/>
  <c r="AE32"/>
  <c r="AE33"/>
  <c r="AE34"/>
  <c r="AE44"/>
  <c r="AE8"/>
  <c r="AE36"/>
  <c r="AE37"/>
  <c r="AE38"/>
  <c r="AE39"/>
  <c r="AE41"/>
  <c r="AE42"/>
  <c r="AE43"/>
  <c r="AE45"/>
  <c r="AE46"/>
  <c r="AE47"/>
  <c r="AE48"/>
  <c r="BC44" i="94" l="1"/>
  <c r="A5"/>
  <c r="J21"/>
  <c r="F21"/>
  <c r="G21"/>
  <c r="I21"/>
  <c r="H21"/>
  <c r="G764" i="28"/>
  <c r="G765"/>
  <c r="G766"/>
  <c r="G767"/>
  <c r="G763"/>
  <c r="G753"/>
  <c r="G754"/>
  <c r="G755"/>
  <c r="G756"/>
  <c r="G757"/>
  <c r="G758"/>
  <c r="G759"/>
  <c r="G752"/>
  <c r="G743"/>
  <c r="G744"/>
  <c r="G745"/>
  <c r="G746"/>
  <c r="G747"/>
  <c r="G742"/>
  <c r="G734"/>
  <c r="G735"/>
  <c r="G736"/>
  <c r="G737"/>
  <c r="G738"/>
  <c r="G739"/>
  <c r="G740"/>
  <c r="G741"/>
  <c r="G732"/>
  <c r="G733"/>
  <c r="G731"/>
  <c r="G728"/>
  <c r="G729"/>
  <c r="G730"/>
  <c r="G724"/>
  <c r="G725"/>
  <c r="G726"/>
  <c r="G727"/>
  <c r="C106"/>
  <c r="G108" s="1"/>
  <c r="C87"/>
  <c r="G90" s="1"/>
  <c r="C54"/>
  <c r="G59" s="1"/>
  <c r="E21" i="11"/>
  <c r="G710" i="28"/>
  <c r="G711"/>
  <c r="G712"/>
  <c r="G713"/>
  <c r="G714"/>
  <c r="G709"/>
  <c r="G698"/>
  <c r="G699"/>
  <c r="G700"/>
  <c r="G701"/>
  <c r="G702"/>
  <c r="G697"/>
  <c r="G703"/>
  <c r="G704"/>
  <c r="G707"/>
  <c r="G708"/>
  <c r="F706"/>
  <c r="G706" s="1"/>
  <c r="F705"/>
  <c r="G705" s="1"/>
  <c r="F33" i="32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G686" i="28"/>
  <c r="G687"/>
  <c r="G688"/>
  <c r="G685"/>
  <c r="G682"/>
  <c r="G683"/>
  <c r="G681"/>
  <c r="G679"/>
  <c r="G678"/>
  <c r="G675"/>
  <c r="G676"/>
  <c r="G674"/>
  <c r="G672"/>
  <c r="G671"/>
  <c r="G663"/>
  <c r="G664"/>
  <c r="G665"/>
  <c r="G662"/>
  <c r="G659"/>
  <c r="G660"/>
  <c r="G658"/>
  <c r="G656"/>
  <c r="G655"/>
  <c r="G652"/>
  <c r="G653"/>
  <c r="G651"/>
  <c r="G649"/>
  <c r="G648"/>
  <c r="AP35" i="27"/>
  <c r="E8" i="1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0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1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F2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2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3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4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5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6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7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19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0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1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2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/>
  <c r="E28"/>
  <c r="F28" s="1"/>
  <c r="E29"/>
  <c r="F29" s="1"/>
  <c r="E30"/>
  <c r="F30" s="1"/>
  <c r="E31"/>
  <c r="F31" s="1"/>
  <c r="E32"/>
  <c r="F32" s="1"/>
  <c r="E33"/>
  <c r="F33" s="1"/>
  <c r="E8" i="23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24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/>
  <c r="E30"/>
  <c r="F30" s="1"/>
  <c r="E31"/>
  <c r="F31" s="1"/>
  <c r="E32"/>
  <c r="F32" s="1"/>
  <c r="E33"/>
  <c r="F33" s="1"/>
  <c r="E8" i="25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/>
  <c r="E29"/>
  <c r="F29" s="1"/>
  <c r="E30"/>
  <c r="F30" s="1"/>
  <c r="E31"/>
  <c r="F31" s="1"/>
  <c r="E32"/>
  <c r="F32" s="1"/>
  <c r="E33"/>
  <c r="F33" s="1"/>
  <c r="E8" i="26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B35" i="27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C4" i="28"/>
  <c r="C12"/>
  <c r="F13"/>
  <c r="F14"/>
  <c r="C16"/>
  <c r="F17"/>
  <c r="C19"/>
  <c r="G20" s="1"/>
  <c r="C25"/>
  <c r="G28" s="1"/>
  <c r="C33"/>
  <c r="G36" s="1"/>
  <c r="C38"/>
  <c r="G39" s="1"/>
  <c r="C42"/>
  <c r="C47"/>
  <c r="G49" s="1"/>
  <c r="C62"/>
  <c r="G64" s="1"/>
  <c r="C67"/>
  <c r="G73" s="1"/>
  <c r="C75"/>
  <c r="G77" s="1"/>
  <c r="C81"/>
  <c r="G84" s="1"/>
  <c r="C93"/>
  <c r="G98" s="1"/>
  <c r="H97" s="1"/>
  <c r="I97" s="1"/>
  <c r="C114"/>
  <c r="G116" s="1"/>
  <c r="C118"/>
  <c r="G120" s="1"/>
  <c r="C123"/>
  <c r="G124" s="1"/>
  <c r="C128"/>
  <c r="G130" s="1"/>
  <c r="A132"/>
  <c r="C133"/>
  <c r="G135" s="1"/>
  <c r="C137"/>
  <c r="G138" s="1"/>
  <c r="A141"/>
  <c r="C142"/>
  <c r="G144" s="1"/>
  <c r="C147"/>
  <c r="G148" s="1"/>
  <c r="A151"/>
  <c r="C152"/>
  <c r="G153" s="1"/>
  <c r="C156"/>
  <c r="G159" s="1"/>
  <c r="A164"/>
  <c r="C165"/>
  <c r="C170"/>
  <c r="C178"/>
  <c r="F179"/>
  <c r="F180"/>
  <c r="C182"/>
  <c r="F183"/>
  <c r="C185"/>
  <c r="G186" s="1"/>
  <c r="A189"/>
  <c r="C190"/>
  <c r="C194"/>
  <c r="C197"/>
  <c r="C203"/>
  <c r="E204"/>
  <c r="F204" s="1"/>
  <c r="E205"/>
  <c r="F205" s="1"/>
  <c r="C206"/>
  <c r="E207"/>
  <c r="F207" s="1"/>
  <c r="C208"/>
  <c r="G210" s="1"/>
  <c r="C216"/>
  <c r="F217"/>
  <c r="F218"/>
  <c r="C220"/>
  <c r="G222" s="1"/>
  <c r="C225"/>
  <c r="G228" s="1"/>
  <c r="C230"/>
  <c r="G231" s="1"/>
  <c r="C234"/>
  <c r="C238"/>
  <c r="G240" s="1"/>
  <c r="C243"/>
  <c r="G245" s="1"/>
  <c r="C247"/>
  <c r="C252"/>
  <c r="C256"/>
  <c r="G258" s="1"/>
  <c r="C261"/>
  <c r="G263" s="1"/>
  <c r="C268"/>
  <c r="C274"/>
  <c r="G276" s="1"/>
  <c r="C282"/>
  <c r="G286" s="1"/>
  <c r="C290"/>
  <c r="F291"/>
  <c r="C293"/>
  <c r="G295" s="1"/>
  <c r="C298"/>
  <c r="G299" s="1"/>
  <c r="C303"/>
  <c r="G304" s="1"/>
  <c r="C311"/>
  <c r="G312" s="1"/>
  <c r="F312"/>
  <c r="C314"/>
  <c r="G315" s="1"/>
  <c r="C319"/>
  <c r="G321" s="1"/>
  <c r="C323"/>
  <c r="G324" s="1"/>
  <c r="C328"/>
  <c r="G329" s="1"/>
  <c r="C332"/>
  <c r="C337"/>
  <c r="C344"/>
  <c r="G346" s="1"/>
  <c r="C349"/>
  <c r="G351" s="1"/>
  <c r="C354"/>
  <c r="G356" s="1"/>
  <c r="C358"/>
  <c r="G359" s="1"/>
  <c r="C363"/>
  <c r="E364"/>
  <c r="F364" s="1"/>
  <c r="C367"/>
  <c r="G369" s="1"/>
  <c r="C372"/>
  <c r="G374" s="1"/>
  <c r="C377"/>
  <c r="G378" s="1"/>
  <c r="C381"/>
  <c r="G382" s="1"/>
  <c r="C386"/>
  <c r="C394"/>
  <c r="C402"/>
  <c r="G405" s="1"/>
  <c r="C407"/>
  <c r="G411" s="1"/>
  <c r="C415"/>
  <c r="F416"/>
  <c r="F417"/>
  <c r="C419"/>
  <c r="F420"/>
  <c r="C422"/>
  <c r="G424" s="1"/>
  <c r="C426"/>
  <c r="G427" s="1"/>
  <c r="C433"/>
  <c r="C438"/>
  <c r="G439" s="1"/>
  <c r="C442"/>
  <c r="G443" s="1"/>
  <c r="C446"/>
  <c r="G447" s="1"/>
  <c r="C450"/>
  <c r="G451" s="1"/>
  <c r="C459"/>
  <c r="G460" s="1"/>
  <c r="C463"/>
  <c r="C468"/>
  <c r="G469" s="1"/>
  <c r="C472"/>
  <c r="C477"/>
  <c r="G479" s="1"/>
  <c r="C485"/>
  <c r="G486" s="1"/>
  <c r="C490"/>
  <c r="G496" s="1"/>
  <c r="C498"/>
  <c r="F499"/>
  <c r="F500"/>
  <c r="C502"/>
  <c r="F503"/>
  <c r="C505"/>
  <c r="C509"/>
  <c r="G512" s="1"/>
  <c r="C516"/>
  <c r="G517" s="1"/>
  <c r="C520"/>
  <c r="G522" s="1"/>
  <c r="C525"/>
  <c r="E526"/>
  <c r="F526" s="1"/>
  <c r="E527"/>
  <c r="F527" s="1"/>
  <c r="C529"/>
  <c r="G530" s="1"/>
  <c r="C533"/>
  <c r="C537"/>
  <c r="G539" s="1"/>
  <c r="C541"/>
  <c r="G542" s="1"/>
  <c r="C547"/>
  <c r="G561" s="1"/>
  <c r="E548"/>
  <c r="F548" s="1"/>
  <c r="E549"/>
  <c r="F549" s="1"/>
  <c r="C551"/>
  <c r="C556"/>
  <c r="C560"/>
  <c r="C566"/>
  <c r="C570"/>
  <c r="G577" s="1"/>
  <c r="C575"/>
  <c r="F583"/>
  <c r="G583" s="1"/>
  <c r="F584"/>
  <c r="G584" s="1"/>
  <c r="G587"/>
  <c r="G588"/>
  <c r="G594"/>
  <c r="G595"/>
  <c r="G596"/>
  <c r="G599"/>
  <c r="G600"/>
  <c r="G601"/>
  <c r="G602"/>
  <c r="G603"/>
  <c r="G604"/>
  <c r="F607"/>
  <c r="G607" s="1"/>
  <c r="F608"/>
  <c r="G608" s="1"/>
  <c r="F611"/>
  <c r="G611" s="1"/>
  <c r="G614"/>
  <c r="G615"/>
  <c r="G618"/>
  <c r="G619"/>
  <c r="G620"/>
  <c r="G626"/>
  <c r="G627"/>
  <c r="G628"/>
  <c r="G629"/>
  <c r="G630"/>
  <c r="G631"/>
  <c r="F634"/>
  <c r="G634" s="1"/>
  <c r="F635"/>
  <c r="G635" s="1"/>
  <c r="F638"/>
  <c r="G638" s="1"/>
  <c r="G641"/>
  <c r="G642"/>
  <c r="A46" i="29"/>
  <c r="A52"/>
  <c r="A58"/>
  <c r="A66"/>
  <c r="A76"/>
  <c r="E8" i="3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4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5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6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7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9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31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8" i="30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G89" i="28"/>
  <c r="G9"/>
  <c r="G491"/>
  <c r="G383"/>
  <c r="G221"/>
  <c r="G99"/>
  <c r="G102"/>
  <c r="G63"/>
  <c r="G143" l="1"/>
  <c r="G218"/>
  <c r="G187"/>
  <c r="G277"/>
  <c r="G126"/>
  <c r="G162"/>
  <c r="D21" i="94"/>
  <c r="G95" i="28"/>
  <c r="H94" s="1"/>
  <c r="I94" s="1"/>
  <c r="G492"/>
  <c r="G404"/>
  <c r="G403"/>
  <c r="G503"/>
  <c r="G326"/>
  <c r="G494"/>
  <c r="G416"/>
  <c r="G179"/>
  <c r="G526"/>
  <c r="G316"/>
  <c r="G306"/>
  <c r="G134"/>
  <c r="G347"/>
  <c r="G69"/>
  <c r="H68" s="1"/>
  <c r="I68" s="1"/>
  <c r="G35"/>
  <c r="G51"/>
  <c r="G198"/>
  <c r="G50"/>
  <c r="G307"/>
  <c r="G355"/>
  <c r="G154"/>
  <c r="G325"/>
  <c r="G202"/>
  <c r="G495"/>
  <c r="G527"/>
  <c r="G493"/>
  <c r="G200"/>
  <c r="G454"/>
  <c r="G379"/>
  <c r="G417"/>
  <c r="G85"/>
  <c r="G68"/>
  <c r="H67" s="1"/>
  <c r="I67" s="1"/>
  <c r="G309"/>
  <c r="G518"/>
  <c r="G453"/>
  <c r="G279"/>
  <c r="G244"/>
  <c r="G549"/>
  <c r="G205"/>
  <c r="G17"/>
  <c r="AM43" i="94"/>
  <c r="AM44" s="1"/>
  <c r="AC43"/>
  <c r="AC44" s="1"/>
  <c r="U43"/>
  <c r="U44" s="1"/>
  <c r="AU43"/>
  <c r="AU44" s="1"/>
  <c r="K43"/>
  <c r="K44" s="1"/>
  <c r="AX43"/>
  <c r="AX44" s="1"/>
  <c r="AY43"/>
  <c r="AY44" s="1"/>
  <c r="Z43"/>
  <c r="Z44" s="1"/>
  <c r="O43"/>
  <c r="O44" s="1"/>
  <c r="AZ43"/>
  <c r="AZ44" s="1"/>
  <c r="P43"/>
  <c r="P44" s="1"/>
  <c r="AO43"/>
  <c r="AO44" s="1"/>
  <c r="E43"/>
  <c r="E44" s="1"/>
  <c r="X43"/>
  <c r="X44" s="1"/>
  <c r="AE43"/>
  <c r="AE44" s="1"/>
  <c r="AF43"/>
  <c r="AF44" s="1"/>
  <c r="V43"/>
  <c r="V44" s="1"/>
  <c r="AD43"/>
  <c r="AD44" s="1"/>
  <c r="AK43"/>
  <c r="AK44" s="1"/>
  <c r="AL43"/>
  <c r="AL44" s="1"/>
  <c r="AA43"/>
  <c r="AA44" s="1"/>
  <c r="AB43"/>
  <c r="AB44" s="1"/>
  <c r="BA43"/>
  <c r="BA44" s="1"/>
  <c r="Q43"/>
  <c r="Q44" s="1"/>
  <c r="AJ43"/>
  <c r="AJ44" s="1"/>
  <c r="AQ43"/>
  <c r="AQ44" s="1"/>
  <c r="G43"/>
  <c r="G44" s="1"/>
  <c r="AR43"/>
  <c r="AR44" s="1"/>
  <c r="H43"/>
  <c r="H44" s="1"/>
  <c r="AG43"/>
  <c r="AG44" s="1"/>
  <c r="AH43"/>
  <c r="AH44" s="1"/>
  <c r="W43"/>
  <c r="W44" s="1"/>
  <c r="AP43"/>
  <c r="AP44" s="1"/>
  <c r="F43"/>
  <c r="F44" s="1"/>
  <c r="AW43"/>
  <c r="AW44" s="1"/>
  <c r="M43"/>
  <c r="M44" s="1"/>
  <c r="N43"/>
  <c r="N44" s="1"/>
  <c r="AN43"/>
  <c r="AN44" s="1"/>
  <c r="AV43"/>
  <c r="AV44" s="1"/>
  <c r="L43"/>
  <c r="L44" s="1"/>
  <c r="S43"/>
  <c r="S44" s="1"/>
  <c r="T43"/>
  <c r="T44" s="1"/>
  <c r="AS43"/>
  <c r="AS44" s="1"/>
  <c r="I43"/>
  <c r="I44" s="1"/>
  <c r="AT43"/>
  <c r="AT44" s="1"/>
  <c r="J43"/>
  <c r="J44" s="1"/>
  <c r="AI43"/>
  <c r="AI44" s="1"/>
  <c r="BB43"/>
  <c r="BB44" s="1"/>
  <c r="R43"/>
  <c r="R44" s="1"/>
  <c r="Y43"/>
  <c r="Y44" s="1"/>
  <c r="G21" i="28"/>
  <c r="G119"/>
  <c r="G543"/>
  <c r="G107"/>
  <c r="G499"/>
  <c r="G239"/>
  <c r="G139"/>
  <c r="G259"/>
  <c r="G444"/>
  <c r="G300"/>
  <c r="G115"/>
  <c r="G350"/>
  <c r="G72"/>
  <c r="G278"/>
  <c r="G26"/>
  <c r="G223"/>
  <c r="G360"/>
  <c r="G275"/>
  <c r="G52"/>
  <c r="G455"/>
  <c r="G34"/>
  <c r="G27"/>
  <c r="G345"/>
  <c r="G217"/>
  <c r="G507"/>
  <c r="G506"/>
  <c r="G395"/>
  <c r="G398"/>
  <c r="G568"/>
  <c r="G567"/>
  <c r="G473"/>
  <c r="G474"/>
  <c r="G341"/>
  <c r="G340"/>
  <c r="G338"/>
  <c r="G339"/>
  <c r="G475"/>
  <c r="G435"/>
  <c r="G434"/>
  <c r="G523"/>
  <c r="G521"/>
  <c r="G466"/>
  <c r="G465"/>
  <c r="G535"/>
  <c r="G534"/>
  <c r="G285"/>
  <c r="G288"/>
  <c r="G283"/>
  <c r="G287"/>
  <c r="G253"/>
  <c r="G254"/>
  <c r="G176"/>
  <c r="G174"/>
  <c r="G171"/>
  <c r="G175"/>
  <c r="G172"/>
  <c r="G173"/>
  <c r="G8"/>
  <c r="G10"/>
  <c r="G6"/>
  <c r="G5"/>
  <c r="G7"/>
  <c r="G364"/>
  <c r="G409"/>
  <c r="G410"/>
  <c r="G271"/>
  <c r="G270"/>
  <c r="G109"/>
  <c r="G110"/>
  <c r="G511"/>
  <c r="G510"/>
  <c r="G199"/>
  <c r="G452"/>
  <c r="G201"/>
  <c r="G70"/>
  <c r="G487"/>
  <c r="G161"/>
  <c r="G373"/>
  <c r="G420"/>
  <c r="G111"/>
  <c r="G330"/>
  <c r="G413"/>
  <c r="G408"/>
  <c r="G412"/>
  <c r="G65"/>
  <c r="G440"/>
  <c r="G538"/>
  <c r="G481"/>
  <c r="G294"/>
  <c r="G180"/>
  <c r="G368"/>
  <c r="G370"/>
  <c r="G334"/>
  <c r="G335"/>
  <c r="G192"/>
  <c r="G193"/>
  <c r="G157"/>
  <c r="G160"/>
  <c r="G56"/>
  <c r="G57"/>
  <c r="G83"/>
  <c r="H63" s="1"/>
  <c r="I63" s="1"/>
  <c r="G168"/>
  <c r="G167"/>
  <c r="G291"/>
  <c r="G207"/>
  <c r="G183"/>
  <c r="G13"/>
  <c r="G44"/>
  <c r="G196"/>
  <c r="G392"/>
  <c r="G388"/>
  <c r="G390"/>
  <c r="G248"/>
  <c r="G249"/>
  <c r="G101"/>
  <c r="G448"/>
  <c r="G558"/>
  <c r="G554"/>
  <c r="G399"/>
  <c r="G397"/>
  <c r="G235"/>
  <c r="G236"/>
  <c r="G100"/>
  <c r="G531"/>
  <c r="G480"/>
  <c r="G232"/>
  <c r="G129"/>
  <c r="G58"/>
  <c r="G103"/>
  <c r="G361"/>
  <c r="G40"/>
  <c r="G14"/>
  <c r="G320"/>
  <c r="G76"/>
  <c r="H75" s="1"/>
  <c r="I75" s="1"/>
  <c r="G429"/>
  <c r="G191"/>
  <c r="G573"/>
  <c r="G43"/>
  <c r="G284"/>
  <c r="G29"/>
  <c r="G301"/>
  <c r="G553"/>
  <c r="G31"/>
  <c r="G262"/>
  <c r="G562"/>
  <c r="G557"/>
  <c r="G488"/>
  <c r="G470"/>
  <c r="G436"/>
  <c r="G333"/>
  <c r="G305"/>
  <c r="G269"/>
  <c r="G48"/>
  <c r="G97"/>
  <c r="G82"/>
  <c r="G55"/>
  <c r="G464"/>
  <c r="G308"/>
  <c r="G158"/>
  <c r="G71"/>
  <c r="G389"/>
  <c r="G571"/>
  <c r="G166"/>
  <c r="G195"/>
  <c r="G552"/>
  <c r="G30"/>
  <c r="G572"/>
  <c r="G500"/>
  <c r="G125"/>
  <c r="G396"/>
  <c r="G145"/>
  <c r="G211"/>
  <c r="G212"/>
  <c r="G209"/>
  <c r="G576"/>
  <c r="G264"/>
  <c r="G94"/>
  <c r="G96"/>
  <c r="G226"/>
  <c r="G257"/>
  <c r="G78"/>
  <c r="G478"/>
  <c r="G149"/>
  <c r="G461"/>
  <c r="G204"/>
  <c r="G387"/>
  <c r="G250"/>
  <c r="G428"/>
  <c r="G548"/>
  <c r="G265"/>
  <c r="G391"/>
  <c r="G423"/>
  <c r="G227"/>
  <c r="G88"/>
  <c r="H69" l="1"/>
  <c r="I69" s="1"/>
  <c r="D44" i="94"/>
  <c r="H93" i="28"/>
  <c r="I93" s="1"/>
  <c r="H62"/>
  <c r="I62" s="1"/>
</calcChain>
</file>

<file path=xl/sharedStrings.xml><?xml version="1.0" encoding="utf-8"?>
<sst xmlns="http://schemas.openxmlformats.org/spreadsheetml/2006/main" count="3348" uniqueCount="278">
  <si>
    <t xml:space="preserve">Identification du produit : </t>
  </si>
  <si>
    <t>La présence de la substance doit être indiquée dans la liste des ingrédients visés à l'article 6 paragraphe 1, point g),</t>
  </si>
  <si>
    <t xml:space="preserve"> lorsque sa concentration est supérieure:</t>
  </si>
  <si>
    <r>
      <t xml:space="preserve">— </t>
    </r>
    <r>
      <rPr>
        <sz val="8.5"/>
        <rFont val="EUAlbertina-Regu"/>
      </rPr>
      <t>à 0,001 % (10 ppm) dans les produits non rincés</t>
    </r>
  </si>
  <si>
    <r>
      <t xml:space="preserve">— </t>
    </r>
    <r>
      <rPr>
        <sz val="8.5"/>
        <rFont val="EUAlbertina-Regu"/>
      </rPr>
      <t>à 0,01 % (100 ppm) dans les produits rincés</t>
    </r>
  </si>
  <si>
    <t>Concentration en parfum</t>
  </si>
  <si>
    <t>Allergène</t>
  </si>
  <si>
    <t>Numéro CAS</t>
  </si>
  <si>
    <t>Concentration en allergène du parfum</t>
  </si>
  <si>
    <t>Concentration en allergène du produit %</t>
  </si>
  <si>
    <t>Concentration en allergène du produit en ppm</t>
  </si>
  <si>
    <t xml:space="preserve">Amyl cinnamal   </t>
  </si>
  <si>
    <t>122-40-7</t>
  </si>
  <si>
    <t>Amylcinnamyl alcohol</t>
  </si>
  <si>
    <t xml:space="preserve">101-85-9 </t>
  </si>
  <si>
    <t xml:space="preserve">Anisyl alcohol </t>
  </si>
  <si>
    <t>105-13-5</t>
  </si>
  <si>
    <t xml:space="preserve">Benzyl alcohol </t>
  </si>
  <si>
    <t>100-51-6</t>
  </si>
  <si>
    <t xml:space="preserve">Benzyl benzoate </t>
  </si>
  <si>
    <t xml:space="preserve">120-51-4 </t>
  </si>
  <si>
    <t xml:space="preserve">Benzyl cinnamate </t>
  </si>
  <si>
    <t xml:space="preserve">103-41-3 </t>
  </si>
  <si>
    <t>Benzyl salicylate</t>
  </si>
  <si>
    <t xml:space="preserve">118-58-1 </t>
  </si>
  <si>
    <t>80-54-6</t>
  </si>
  <si>
    <t xml:space="preserve">Cinnamal </t>
  </si>
  <si>
    <t>104-55-2</t>
  </si>
  <si>
    <t xml:space="preserve">Cinnamyl alcohol  </t>
  </si>
  <si>
    <t>104-54-1</t>
  </si>
  <si>
    <t>Citral</t>
  </si>
  <si>
    <t>5392-40-5</t>
  </si>
  <si>
    <t xml:space="preserve">Citronellol </t>
  </si>
  <si>
    <t>106-22-9</t>
  </si>
  <si>
    <t>Coumarin</t>
  </si>
  <si>
    <t>91-64-5</t>
  </si>
  <si>
    <t xml:space="preserve">Eugenol </t>
  </si>
  <si>
    <t>97-53-0</t>
  </si>
  <si>
    <t xml:space="preserve">Farnesol </t>
  </si>
  <si>
    <t>4602-84-0</t>
  </si>
  <si>
    <t xml:space="preserve">Geraniol </t>
  </si>
  <si>
    <t>106-24-1</t>
  </si>
  <si>
    <t xml:space="preserve">Hexyl cinnamaldehyde </t>
  </si>
  <si>
    <t xml:space="preserve">101-86-0 </t>
  </si>
  <si>
    <t xml:space="preserve">Hydroxy-citronellal </t>
  </si>
  <si>
    <t xml:space="preserve">107-75-5 </t>
  </si>
  <si>
    <t xml:space="preserve">31906-04-4 </t>
  </si>
  <si>
    <t xml:space="preserve">Isoeugenol </t>
  </si>
  <si>
    <t xml:space="preserve"> 97-54-1</t>
  </si>
  <si>
    <t>5989-27-5</t>
  </si>
  <si>
    <t xml:space="preserve">Linalool </t>
  </si>
  <si>
    <t>78-70-6</t>
  </si>
  <si>
    <t xml:space="preserve">Methyl heptin carbonate           </t>
  </si>
  <si>
    <t>111-12-6</t>
  </si>
  <si>
    <t xml:space="preserve">alpha Isomethyl Ionone  </t>
  </si>
  <si>
    <t>127-51-5</t>
  </si>
  <si>
    <t xml:space="preserve">Evernia Prunastri (Oak moss and treemoss) extract                </t>
  </si>
  <si>
    <t>90028-68-55</t>
  </si>
  <si>
    <t xml:space="preserve">Evernia Furfuracea (Treemoss extract)  </t>
  </si>
  <si>
    <t>90028-67-4</t>
  </si>
  <si>
    <t xml:space="preserve">Composant à indiquer sur l'étiquette si &gt;10 </t>
  </si>
  <si>
    <t xml:space="preserve">lyral </t>
  </si>
  <si>
    <t>1 PPM = 1 mg/kg</t>
  </si>
  <si>
    <t xml:space="preserve">Lilial  </t>
  </si>
  <si>
    <t xml:space="preserve">Limonene </t>
  </si>
  <si>
    <t>he cajeput</t>
  </si>
  <si>
    <t>he camomille</t>
  </si>
  <si>
    <t>he cannelle chine</t>
  </si>
  <si>
    <t>he citronelle</t>
  </si>
  <si>
    <t>he citron</t>
  </si>
  <si>
    <t>he cypres</t>
  </si>
  <si>
    <t>he eucalyptus</t>
  </si>
  <si>
    <t>he genievre baies</t>
  </si>
  <si>
    <t>he geranium</t>
  </si>
  <si>
    <t>he gingembre</t>
  </si>
  <si>
    <t>he girofle clous</t>
  </si>
  <si>
    <t>he lavande</t>
  </si>
  <si>
    <t>he Marjolaine</t>
  </si>
  <si>
    <t>he menthe poivrée</t>
  </si>
  <si>
    <t>he myrrhe</t>
  </si>
  <si>
    <t>he niaouli</t>
  </si>
  <si>
    <t>he muscade noix</t>
  </si>
  <si>
    <t>he orange douce</t>
  </si>
  <si>
    <t>he origan</t>
  </si>
  <si>
    <t>he pin sylvestre</t>
  </si>
  <si>
    <t>he romarin</t>
  </si>
  <si>
    <t>he sarriette</t>
  </si>
  <si>
    <t>he sauge officinale</t>
  </si>
  <si>
    <t>he thym rouge</t>
  </si>
  <si>
    <t>verveine</t>
  </si>
  <si>
    <t>ylang</t>
  </si>
  <si>
    <t>Pourcentage de HE dans formules phykidis</t>
  </si>
  <si>
    <t>Réf PHYK / HE (%)</t>
  </si>
  <si>
    <t>A100</t>
  </si>
  <si>
    <t>06</t>
  </si>
  <si>
    <t>100</t>
  </si>
  <si>
    <t>181</t>
  </si>
  <si>
    <t>185</t>
  </si>
  <si>
    <t>186</t>
  </si>
  <si>
    <t>187</t>
  </si>
  <si>
    <t>188</t>
  </si>
  <si>
    <t>202</t>
  </si>
  <si>
    <t>387</t>
  </si>
  <si>
    <t>389</t>
  </si>
  <si>
    <t>390</t>
  </si>
  <si>
    <t>400</t>
  </si>
  <si>
    <t>401</t>
  </si>
  <si>
    <t>402</t>
  </si>
  <si>
    <t>403</t>
  </si>
  <si>
    <t>403E</t>
  </si>
  <si>
    <t>404</t>
  </si>
  <si>
    <t>405</t>
  </si>
  <si>
    <t>407</t>
  </si>
  <si>
    <t>408</t>
  </si>
  <si>
    <t>409</t>
  </si>
  <si>
    <t>412</t>
  </si>
  <si>
    <t>413</t>
  </si>
  <si>
    <t>414</t>
  </si>
  <si>
    <t>415</t>
  </si>
  <si>
    <t>417</t>
  </si>
  <si>
    <t>418</t>
  </si>
  <si>
    <t>426</t>
  </si>
  <si>
    <t>420</t>
  </si>
  <si>
    <t>410</t>
  </si>
  <si>
    <t>428</t>
  </si>
  <si>
    <t>429</t>
  </si>
  <si>
    <t>600</t>
  </si>
  <si>
    <t>503</t>
  </si>
  <si>
    <t>Thermo</t>
  </si>
  <si>
    <t>cajeput</t>
  </si>
  <si>
    <t>camomille</t>
  </si>
  <si>
    <t>cannelle</t>
  </si>
  <si>
    <t>citron</t>
  </si>
  <si>
    <t>cypres</t>
  </si>
  <si>
    <t>eucalyptus</t>
  </si>
  <si>
    <t>genievre</t>
  </si>
  <si>
    <t>geranium</t>
  </si>
  <si>
    <t>gingembre</t>
  </si>
  <si>
    <t>girofle</t>
  </si>
  <si>
    <t>lavande</t>
  </si>
  <si>
    <t>marjolaine</t>
  </si>
  <si>
    <t>menthe poivrée</t>
  </si>
  <si>
    <t>myrrhe</t>
  </si>
  <si>
    <t>niaouli</t>
  </si>
  <si>
    <t>muscade noix</t>
  </si>
  <si>
    <t>orange</t>
  </si>
  <si>
    <t>origan</t>
  </si>
  <si>
    <t>pin</t>
  </si>
  <si>
    <t>romarin</t>
  </si>
  <si>
    <t>sarriette</t>
  </si>
  <si>
    <t>sauge</t>
  </si>
  <si>
    <t>thym</t>
  </si>
  <si>
    <t>Total</t>
  </si>
  <si>
    <t>Cannelle</t>
  </si>
  <si>
    <t>Eucalyptus</t>
  </si>
  <si>
    <t>Girofle</t>
  </si>
  <si>
    <t>menthe</t>
  </si>
  <si>
    <t>thermo</t>
  </si>
  <si>
    <t>Geranium</t>
  </si>
  <si>
    <t>Genievre</t>
  </si>
  <si>
    <t>Concentration pour</t>
  </si>
  <si>
    <t>1 Kg DE HE en %</t>
  </si>
  <si>
    <t>1 Kg DE HE en PPM</t>
  </si>
  <si>
    <t>fini en PPM</t>
  </si>
  <si>
    <t>Concentration dans produit</t>
  </si>
  <si>
    <t>Concentration dans</t>
  </si>
  <si>
    <t>tea tree</t>
  </si>
  <si>
    <t>he tea tree</t>
  </si>
  <si>
    <t>he palmarosa</t>
  </si>
  <si>
    <t>palmarosa</t>
  </si>
  <si>
    <t>604</t>
  </si>
  <si>
    <t>HA701</t>
  </si>
  <si>
    <t>BM501</t>
  </si>
  <si>
    <t>BM101</t>
  </si>
  <si>
    <t>huile bambou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</si>
  <si>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</si>
  <si>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Soulaj</t>
  </si>
  <si>
    <t>camphre</t>
  </si>
  <si>
    <t>menthol</t>
  </si>
  <si>
    <t>canelle</t>
  </si>
  <si>
    <t>gaultherie</t>
  </si>
  <si>
    <t>he gaultherie</t>
  </si>
  <si>
    <t>nom huile essentielle</t>
  </si>
  <si>
    <t>numero cas</t>
  </si>
  <si>
    <t>%</t>
  </si>
  <si>
    <t>concentration dans 1kg d huile essentielle</t>
  </si>
  <si>
    <t>reference produit</t>
  </si>
  <si>
    <t>% dans la reference</t>
  </si>
  <si>
    <t>huile essentielle</t>
  </si>
  <si>
    <t>citronelle</t>
  </si>
  <si>
    <t>geranuim</t>
  </si>
  <si>
    <t>muscade</t>
  </si>
  <si>
    <t>orange douce</t>
  </si>
  <si>
    <t>pin sylvestre</t>
  </si>
  <si>
    <t>total par allergene</t>
  </si>
  <si>
    <t>Evernia Prunastri (Oak moss and treemoss) extract</t>
  </si>
  <si>
    <t>Thym</t>
  </si>
  <si>
    <t>majolaine</t>
  </si>
  <si>
    <t>allergene</t>
  </si>
  <si>
    <t>cmr</t>
  </si>
  <si>
    <t>wintergreen</t>
  </si>
  <si>
    <t>lilas</t>
  </si>
  <si>
    <t>jasmin</t>
  </si>
  <si>
    <t>millepertuis</t>
  </si>
  <si>
    <t>vanille</t>
  </si>
  <si>
    <t>chevrefeuille crème</t>
  </si>
  <si>
    <t>chevrefeuille huile</t>
  </si>
  <si>
    <t>fraise bonbon</t>
  </si>
  <si>
    <t>111-77-3</t>
  </si>
  <si>
    <t>5406-86-0</t>
  </si>
  <si>
    <t>110-80-5</t>
  </si>
  <si>
    <t>109-86-4</t>
  </si>
  <si>
    <t>5146-66-7/558</t>
  </si>
  <si>
    <t>75-07-0</t>
  </si>
  <si>
    <t>60-35-5</t>
  </si>
  <si>
    <t>4170-30-3</t>
  </si>
  <si>
    <t>123-73-9</t>
  </si>
  <si>
    <t>117-81-7</t>
  </si>
  <si>
    <t>140-67-0</t>
  </si>
  <si>
    <t>98-01-1</t>
  </si>
  <si>
    <t>107-22-2</t>
  </si>
  <si>
    <t>123-31-9</t>
  </si>
  <si>
    <t>78-59-1</t>
  </si>
  <si>
    <t>78-79-5</t>
  </si>
  <si>
    <t>93-15-2</t>
  </si>
  <si>
    <t>104-93-8</t>
  </si>
  <si>
    <t>81-14-1</t>
  </si>
  <si>
    <t>81-15-2</t>
  </si>
  <si>
    <t>91-20-3</t>
  </si>
  <si>
    <t>18127-01-0</t>
  </si>
  <si>
    <t>16409-43-1</t>
  </si>
  <si>
    <t>94-59-7</t>
  </si>
  <si>
    <t>64-67-5</t>
  </si>
  <si>
    <t>77-78-1</t>
  </si>
  <si>
    <t>108-88-3</t>
  </si>
  <si>
    <t>46-11-1</t>
  </si>
  <si>
    <t>3033-23-6</t>
  </si>
  <si>
    <t>120-80-9</t>
  </si>
  <si>
    <t>123-05-7</t>
  </si>
  <si>
    <t>62518-65-4</t>
  </si>
  <si>
    <t>56107-04-1</t>
  </si>
  <si>
    <t>150-76-5</t>
  </si>
  <si>
    <t>71-43-2</t>
  </si>
  <si>
    <t>84012-15-7</t>
  </si>
  <si>
    <t>68917-50-0</t>
  </si>
  <si>
    <t>85940-29-0</t>
  </si>
  <si>
    <t>122-39-4</t>
  </si>
  <si>
    <t>98-00-0</t>
  </si>
  <si>
    <t>591-78-6</t>
  </si>
  <si>
    <t>93-53-8</t>
  </si>
  <si>
    <t>120-58-1</t>
  </si>
  <si>
    <t>108-95-2</t>
  </si>
  <si>
    <t>91-22-5</t>
  </si>
  <si>
    <t>8030-89-5</t>
  </si>
  <si>
    <t>6658-48-6</t>
  </si>
  <si>
    <t>97-99-4</t>
  </si>
  <si>
    <t>total cmr</t>
  </si>
  <si>
    <t>mdp: phykidis</t>
  </si>
  <si>
    <t>seuil etiquettage</t>
  </si>
  <si>
    <t>seuil interdiction</t>
  </si>
  <si>
    <t>max ifra</t>
  </si>
  <si>
    <t>base caramel beurre sale</t>
  </si>
  <si>
    <t>base fraise</t>
  </si>
  <si>
    <t>base vanille</t>
  </si>
  <si>
    <t>base chevrefeuille creme</t>
  </si>
  <si>
    <t>base chevrefeuille huile</t>
  </si>
  <si>
    <t>base jasmin</t>
  </si>
  <si>
    <t>base coco</t>
  </si>
  <si>
    <t>butylphenyl methylpropional/lilial</t>
  </si>
  <si>
    <t>hydroxysohexyl 3…lyral</t>
  </si>
  <si>
    <t>total interdiction:</t>
  </si>
  <si>
    <t>403e</t>
  </si>
  <si>
    <t>base lilas</t>
  </si>
  <si>
    <t>oleoresine</t>
  </si>
  <si>
    <t>methyl nicotinate</t>
  </si>
  <si>
    <t>canelle ceylan</t>
  </si>
  <si>
    <t>cannelier feuilles</t>
  </si>
  <si>
    <t>hh</t>
  </si>
</sst>
</file>

<file path=xl/styles.xml><?xml version="1.0" encoding="utf-8"?>
<styleSheet xmlns="http://schemas.openxmlformats.org/spreadsheetml/2006/main">
  <numFmts count="1">
    <numFmt numFmtId="164" formatCode="0.0000"/>
  </numFmts>
  <fonts count="16">
    <font>
      <sz val="10"/>
      <name val="Arial"/>
    </font>
    <font>
      <sz val="8.5"/>
      <name val="EUAlbertina-Regu"/>
    </font>
    <font>
      <sz val="9.5"/>
      <name val="EUAlbertina-Regu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sz val="15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6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16">
    <xf numFmtId="0" fontId="0" fillId="0" borderId="0" xfId="0"/>
    <xf numFmtId="0" fontId="0" fillId="0" borderId="0" xfId="0" quotePrefix="1" applyAlignment="1">
      <alignment horizontal="left"/>
    </xf>
    <xf numFmtId="0" fontId="1" fillId="0" borderId="0" xfId="0" quotePrefix="1" applyFont="1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wrapText="1"/>
    </xf>
    <xf numFmtId="0" fontId="3" fillId="0" borderId="0" xfId="0" applyFont="1" applyAlignment="1">
      <alignment horizontal="left" wrapText="1"/>
    </xf>
    <xf numFmtId="1" fontId="4" fillId="0" borderId="0" xfId="0" applyNumberFormat="1" applyFont="1"/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Protection="1">
      <protection locked="0"/>
    </xf>
    <xf numFmtId="2" fontId="0" fillId="0" borderId="0" xfId="0" applyNumberFormat="1" applyProtection="1"/>
    <xf numFmtId="0" fontId="0" fillId="0" borderId="0" xfId="0" applyProtection="1"/>
    <xf numFmtId="0" fontId="5" fillId="0" borderId="0" xfId="0" applyFont="1"/>
    <xf numFmtId="0" fontId="0" fillId="0" borderId="1" xfId="0" applyBorder="1" applyProtection="1">
      <protection locked="0"/>
    </xf>
    <xf numFmtId="49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4" fillId="0" borderId="1" xfId="0" quotePrefix="1" applyFont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right"/>
      <protection locked="0"/>
    </xf>
    <xf numFmtId="0" fontId="4" fillId="0" borderId="1" xfId="0" quotePrefix="1" applyFont="1" applyBorder="1" applyAlignment="1" applyProtection="1">
      <alignment horizontal="right" wrapText="1"/>
      <protection locked="0"/>
    </xf>
    <xf numFmtId="0" fontId="4" fillId="0" borderId="1" xfId="0" applyFont="1" applyBorder="1" applyAlignment="1" applyProtection="1">
      <alignment horizontal="right" wrapText="1"/>
      <protection locked="0"/>
    </xf>
    <xf numFmtId="0" fontId="4" fillId="0" borderId="1" xfId="0" quotePrefix="1" applyFont="1" applyBorder="1" applyAlignment="1" applyProtection="1">
      <alignment horizontal="right"/>
      <protection locked="0"/>
    </xf>
    <xf numFmtId="164" fontId="4" fillId="0" borderId="1" xfId="0" quotePrefix="1" applyNumberFormat="1" applyFont="1" applyBorder="1" applyAlignment="1" applyProtection="1">
      <alignment horizontal="right" vertical="center" wrapText="1"/>
      <protection locked="0"/>
    </xf>
    <xf numFmtId="164" fontId="4" fillId="0" borderId="1" xfId="0" applyNumberFormat="1" applyFont="1" applyBorder="1" applyAlignment="1" applyProtection="1">
      <alignment horizontal="right" vertical="center" wrapText="1"/>
      <protection locked="0"/>
    </xf>
    <xf numFmtId="164" fontId="4" fillId="0" borderId="1" xfId="0" applyNumberFormat="1" applyFont="1" applyBorder="1" applyAlignment="1" applyProtection="1">
      <alignment horizontal="right"/>
      <protection locked="0"/>
    </xf>
    <xf numFmtId="0" fontId="0" fillId="0" borderId="0" xfId="0" applyBorder="1"/>
    <xf numFmtId="0" fontId="4" fillId="0" borderId="0" xfId="0" quotePrefix="1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0" xfId="0" quotePrefix="1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7" fillId="0" borderId="0" xfId="0" quotePrefix="1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/>
    <xf numFmtId="0" fontId="9" fillId="0" borderId="1" xfId="0" applyFont="1" applyBorder="1" applyProtection="1">
      <protection locked="0"/>
    </xf>
    <xf numFmtId="0" fontId="4" fillId="0" borderId="0" xfId="0" applyFont="1" applyAlignment="1">
      <alignment horizontal="left" wrapText="1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/>
      <protection locked="0"/>
    </xf>
    <xf numFmtId="0" fontId="9" fillId="0" borderId="0" xfId="0" applyFont="1"/>
    <xf numFmtId="49" fontId="9" fillId="0" borderId="2" xfId="0" applyNumberFormat="1" applyFont="1" applyBorder="1" applyProtection="1">
      <protection locked="0"/>
    </xf>
    <xf numFmtId="49" fontId="9" fillId="0" borderId="0" xfId="0" applyNumberFormat="1" applyFont="1" applyBorder="1" applyProtection="1">
      <protection locked="0"/>
    </xf>
    <xf numFmtId="164" fontId="4" fillId="0" borderId="0" xfId="0" applyNumberFormat="1" applyFont="1" applyBorder="1" applyAlignment="1" applyProtection="1">
      <alignment horizontal="right"/>
      <protection locked="0"/>
    </xf>
    <xf numFmtId="49" fontId="9" fillId="0" borderId="0" xfId="0" applyNumberFormat="1" applyFont="1"/>
    <xf numFmtId="0" fontId="10" fillId="0" borderId="0" xfId="0" applyFont="1"/>
    <xf numFmtId="0" fontId="8" fillId="0" borderId="0" xfId="0" applyFont="1"/>
    <xf numFmtId="0" fontId="11" fillId="0" borderId="0" xfId="0" applyFont="1"/>
    <xf numFmtId="0" fontId="4" fillId="0" borderId="0" xfId="0" applyFont="1"/>
    <xf numFmtId="0" fontId="9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 applyAlignment="1" applyProtection="1">
      <alignment horizontal="left" vertical="center" wrapText="1"/>
      <protection locked="0"/>
    </xf>
    <xf numFmtId="0" fontId="6" fillId="0" borderId="0" xfId="0" applyFont="1"/>
    <xf numFmtId="0" fontId="6" fillId="0" borderId="0" xfId="0" applyFont="1" applyBorder="1" applyAlignment="1" applyProtection="1">
      <alignment horizontal="left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/>
    <xf numFmtId="0" fontId="13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3" fillId="0" borderId="0" xfId="0" quotePrefix="1" applyFont="1" applyAlignment="1">
      <alignment horizontal="center" wrapText="1"/>
    </xf>
    <xf numFmtId="0" fontId="3" fillId="0" borderId="0" xfId="0" quotePrefix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6" xfId="0" applyBorder="1"/>
    <xf numFmtId="0" fontId="4" fillId="0" borderId="7" xfId="0" applyFont="1" applyBorder="1"/>
    <xf numFmtId="0" fontId="6" fillId="0" borderId="8" xfId="0" applyFont="1" applyBorder="1"/>
    <xf numFmtId="0" fontId="4" fillId="0" borderId="9" xfId="0" applyFont="1" applyBorder="1"/>
    <xf numFmtId="0" fontId="4" fillId="0" borderId="5" xfId="0" applyFont="1" applyBorder="1"/>
    <xf numFmtId="0" fontId="3" fillId="0" borderId="10" xfId="0" quotePrefix="1" applyFont="1" applyBorder="1" applyAlignment="1">
      <alignment horizontal="center" wrapText="1"/>
    </xf>
    <xf numFmtId="0" fontId="4" fillId="2" borderId="7" xfId="0" applyFont="1" applyFill="1" applyBorder="1"/>
    <xf numFmtId="0" fontId="0" fillId="2" borderId="0" xfId="0" applyFill="1" applyAlignment="1">
      <alignment horizontal="center"/>
    </xf>
    <xf numFmtId="0" fontId="14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2" fillId="0" borderId="0" xfId="0" quotePrefix="1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quotePrefix="1" applyFont="1" applyAlignment="1">
      <alignment horizontal="left" wrapText="1"/>
    </xf>
    <xf numFmtId="0" fontId="4" fillId="2" borderId="0" xfId="0" applyFont="1" applyFill="1" applyAlignment="1">
      <alignment horizontal="center"/>
    </xf>
    <xf numFmtId="0" fontId="4" fillId="0" borderId="3" xfId="0" applyFont="1" applyBorder="1"/>
    <xf numFmtId="0" fontId="0" fillId="2" borderId="0" xfId="0" applyFill="1" applyBorder="1" applyAlignment="1">
      <alignment horizontal="center"/>
    </xf>
    <xf numFmtId="0" fontId="0" fillId="0" borderId="5" xfId="0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0" borderId="10" xfId="0" applyFont="1" applyBorder="1"/>
    <xf numFmtId="0" fontId="4" fillId="2" borderId="3" xfId="0" applyFont="1" applyFill="1" applyBorder="1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>
      <alignment horizontal="center"/>
    </xf>
    <xf numFmtId="0" fontId="0" fillId="0" borderId="11" xfId="0" applyBorder="1"/>
    <xf numFmtId="0" fontId="0" fillId="0" borderId="7" xfId="0" applyBorder="1"/>
    <xf numFmtId="0" fontId="0" fillId="0" borderId="0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</cellXfs>
  <cellStyles count="16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3" xfId="6"/>
    <cellStyle name="Normal 3 2" xfId="7"/>
    <cellStyle name="Normal 3 3" xfId="8"/>
    <cellStyle name="Normal 3 4" xfId="9"/>
    <cellStyle name="Normal 4" xfId="10"/>
    <cellStyle name="Normal 4 2" xfId="11"/>
    <cellStyle name="Normal 4 3" xfId="12"/>
    <cellStyle name="Normal 5" xfId="13"/>
    <cellStyle name="Normal 5 2" xfId="14"/>
    <cellStyle name="Normal 6" xfId="15"/>
  </cellStyles>
  <dxfs count="3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opLeftCell="A4" zoomScale="70" zoomScaleNormal="70" workbookViewId="0">
      <selection activeCell="F21" sqref="F21"/>
    </sheetView>
  </sheetViews>
  <sheetFormatPr baseColWidth="10" defaultRowHeight="12.75"/>
  <cols>
    <col min="2" max="2" width="22.7109375" customWidth="1"/>
  </cols>
  <sheetData>
    <row r="1" spans="1:7">
      <c r="A1" s="1" t="s">
        <v>0</v>
      </c>
      <c r="C1" s="12" t="s">
        <v>65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12.75" customHeight="1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12.75" customHeight="1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12.75" customHeight="1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14.25" customHeight="1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12.75" customHeight="1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14.25" customHeight="1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0.05</v>
      </c>
      <c r="E18">
        <f t="shared" si="1"/>
        <v>0.05</v>
      </c>
      <c r="F18" s="9">
        <f t="shared" si="0"/>
        <v>500</v>
      </c>
      <c r="G18" s="12"/>
    </row>
    <row r="19" spans="1:7">
      <c r="A19" s="14"/>
      <c r="B19" s="7" t="s">
        <v>32</v>
      </c>
      <c r="C19" s="8" t="s">
        <v>33</v>
      </c>
      <c r="D19" s="12">
        <v>0.05</v>
      </c>
      <c r="E19">
        <f t="shared" si="1"/>
        <v>0.05</v>
      </c>
      <c r="F19" s="9">
        <f t="shared" si="0"/>
        <v>500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24.75" customHeight="1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27" customHeight="1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0.5</v>
      </c>
      <c r="E24">
        <f t="shared" si="1"/>
        <v>0.5</v>
      </c>
      <c r="F24" s="9">
        <f t="shared" si="0"/>
        <v>5000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16.5" customHeight="1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15" customHeight="1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 ht="14.25" customHeight="1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7</v>
      </c>
      <c r="E30">
        <f t="shared" si="1"/>
        <v>7</v>
      </c>
      <c r="F30" s="9">
        <f t="shared" si="0"/>
        <v>70000</v>
      </c>
      <c r="G30" s="12"/>
    </row>
    <row r="31" spans="1:7">
      <c r="A31" s="14"/>
      <c r="B31" s="7" t="s">
        <v>50</v>
      </c>
      <c r="C31" s="8" t="s">
        <v>51</v>
      </c>
      <c r="D31" s="12">
        <v>3</v>
      </c>
      <c r="E31">
        <f t="shared" si="1"/>
        <v>3</v>
      </c>
      <c r="F31" s="9">
        <f t="shared" si="0"/>
        <v>30000</v>
      </c>
      <c r="G31" s="12"/>
    </row>
    <row r="32" spans="1:7" ht="14.25" customHeight="1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sheetProtection sheet="1" objects="1" scenarios="1"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topLeftCell="A13" workbookViewId="0">
      <selection activeCell="F21" sqref="F21"/>
    </sheetView>
  </sheetViews>
  <sheetFormatPr baseColWidth="10" defaultRowHeight="12.75"/>
  <cols>
    <col min="2" max="2" width="17.140625" customWidth="1"/>
  </cols>
  <sheetData>
    <row r="1" spans="1:7">
      <c r="A1" s="1" t="s">
        <v>0</v>
      </c>
      <c r="C1" s="12" t="s">
        <v>66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22.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33.7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4</v>
      </c>
      <c r="E30">
        <f t="shared" si="1"/>
        <v>4</v>
      </c>
      <c r="F30" s="9">
        <f t="shared" si="0"/>
        <v>40000</v>
      </c>
      <c r="G30" s="12"/>
    </row>
    <row r="31" spans="1:7">
      <c r="A31" s="14"/>
      <c r="B31" s="7" t="s">
        <v>50</v>
      </c>
      <c r="C31" s="8" t="s">
        <v>51</v>
      </c>
      <c r="D31" s="12">
        <v>1</v>
      </c>
      <c r="E31">
        <f t="shared" si="1"/>
        <v>1</v>
      </c>
      <c r="F31" s="9">
        <f t="shared" si="0"/>
        <v>10000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3"/>
  <sheetViews>
    <sheetView topLeftCell="A6" zoomScale="85" zoomScaleNormal="85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67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1</v>
      </c>
      <c r="E13">
        <f t="shared" si="1"/>
        <v>1</v>
      </c>
      <c r="F13" s="9">
        <f t="shared" si="0"/>
        <v>10000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90</v>
      </c>
      <c r="E16">
        <f t="shared" si="1"/>
        <v>90</v>
      </c>
      <c r="F16" s="9">
        <f t="shared" si="0"/>
        <v>900000</v>
      </c>
      <c r="G16" s="12"/>
    </row>
    <row r="17" spans="1:7" ht="22.5">
      <c r="A17" s="14"/>
      <c r="B17" s="7" t="s">
        <v>28</v>
      </c>
      <c r="C17" s="8" t="s">
        <v>29</v>
      </c>
      <c r="D17" s="12">
        <v>1</v>
      </c>
      <c r="E17">
        <f t="shared" si="1"/>
        <v>1</v>
      </c>
      <c r="F17" s="9">
        <f t="shared" si="0"/>
        <v>10000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4</v>
      </c>
      <c r="E20">
        <f t="shared" si="1"/>
        <v>4</v>
      </c>
      <c r="F20" s="9">
        <f t="shared" si="0"/>
        <v>40000</v>
      </c>
      <c r="G20" s="12"/>
    </row>
    <row r="21" spans="1:7">
      <c r="A21" s="14"/>
      <c r="B21" s="7" t="s">
        <v>36</v>
      </c>
      <c r="C21" s="8" t="s">
        <v>37</v>
      </c>
      <c r="D21" s="12">
        <v>6</v>
      </c>
      <c r="E21">
        <f t="shared" si="1"/>
        <v>6</v>
      </c>
      <c r="F21" s="9">
        <f t="shared" si="0"/>
        <v>60000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</v>
      </c>
      <c r="E30">
        <f t="shared" si="1"/>
        <v>0</v>
      </c>
      <c r="F30" s="9">
        <f t="shared" si="0"/>
        <v>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68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2</v>
      </c>
      <c r="E18">
        <f t="shared" si="1"/>
        <v>2</v>
      </c>
      <c r="F18" s="9">
        <f t="shared" si="0"/>
        <v>20000</v>
      </c>
      <c r="G18" s="12"/>
    </row>
    <row r="19" spans="1:7">
      <c r="A19" s="14"/>
      <c r="B19" s="7" t="s">
        <v>32</v>
      </c>
      <c r="C19" s="8" t="s">
        <v>33</v>
      </c>
      <c r="D19" s="12">
        <v>16</v>
      </c>
      <c r="E19">
        <f t="shared" si="1"/>
        <v>16</v>
      </c>
      <c r="F19" s="9">
        <f t="shared" si="0"/>
        <v>160000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1.5</v>
      </c>
      <c r="E21">
        <f t="shared" si="1"/>
        <v>1.5</v>
      </c>
      <c r="F21" s="9">
        <f t="shared" si="0"/>
        <v>15000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26</v>
      </c>
      <c r="E25">
        <f t="shared" si="1"/>
        <v>26</v>
      </c>
      <c r="F25" s="9">
        <f t="shared" si="0"/>
        <v>260000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5</v>
      </c>
      <c r="E30">
        <f t="shared" si="1"/>
        <v>5</v>
      </c>
      <c r="F30" s="9">
        <f t="shared" si="0"/>
        <v>50000</v>
      </c>
      <c r="G30" s="12"/>
    </row>
    <row r="31" spans="1:7">
      <c r="A31" s="14"/>
      <c r="B31" s="7" t="s">
        <v>50</v>
      </c>
      <c r="C31" s="8" t="s">
        <v>51</v>
      </c>
      <c r="D31" s="12">
        <v>2</v>
      </c>
      <c r="E31">
        <f t="shared" si="1"/>
        <v>2</v>
      </c>
      <c r="F31" s="9">
        <f t="shared" si="0"/>
        <v>20000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69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3.2</v>
      </c>
      <c r="E18">
        <f t="shared" si="1"/>
        <v>3.2</v>
      </c>
      <c r="F18" s="9">
        <f t="shared" si="0"/>
        <v>32000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0.1</v>
      </c>
      <c r="E25">
        <f t="shared" si="1"/>
        <v>0.1</v>
      </c>
      <c r="F25" s="9">
        <f t="shared" si="0"/>
        <v>1000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70</v>
      </c>
      <c r="E30">
        <f t="shared" si="1"/>
        <v>70</v>
      </c>
      <c r="F30" s="9">
        <f t="shared" si="0"/>
        <v>700000</v>
      </c>
      <c r="G30" s="12"/>
    </row>
    <row r="31" spans="1:7">
      <c r="A31" s="14"/>
      <c r="B31" s="7" t="s">
        <v>50</v>
      </c>
      <c r="C31" s="8" t="s">
        <v>51</v>
      </c>
      <c r="D31" s="12">
        <v>0.2</v>
      </c>
      <c r="E31">
        <f t="shared" si="1"/>
        <v>0.2</v>
      </c>
      <c r="F31" s="9">
        <f t="shared" si="0"/>
        <v>2000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70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5</v>
      </c>
      <c r="E30">
        <f t="shared" si="1"/>
        <v>5</v>
      </c>
      <c r="F30" s="9">
        <f t="shared" si="0"/>
        <v>50000</v>
      </c>
      <c r="G30" s="12"/>
    </row>
    <row r="31" spans="1:7">
      <c r="A31" s="14"/>
      <c r="B31" s="7" t="s">
        <v>50</v>
      </c>
      <c r="C31" s="8" t="s">
        <v>51</v>
      </c>
      <c r="D31" s="12">
        <v>1</v>
      </c>
      <c r="E31">
        <f t="shared" si="1"/>
        <v>1</v>
      </c>
      <c r="F31" s="9">
        <f t="shared" si="0"/>
        <v>10000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3"/>
  <sheetViews>
    <sheetView topLeftCell="A13" workbookViewId="0">
      <selection activeCell="F21" sqref="F21"/>
    </sheetView>
  </sheetViews>
  <sheetFormatPr baseColWidth="10" defaultRowHeight="12.75"/>
  <cols>
    <col min="2" max="2" width="26" customWidth="1"/>
  </cols>
  <sheetData>
    <row r="1" spans="1:7">
      <c r="A1" s="1" t="s">
        <v>0</v>
      </c>
      <c r="C1" s="12" t="s">
        <v>71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22.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22.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0.1</v>
      </c>
      <c r="E25">
        <f t="shared" si="1"/>
        <v>0.1</v>
      </c>
      <c r="F25" s="9">
        <f t="shared" si="0"/>
        <v>1000</v>
      </c>
      <c r="G25" s="12"/>
    </row>
    <row r="26" spans="1:7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15.02</v>
      </c>
      <c r="E30">
        <f t="shared" si="1"/>
        <v>15.02</v>
      </c>
      <c r="F30" s="9">
        <f t="shared" si="0"/>
        <v>150200</v>
      </c>
      <c r="G30" s="12"/>
    </row>
    <row r="31" spans="1:7">
      <c r="A31" s="14"/>
      <c r="B31" s="7" t="s">
        <v>50</v>
      </c>
      <c r="C31" s="8" t="s">
        <v>51</v>
      </c>
      <c r="D31" s="12">
        <v>0.2</v>
      </c>
      <c r="E31">
        <f t="shared" si="1"/>
        <v>0.2</v>
      </c>
      <c r="F31" s="9">
        <f t="shared" si="0"/>
        <v>2000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3"/>
  <sheetViews>
    <sheetView topLeftCell="A16" workbookViewId="0">
      <selection activeCell="F21" sqref="F21"/>
    </sheetView>
  </sheetViews>
  <sheetFormatPr baseColWidth="10" defaultRowHeight="12.75"/>
  <cols>
    <col min="1" max="1" width="8.5703125" customWidth="1"/>
    <col min="2" max="2" width="39.85546875" customWidth="1"/>
    <col min="3" max="3" width="10.42578125" customWidth="1"/>
    <col min="5" max="5" width="14.7109375" customWidth="1"/>
    <col min="6" max="6" width="15.42578125" customWidth="1"/>
  </cols>
  <sheetData>
    <row r="1" spans="1:7">
      <c r="A1" s="1" t="s">
        <v>0</v>
      </c>
      <c r="C1" s="12" t="s">
        <v>181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16.5" customHeight="1">
      <c r="A8" s="12">
        <v>100</v>
      </c>
      <c r="B8" s="7" t="s">
        <v>54</v>
      </c>
      <c r="C8" s="8" t="s">
        <v>55</v>
      </c>
      <c r="D8" s="12">
        <v>0</v>
      </c>
      <c r="E8"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v>0</v>
      </c>
      <c r="F9" s="9">
        <f t="shared" si="0"/>
        <v>0</v>
      </c>
      <c r="G9" s="12"/>
    </row>
    <row r="10" spans="1:7" ht="13.5" customHeight="1">
      <c r="A10" s="14"/>
      <c r="B10" s="7" t="s">
        <v>13</v>
      </c>
      <c r="C10" s="8" t="s">
        <v>14</v>
      </c>
      <c r="D10" s="12">
        <v>0</v>
      </c>
      <c r="E10"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v>0</v>
      </c>
      <c r="F12" s="9">
        <f t="shared" si="0"/>
        <v>0</v>
      </c>
      <c r="G12" s="12"/>
    </row>
    <row r="13" spans="1:7" ht="14.25" customHeight="1">
      <c r="A13" s="14"/>
      <c r="B13" s="7" t="s">
        <v>19</v>
      </c>
      <c r="C13" s="8" t="s">
        <v>20</v>
      </c>
      <c r="D13" s="12">
        <v>0</v>
      </c>
      <c r="E13">
        <v>0</v>
      </c>
      <c r="F13" s="9">
        <f t="shared" si="0"/>
        <v>0</v>
      </c>
      <c r="G13" s="12"/>
    </row>
    <row r="14" spans="1:7" ht="15.75" customHeight="1">
      <c r="A14" s="14"/>
      <c r="B14" s="7" t="s">
        <v>21</v>
      </c>
      <c r="C14" s="8" t="s">
        <v>22</v>
      </c>
      <c r="D14" s="12">
        <v>0</v>
      </c>
      <c r="E14">
        <v>0</v>
      </c>
      <c r="F14" s="9">
        <f t="shared" si="0"/>
        <v>0</v>
      </c>
      <c r="G14" s="12"/>
    </row>
    <row r="15" spans="1:7" ht="13.5" customHeight="1">
      <c r="A15" s="14"/>
      <c r="B15" s="7" t="s">
        <v>23</v>
      </c>
      <c r="C15" s="8" t="s">
        <v>24</v>
      </c>
      <c r="D15" s="12">
        <v>0</v>
      </c>
      <c r="E15"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v>0</v>
      </c>
      <c r="F16" s="9">
        <f t="shared" si="0"/>
        <v>0</v>
      </c>
      <c r="G16" s="12"/>
    </row>
    <row r="17" spans="1:7" ht="16.5" customHeight="1">
      <c r="A17" s="14"/>
      <c r="B17" s="7" t="s">
        <v>28</v>
      </c>
      <c r="C17" s="8" t="s">
        <v>29</v>
      </c>
      <c r="D17" s="12">
        <v>0</v>
      </c>
      <c r="E17"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v>0</v>
      </c>
      <c r="F21" s="9">
        <f t="shared" si="0"/>
        <v>0</v>
      </c>
      <c r="G21" s="12"/>
    </row>
    <row r="22" spans="1:7" ht="15" customHeight="1">
      <c r="A22" s="14"/>
      <c r="B22" s="7" t="s">
        <v>58</v>
      </c>
      <c r="C22" s="8" t="s">
        <v>59</v>
      </c>
      <c r="D22" s="12">
        <v>0</v>
      </c>
      <c r="E22">
        <v>0</v>
      </c>
      <c r="F22" s="9">
        <f t="shared" si="0"/>
        <v>0</v>
      </c>
      <c r="G22" s="12"/>
    </row>
    <row r="23" spans="1:7" ht="17.25" customHeight="1">
      <c r="A23" s="14"/>
      <c r="B23" s="7" t="s">
        <v>56</v>
      </c>
      <c r="C23" s="8" t="s">
        <v>57</v>
      </c>
      <c r="D23" s="12">
        <v>0</v>
      </c>
      <c r="E23"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v>0</v>
      </c>
      <c r="F25" s="9">
        <f t="shared" si="0"/>
        <v>0</v>
      </c>
      <c r="G25" s="12"/>
    </row>
    <row r="26" spans="1:7" ht="16.5" customHeight="1">
      <c r="A26" s="14"/>
      <c r="B26" s="7" t="s">
        <v>42</v>
      </c>
      <c r="C26" s="8" t="s">
        <v>43</v>
      </c>
      <c r="D26" s="12">
        <v>0</v>
      </c>
      <c r="E26">
        <v>0</v>
      </c>
      <c r="F26" s="9">
        <f t="shared" si="0"/>
        <v>0</v>
      </c>
      <c r="G26" s="12"/>
    </row>
    <row r="27" spans="1:7" ht="15.75" customHeight="1">
      <c r="A27" s="14"/>
      <c r="B27" s="7" t="s">
        <v>44</v>
      </c>
      <c r="C27" s="8" t="s">
        <v>45</v>
      </c>
      <c r="D27" s="12">
        <v>0</v>
      </c>
      <c r="E27"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0.01</v>
      </c>
      <c r="E30">
        <v>0.01</v>
      </c>
      <c r="F30" s="9">
        <f t="shared" si="0"/>
        <v>100</v>
      </c>
      <c r="G30" s="12"/>
    </row>
    <row r="31" spans="1:7">
      <c r="A31" s="14"/>
      <c r="B31" s="7" t="s">
        <v>50</v>
      </c>
      <c r="C31" s="8" t="s">
        <v>51</v>
      </c>
      <c r="D31" s="12">
        <v>0.2</v>
      </c>
      <c r="E31">
        <v>0.2</v>
      </c>
      <c r="F31" s="9">
        <f t="shared" si="0"/>
        <v>2000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v>0</v>
      </c>
      <c r="F33" s="9">
        <f t="shared" si="0"/>
        <v>0</v>
      </c>
      <c r="G33" s="1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cols>
    <col min="2" max="2" width="38.42578125" customWidth="1"/>
  </cols>
  <sheetData>
    <row r="1" spans="1:7">
      <c r="A1" s="1" t="s">
        <v>0</v>
      </c>
      <c r="C1" s="12" t="s">
        <v>72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8.0250000000000004</v>
      </c>
      <c r="E30">
        <f t="shared" si="1"/>
        <v>8.0250000000000004</v>
      </c>
      <c r="F30" s="9">
        <f t="shared" si="0"/>
        <v>80250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33"/>
  <sheetViews>
    <sheetView topLeftCell="A13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73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0.93</v>
      </c>
      <c r="E18">
        <f t="shared" si="1"/>
        <v>0.93</v>
      </c>
      <c r="F18" s="9">
        <f t="shared" si="0"/>
        <v>9300</v>
      </c>
      <c r="G18" s="12"/>
    </row>
    <row r="19" spans="1:7">
      <c r="A19" s="14"/>
      <c r="B19" s="7" t="s">
        <v>32</v>
      </c>
      <c r="C19" s="8" t="s">
        <v>33</v>
      </c>
      <c r="D19" s="12">
        <v>35.65</v>
      </c>
      <c r="E19">
        <f t="shared" si="1"/>
        <v>35.65</v>
      </c>
      <c r="F19" s="9">
        <f t="shared" si="0"/>
        <v>356500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17.93</v>
      </c>
      <c r="E25">
        <f t="shared" si="1"/>
        <v>17.93</v>
      </c>
      <c r="F25" s="9">
        <f t="shared" si="0"/>
        <v>179300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0.3</v>
      </c>
      <c r="E30">
        <f t="shared" si="1"/>
        <v>0.3</v>
      </c>
      <c r="F30" s="9">
        <f t="shared" si="0"/>
        <v>3000</v>
      </c>
      <c r="G30" s="12"/>
    </row>
    <row r="31" spans="1:7">
      <c r="A31" s="14"/>
      <c r="B31" s="7" t="s">
        <v>50</v>
      </c>
      <c r="C31" s="8" t="s">
        <v>51</v>
      </c>
      <c r="D31" s="12">
        <v>6.83</v>
      </c>
      <c r="E31">
        <f t="shared" si="1"/>
        <v>6.83</v>
      </c>
      <c r="F31" s="9">
        <f t="shared" si="0"/>
        <v>68300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33"/>
  <sheetViews>
    <sheetView zoomScale="130" zoomScaleNormal="130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74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1.2</v>
      </c>
      <c r="E18">
        <f t="shared" si="1"/>
        <v>1.2</v>
      </c>
      <c r="F18" s="9">
        <f t="shared" si="0"/>
        <v>12000</v>
      </c>
      <c r="G18" s="12"/>
    </row>
    <row r="19" spans="1:7">
      <c r="A19" s="14"/>
      <c r="B19" s="7" t="s">
        <v>32</v>
      </c>
      <c r="C19" s="8" t="s">
        <v>33</v>
      </c>
      <c r="D19" s="12">
        <v>0.5</v>
      </c>
      <c r="E19">
        <f t="shared" si="1"/>
        <v>0.5</v>
      </c>
      <c r="F19" s="9">
        <f t="shared" si="0"/>
        <v>5000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0.2</v>
      </c>
      <c r="E21">
        <f t="shared" si="1"/>
        <v>0.2</v>
      </c>
      <c r="F21" s="9">
        <f t="shared" si="0"/>
        <v>2000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1</v>
      </c>
      <c r="E25">
        <f t="shared" si="1"/>
        <v>1</v>
      </c>
      <c r="F25" s="9">
        <f t="shared" si="0"/>
        <v>10000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2</v>
      </c>
      <c r="E30">
        <f t="shared" si="1"/>
        <v>2</v>
      </c>
      <c r="F30" s="9">
        <f t="shared" si="0"/>
        <v>20000</v>
      </c>
      <c r="G30" s="12"/>
    </row>
    <row r="31" spans="1:7">
      <c r="A31" s="14"/>
      <c r="B31" s="7" t="s">
        <v>50</v>
      </c>
      <c r="C31" s="8" t="s">
        <v>51</v>
      </c>
      <c r="D31" s="12">
        <v>0.5</v>
      </c>
      <c r="E31">
        <f t="shared" si="1"/>
        <v>0.5</v>
      </c>
      <c r="F31" s="9">
        <f t="shared" si="0"/>
        <v>5000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33"/>
  <sheetViews>
    <sheetView topLeftCell="A19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75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0.05</v>
      </c>
      <c r="E12">
        <f t="shared" si="1"/>
        <v>0.05</v>
      </c>
      <c r="F12" s="9">
        <f t="shared" si="0"/>
        <v>500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84</v>
      </c>
      <c r="E21">
        <f t="shared" si="1"/>
        <v>84</v>
      </c>
      <c r="F21" s="9">
        <f t="shared" si="0"/>
        <v>840000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0.5</v>
      </c>
      <c r="E28">
        <f t="shared" si="1"/>
        <v>0.5</v>
      </c>
      <c r="F28" s="9">
        <f t="shared" si="0"/>
        <v>5000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</v>
      </c>
      <c r="E30">
        <f t="shared" si="1"/>
        <v>0</v>
      </c>
      <c r="F30" s="9">
        <f t="shared" si="0"/>
        <v>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76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0.3</v>
      </c>
      <c r="E20">
        <f t="shared" si="1"/>
        <v>0.3</v>
      </c>
      <c r="F20" s="9">
        <f t="shared" si="0"/>
        <v>3000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0.6</v>
      </c>
      <c r="E25">
        <f t="shared" si="1"/>
        <v>0.6</v>
      </c>
      <c r="F25" s="9">
        <f t="shared" si="0"/>
        <v>6000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1.3</v>
      </c>
      <c r="E30">
        <f t="shared" si="1"/>
        <v>1.3</v>
      </c>
      <c r="F30" s="9">
        <f t="shared" si="0"/>
        <v>13000</v>
      </c>
      <c r="G30" s="12"/>
    </row>
    <row r="31" spans="1:7">
      <c r="A31" s="14"/>
      <c r="B31" s="7" t="s">
        <v>50</v>
      </c>
      <c r="C31" s="8" t="s">
        <v>51</v>
      </c>
      <c r="D31" s="12">
        <v>40.4</v>
      </c>
      <c r="E31">
        <f t="shared" si="1"/>
        <v>40.4</v>
      </c>
      <c r="F31" s="9">
        <f t="shared" si="0"/>
        <v>404000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77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5.0000000000000001E-3</v>
      </c>
      <c r="E13">
        <f t="shared" si="1"/>
        <v>5.0000000000000001E-3</v>
      </c>
      <c r="F13" s="9">
        <f t="shared" si="0"/>
        <v>50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4.9500000000000002E-2</v>
      </c>
      <c r="E22">
        <f t="shared" si="1"/>
        <v>4.9500000000000002E-2</v>
      </c>
      <c r="F22" s="9">
        <f t="shared" si="0"/>
        <v>495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3</v>
      </c>
      <c r="E25">
        <f t="shared" si="1"/>
        <v>3</v>
      </c>
      <c r="F25" s="9">
        <f t="shared" si="0"/>
        <v>30000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5.0199999999999996</v>
      </c>
      <c r="E30">
        <f t="shared" si="1"/>
        <v>5.0199999999999996</v>
      </c>
      <c r="F30" s="9">
        <f t="shared" si="0"/>
        <v>50199.999999999993</v>
      </c>
      <c r="G30" s="12"/>
    </row>
    <row r="31" spans="1:7">
      <c r="A31" s="14"/>
      <c r="B31" s="7" t="s">
        <v>50</v>
      </c>
      <c r="C31" s="8" t="s">
        <v>51</v>
      </c>
      <c r="D31" s="12">
        <v>5</v>
      </c>
      <c r="E31">
        <f t="shared" si="1"/>
        <v>5</v>
      </c>
      <c r="F31" s="9">
        <f t="shared" si="0"/>
        <v>50000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78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4</v>
      </c>
      <c r="E30">
        <f t="shared" si="1"/>
        <v>4</v>
      </c>
      <c r="F30" s="9">
        <f t="shared" si="0"/>
        <v>40000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79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0.1</v>
      </c>
      <c r="E15">
        <f t="shared" si="1"/>
        <v>0.1</v>
      </c>
      <c r="F15" s="9">
        <f t="shared" si="0"/>
        <v>1000</v>
      </c>
      <c r="G15" s="12"/>
    </row>
    <row r="16" spans="1:7">
      <c r="A16" s="14"/>
      <c r="B16" s="7" t="s">
        <v>26</v>
      </c>
      <c r="C16" s="8" t="s">
        <v>27</v>
      </c>
      <c r="D16" s="12">
        <v>1</v>
      </c>
      <c r="E16">
        <f t="shared" si="1"/>
        <v>1</v>
      </c>
      <c r="F16" s="9">
        <f t="shared" si="0"/>
        <v>10000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0.1</v>
      </c>
      <c r="E21">
        <f t="shared" si="1"/>
        <v>0.1</v>
      </c>
      <c r="F21" s="9">
        <f t="shared" si="0"/>
        <v>1000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</v>
      </c>
      <c r="E30">
        <f t="shared" si="1"/>
        <v>0</v>
      </c>
      <c r="F30" s="9">
        <f t="shared" si="0"/>
        <v>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80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15</v>
      </c>
      <c r="E30">
        <f t="shared" si="1"/>
        <v>15</v>
      </c>
      <c r="F30" s="9">
        <f t="shared" si="0"/>
        <v>150000</v>
      </c>
      <c r="G30" s="12"/>
    </row>
    <row r="31" spans="1:7">
      <c r="A31" s="14"/>
      <c r="B31" s="7" t="s">
        <v>50</v>
      </c>
      <c r="C31" s="8" t="s">
        <v>51</v>
      </c>
      <c r="D31" s="12">
        <v>0.2</v>
      </c>
      <c r="E31">
        <f t="shared" si="1"/>
        <v>0.2</v>
      </c>
      <c r="F31" s="9">
        <f t="shared" si="0"/>
        <v>2000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81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1</v>
      </c>
      <c r="E20">
        <f t="shared" si="1"/>
        <v>1</v>
      </c>
      <c r="F20" s="9">
        <f t="shared" si="0"/>
        <v>10000</v>
      </c>
      <c r="G20" s="12"/>
    </row>
    <row r="21" spans="1:7">
      <c r="A21" s="14"/>
      <c r="B21" s="7" t="s">
        <v>36</v>
      </c>
      <c r="C21" s="8" t="s">
        <v>37</v>
      </c>
      <c r="D21" s="12">
        <v>0.6</v>
      </c>
      <c r="E21">
        <f t="shared" si="1"/>
        <v>0.6</v>
      </c>
      <c r="F21" s="9">
        <f t="shared" si="0"/>
        <v>6000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1</v>
      </c>
      <c r="E28">
        <f t="shared" si="1"/>
        <v>1</v>
      </c>
      <c r="F28" s="9">
        <f t="shared" si="0"/>
        <v>10000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7</v>
      </c>
      <c r="E30">
        <f t="shared" si="1"/>
        <v>7</v>
      </c>
      <c r="F30" s="9">
        <f t="shared" si="0"/>
        <v>70000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82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0.3</v>
      </c>
      <c r="E18">
        <f t="shared" si="1"/>
        <v>0.3</v>
      </c>
      <c r="F18" s="9">
        <f t="shared" si="0"/>
        <v>3000</v>
      </c>
      <c r="G18" s="12"/>
    </row>
    <row r="19" spans="1:7">
      <c r="A19" s="14"/>
      <c r="B19" s="7" t="s">
        <v>32</v>
      </c>
      <c r="C19" s="8" t="s">
        <v>33</v>
      </c>
      <c r="D19" s="12">
        <v>0.2</v>
      </c>
      <c r="E19">
        <f t="shared" si="1"/>
        <v>0.2</v>
      </c>
      <c r="F19" s="9">
        <f t="shared" si="0"/>
        <v>2000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0.01</v>
      </c>
      <c r="E24">
        <f t="shared" si="1"/>
        <v>0.01</v>
      </c>
      <c r="F24" s="9">
        <f t="shared" si="0"/>
        <v>100</v>
      </c>
      <c r="G24" s="12"/>
    </row>
    <row r="25" spans="1:7">
      <c r="A25" s="14"/>
      <c r="B25" s="7" t="s">
        <v>40</v>
      </c>
      <c r="C25" s="8" t="s">
        <v>41</v>
      </c>
      <c r="D25" s="12">
        <v>0.1</v>
      </c>
      <c r="E25">
        <f t="shared" si="1"/>
        <v>0.1</v>
      </c>
      <c r="F25" s="9">
        <f t="shared" si="0"/>
        <v>1000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96.5</v>
      </c>
      <c r="E30">
        <f t="shared" si="1"/>
        <v>96.5</v>
      </c>
      <c r="F30" s="9">
        <f t="shared" si="0"/>
        <v>965000</v>
      </c>
      <c r="G30" s="12"/>
    </row>
    <row r="31" spans="1:7">
      <c r="A31" s="14"/>
      <c r="B31" s="7" t="s">
        <v>50</v>
      </c>
      <c r="C31" s="8" t="s">
        <v>51</v>
      </c>
      <c r="D31" s="12">
        <v>0.75</v>
      </c>
      <c r="E31">
        <f t="shared" si="1"/>
        <v>0.75</v>
      </c>
      <c r="F31" s="9">
        <f t="shared" si="0"/>
        <v>7500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83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0.5</v>
      </c>
      <c r="E21">
        <f t="shared" si="1"/>
        <v>0.5</v>
      </c>
      <c r="F21" s="9">
        <f t="shared" si="0"/>
        <v>5000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</v>
      </c>
      <c r="E30">
        <f t="shared" si="1"/>
        <v>1</v>
      </c>
      <c r="F30" s="9">
        <f t="shared" si="0"/>
        <v>10000</v>
      </c>
      <c r="G30" s="12"/>
    </row>
    <row r="31" spans="1:7">
      <c r="A31" s="14"/>
      <c r="B31" s="7" t="s">
        <v>50</v>
      </c>
      <c r="C31" s="8" t="s">
        <v>51</v>
      </c>
      <c r="D31" s="12">
        <v>2</v>
      </c>
      <c r="E31">
        <f t="shared" si="1"/>
        <v>2</v>
      </c>
      <c r="F31" s="9">
        <f t="shared" si="0"/>
        <v>20000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33"/>
  <sheetViews>
    <sheetView topLeftCell="A4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168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0.4</v>
      </c>
      <c r="E18">
        <f t="shared" si="1"/>
        <v>0.4</v>
      </c>
      <c r="F18" s="9">
        <f t="shared" si="0"/>
        <v>4000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78.2</v>
      </c>
      <c r="E25">
        <f t="shared" si="1"/>
        <v>78.2</v>
      </c>
      <c r="F25" s="9">
        <f t="shared" si="0"/>
        <v>782000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0.1</v>
      </c>
      <c r="E30">
        <f t="shared" si="1"/>
        <v>0.1</v>
      </c>
      <c r="F30" s="9">
        <f t="shared" si="0"/>
        <v>1000</v>
      </c>
      <c r="G30" s="12"/>
    </row>
    <row r="31" spans="1:7">
      <c r="A31" s="14"/>
      <c r="B31" s="7" t="s">
        <v>50</v>
      </c>
      <c r="C31" s="8" t="s">
        <v>51</v>
      </c>
      <c r="D31" s="12">
        <v>3.6</v>
      </c>
      <c r="E31">
        <f t="shared" si="1"/>
        <v>3.6</v>
      </c>
      <c r="F31" s="9">
        <f t="shared" si="0"/>
        <v>36000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84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1</v>
      </c>
      <c r="E25">
        <f t="shared" si="1"/>
        <v>1</v>
      </c>
      <c r="F25" s="9">
        <f t="shared" si="0"/>
        <v>10000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8.5</v>
      </c>
      <c r="E30">
        <f t="shared" si="1"/>
        <v>8.5</v>
      </c>
      <c r="F30" s="9">
        <f t="shared" si="0"/>
        <v>85000</v>
      </c>
      <c r="G30" s="12"/>
    </row>
    <row r="31" spans="1:7">
      <c r="A31" s="14"/>
      <c r="B31" s="7" t="s">
        <v>50</v>
      </c>
      <c r="C31" s="8" t="s">
        <v>51</v>
      </c>
      <c r="D31" s="12">
        <v>0.1</v>
      </c>
      <c r="E31">
        <f t="shared" si="1"/>
        <v>0.1</v>
      </c>
      <c r="F31" s="9">
        <f t="shared" si="0"/>
        <v>1000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33"/>
  <sheetViews>
    <sheetView topLeftCell="A22" zoomScale="130" zoomScaleNormal="130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85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0.09</v>
      </c>
      <c r="E19">
        <f t="shared" si="1"/>
        <v>0.09</v>
      </c>
      <c r="F19" s="9">
        <f t="shared" si="0"/>
        <v>900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0.09</v>
      </c>
      <c r="E21">
        <f t="shared" si="1"/>
        <v>0.09</v>
      </c>
      <c r="F21" s="9">
        <f t="shared" si="0"/>
        <v>900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3.99</v>
      </c>
      <c r="E30">
        <f t="shared" si="1"/>
        <v>3.99</v>
      </c>
      <c r="F30" s="9">
        <f t="shared" si="0"/>
        <v>39900</v>
      </c>
      <c r="G30" s="12"/>
    </row>
    <row r="31" spans="1:7">
      <c r="A31" s="14"/>
      <c r="B31" s="7" t="s">
        <v>50</v>
      </c>
      <c r="C31" s="8" t="s">
        <v>51</v>
      </c>
      <c r="D31" s="82">
        <v>1.49</v>
      </c>
      <c r="E31">
        <f t="shared" si="1"/>
        <v>1.49</v>
      </c>
      <c r="F31" s="9">
        <f t="shared" si="0"/>
        <v>14900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86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0.5</v>
      </c>
      <c r="E30">
        <f t="shared" si="1"/>
        <v>0.5</v>
      </c>
      <c r="F30" s="9">
        <f t="shared" si="0"/>
        <v>5000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87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2.1</v>
      </c>
      <c r="E30">
        <f t="shared" si="1"/>
        <v>2.1</v>
      </c>
      <c r="F30" s="9">
        <f t="shared" si="0"/>
        <v>21000</v>
      </c>
      <c r="G30" s="12"/>
    </row>
    <row r="31" spans="1:7">
      <c r="A31" s="14"/>
      <c r="B31" s="7" t="s">
        <v>50</v>
      </c>
      <c r="C31" s="8" t="s">
        <v>51</v>
      </c>
      <c r="D31" s="12">
        <v>0.4</v>
      </c>
      <c r="E31">
        <f t="shared" si="1"/>
        <v>0.4</v>
      </c>
      <c r="F31" s="9">
        <f t="shared" si="0"/>
        <v>4000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167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</v>
      </c>
      <c r="E25">
        <f t="shared" si="1"/>
        <v>0</v>
      </c>
      <c r="F25" s="9">
        <f t="shared" si="0"/>
        <v>0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1.1000000000000001</v>
      </c>
      <c r="E30">
        <f t="shared" si="1"/>
        <v>1.1000000000000001</v>
      </c>
      <c r="F30" s="9">
        <f t="shared" si="0"/>
        <v>11000</v>
      </c>
      <c r="G30" s="12"/>
    </row>
    <row r="31" spans="1:7">
      <c r="A31" s="14"/>
      <c r="B31" s="7" t="s">
        <v>50</v>
      </c>
      <c r="C31" s="8" t="s">
        <v>51</v>
      </c>
      <c r="D31" s="12">
        <v>0</v>
      </c>
      <c r="E31">
        <f t="shared" si="1"/>
        <v>0</v>
      </c>
      <c r="F31" s="9">
        <f t="shared" si="0"/>
        <v>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cols>
    <col min="2" max="2" width="22.42578125" bestFit="1" customWidth="1"/>
  </cols>
  <sheetData>
    <row r="1" spans="1:7">
      <c r="A1" s="1" t="s">
        <v>0</v>
      </c>
      <c r="C1" s="12" t="s">
        <v>88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0</v>
      </c>
      <c r="E12">
        <f t="shared" si="1"/>
        <v>0</v>
      </c>
      <c r="F12" s="9">
        <f t="shared" si="0"/>
        <v>0</v>
      </c>
      <c r="G12" s="12"/>
    </row>
    <row r="13" spans="1:7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7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0</v>
      </c>
      <c r="E21">
        <f t="shared" si="1"/>
        <v>0</v>
      </c>
      <c r="F21" s="9">
        <f t="shared" si="0"/>
        <v>0</v>
      </c>
      <c r="G21" s="12"/>
    </row>
    <row r="22" spans="1:7" ht="22.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22.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0.2</v>
      </c>
      <c r="E25">
        <f t="shared" si="1"/>
        <v>0.2</v>
      </c>
      <c r="F25" s="9">
        <f t="shared" si="0"/>
        <v>2000</v>
      </c>
      <c r="G25" s="12"/>
    </row>
    <row r="26" spans="1:7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0</v>
      </c>
      <c r="E28">
        <f t="shared" si="1"/>
        <v>0</v>
      </c>
      <c r="F28" s="9">
        <f t="shared" si="0"/>
        <v>0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2</v>
      </c>
      <c r="E30">
        <f t="shared" si="1"/>
        <v>2</v>
      </c>
      <c r="F30" s="9">
        <f t="shared" si="0"/>
        <v>20000</v>
      </c>
      <c r="G30" s="12"/>
    </row>
    <row r="31" spans="1:7">
      <c r="A31" s="14"/>
      <c r="B31" s="7" t="s">
        <v>50</v>
      </c>
      <c r="C31" s="8" t="s">
        <v>51</v>
      </c>
      <c r="D31" s="12">
        <v>6</v>
      </c>
      <c r="E31">
        <f t="shared" si="1"/>
        <v>6</v>
      </c>
      <c r="F31" s="9">
        <f t="shared" si="0"/>
        <v>60000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89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 ht="33.75">
      <c r="A8" s="12">
        <v>100</v>
      </c>
      <c r="B8" s="7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7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 ht="22.5">
      <c r="A10" s="14"/>
      <c r="B10" s="7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7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7" t="s">
        <v>17</v>
      </c>
      <c r="C12" s="8" t="s">
        <v>18</v>
      </c>
      <c r="D12" s="12">
        <v>1.1999999999999999E-3</v>
      </c>
      <c r="E12">
        <f t="shared" si="1"/>
        <v>1.1999999999999999E-3</v>
      </c>
      <c r="F12" s="9">
        <f t="shared" si="0"/>
        <v>11.999999999999998</v>
      </c>
      <c r="G12" s="12"/>
    </row>
    <row r="13" spans="1:7" ht="22.5">
      <c r="A13" s="14"/>
      <c r="B13" s="7" t="s">
        <v>19</v>
      </c>
      <c r="C13" s="8" t="s">
        <v>20</v>
      </c>
      <c r="D13" s="12">
        <v>0</v>
      </c>
      <c r="E13">
        <f t="shared" si="1"/>
        <v>0</v>
      </c>
      <c r="F13" s="9">
        <f t="shared" si="0"/>
        <v>0</v>
      </c>
      <c r="G13" s="12"/>
    </row>
    <row r="14" spans="1:7" ht="22.5">
      <c r="A14" s="14"/>
      <c r="B14" s="7" t="s">
        <v>21</v>
      </c>
      <c r="C14" s="8" t="s">
        <v>22</v>
      </c>
      <c r="D14" s="12">
        <v>0</v>
      </c>
      <c r="E14">
        <f t="shared" si="1"/>
        <v>0</v>
      </c>
      <c r="F14" s="9">
        <f t="shared" si="0"/>
        <v>0</v>
      </c>
      <c r="G14" s="12"/>
    </row>
    <row r="15" spans="1:7" ht="22.5">
      <c r="A15" s="14"/>
      <c r="B15" s="7" t="s">
        <v>23</v>
      </c>
      <c r="C15" s="8" t="s">
        <v>24</v>
      </c>
      <c r="D15" s="12">
        <v>0</v>
      </c>
      <c r="E15">
        <f t="shared" si="1"/>
        <v>0</v>
      </c>
      <c r="F15" s="9">
        <f t="shared" si="0"/>
        <v>0</v>
      </c>
      <c r="G15" s="12"/>
    </row>
    <row r="16" spans="1:7">
      <c r="A16" s="14"/>
      <c r="B16" s="7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 ht="22.5">
      <c r="A17" s="14"/>
      <c r="B17" s="7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7" t="s">
        <v>30</v>
      </c>
      <c r="C18" s="8" t="s">
        <v>31</v>
      </c>
      <c r="D18" s="12">
        <v>66.132000000000005</v>
      </c>
      <c r="E18">
        <f t="shared" si="1"/>
        <v>66.132000000000005</v>
      </c>
      <c r="F18" s="9">
        <f t="shared" si="0"/>
        <v>661320</v>
      </c>
      <c r="G18" s="12"/>
    </row>
    <row r="19" spans="1:7">
      <c r="A19" s="14"/>
      <c r="B19" s="7" t="s">
        <v>32</v>
      </c>
      <c r="C19" s="8" t="s">
        <v>33</v>
      </c>
      <c r="D19" s="12">
        <v>0.121</v>
      </c>
      <c r="E19">
        <f t="shared" si="1"/>
        <v>0.121</v>
      </c>
      <c r="F19" s="9">
        <f t="shared" si="0"/>
        <v>1210</v>
      </c>
      <c r="G19" s="12"/>
    </row>
    <row r="20" spans="1:7">
      <c r="A20" s="14"/>
      <c r="B20" s="7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7" t="s">
        <v>36</v>
      </c>
      <c r="C21" s="8" t="s">
        <v>37</v>
      </c>
      <c r="D21" s="12">
        <v>4.4000000000000003E-3</v>
      </c>
      <c r="E21">
        <f t="shared" si="1"/>
        <v>4.4000000000000003E-3</v>
      </c>
      <c r="F21" s="9">
        <f t="shared" si="0"/>
        <v>44</v>
      </c>
      <c r="G21" s="12"/>
    </row>
    <row r="22" spans="1:7" ht="45">
      <c r="A22" s="14"/>
      <c r="B22" s="7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 ht="56.25">
      <c r="A23" s="14"/>
      <c r="B23" s="7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7" t="s">
        <v>38</v>
      </c>
      <c r="C24" s="8" t="s">
        <v>39</v>
      </c>
      <c r="D24" s="12">
        <v>0</v>
      </c>
      <c r="E24">
        <f t="shared" si="1"/>
        <v>0</v>
      </c>
      <c r="F24" s="9">
        <f t="shared" si="0"/>
        <v>0</v>
      </c>
      <c r="G24" s="12"/>
    </row>
    <row r="25" spans="1:7">
      <c r="A25" s="14"/>
      <c r="B25" s="7" t="s">
        <v>40</v>
      </c>
      <c r="C25" s="8" t="s">
        <v>41</v>
      </c>
      <c r="D25" s="12">
        <v>1.5289999999999999</v>
      </c>
      <c r="E25">
        <f t="shared" si="1"/>
        <v>1.5289999999999997</v>
      </c>
      <c r="F25" s="9">
        <f t="shared" si="0"/>
        <v>15289.999999999996</v>
      </c>
      <c r="G25" s="12"/>
    </row>
    <row r="26" spans="1:7" ht="33.75">
      <c r="A26" s="14"/>
      <c r="B26" s="7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 ht="22.5">
      <c r="A27" s="14"/>
      <c r="B27" s="7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7" t="s">
        <v>47</v>
      </c>
      <c r="C28" s="8" t="s">
        <v>48</v>
      </c>
      <c r="D28" s="12">
        <v>5.7999999999999996E-3</v>
      </c>
      <c r="E28">
        <f t="shared" si="1"/>
        <v>5.7999999999999996E-3</v>
      </c>
      <c r="F28" s="9">
        <f t="shared" si="0"/>
        <v>57.999999999999993</v>
      </c>
      <c r="G28" s="12"/>
    </row>
    <row r="29" spans="1:7">
      <c r="A29" s="14"/>
      <c r="B29" s="8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22</v>
      </c>
      <c r="E30">
        <f t="shared" si="1"/>
        <v>22</v>
      </c>
      <c r="F30" s="9">
        <f t="shared" si="0"/>
        <v>220000</v>
      </c>
      <c r="G30" s="12"/>
    </row>
    <row r="31" spans="1:7">
      <c r="A31" s="14"/>
      <c r="B31" s="7" t="s">
        <v>50</v>
      </c>
      <c r="C31" s="8" t="s">
        <v>51</v>
      </c>
      <c r="D31" s="12">
        <v>2.673</v>
      </c>
      <c r="E31">
        <f t="shared" si="1"/>
        <v>2.673</v>
      </c>
      <c r="F31" s="9">
        <f t="shared" si="0"/>
        <v>26730</v>
      </c>
      <c r="G31" s="12"/>
    </row>
    <row r="32" spans="1:7">
      <c r="A32" s="14"/>
      <c r="B32" s="8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33"/>
  <sheetViews>
    <sheetView zoomScale="145" zoomScaleNormal="145" workbookViewId="0">
      <selection activeCell="F21" sqref="F21"/>
    </sheetView>
  </sheetViews>
  <sheetFormatPr baseColWidth="10" defaultRowHeight="12.75"/>
  <sheetData>
    <row r="1" spans="1:7">
      <c r="A1" s="1" t="s">
        <v>0</v>
      </c>
      <c r="C1" s="12" t="s">
        <v>90</v>
      </c>
      <c r="D1" s="12"/>
      <c r="E1" s="12"/>
      <c r="F1" s="12"/>
    </row>
    <row r="2" spans="1:7">
      <c r="A2" s="2" t="s">
        <v>1</v>
      </c>
      <c r="B2" s="3"/>
      <c r="C2" s="3"/>
    </row>
    <row r="3" spans="1:7">
      <c r="A3" s="3" t="s">
        <v>2</v>
      </c>
      <c r="B3" s="3"/>
      <c r="C3" s="3"/>
    </row>
    <row r="4" spans="1:7">
      <c r="A4" s="4" t="s">
        <v>3</v>
      </c>
      <c r="B4" s="4"/>
      <c r="C4" s="4"/>
      <c r="D4" t="s">
        <v>62</v>
      </c>
    </row>
    <row r="5" spans="1:7">
      <c r="A5" s="4" t="s">
        <v>4</v>
      </c>
      <c r="B5" s="4"/>
      <c r="C5" s="4"/>
    </row>
    <row r="7" spans="1:7" ht="45">
      <c r="A7" s="5" t="s">
        <v>5</v>
      </c>
      <c r="B7" s="6" t="s">
        <v>6</v>
      </c>
      <c r="C7" s="6" t="s">
        <v>7</v>
      </c>
      <c r="D7" s="5" t="s">
        <v>8</v>
      </c>
      <c r="E7" s="5" t="s">
        <v>9</v>
      </c>
      <c r="F7" s="5" t="s">
        <v>10</v>
      </c>
      <c r="G7" s="6" t="s">
        <v>60</v>
      </c>
    </row>
    <row r="8" spans="1:7">
      <c r="A8" s="12">
        <v>100</v>
      </c>
      <c r="B8" s="10" t="s">
        <v>54</v>
      </c>
      <c r="C8" s="8" t="s">
        <v>55</v>
      </c>
      <c r="D8" s="12">
        <v>0</v>
      </c>
      <c r="E8">
        <f>A$8*D8/100</f>
        <v>0</v>
      </c>
      <c r="F8" s="9">
        <f t="shared" ref="F8:F33" si="0">E8*10000</f>
        <v>0</v>
      </c>
      <c r="G8" s="12"/>
    </row>
    <row r="9" spans="1:7">
      <c r="A9" s="13"/>
      <c r="B9" s="10" t="s">
        <v>11</v>
      </c>
      <c r="C9" s="8" t="s">
        <v>12</v>
      </c>
      <c r="D9" s="12">
        <v>0</v>
      </c>
      <c r="E9">
        <f t="shared" ref="E9:E33" si="1">A$8*D9/100</f>
        <v>0</v>
      </c>
      <c r="F9" s="9">
        <f t="shared" si="0"/>
        <v>0</v>
      </c>
      <c r="G9" s="12"/>
    </row>
    <row r="10" spans="1:7">
      <c r="A10" s="14"/>
      <c r="B10" s="10" t="s">
        <v>13</v>
      </c>
      <c r="C10" s="8" t="s">
        <v>14</v>
      </c>
      <c r="D10" s="12">
        <v>0</v>
      </c>
      <c r="E10">
        <f t="shared" si="1"/>
        <v>0</v>
      </c>
      <c r="F10" s="9">
        <f t="shared" si="0"/>
        <v>0</v>
      </c>
      <c r="G10" s="12"/>
    </row>
    <row r="11" spans="1:7">
      <c r="A11" s="14"/>
      <c r="B11" s="10" t="s">
        <v>15</v>
      </c>
      <c r="C11" s="8" t="s">
        <v>16</v>
      </c>
      <c r="D11" s="12">
        <v>0</v>
      </c>
      <c r="E11">
        <f t="shared" si="1"/>
        <v>0</v>
      </c>
      <c r="F11" s="9">
        <f t="shared" si="0"/>
        <v>0</v>
      </c>
      <c r="G11" s="12"/>
    </row>
    <row r="12" spans="1:7">
      <c r="A12" s="14"/>
      <c r="B12" s="10" t="s">
        <v>17</v>
      </c>
      <c r="C12" s="8" t="s">
        <v>18</v>
      </c>
      <c r="D12" s="12">
        <v>0.49</v>
      </c>
      <c r="E12">
        <f t="shared" si="1"/>
        <v>0.49</v>
      </c>
      <c r="F12" s="9">
        <f t="shared" si="0"/>
        <v>4900</v>
      </c>
      <c r="G12" s="12"/>
    </row>
    <row r="13" spans="1:7">
      <c r="A13" s="14"/>
      <c r="B13" s="10" t="s">
        <v>19</v>
      </c>
      <c r="C13" s="8" t="s">
        <v>20</v>
      </c>
      <c r="D13" s="12">
        <v>7.99</v>
      </c>
      <c r="E13">
        <f t="shared" si="1"/>
        <v>7.99</v>
      </c>
      <c r="F13" s="9">
        <f t="shared" si="0"/>
        <v>79900</v>
      </c>
      <c r="G13" s="12"/>
    </row>
    <row r="14" spans="1:7">
      <c r="A14" s="14"/>
      <c r="B14" s="10" t="s">
        <v>21</v>
      </c>
      <c r="C14" s="8" t="s">
        <v>22</v>
      </c>
      <c r="D14" s="12">
        <v>0.09</v>
      </c>
      <c r="E14">
        <f t="shared" si="1"/>
        <v>0.09</v>
      </c>
      <c r="F14" s="9">
        <f t="shared" si="0"/>
        <v>900</v>
      </c>
      <c r="G14" s="12"/>
    </row>
    <row r="15" spans="1:7">
      <c r="A15" s="14"/>
      <c r="B15" s="10" t="s">
        <v>23</v>
      </c>
      <c r="C15" s="8" t="s">
        <v>24</v>
      </c>
      <c r="D15" s="12">
        <v>4.79</v>
      </c>
      <c r="E15">
        <f t="shared" si="1"/>
        <v>4.79</v>
      </c>
      <c r="F15" s="9">
        <f t="shared" si="0"/>
        <v>47900</v>
      </c>
      <c r="G15" s="12"/>
    </row>
    <row r="16" spans="1:7">
      <c r="A16" s="14"/>
      <c r="B16" s="10" t="s">
        <v>26</v>
      </c>
      <c r="C16" s="8" t="s">
        <v>27</v>
      </c>
      <c r="D16" s="12">
        <v>0</v>
      </c>
      <c r="E16">
        <f t="shared" si="1"/>
        <v>0</v>
      </c>
      <c r="F16" s="9">
        <f t="shared" si="0"/>
        <v>0</v>
      </c>
      <c r="G16" s="12"/>
    </row>
    <row r="17" spans="1:7">
      <c r="A17" s="14"/>
      <c r="B17" s="10" t="s">
        <v>28</v>
      </c>
      <c r="C17" s="8" t="s">
        <v>29</v>
      </c>
      <c r="D17" s="12">
        <v>0</v>
      </c>
      <c r="E17">
        <f t="shared" si="1"/>
        <v>0</v>
      </c>
      <c r="F17" s="9">
        <f t="shared" si="0"/>
        <v>0</v>
      </c>
      <c r="G17" s="12"/>
    </row>
    <row r="18" spans="1:7">
      <c r="A18" s="14"/>
      <c r="B18" s="10" t="s">
        <v>30</v>
      </c>
      <c r="C18" s="8" t="s">
        <v>31</v>
      </c>
      <c r="D18" s="12">
        <v>0</v>
      </c>
      <c r="E18">
        <f t="shared" si="1"/>
        <v>0</v>
      </c>
      <c r="F18" s="9">
        <f t="shared" si="0"/>
        <v>0</v>
      </c>
      <c r="G18" s="12"/>
    </row>
    <row r="19" spans="1:7">
      <c r="A19" s="14"/>
      <c r="B19" s="10" t="s">
        <v>32</v>
      </c>
      <c r="C19" s="8" t="s">
        <v>33</v>
      </c>
      <c r="D19" s="12">
        <v>0</v>
      </c>
      <c r="E19">
        <f t="shared" si="1"/>
        <v>0</v>
      </c>
      <c r="F19" s="9">
        <f t="shared" si="0"/>
        <v>0</v>
      </c>
      <c r="G19" s="12"/>
    </row>
    <row r="20" spans="1:7">
      <c r="A20" s="14"/>
      <c r="B20" s="10" t="s">
        <v>34</v>
      </c>
      <c r="C20" s="8" t="s">
        <v>35</v>
      </c>
      <c r="D20" s="12">
        <v>0</v>
      </c>
      <c r="E20">
        <f t="shared" si="1"/>
        <v>0</v>
      </c>
      <c r="F20" s="9">
        <f t="shared" si="0"/>
        <v>0</v>
      </c>
      <c r="G20" s="12"/>
    </row>
    <row r="21" spans="1:7">
      <c r="A21" s="14"/>
      <c r="B21" s="10" t="s">
        <v>36</v>
      </c>
      <c r="C21" s="8" t="s">
        <v>37</v>
      </c>
      <c r="D21" s="12">
        <v>0.09</v>
      </c>
      <c r="E21">
        <f t="shared" si="1"/>
        <v>0.09</v>
      </c>
      <c r="F21" s="9">
        <f t="shared" si="0"/>
        <v>900</v>
      </c>
      <c r="G21" s="12"/>
    </row>
    <row r="22" spans="1:7">
      <c r="A22" s="14"/>
      <c r="B22" s="10" t="s">
        <v>58</v>
      </c>
      <c r="C22" s="8" t="s">
        <v>59</v>
      </c>
      <c r="D22" s="12">
        <v>0</v>
      </c>
      <c r="E22">
        <f t="shared" si="1"/>
        <v>0</v>
      </c>
      <c r="F22" s="9">
        <f t="shared" si="0"/>
        <v>0</v>
      </c>
      <c r="G22" s="12"/>
    </row>
    <row r="23" spans="1:7">
      <c r="A23" s="14"/>
      <c r="B23" s="10" t="s">
        <v>56</v>
      </c>
      <c r="C23" s="8" t="s">
        <v>57</v>
      </c>
      <c r="D23" s="12">
        <v>0</v>
      </c>
      <c r="E23">
        <f t="shared" si="1"/>
        <v>0</v>
      </c>
      <c r="F23" s="9">
        <f t="shared" si="0"/>
        <v>0</v>
      </c>
      <c r="G23" s="12"/>
    </row>
    <row r="24" spans="1:7">
      <c r="A24" s="14"/>
      <c r="B24" s="10" t="s">
        <v>38</v>
      </c>
      <c r="C24" s="8" t="s">
        <v>39</v>
      </c>
      <c r="D24" s="12">
        <v>2.99</v>
      </c>
      <c r="E24">
        <f t="shared" si="1"/>
        <v>2.99</v>
      </c>
      <c r="F24" s="9">
        <f t="shared" si="0"/>
        <v>29900.000000000004</v>
      </c>
      <c r="G24" s="12"/>
    </row>
    <row r="25" spans="1:7">
      <c r="A25" s="14"/>
      <c r="B25" s="10" t="s">
        <v>40</v>
      </c>
      <c r="C25" s="8" t="s">
        <v>41</v>
      </c>
      <c r="D25" s="12">
        <v>0.09</v>
      </c>
      <c r="E25">
        <f t="shared" si="1"/>
        <v>0.09</v>
      </c>
      <c r="F25" s="9">
        <f t="shared" si="0"/>
        <v>900</v>
      </c>
      <c r="G25" s="12"/>
    </row>
    <row r="26" spans="1:7">
      <c r="A26" s="14"/>
      <c r="B26" s="10" t="s">
        <v>42</v>
      </c>
      <c r="C26" s="8" t="s">
        <v>43</v>
      </c>
      <c r="D26" s="12">
        <v>0</v>
      </c>
      <c r="E26">
        <f t="shared" si="1"/>
        <v>0</v>
      </c>
      <c r="F26" s="9">
        <f t="shared" si="0"/>
        <v>0</v>
      </c>
      <c r="G26" s="12"/>
    </row>
    <row r="27" spans="1:7">
      <c r="A27" s="14"/>
      <c r="B27" s="10" t="s">
        <v>44</v>
      </c>
      <c r="C27" s="8" t="s">
        <v>45</v>
      </c>
      <c r="D27" s="12">
        <v>0</v>
      </c>
      <c r="E27">
        <f t="shared" si="1"/>
        <v>0</v>
      </c>
      <c r="F27" s="9">
        <f t="shared" si="0"/>
        <v>0</v>
      </c>
      <c r="G27" s="12"/>
    </row>
    <row r="28" spans="1:7">
      <c r="A28" s="14"/>
      <c r="B28" s="10" t="s">
        <v>47</v>
      </c>
      <c r="C28" s="8" t="s">
        <v>48</v>
      </c>
      <c r="D28" s="12">
        <v>0.99</v>
      </c>
      <c r="E28">
        <f t="shared" si="1"/>
        <v>0.99</v>
      </c>
      <c r="F28" s="9">
        <f t="shared" si="0"/>
        <v>9900</v>
      </c>
      <c r="G28" s="12"/>
    </row>
    <row r="29" spans="1:7">
      <c r="A29" s="14"/>
      <c r="B29" s="11" t="s">
        <v>63</v>
      </c>
      <c r="C29" s="8" t="s">
        <v>25</v>
      </c>
      <c r="D29" s="12">
        <v>0</v>
      </c>
      <c r="E29">
        <f t="shared" si="1"/>
        <v>0</v>
      </c>
      <c r="F29" s="9">
        <f t="shared" si="0"/>
        <v>0</v>
      </c>
      <c r="G29" s="12"/>
    </row>
    <row r="30" spans="1:7">
      <c r="A30" s="14"/>
      <c r="B30" s="11" t="s">
        <v>64</v>
      </c>
      <c r="C30" s="11" t="s">
        <v>49</v>
      </c>
      <c r="D30" s="12">
        <v>0.09</v>
      </c>
      <c r="E30">
        <f t="shared" si="1"/>
        <v>0.09</v>
      </c>
      <c r="F30" s="9">
        <f t="shared" si="0"/>
        <v>900</v>
      </c>
      <c r="G30" s="12"/>
    </row>
    <row r="31" spans="1:7">
      <c r="A31" s="14"/>
      <c r="B31" s="10" t="s">
        <v>50</v>
      </c>
      <c r="C31" s="8" t="s">
        <v>51</v>
      </c>
      <c r="D31" s="12">
        <v>1.99</v>
      </c>
      <c r="E31">
        <f t="shared" si="1"/>
        <v>1.99</v>
      </c>
      <c r="F31" s="9">
        <f t="shared" si="0"/>
        <v>19900</v>
      </c>
      <c r="G31" s="12"/>
    </row>
    <row r="32" spans="1:7">
      <c r="A32" s="14"/>
      <c r="B32" s="11" t="s">
        <v>61</v>
      </c>
      <c r="C32" s="8" t="s">
        <v>46</v>
      </c>
      <c r="D32" s="12">
        <v>0</v>
      </c>
      <c r="E32">
        <f t="shared" si="1"/>
        <v>0</v>
      </c>
      <c r="F32" s="9">
        <f t="shared" si="0"/>
        <v>0</v>
      </c>
      <c r="G32" s="12"/>
    </row>
    <row r="33" spans="1:7">
      <c r="A33" s="14"/>
      <c r="B33" s="10" t="s">
        <v>52</v>
      </c>
      <c r="C33" s="11" t="s">
        <v>53</v>
      </c>
      <c r="D33" s="12">
        <v>0</v>
      </c>
      <c r="E33">
        <f t="shared" si="1"/>
        <v>0</v>
      </c>
      <c r="F33" s="9">
        <f t="shared" si="0"/>
        <v>0</v>
      </c>
      <c r="G33" s="1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dimension ref="A1:AP35"/>
  <sheetViews>
    <sheetView workbookViewId="0">
      <selection activeCell="F21" sqref="F21"/>
    </sheetView>
  </sheetViews>
  <sheetFormatPr baseColWidth="10" defaultRowHeight="12.75"/>
  <cols>
    <col min="1" max="1" width="32.28515625" customWidth="1"/>
  </cols>
  <sheetData>
    <row r="1" spans="1:42" ht="18">
      <c r="A1" s="1"/>
      <c r="B1" s="15" t="s">
        <v>91</v>
      </c>
      <c r="C1" s="15"/>
      <c r="D1" s="12"/>
      <c r="E1" s="12"/>
      <c r="F1" s="12"/>
      <c r="G1" s="12"/>
    </row>
    <row r="2" spans="1:42">
      <c r="A2" s="2"/>
      <c r="B2" s="3"/>
      <c r="C2" s="3"/>
      <c r="D2" s="3"/>
    </row>
    <row r="3" spans="1:42">
      <c r="A3" s="3"/>
      <c r="B3" s="3"/>
      <c r="C3" s="3"/>
      <c r="D3" s="3"/>
    </row>
    <row r="4" spans="1:42">
      <c r="A4" s="4"/>
      <c r="B4" s="4"/>
      <c r="C4" s="4"/>
      <c r="D4" s="4"/>
    </row>
    <row r="5" spans="1:42">
      <c r="A5" s="4"/>
      <c r="B5" s="4"/>
      <c r="C5" s="4"/>
      <c r="D5" s="4"/>
    </row>
    <row r="6" spans="1:42">
      <c r="A6" s="16" t="s">
        <v>92</v>
      </c>
      <c r="B6" s="16" t="s">
        <v>93</v>
      </c>
      <c r="C6" s="16" t="s">
        <v>128</v>
      </c>
      <c r="D6" s="17" t="s">
        <v>94</v>
      </c>
      <c r="E6" s="17" t="s">
        <v>95</v>
      </c>
      <c r="F6" s="17" t="s">
        <v>96</v>
      </c>
      <c r="G6" s="17" t="s">
        <v>97</v>
      </c>
      <c r="H6" s="17" t="s">
        <v>98</v>
      </c>
      <c r="I6" s="17" t="s">
        <v>99</v>
      </c>
      <c r="J6" s="17" t="s">
        <v>100</v>
      </c>
      <c r="K6" s="17" t="s">
        <v>101</v>
      </c>
      <c r="L6" s="17" t="s">
        <v>102</v>
      </c>
      <c r="M6" s="17" t="s">
        <v>103</v>
      </c>
      <c r="N6" s="17" t="s">
        <v>104</v>
      </c>
      <c r="O6" s="17" t="s">
        <v>105</v>
      </c>
      <c r="P6" s="17" t="s">
        <v>106</v>
      </c>
      <c r="Q6" s="17" t="s">
        <v>107</v>
      </c>
      <c r="R6" s="17" t="s">
        <v>108</v>
      </c>
      <c r="S6" s="17" t="s">
        <v>109</v>
      </c>
      <c r="T6" s="17" t="s">
        <v>110</v>
      </c>
      <c r="U6" s="17" t="s">
        <v>111</v>
      </c>
      <c r="V6" s="17" t="s">
        <v>112</v>
      </c>
      <c r="W6" s="17" t="s">
        <v>113</v>
      </c>
      <c r="X6" s="17" t="s">
        <v>114</v>
      </c>
      <c r="Y6" s="17" t="s">
        <v>123</v>
      </c>
      <c r="Z6" s="17" t="s">
        <v>115</v>
      </c>
      <c r="AA6" s="17" t="s">
        <v>116</v>
      </c>
      <c r="AB6" s="17" t="s">
        <v>117</v>
      </c>
      <c r="AC6" s="17" t="s">
        <v>118</v>
      </c>
      <c r="AD6" s="17" t="s">
        <v>119</v>
      </c>
      <c r="AE6" s="17" t="s">
        <v>120</v>
      </c>
      <c r="AF6" s="17" t="s">
        <v>122</v>
      </c>
      <c r="AG6" s="17" t="s">
        <v>121</v>
      </c>
      <c r="AH6" s="17" t="s">
        <v>124</v>
      </c>
      <c r="AI6" s="17" t="s">
        <v>125</v>
      </c>
      <c r="AJ6" s="17" t="s">
        <v>127</v>
      </c>
      <c r="AK6" s="17" t="s">
        <v>126</v>
      </c>
      <c r="AL6" s="17" t="s">
        <v>171</v>
      </c>
      <c r="AM6" s="17" t="s">
        <v>172</v>
      </c>
      <c r="AN6" s="17" t="s">
        <v>173</v>
      </c>
      <c r="AO6" s="17" t="s">
        <v>170</v>
      </c>
      <c r="AP6" s="17" t="s">
        <v>174</v>
      </c>
    </row>
    <row r="7" spans="1:42">
      <c r="A7" s="20" t="s">
        <v>129</v>
      </c>
      <c r="B7" s="21"/>
      <c r="C7" s="21"/>
      <c r="D7" s="21"/>
      <c r="E7" s="22">
        <v>0.02</v>
      </c>
      <c r="F7" s="22"/>
      <c r="G7" s="27">
        <v>0.01</v>
      </c>
      <c r="H7" s="28"/>
      <c r="I7" s="29"/>
      <c r="J7" s="29"/>
      <c r="K7" s="29"/>
      <c r="L7" s="29">
        <v>0.01</v>
      </c>
      <c r="M7" s="29"/>
      <c r="N7" s="29"/>
      <c r="O7" s="29"/>
      <c r="P7" s="29"/>
      <c r="Q7" s="29"/>
      <c r="R7" s="29"/>
      <c r="S7" s="29"/>
      <c r="T7" s="29"/>
      <c r="U7" s="29"/>
      <c r="V7" s="29">
        <v>1E-3</v>
      </c>
      <c r="W7" s="29"/>
      <c r="X7" s="29"/>
      <c r="Y7" s="29"/>
      <c r="Z7" s="29"/>
      <c r="AA7" s="29"/>
      <c r="AB7" s="29"/>
      <c r="AC7" s="29">
        <v>0.02</v>
      </c>
      <c r="AD7" s="29"/>
      <c r="AE7" s="29"/>
      <c r="AF7" s="29"/>
      <c r="AG7" s="29">
        <v>0.1</v>
      </c>
      <c r="AH7" s="29"/>
      <c r="AI7" s="29"/>
      <c r="AJ7" s="29">
        <v>5.0000000000000001E-3</v>
      </c>
      <c r="AK7" s="29"/>
      <c r="AL7" s="29"/>
      <c r="AM7" s="29">
        <v>0.05</v>
      </c>
      <c r="AN7" s="29"/>
      <c r="AO7" s="29"/>
      <c r="AP7" s="29"/>
    </row>
    <row r="8" spans="1:42">
      <c r="A8" s="18" t="s">
        <v>130</v>
      </c>
      <c r="B8" s="24"/>
      <c r="C8" s="24"/>
      <c r="D8" s="25"/>
      <c r="E8" s="23"/>
      <c r="F8" s="23"/>
      <c r="G8" s="29"/>
      <c r="H8" s="29"/>
      <c r="I8" s="29"/>
      <c r="J8" s="29"/>
      <c r="K8" s="29"/>
      <c r="L8" s="29"/>
      <c r="M8" s="29"/>
      <c r="N8" s="29"/>
      <c r="O8" s="29"/>
      <c r="P8" s="29">
        <v>2E-3</v>
      </c>
      <c r="Q8" s="29"/>
      <c r="R8" s="29"/>
      <c r="S8" s="29"/>
      <c r="T8" s="29"/>
      <c r="U8" s="29"/>
      <c r="V8" s="29"/>
      <c r="W8" s="29">
        <v>1.5E-3</v>
      </c>
      <c r="X8" s="29"/>
      <c r="Y8" s="29"/>
      <c r="Z8" s="29"/>
      <c r="AA8" s="29"/>
      <c r="AB8" s="29"/>
      <c r="AC8" s="29"/>
      <c r="AD8" s="29"/>
      <c r="AE8" s="29"/>
      <c r="AF8" s="29">
        <v>1.5E-3</v>
      </c>
      <c r="AG8" s="29"/>
      <c r="AH8" s="29"/>
      <c r="AI8" s="29">
        <v>8.9999999999999993E-3</v>
      </c>
      <c r="AJ8" s="29"/>
      <c r="AK8" s="29">
        <v>0.15</v>
      </c>
      <c r="AL8" s="29"/>
      <c r="AM8" s="29"/>
      <c r="AN8" s="29"/>
      <c r="AO8" s="29"/>
      <c r="AP8" s="29"/>
    </row>
    <row r="9" spans="1:42">
      <c r="A9" s="18" t="s">
        <v>131</v>
      </c>
      <c r="B9" s="24">
        <v>5.0000000000000001E-3</v>
      </c>
      <c r="C9" s="24">
        <v>5.0000000000000001E-3</v>
      </c>
      <c r="D9" s="25"/>
      <c r="E9" s="23">
        <v>5.0000000000000001E-3</v>
      </c>
      <c r="F9" s="23"/>
      <c r="G9" s="29"/>
      <c r="H9" s="29"/>
      <c r="I9" s="29"/>
      <c r="J9" s="29"/>
      <c r="K9" s="29"/>
      <c r="L9" s="29">
        <v>5.0000000000000001E-3</v>
      </c>
      <c r="M9" s="29"/>
      <c r="N9" s="29"/>
      <c r="O9" s="29"/>
      <c r="P9" s="29"/>
      <c r="Q9" s="29"/>
      <c r="R9" s="29"/>
      <c r="S9" s="29"/>
      <c r="T9" s="29"/>
      <c r="U9" s="29">
        <v>5.0000000000000001E-3</v>
      </c>
      <c r="V9" s="29">
        <v>4.0000000000000001E-3</v>
      </c>
      <c r="W9" s="29"/>
      <c r="X9" s="29"/>
      <c r="Y9" s="29"/>
      <c r="Z9" s="29"/>
      <c r="AA9" s="29"/>
      <c r="AB9" s="29">
        <v>3.0000000000000001E-3</v>
      </c>
      <c r="AC9" s="29">
        <v>5.0000000000000001E-3</v>
      </c>
      <c r="AD9" s="29"/>
      <c r="AE9" s="29"/>
      <c r="AF9" s="29"/>
      <c r="AG9" s="29">
        <v>0.01</v>
      </c>
      <c r="AH9" s="29"/>
      <c r="AI9" s="29"/>
      <c r="AJ9" s="29"/>
      <c r="AK9" s="29"/>
      <c r="AL9" s="29">
        <v>2E-3</v>
      </c>
      <c r="AM9" s="29">
        <v>8.0000000000000002E-3</v>
      </c>
      <c r="AN9" s="29"/>
      <c r="AO9" s="29"/>
      <c r="AP9" s="29"/>
    </row>
    <row r="10" spans="1:42">
      <c r="A10" s="18" t="s">
        <v>132</v>
      </c>
      <c r="B10" s="24"/>
      <c r="C10" s="24">
        <v>0.01</v>
      </c>
      <c r="D10" s="25"/>
      <c r="E10" s="23"/>
      <c r="F10" s="23"/>
      <c r="G10" s="29"/>
      <c r="H10" s="29">
        <v>0.01</v>
      </c>
      <c r="I10" s="29"/>
      <c r="J10" s="29">
        <v>0.01</v>
      </c>
      <c r="K10" s="29"/>
      <c r="L10" s="29"/>
      <c r="M10" s="29">
        <v>0.01</v>
      </c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>
        <v>0.02</v>
      </c>
      <c r="Y10" s="29"/>
      <c r="Z10" s="29"/>
      <c r="AA10" s="29"/>
      <c r="AB10" s="29"/>
      <c r="AC10" s="29"/>
      <c r="AD10" s="29"/>
      <c r="AE10" s="29">
        <v>0.01</v>
      </c>
      <c r="AF10" s="29"/>
      <c r="AG10" s="29"/>
      <c r="AH10" s="29"/>
      <c r="AI10" s="29">
        <v>6.0000000000000001E-3</v>
      </c>
      <c r="AJ10" s="29"/>
      <c r="AK10" s="29"/>
      <c r="AL10" s="29"/>
      <c r="AM10" s="29"/>
      <c r="AN10" s="29"/>
      <c r="AO10" s="29"/>
      <c r="AP10" s="29"/>
    </row>
    <row r="11" spans="1:42">
      <c r="A11" s="18" t="s">
        <v>133</v>
      </c>
      <c r="B11" s="24"/>
      <c r="C11" s="24">
        <v>0.01</v>
      </c>
      <c r="D11" s="25"/>
      <c r="E11" s="23"/>
      <c r="F11" s="23"/>
      <c r="G11" s="29"/>
      <c r="H11" s="29">
        <v>0.01</v>
      </c>
      <c r="I11" s="29">
        <v>5.0000000000000001E-3</v>
      </c>
      <c r="J11" s="29">
        <v>5.0000000000000001E-3</v>
      </c>
      <c r="K11" s="29">
        <v>0.01</v>
      </c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>
        <v>0.01</v>
      </c>
      <c r="Y11" s="29"/>
      <c r="Z11" s="29"/>
      <c r="AA11" s="29"/>
      <c r="AB11" s="29"/>
      <c r="AC11" s="29"/>
      <c r="AD11" s="29"/>
      <c r="AE11" s="29">
        <v>5.0000000000000001E-3</v>
      </c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</row>
    <row r="12" spans="1:42">
      <c r="A12" s="18" t="s">
        <v>134</v>
      </c>
      <c r="B12" s="24">
        <v>0.1</v>
      </c>
      <c r="C12" s="24"/>
      <c r="D12" s="25"/>
      <c r="E12" s="23">
        <v>0.06</v>
      </c>
      <c r="F12" s="23"/>
      <c r="G12" s="29"/>
      <c r="H12" s="29"/>
      <c r="I12" s="29"/>
      <c r="J12" s="29"/>
      <c r="K12" s="29"/>
      <c r="L12" s="29">
        <v>0.01</v>
      </c>
      <c r="M12" s="29"/>
      <c r="N12" s="29"/>
      <c r="O12" s="29">
        <v>0.02</v>
      </c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>
        <v>0.03</v>
      </c>
      <c r="AD12" s="29"/>
      <c r="AE12" s="29"/>
      <c r="AF12" s="29"/>
      <c r="AG12" s="29">
        <v>0.05</v>
      </c>
      <c r="AH12" s="29"/>
      <c r="AI12" s="29"/>
      <c r="AJ12" s="29"/>
      <c r="AK12" s="29"/>
      <c r="AL12" s="29">
        <v>0.02</v>
      </c>
      <c r="AM12" s="29">
        <v>0.1</v>
      </c>
      <c r="AN12" s="29">
        <v>0.02</v>
      </c>
      <c r="AO12" s="29"/>
      <c r="AP12" s="29"/>
    </row>
    <row r="13" spans="1:42">
      <c r="A13" s="18" t="s">
        <v>135</v>
      </c>
      <c r="B13" s="24"/>
      <c r="C13" s="24"/>
      <c r="D13" s="25"/>
      <c r="E13" s="23"/>
      <c r="F13" s="23"/>
      <c r="G13" s="29"/>
      <c r="H13" s="29"/>
      <c r="I13" s="29"/>
      <c r="J13" s="29"/>
      <c r="K13" s="29"/>
      <c r="L13" s="29"/>
      <c r="M13" s="29">
        <v>5.0000000000000001E-3</v>
      </c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>
        <v>4.1999999999999997E-3</v>
      </c>
      <c r="AJ13" s="29">
        <v>5.0000000000000001E-3</v>
      </c>
      <c r="AK13" s="29"/>
      <c r="AL13" s="29"/>
      <c r="AM13" s="29"/>
      <c r="AN13" s="29"/>
      <c r="AO13" s="29"/>
      <c r="AP13" s="29"/>
    </row>
    <row r="14" spans="1:42">
      <c r="A14" s="18" t="s">
        <v>136</v>
      </c>
      <c r="B14" s="24"/>
      <c r="C14" s="24"/>
      <c r="D14" s="25"/>
      <c r="E14" s="23"/>
      <c r="F14" s="23"/>
      <c r="G14" s="29"/>
      <c r="H14" s="29"/>
      <c r="I14" s="29"/>
      <c r="J14" s="29"/>
      <c r="K14" s="29"/>
      <c r="L14" s="29"/>
      <c r="M14" s="29">
        <v>5.0000000000000001E-3</v>
      </c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>
        <v>3.0000000000000001E-3</v>
      </c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</row>
    <row r="15" spans="1:42">
      <c r="A15" s="18" t="s">
        <v>137</v>
      </c>
      <c r="B15" s="24"/>
      <c r="C15" s="24"/>
      <c r="D15" s="25"/>
      <c r="E15" s="23">
        <v>0.01</v>
      </c>
      <c r="F15" s="23"/>
      <c r="G15" s="29"/>
      <c r="H15" s="29"/>
      <c r="I15" s="29"/>
      <c r="J15" s="29"/>
      <c r="K15" s="29">
        <v>5.0000000000000001E-3</v>
      </c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</row>
    <row r="16" spans="1:42">
      <c r="A16" s="18" t="s">
        <v>138</v>
      </c>
      <c r="B16" s="24">
        <v>0.03</v>
      </c>
      <c r="C16" s="24"/>
      <c r="D16" s="25"/>
      <c r="E16" s="23">
        <v>0.02</v>
      </c>
      <c r="F16" s="23"/>
      <c r="G16" s="29"/>
      <c r="H16" s="29"/>
      <c r="I16" s="29"/>
      <c r="J16" s="29"/>
      <c r="K16" s="29"/>
      <c r="L16" s="29">
        <v>5.0000000000000001E-3</v>
      </c>
      <c r="M16" s="29"/>
      <c r="N16" s="29"/>
      <c r="O16" s="29"/>
      <c r="P16" s="29"/>
      <c r="Q16" s="29"/>
      <c r="R16" s="29"/>
      <c r="S16" s="29"/>
      <c r="T16" s="29"/>
      <c r="U16" s="29">
        <v>0.02</v>
      </c>
      <c r="V16" s="29">
        <v>8.0000000000000002E-3</v>
      </c>
      <c r="W16" s="29"/>
      <c r="X16" s="29"/>
      <c r="Y16" s="29"/>
      <c r="Z16" s="29"/>
      <c r="AA16" s="29"/>
      <c r="AB16" s="29"/>
      <c r="AC16" s="29">
        <v>1.4999999999999999E-2</v>
      </c>
      <c r="AD16" s="29"/>
      <c r="AE16" s="29"/>
      <c r="AF16" s="29"/>
      <c r="AG16" s="29">
        <v>0.04</v>
      </c>
      <c r="AH16" s="29"/>
      <c r="AI16" s="29"/>
      <c r="AJ16" s="29"/>
      <c r="AK16" s="29"/>
      <c r="AL16" s="29">
        <v>5.0000000000000001E-3</v>
      </c>
      <c r="AM16" s="29">
        <v>0.05</v>
      </c>
      <c r="AN16" s="29"/>
      <c r="AO16" s="29"/>
      <c r="AP16" s="29"/>
    </row>
    <row r="17" spans="1:42">
      <c r="A17" s="18" t="s">
        <v>139</v>
      </c>
      <c r="B17" s="24"/>
      <c r="C17" s="24"/>
      <c r="D17" s="25"/>
      <c r="E17" s="23"/>
      <c r="F17" s="23"/>
      <c r="G17" s="29"/>
      <c r="H17" s="29"/>
      <c r="I17" s="29"/>
      <c r="J17" s="29"/>
      <c r="K17" s="29"/>
      <c r="L17" s="29"/>
      <c r="M17" s="29"/>
      <c r="N17" s="29"/>
      <c r="O17" s="29">
        <v>5.0000000000000001E-3</v>
      </c>
      <c r="P17" s="29">
        <v>0.01</v>
      </c>
      <c r="Q17" s="29"/>
      <c r="R17" s="29"/>
      <c r="S17" s="29"/>
      <c r="T17" s="29"/>
      <c r="U17" s="29"/>
      <c r="V17" s="29"/>
      <c r="W17" s="29">
        <v>7.4999999999999997E-3</v>
      </c>
      <c r="X17" s="29"/>
      <c r="Y17" s="29"/>
      <c r="Z17" s="29">
        <v>5.0000000000000001E-3</v>
      </c>
      <c r="AA17" s="29"/>
      <c r="AB17" s="29"/>
      <c r="AC17" s="29"/>
      <c r="AD17" s="29"/>
      <c r="AE17" s="29"/>
      <c r="AF17" s="29">
        <v>7.4999999999999997E-3</v>
      </c>
      <c r="AG17" s="29"/>
      <c r="AH17" s="29"/>
      <c r="AI17" s="29"/>
      <c r="AJ17" s="29"/>
      <c r="AK17" s="29">
        <v>0.1</v>
      </c>
      <c r="AL17" s="29"/>
      <c r="AM17" s="29"/>
      <c r="AN17" s="29"/>
      <c r="AO17" s="29"/>
      <c r="AP17" s="29">
        <v>0.02</v>
      </c>
    </row>
    <row r="18" spans="1:42">
      <c r="A18" s="18" t="s">
        <v>140</v>
      </c>
      <c r="B18" s="24"/>
      <c r="C18" s="24"/>
      <c r="D18" s="25"/>
      <c r="E18" s="23"/>
      <c r="F18" s="23"/>
      <c r="G18" s="29"/>
      <c r="H18" s="29"/>
      <c r="I18" s="29"/>
      <c r="J18" s="29"/>
      <c r="K18" s="29"/>
      <c r="L18" s="29"/>
      <c r="M18" s="29"/>
      <c r="N18" s="29"/>
      <c r="O18" s="29"/>
      <c r="P18" s="29">
        <v>2E-3</v>
      </c>
      <c r="Q18" s="29"/>
      <c r="R18" s="29"/>
      <c r="S18" s="29"/>
      <c r="T18" s="29"/>
      <c r="U18" s="29"/>
      <c r="V18" s="29"/>
      <c r="W18" s="29">
        <v>2.3999999999999998E-3</v>
      </c>
      <c r="X18" s="29"/>
      <c r="Y18" s="29"/>
      <c r="Z18" s="29"/>
      <c r="AA18" s="29"/>
      <c r="AB18" s="29"/>
      <c r="AC18" s="29"/>
      <c r="AD18" s="29"/>
      <c r="AE18" s="29"/>
      <c r="AF18" s="29">
        <v>2.0999999999999999E-3</v>
      </c>
      <c r="AG18" s="29"/>
      <c r="AH18" s="29"/>
      <c r="AI18" s="29"/>
      <c r="AJ18" s="29"/>
      <c r="AK18" s="29">
        <v>0.1</v>
      </c>
      <c r="AL18" s="29"/>
      <c r="AM18" s="29"/>
      <c r="AN18" s="29"/>
      <c r="AO18" s="29"/>
      <c r="AP18" s="29"/>
    </row>
    <row r="19" spans="1:42">
      <c r="A19" s="18" t="s">
        <v>141</v>
      </c>
      <c r="B19" s="24">
        <v>0.03</v>
      </c>
      <c r="C19" s="24"/>
      <c r="D19" s="25"/>
      <c r="E19" s="23"/>
      <c r="F19" s="23"/>
      <c r="G19" s="29"/>
      <c r="H19" s="29"/>
      <c r="I19" s="29">
        <v>0.01</v>
      </c>
      <c r="J19" s="29"/>
      <c r="K19" s="29"/>
      <c r="L19" s="29">
        <v>1.4999999999999999E-2</v>
      </c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>
        <v>2.6599999999999999E-2</v>
      </c>
      <c r="Z19" s="29"/>
      <c r="AA19" s="29"/>
      <c r="AB19" s="29"/>
      <c r="AC19" s="29">
        <v>0.01</v>
      </c>
      <c r="AD19" s="29"/>
      <c r="AE19" s="29">
        <v>0.01</v>
      </c>
      <c r="AF19" s="29"/>
      <c r="AG19" s="29">
        <v>0.1</v>
      </c>
      <c r="AH19" s="29"/>
      <c r="AI19" s="29">
        <v>6.0000000000000001E-3</v>
      </c>
      <c r="AJ19" s="29"/>
      <c r="AK19" s="29"/>
      <c r="AL19" s="29">
        <v>3.0000000000000001E-3</v>
      </c>
      <c r="AM19" s="29">
        <v>0.05</v>
      </c>
      <c r="AN19" s="29">
        <v>0.02</v>
      </c>
      <c r="AO19" s="29"/>
      <c r="AP19" s="29"/>
    </row>
    <row r="20" spans="1:42">
      <c r="A20" s="18" t="s">
        <v>142</v>
      </c>
      <c r="B20" s="24"/>
      <c r="C20" s="24"/>
      <c r="D20" s="25"/>
      <c r="E20" s="23"/>
      <c r="F20" s="23"/>
      <c r="G20" s="29"/>
      <c r="H20" s="29"/>
      <c r="I20" s="29"/>
      <c r="J20" s="29"/>
      <c r="K20" s="29"/>
      <c r="L20" s="29"/>
      <c r="M20" s="29"/>
      <c r="N20" s="29"/>
      <c r="O20" s="29">
        <v>2E-3</v>
      </c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</row>
    <row r="21" spans="1:42">
      <c r="A21" s="18" t="s">
        <v>143</v>
      </c>
      <c r="B21" s="24"/>
      <c r="C21" s="24"/>
      <c r="D21" s="25"/>
      <c r="E21" s="23"/>
      <c r="F21" s="23"/>
      <c r="G21" s="29">
        <v>0.01</v>
      </c>
      <c r="H21" s="29"/>
      <c r="I21" s="29"/>
      <c r="J21" s="29"/>
      <c r="K21" s="29"/>
      <c r="L21" s="29"/>
      <c r="M21" s="29"/>
      <c r="N21" s="29"/>
      <c r="O21" s="29">
        <v>0.01</v>
      </c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>
        <v>5.0000000000000001E-3</v>
      </c>
      <c r="AK21" s="29"/>
      <c r="AL21" s="29"/>
      <c r="AM21" s="29"/>
      <c r="AN21" s="29"/>
      <c r="AO21" s="29"/>
      <c r="AP21" s="29"/>
    </row>
    <row r="22" spans="1:42">
      <c r="A22" s="18" t="s">
        <v>144</v>
      </c>
      <c r="B22" s="24"/>
      <c r="C22" s="24"/>
      <c r="D22" s="25"/>
      <c r="E22" s="23">
        <v>3.3E-3</v>
      </c>
      <c r="F22" s="23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</row>
    <row r="23" spans="1:42">
      <c r="A23" s="18" t="s">
        <v>145</v>
      </c>
      <c r="B23" s="24"/>
      <c r="C23" s="24"/>
      <c r="D23" s="25"/>
      <c r="E23" s="23"/>
      <c r="F23" s="23"/>
      <c r="G23" s="29"/>
      <c r="H23" s="29"/>
      <c r="I23" s="29"/>
      <c r="J23" s="29"/>
      <c r="K23" s="29"/>
      <c r="L23" s="29"/>
      <c r="M23" s="29"/>
      <c r="N23" s="29"/>
      <c r="O23" s="29"/>
      <c r="P23" s="29">
        <v>2.1000000000000001E-2</v>
      </c>
      <c r="Q23" s="29">
        <v>3.0000000000000001E-3</v>
      </c>
      <c r="R23" s="29"/>
      <c r="S23" s="29"/>
      <c r="T23" s="29"/>
      <c r="U23" s="29"/>
      <c r="V23" s="29"/>
      <c r="W23" s="29">
        <v>1.4999999999999999E-2</v>
      </c>
      <c r="X23" s="29"/>
      <c r="Y23" s="29"/>
      <c r="Z23" s="29"/>
      <c r="AA23" s="29"/>
      <c r="AB23" s="29"/>
      <c r="AC23" s="29">
        <v>0.01</v>
      </c>
      <c r="AD23" s="29"/>
      <c r="AE23" s="29"/>
      <c r="AF23" s="29">
        <v>1.4999999999999999E-2</v>
      </c>
      <c r="AG23" s="29">
        <v>0.04</v>
      </c>
      <c r="AH23" s="29"/>
      <c r="AI23" s="29"/>
      <c r="AJ23" s="29"/>
      <c r="AK23" s="29"/>
      <c r="AL23" s="29"/>
      <c r="AM23" s="29">
        <v>0.05</v>
      </c>
      <c r="AN23" s="29"/>
      <c r="AO23" s="29"/>
      <c r="AP23" s="29"/>
    </row>
    <row r="24" spans="1:42">
      <c r="A24" s="18" t="s">
        <v>146</v>
      </c>
      <c r="B24" s="24"/>
      <c r="C24" s="24"/>
      <c r="D24" s="25"/>
      <c r="E24" s="23"/>
      <c r="F24" s="23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>
        <v>2.6599999999999999E-2</v>
      </c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</row>
    <row r="25" spans="1:42">
      <c r="A25" s="18" t="s">
        <v>169</v>
      </c>
      <c r="B25" s="24"/>
      <c r="C25" s="24"/>
      <c r="D25" s="25"/>
      <c r="E25" s="23"/>
      <c r="F25" s="23"/>
      <c r="G25" s="29"/>
      <c r="H25" s="29"/>
      <c r="I25" s="29"/>
      <c r="J25" s="29"/>
      <c r="K25" s="29"/>
      <c r="L25" s="29"/>
      <c r="M25" s="29">
        <v>5.0000000000000001E-3</v>
      </c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</row>
    <row r="26" spans="1:42">
      <c r="A26" s="18" t="s">
        <v>147</v>
      </c>
      <c r="B26" s="24"/>
      <c r="C26" s="24"/>
      <c r="D26" s="25"/>
      <c r="E26" s="23"/>
      <c r="F26" s="23"/>
      <c r="G26" s="29"/>
      <c r="H26" s="29"/>
      <c r="I26" s="29"/>
      <c r="J26" s="29"/>
      <c r="K26" s="29"/>
      <c r="L26" s="29"/>
      <c r="M26" s="29"/>
      <c r="N26" s="29"/>
      <c r="O26" s="29">
        <v>0.03</v>
      </c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</row>
    <row r="27" spans="1:42">
      <c r="A27" s="18" t="s">
        <v>148</v>
      </c>
      <c r="B27" s="24"/>
      <c r="C27" s="24"/>
      <c r="D27" s="25"/>
      <c r="E27" s="23">
        <v>0.03</v>
      </c>
      <c r="F27" s="23"/>
      <c r="G27" s="29">
        <v>5.0000000000000001E-3</v>
      </c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>
        <v>5.0000000000000001E-3</v>
      </c>
      <c r="AA27" s="29">
        <v>5.0000000000000001E-3</v>
      </c>
      <c r="AB27" s="29"/>
      <c r="AC27" s="29"/>
      <c r="AD27" s="29"/>
      <c r="AE27" s="29"/>
      <c r="AF27" s="29"/>
      <c r="AG27" s="29"/>
      <c r="AH27" s="29"/>
      <c r="AI27" s="29">
        <v>8.9999999999999993E-3</v>
      </c>
      <c r="AJ27" s="29">
        <v>5.0000000000000001E-3</v>
      </c>
      <c r="AK27" s="29"/>
      <c r="AL27" s="29"/>
      <c r="AM27" s="29"/>
      <c r="AN27" s="29"/>
      <c r="AO27" s="29"/>
      <c r="AP27" s="29">
        <v>0.02</v>
      </c>
    </row>
    <row r="28" spans="1:42">
      <c r="A28" s="18" t="s">
        <v>149</v>
      </c>
      <c r="B28" s="24"/>
      <c r="C28" s="24"/>
      <c r="D28" s="25"/>
      <c r="E28" s="23"/>
      <c r="F28" s="23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>
        <v>2.6599999999999999E-2</v>
      </c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</row>
    <row r="29" spans="1:42">
      <c r="A29" s="18" t="s">
        <v>150</v>
      </c>
      <c r="B29" s="25"/>
      <c r="C29" s="25">
        <v>0.01</v>
      </c>
      <c r="D29" s="25"/>
      <c r="E29" s="23"/>
      <c r="F29" s="23"/>
      <c r="G29" s="29"/>
      <c r="H29" s="29"/>
      <c r="I29" s="29"/>
      <c r="J29" s="29"/>
      <c r="K29" s="29"/>
      <c r="L29" s="29"/>
      <c r="M29" s="29">
        <v>5.0000000000000001E-3</v>
      </c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>
        <v>5.0000000000000001E-3</v>
      </c>
      <c r="AF29" s="29"/>
      <c r="AG29" s="29"/>
      <c r="AH29" s="29"/>
      <c r="AI29" s="29">
        <v>8.9999999999999998E-4</v>
      </c>
      <c r="AJ29" s="29"/>
      <c r="AK29" s="29"/>
      <c r="AL29" s="29"/>
      <c r="AM29" s="29"/>
      <c r="AN29" s="29"/>
      <c r="AO29" s="29"/>
      <c r="AP29" s="29">
        <v>0.01</v>
      </c>
    </row>
    <row r="30" spans="1:42">
      <c r="A30" s="18" t="s">
        <v>166</v>
      </c>
      <c r="B30" s="25"/>
      <c r="C30" s="25"/>
      <c r="D30" s="25"/>
      <c r="E30" s="23"/>
      <c r="F30" s="23"/>
      <c r="G30" s="29"/>
      <c r="H30" s="29"/>
      <c r="I30" s="29"/>
      <c r="J30" s="29"/>
      <c r="K30" s="29"/>
      <c r="L30" s="29"/>
      <c r="M30" s="29">
        <v>5.0000000000000001E-3</v>
      </c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</row>
    <row r="31" spans="1:42">
      <c r="A31" s="18" t="s">
        <v>151</v>
      </c>
      <c r="B31" s="23"/>
      <c r="C31" s="23"/>
      <c r="D31" s="23"/>
      <c r="E31" s="23">
        <v>0.01</v>
      </c>
      <c r="F31" s="23"/>
      <c r="G31" s="29"/>
      <c r="H31" s="29"/>
      <c r="I31" s="29"/>
      <c r="J31" s="29"/>
      <c r="K31" s="29"/>
      <c r="L31" s="29"/>
      <c r="M31" s="29"/>
      <c r="N31" s="29"/>
      <c r="O31" s="29">
        <v>5.0000000000000001E-3</v>
      </c>
      <c r="P31" s="29"/>
      <c r="Q31" s="29"/>
      <c r="R31" s="29"/>
      <c r="S31" s="29"/>
      <c r="T31" s="29"/>
      <c r="U31" s="29">
        <v>0.02</v>
      </c>
      <c r="V31" s="29">
        <v>8.0000000000000002E-3</v>
      </c>
      <c r="W31" s="29"/>
      <c r="X31" s="29"/>
      <c r="Y31" s="29"/>
      <c r="Z31" s="29"/>
      <c r="AA31" s="29">
        <v>5.0000000000000001E-3</v>
      </c>
      <c r="AB31" s="29"/>
      <c r="AC31" s="29"/>
      <c r="AD31" s="29"/>
      <c r="AE31" s="29"/>
      <c r="AF31" s="29"/>
      <c r="AG31" s="29"/>
      <c r="AH31" s="29"/>
      <c r="AI31" s="29">
        <v>3.0000000000000001E-3</v>
      </c>
      <c r="AJ31" s="29"/>
      <c r="AK31" s="29"/>
      <c r="AL31" s="29"/>
      <c r="AM31" s="29"/>
      <c r="AN31" s="29"/>
      <c r="AO31" s="29"/>
      <c r="AP31" s="29"/>
    </row>
    <row r="32" spans="1:42">
      <c r="A32" s="18" t="s">
        <v>166</v>
      </c>
      <c r="B32" s="23"/>
      <c r="C32" s="23"/>
      <c r="D32" s="23"/>
      <c r="E32" s="23"/>
      <c r="F32" s="23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</row>
    <row r="33" spans="1:42">
      <c r="A33" s="18" t="s">
        <v>89</v>
      </c>
      <c r="B33" s="24"/>
      <c r="C33" s="24"/>
      <c r="D33" s="25"/>
      <c r="E33" s="23"/>
      <c r="F33" s="23"/>
      <c r="G33" s="29"/>
      <c r="H33" s="29"/>
      <c r="I33" s="29"/>
      <c r="J33" s="29"/>
      <c r="K33" s="29"/>
      <c r="L33" s="29"/>
      <c r="M33" s="29"/>
      <c r="N33" s="29"/>
      <c r="O33" s="29"/>
      <c r="P33" s="29">
        <v>5.0000000000000001E-3</v>
      </c>
      <c r="Q33" s="29"/>
      <c r="R33" s="29"/>
      <c r="S33" s="29"/>
      <c r="T33" s="29"/>
      <c r="U33" s="29"/>
      <c r="V33" s="29"/>
      <c r="W33" s="29">
        <v>3.5999999999999999E-3</v>
      </c>
      <c r="X33" s="29"/>
      <c r="Y33" s="29"/>
      <c r="Z33" s="29"/>
      <c r="AA33" s="29"/>
      <c r="AB33" s="29"/>
      <c r="AC33" s="29"/>
      <c r="AD33" s="29"/>
      <c r="AE33" s="29"/>
      <c r="AF33" s="29">
        <v>3.8999999999999998E-3</v>
      </c>
      <c r="AG33" s="29"/>
      <c r="AH33" s="29"/>
      <c r="AI33" s="29"/>
      <c r="AJ33" s="29"/>
      <c r="AK33" s="29"/>
      <c r="AL33" s="29"/>
      <c r="AM33" s="29"/>
      <c r="AN33" s="29"/>
      <c r="AO33" s="29"/>
      <c r="AP33" s="29"/>
    </row>
    <row r="34" spans="1:42">
      <c r="A34" s="18" t="s">
        <v>90</v>
      </c>
      <c r="B34" s="25"/>
      <c r="C34" s="25"/>
      <c r="D34" s="25"/>
      <c r="E34" s="23">
        <v>0.02</v>
      </c>
      <c r="F34" s="23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>
        <v>2E-3</v>
      </c>
      <c r="U34" s="29"/>
      <c r="V34" s="29"/>
      <c r="W34" s="29"/>
      <c r="X34" s="29"/>
      <c r="Y34" s="29"/>
      <c r="Z34" s="29"/>
      <c r="AA34" s="29"/>
      <c r="AB34" s="29">
        <v>3.0000000000000001E-3</v>
      </c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</row>
    <row r="35" spans="1:42">
      <c r="A35" s="19" t="s">
        <v>152</v>
      </c>
      <c r="B35" s="26">
        <f>SUM(B7:B34)</f>
        <v>0.16500000000000001</v>
      </c>
      <c r="C35" s="26">
        <f t="shared" ref="C35:AK35" si="0">SUM(C7:C34)</f>
        <v>3.5000000000000003E-2</v>
      </c>
      <c r="D35" s="26">
        <f t="shared" si="0"/>
        <v>0</v>
      </c>
      <c r="E35" s="26">
        <f t="shared" si="0"/>
        <v>0.17829999999999999</v>
      </c>
      <c r="F35" s="26">
        <f t="shared" si="0"/>
        <v>0</v>
      </c>
      <c r="G35" s="26">
        <f t="shared" si="0"/>
        <v>2.5000000000000001E-2</v>
      </c>
      <c r="H35" s="26">
        <f t="shared" si="0"/>
        <v>0.02</v>
      </c>
      <c r="I35" s="26">
        <f t="shared" si="0"/>
        <v>1.4999999999999999E-2</v>
      </c>
      <c r="J35" s="26">
        <f t="shared" si="0"/>
        <v>1.4999999999999999E-2</v>
      </c>
      <c r="K35" s="26">
        <f t="shared" si="0"/>
        <v>1.4999999999999999E-2</v>
      </c>
      <c r="L35" s="26">
        <f t="shared" si="0"/>
        <v>4.4999999999999998E-2</v>
      </c>
      <c r="M35" s="26">
        <f t="shared" si="0"/>
        <v>3.5000000000000003E-2</v>
      </c>
      <c r="N35" s="26">
        <f t="shared" si="0"/>
        <v>0</v>
      </c>
      <c r="O35" s="26">
        <f t="shared" si="0"/>
        <v>7.2000000000000008E-2</v>
      </c>
      <c r="P35" s="26">
        <f t="shared" si="0"/>
        <v>0.04</v>
      </c>
      <c r="Q35" s="26">
        <f t="shared" si="0"/>
        <v>3.0000000000000001E-3</v>
      </c>
      <c r="R35" s="26">
        <f t="shared" si="0"/>
        <v>0</v>
      </c>
      <c r="S35" s="26">
        <f t="shared" si="0"/>
        <v>0</v>
      </c>
      <c r="T35" s="26">
        <f t="shared" si="0"/>
        <v>2E-3</v>
      </c>
      <c r="U35" s="26">
        <f t="shared" si="0"/>
        <v>4.4999999999999998E-2</v>
      </c>
      <c r="V35" s="26">
        <f t="shared" si="0"/>
        <v>2.1000000000000001E-2</v>
      </c>
      <c r="W35" s="26">
        <f t="shared" si="0"/>
        <v>0.03</v>
      </c>
      <c r="X35" s="26">
        <f t="shared" si="0"/>
        <v>0.03</v>
      </c>
      <c r="Y35" s="26">
        <f t="shared" si="0"/>
        <v>7.9799999999999996E-2</v>
      </c>
      <c r="Z35" s="26">
        <f t="shared" si="0"/>
        <v>0.01</v>
      </c>
      <c r="AA35" s="26">
        <f t="shared" si="0"/>
        <v>0.01</v>
      </c>
      <c r="AB35" s="26">
        <f t="shared" si="0"/>
        <v>6.0000000000000001E-3</v>
      </c>
      <c r="AC35" s="26">
        <f t="shared" si="0"/>
        <v>0.09</v>
      </c>
      <c r="AD35" s="26">
        <f t="shared" si="0"/>
        <v>0</v>
      </c>
      <c r="AE35" s="26">
        <f t="shared" si="0"/>
        <v>3.2999999999999995E-2</v>
      </c>
      <c r="AF35" s="26">
        <f t="shared" si="0"/>
        <v>0.03</v>
      </c>
      <c r="AG35" s="26">
        <f t="shared" si="0"/>
        <v>0.34</v>
      </c>
      <c r="AH35" s="26">
        <f t="shared" si="0"/>
        <v>0</v>
      </c>
      <c r="AI35" s="26">
        <f t="shared" si="0"/>
        <v>3.8100000000000002E-2</v>
      </c>
      <c r="AJ35" s="26">
        <f t="shared" si="0"/>
        <v>0.02</v>
      </c>
      <c r="AK35" s="26">
        <f t="shared" si="0"/>
        <v>0.35</v>
      </c>
      <c r="AL35" s="26">
        <f>SUM(AL7:AL34)</f>
        <v>0.03</v>
      </c>
      <c r="AM35" s="26">
        <f>SUM(AM7:AM34)</f>
        <v>0.308</v>
      </c>
      <c r="AN35" s="26">
        <f>SUM(AN7:AN34)</f>
        <v>0.04</v>
      </c>
      <c r="AO35" s="26">
        <f>SUM(AO7:AO34)</f>
        <v>0</v>
      </c>
      <c r="AP35" s="26">
        <f>SUM(AP7:AP34)</f>
        <v>0.05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767"/>
  <sheetViews>
    <sheetView topLeftCell="A737" zoomScale="115" zoomScaleNormal="115" workbookViewId="0">
      <selection activeCell="F21" sqref="F21"/>
    </sheetView>
  </sheetViews>
  <sheetFormatPr baseColWidth="10" defaultRowHeight="12.75"/>
  <cols>
    <col min="2" max="2" width="13" customWidth="1"/>
    <col min="3" max="3" width="11.7109375" customWidth="1"/>
    <col min="5" max="5" width="19.5703125" customWidth="1"/>
    <col min="6" max="6" width="18.85546875" customWidth="1"/>
    <col min="7" max="7" width="22.5703125" customWidth="1"/>
  </cols>
  <sheetData>
    <row r="1" spans="1:7" ht="18.75" customHeight="1">
      <c r="E1" t="s">
        <v>165</v>
      </c>
      <c r="F1" t="s">
        <v>160</v>
      </c>
      <c r="G1" t="s">
        <v>164</v>
      </c>
    </row>
    <row r="2" spans="1:7" ht="18">
      <c r="A2" s="40" t="s">
        <v>93</v>
      </c>
      <c r="C2" s="12"/>
      <c r="D2" s="12"/>
      <c r="E2" t="s">
        <v>161</v>
      </c>
      <c r="F2" t="s">
        <v>162</v>
      </c>
      <c r="G2" t="s">
        <v>163</v>
      </c>
    </row>
    <row r="3" spans="1:7">
      <c r="A3" s="2"/>
      <c r="B3" s="3"/>
      <c r="C3" s="3"/>
    </row>
    <row r="4" spans="1:7">
      <c r="A4" s="3" t="s">
        <v>153</v>
      </c>
      <c r="B4" s="3"/>
      <c r="C4" s="3">
        <f>Feuil27!B9</f>
        <v>5.0000000000000001E-3</v>
      </c>
    </row>
    <row r="5" spans="1:7">
      <c r="A5" s="14"/>
      <c r="B5" s="7" t="s">
        <v>19</v>
      </c>
      <c r="C5" s="8" t="s">
        <v>20</v>
      </c>
      <c r="D5" s="12">
        <v>0.05</v>
      </c>
      <c r="E5">
        <v>0.05</v>
      </c>
      <c r="F5" s="9">
        <v>500</v>
      </c>
      <c r="G5" s="12">
        <f t="shared" ref="G5:G10" si="0">$C$4*F5</f>
        <v>2.5</v>
      </c>
    </row>
    <row r="6" spans="1:7" ht="15">
      <c r="A6" s="14"/>
      <c r="B6" s="36" t="s">
        <v>26</v>
      </c>
      <c r="C6" s="35" t="s">
        <v>27</v>
      </c>
      <c r="D6" s="12">
        <v>81</v>
      </c>
      <c r="E6">
        <v>81</v>
      </c>
      <c r="F6" s="9">
        <v>810000</v>
      </c>
      <c r="G6" s="38">
        <f t="shared" si="0"/>
        <v>4050</v>
      </c>
    </row>
    <row r="7" spans="1:7">
      <c r="A7" s="14"/>
      <c r="B7" s="7" t="s">
        <v>28</v>
      </c>
      <c r="C7" s="8" t="s">
        <v>29</v>
      </c>
      <c r="D7" s="12">
        <v>0.05</v>
      </c>
      <c r="E7">
        <v>0.05</v>
      </c>
      <c r="F7" s="9">
        <v>500</v>
      </c>
      <c r="G7" s="12">
        <f t="shared" si="0"/>
        <v>2.5</v>
      </c>
    </row>
    <row r="8" spans="1:7" ht="15">
      <c r="A8" s="14"/>
      <c r="B8" s="36" t="s">
        <v>34</v>
      </c>
      <c r="C8" s="35" t="s">
        <v>35</v>
      </c>
      <c r="D8" s="12">
        <v>4</v>
      </c>
      <c r="E8">
        <v>4</v>
      </c>
      <c r="F8" s="9">
        <v>40000</v>
      </c>
      <c r="G8" s="38">
        <f t="shared" si="0"/>
        <v>200</v>
      </c>
    </row>
    <row r="9" spans="1:7">
      <c r="A9" s="14"/>
      <c r="B9" s="7" t="s">
        <v>36</v>
      </c>
      <c r="C9" s="8" t="s">
        <v>37</v>
      </c>
      <c r="D9" s="12">
        <v>0.1</v>
      </c>
      <c r="E9">
        <v>0.1</v>
      </c>
      <c r="F9" s="9">
        <v>1000</v>
      </c>
      <c r="G9" s="12">
        <f t="shared" si="0"/>
        <v>5</v>
      </c>
    </row>
    <row r="10" spans="1:7">
      <c r="A10" s="14"/>
      <c r="B10" s="11" t="s">
        <v>64</v>
      </c>
      <c r="C10" s="11" t="s">
        <v>49</v>
      </c>
      <c r="D10" s="12">
        <v>0.05</v>
      </c>
      <c r="E10">
        <v>0.05</v>
      </c>
      <c r="F10" s="9">
        <v>500</v>
      </c>
      <c r="G10" s="12">
        <f t="shared" si="0"/>
        <v>2.5</v>
      </c>
    </row>
    <row r="11" spans="1:7">
      <c r="A11" s="14"/>
      <c r="B11" s="7"/>
      <c r="C11" s="8"/>
      <c r="D11" s="12"/>
      <c r="F11" s="9"/>
      <c r="G11" s="12"/>
    </row>
    <row r="12" spans="1:7" ht="13.5" customHeight="1">
      <c r="A12" s="14" t="s">
        <v>154</v>
      </c>
      <c r="B12" s="7"/>
      <c r="C12" s="7">
        <f>Feuil27!B12</f>
        <v>0.1</v>
      </c>
      <c r="D12" s="12"/>
      <c r="F12" s="9"/>
      <c r="G12" s="12"/>
    </row>
    <row r="13" spans="1:7" ht="15">
      <c r="A13" s="14"/>
      <c r="B13" s="37" t="s">
        <v>64</v>
      </c>
      <c r="C13" s="34" t="s">
        <v>49</v>
      </c>
      <c r="D13" s="12">
        <v>15</v>
      </c>
      <c r="E13" s="12">
        <v>15</v>
      </c>
      <c r="F13" s="9">
        <f>E13*10000</f>
        <v>150000</v>
      </c>
      <c r="G13" s="38">
        <f>$C$12*F13</f>
        <v>15000</v>
      </c>
    </row>
    <row r="14" spans="1:7" ht="15">
      <c r="A14" s="14"/>
      <c r="B14" s="36" t="s">
        <v>50</v>
      </c>
      <c r="C14" s="35" t="s">
        <v>51</v>
      </c>
      <c r="D14" s="12">
        <v>0.2</v>
      </c>
      <c r="E14" s="12">
        <v>0.2</v>
      </c>
      <c r="F14" s="9">
        <f>E14*10000</f>
        <v>2000</v>
      </c>
      <c r="G14" s="38">
        <f>$C$12*F14</f>
        <v>200</v>
      </c>
    </row>
    <row r="15" spans="1:7" ht="13.5" customHeight="1">
      <c r="A15" s="14"/>
      <c r="B15" s="7"/>
      <c r="C15" s="8"/>
      <c r="D15" s="12"/>
      <c r="F15" s="9"/>
      <c r="G15" s="12"/>
    </row>
    <row r="16" spans="1:7" ht="13.5" customHeight="1">
      <c r="A16" s="14" t="s">
        <v>155</v>
      </c>
      <c r="B16" s="7"/>
      <c r="C16" s="8">
        <f>Feuil27!B16</f>
        <v>0.03</v>
      </c>
      <c r="D16" s="12"/>
      <c r="F16" s="9"/>
      <c r="G16" s="12"/>
    </row>
    <row r="17" spans="1:7" ht="15">
      <c r="A17" s="14"/>
      <c r="B17" s="36" t="s">
        <v>36</v>
      </c>
      <c r="C17" s="35" t="s">
        <v>37</v>
      </c>
      <c r="D17" s="12">
        <v>87</v>
      </c>
      <c r="E17" s="12">
        <v>87</v>
      </c>
      <c r="F17" s="9">
        <f>E17*10000</f>
        <v>870000</v>
      </c>
      <c r="G17" s="38">
        <f>F17*$C$16</f>
        <v>26100</v>
      </c>
    </row>
    <row r="18" spans="1:7">
      <c r="A18" s="14"/>
      <c r="B18" s="7"/>
      <c r="C18" s="8"/>
      <c r="D18" s="12"/>
      <c r="F18" s="9"/>
      <c r="G18" s="12"/>
    </row>
    <row r="19" spans="1:7" ht="12.75" customHeight="1">
      <c r="A19" s="14" t="s">
        <v>156</v>
      </c>
      <c r="B19" s="7"/>
      <c r="C19" s="8">
        <f>Feuil27!B19</f>
        <v>0.03</v>
      </c>
      <c r="D19" s="12"/>
      <c r="F19" s="9"/>
      <c r="G19" s="12"/>
    </row>
    <row r="20" spans="1:7" ht="15">
      <c r="A20" s="14"/>
      <c r="B20" s="36" t="s">
        <v>30</v>
      </c>
      <c r="C20" s="35" t="s">
        <v>31</v>
      </c>
      <c r="D20" s="12">
        <v>1</v>
      </c>
      <c r="E20">
        <v>1</v>
      </c>
      <c r="F20" s="9">
        <v>10000</v>
      </c>
      <c r="G20" s="38">
        <f>F20*$C$19</f>
        <v>300</v>
      </c>
    </row>
    <row r="21" spans="1:7" ht="15">
      <c r="A21" s="14"/>
      <c r="B21" s="11" t="s">
        <v>64</v>
      </c>
      <c r="C21" s="11" t="s">
        <v>49</v>
      </c>
      <c r="D21" s="12">
        <v>6</v>
      </c>
      <c r="E21">
        <v>6</v>
      </c>
      <c r="F21" s="9">
        <v>60000</v>
      </c>
      <c r="G21" s="38">
        <f>F21*$C$19</f>
        <v>1800</v>
      </c>
    </row>
    <row r="22" spans="1:7" ht="11.25" customHeight="1">
      <c r="A22" s="14"/>
      <c r="B22" s="7"/>
      <c r="C22" s="8"/>
      <c r="D22" s="12"/>
      <c r="F22" s="9"/>
      <c r="G22" s="12"/>
    </row>
    <row r="23" spans="1:7" ht="14.25" customHeight="1">
      <c r="A23" s="14"/>
      <c r="B23" s="7"/>
      <c r="C23" s="8"/>
      <c r="D23" s="12"/>
      <c r="F23" s="9"/>
      <c r="G23" s="12"/>
    </row>
    <row r="24" spans="1:7" ht="15.75" customHeight="1">
      <c r="A24" s="39" t="s">
        <v>157</v>
      </c>
      <c r="B24" s="7"/>
      <c r="C24" s="8"/>
      <c r="D24" s="12"/>
      <c r="F24" s="9"/>
      <c r="G24" s="12"/>
    </row>
    <row r="25" spans="1:7" ht="12.75" customHeight="1">
      <c r="A25" s="14" t="s">
        <v>131</v>
      </c>
      <c r="B25" s="7"/>
      <c r="C25" s="8">
        <f>Feuil27!C9</f>
        <v>5.0000000000000001E-3</v>
      </c>
      <c r="D25" s="12"/>
      <c r="F25" s="9"/>
      <c r="G25" s="12"/>
    </row>
    <row r="26" spans="1:7">
      <c r="A26" s="14"/>
      <c r="B26" s="7" t="s">
        <v>19</v>
      </c>
      <c r="C26" s="8" t="s">
        <v>20</v>
      </c>
      <c r="D26" s="12">
        <v>0.05</v>
      </c>
      <c r="E26">
        <v>0.05</v>
      </c>
      <c r="F26" s="9">
        <v>500</v>
      </c>
      <c r="G26" s="12">
        <f t="shared" ref="G26:G31" si="1">F26*$C$25</f>
        <v>2.5</v>
      </c>
    </row>
    <row r="27" spans="1:7" ht="15">
      <c r="A27" s="14"/>
      <c r="B27" s="33" t="s">
        <v>26</v>
      </c>
      <c r="C27" s="35" t="s">
        <v>27</v>
      </c>
      <c r="D27" s="12">
        <v>81</v>
      </c>
      <c r="E27">
        <v>81</v>
      </c>
      <c r="F27" s="9">
        <v>810000</v>
      </c>
      <c r="G27" s="38">
        <f t="shared" si="1"/>
        <v>4050</v>
      </c>
    </row>
    <row r="28" spans="1:7" ht="13.5" customHeight="1">
      <c r="A28" s="14"/>
      <c r="B28" s="7" t="s">
        <v>28</v>
      </c>
      <c r="C28" s="8" t="s">
        <v>29</v>
      </c>
      <c r="D28" s="12">
        <v>0.05</v>
      </c>
      <c r="E28">
        <v>0.05</v>
      </c>
      <c r="F28" s="9">
        <v>500</v>
      </c>
      <c r="G28" s="12">
        <f t="shared" si="1"/>
        <v>2.5</v>
      </c>
    </row>
    <row r="29" spans="1:7" ht="15">
      <c r="A29" s="14"/>
      <c r="B29" s="33" t="s">
        <v>34</v>
      </c>
      <c r="C29" s="35" t="s">
        <v>35</v>
      </c>
      <c r="D29" s="12">
        <v>4</v>
      </c>
      <c r="E29">
        <v>4</v>
      </c>
      <c r="F29" s="9">
        <v>40000</v>
      </c>
      <c r="G29" s="38">
        <f t="shared" si="1"/>
        <v>200</v>
      </c>
    </row>
    <row r="30" spans="1:7">
      <c r="A30" s="14"/>
      <c r="B30" s="7" t="s">
        <v>36</v>
      </c>
      <c r="C30" s="8" t="s">
        <v>37</v>
      </c>
      <c r="D30" s="12">
        <v>0.1</v>
      </c>
      <c r="E30">
        <v>0.1</v>
      </c>
      <c r="F30" s="9">
        <v>1000</v>
      </c>
      <c r="G30" s="12">
        <f t="shared" si="1"/>
        <v>5</v>
      </c>
    </row>
    <row r="31" spans="1:7">
      <c r="A31" s="14"/>
      <c r="B31" s="11" t="s">
        <v>64</v>
      </c>
      <c r="C31" s="11" t="s">
        <v>49</v>
      </c>
      <c r="D31" s="12">
        <v>0.05</v>
      </c>
      <c r="E31">
        <v>0.05</v>
      </c>
      <c r="F31" s="9">
        <v>500</v>
      </c>
      <c r="G31" s="12">
        <f t="shared" si="1"/>
        <v>2.5</v>
      </c>
    </row>
    <row r="32" spans="1:7">
      <c r="A32" s="14"/>
      <c r="B32" s="11"/>
      <c r="C32" s="8"/>
      <c r="D32" s="12"/>
      <c r="F32" s="9"/>
      <c r="G32" s="12"/>
    </row>
    <row r="33" spans="1:7">
      <c r="A33" s="14" t="s">
        <v>132</v>
      </c>
      <c r="B33" s="7"/>
      <c r="C33" s="11">
        <f>Feuil27!C10</f>
        <v>0.01</v>
      </c>
      <c r="D33" s="12"/>
      <c r="F33" s="9"/>
      <c r="G33" s="12"/>
    </row>
    <row r="34" spans="1:7" ht="15">
      <c r="A34" s="14"/>
      <c r="B34" s="33" t="s">
        <v>30</v>
      </c>
      <c r="C34" s="35" t="s">
        <v>31</v>
      </c>
      <c r="D34" s="12">
        <v>2.5</v>
      </c>
      <c r="E34">
        <v>2.5</v>
      </c>
      <c r="F34" s="9">
        <v>25000</v>
      </c>
      <c r="G34" s="38">
        <f>F34*$C$33</f>
        <v>250</v>
      </c>
    </row>
    <row r="35" spans="1:7" ht="15">
      <c r="A35" s="14"/>
      <c r="B35" s="34" t="s">
        <v>64</v>
      </c>
      <c r="C35" s="34" t="s">
        <v>49</v>
      </c>
      <c r="D35" s="12">
        <v>66.7</v>
      </c>
      <c r="E35">
        <v>66.7</v>
      </c>
      <c r="F35" s="9">
        <v>667000</v>
      </c>
      <c r="G35" s="38">
        <f>F35*$C$33</f>
        <v>6670</v>
      </c>
    </row>
    <row r="36" spans="1:7" ht="15">
      <c r="A36" s="14"/>
      <c r="B36" s="33" t="s">
        <v>50</v>
      </c>
      <c r="C36" s="35" t="s">
        <v>51</v>
      </c>
      <c r="D36" s="12">
        <v>0.15</v>
      </c>
      <c r="E36">
        <v>0.15</v>
      </c>
      <c r="F36" s="9">
        <v>1500</v>
      </c>
      <c r="G36" s="38">
        <f>F36*$C$33</f>
        <v>15</v>
      </c>
    </row>
    <row r="38" spans="1:7">
      <c r="A38" t="s">
        <v>133</v>
      </c>
      <c r="C38">
        <f>Feuil27!C11</f>
        <v>0.01</v>
      </c>
    </row>
    <row r="39" spans="1:7">
      <c r="A39" s="14"/>
      <c r="B39" s="11" t="s">
        <v>64</v>
      </c>
      <c r="C39" s="11" t="s">
        <v>49</v>
      </c>
      <c r="D39" s="12">
        <v>2.6</v>
      </c>
      <c r="E39">
        <v>2.6</v>
      </c>
      <c r="F39" s="9">
        <v>26000</v>
      </c>
      <c r="G39" s="12">
        <f>F39*$C$38</f>
        <v>260</v>
      </c>
    </row>
    <row r="40" spans="1:7">
      <c r="A40" s="14"/>
      <c r="B40" s="7" t="s">
        <v>50</v>
      </c>
      <c r="C40" s="8" t="s">
        <v>51</v>
      </c>
      <c r="D40" s="12">
        <v>0.5</v>
      </c>
      <c r="E40">
        <v>0.5</v>
      </c>
      <c r="F40" s="9">
        <v>5000</v>
      </c>
      <c r="G40" s="12">
        <f>F40*$C$38</f>
        <v>50</v>
      </c>
    </row>
    <row r="42" spans="1:7">
      <c r="A42" t="s">
        <v>150</v>
      </c>
      <c r="C42">
        <f>Feuil27!C29</f>
        <v>0.01</v>
      </c>
    </row>
    <row r="43" spans="1:7">
      <c r="A43" s="14"/>
      <c r="B43" s="11" t="s">
        <v>64</v>
      </c>
      <c r="C43" s="11" t="s">
        <v>49</v>
      </c>
      <c r="D43" s="12">
        <v>2.1</v>
      </c>
      <c r="E43">
        <v>2.1</v>
      </c>
      <c r="F43" s="9">
        <v>21000</v>
      </c>
      <c r="G43" s="12">
        <f>F43*$C$42</f>
        <v>210</v>
      </c>
    </row>
    <row r="44" spans="1:7">
      <c r="A44" s="14"/>
      <c r="B44" s="7" t="s">
        <v>50</v>
      </c>
      <c r="C44" s="8" t="s">
        <v>51</v>
      </c>
      <c r="D44" s="12">
        <v>0.4</v>
      </c>
      <c r="E44">
        <v>0.4</v>
      </c>
      <c r="F44" s="9">
        <v>4000</v>
      </c>
      <c r="G44" s="12">
        <f>F44*$C$42</f>
        <v>40</v>
      </c>
    </row>
    <row r="46" spans="1:7" ht="18">
      <c r="A46" s="44">
        <v>100</v>
      </c>
    </row>
    <row r="47" spans="1:7">
      <c r="A47" s="42" t="s">
        <v>129</v>
      </c>
      <c r="C47">
        <f>Feuil27!E7</f>
        <v>0.02</v>
      </c>
    </row>
    <row r="48" spans="1:7" ht="15">
      <c r="A48" s="14"/>
      <c r="B48" s="7" t="s">
        <v>30</v>
      </c>
      <c r="C48" s="8" t="s">
        <v>31</v>
      </c>
      <c r="D48" s="12">
        <v>0.05</v>
      </c>
      <c r="E48">
        <v>0.05</v>
      </c>
      <c r="F48" s="9">
        <v>500</v>
      </c>
      <c r="G48" s="38">
        <f>$C$47*F48</f>
        <v>10</v>
      </c>
    </row>
    <row r="49" spans="1:9" ht="15">
      <c r="A49" s="14"/>
      <c r="B49" s="7" t="s">
        <v>32</v>
      </c>
      <c r="C49" s="8" t="s">
        <v>33</v>
      </c>
      <c r="D49" s="12">
        <v>0.05</v>
      </c>
      <c r="E49">
        <v>0.05</v>
      </c>
      <c r="F49" s="9">
        <v>500</v>
      </c>
      <c r="G49" s="38">
        <f>$C$47*F49</f>
        <v>10</v>
      </c>
    </row>
    <row r="50" spans="1:9" ht="15">
      <c r="A50" s="14"/>
      <c r="B50" s="7" t="s">
        <v>38</v>
      </c>
      <c r="C50" s="8" t="s">
        <v>39</v>
      </c>
      <c r="D50" s="12">
        <v>0.5</v>
      </c>
      <c r="E50">
        <v>0.5</v>
      </c>
      <c r="F50" s="9">
        <v>5000</v>
      </c>
      <c r="G50" s="38">
        <f>$C$47*F50</f>
        <v>100</v>
      </c>
    </row>
    <row r="51" spans="1:9" ht="15">
      <c r="A51" s="14"/>
      <c r="B51" s="11" t="s">
        <v>64</v>
      </c>
      <c r="C51" s="11" t="s">
        <v>49</v>
      </c>
      <c r="D51" s="12">
        <v>7</v>
      </c>
      <c r="E51">
        <v>7</v>
      </c>
      <c r="F51" s="9">
        <v>70000</v>
      </c>
      <c r="G51" s="38">
        <f>$C$62*F51</f>
        <v>4200</v>
      </c>
    </row>
    <row r="52" spans="1:9" ht="15">
      <c r="A52" s="43"/>
      <c r="B52" s="7" t="s">
        <v>50</v>
      </c>
      <c r="C52" s="8" t="s">
        <v>51</v>
      </c>
      <c r="D52" s="12">
        <v>3</v>
      </c>
      <c r="E52">
        <v>3</v>
      </c>
      <c r="F52" s="9">
        <v>30000</v>
      </c>
      <c r="G52" s="38">
        <f>$C$62*F52</f>
        <v>1800</v>
      </c>
    </row>
    <row r="53" spans="1:9" ht="15">
      <c r="A53" s="43"/>
      <c r="B53" s="7"/>
      <c r="C53" s="8"/>
      <c r="D53" s="12"/>
      <c r="F53" s="9"/>
      <c r="G53" s="38"/>
    </row>
    <row r="54" spans="1:9" ht="15">
      <c r="A54" s="43" t="s">
        <v>131</v>
      </c>
      <c r="B54" s="7"/>
      <c r="C54" s="8">
        <f>Feuil27!E9</f>
        <v>5.0000000000000001E-3</v>
      </c>
      <c r="D54" s="12"/>
      <c r="F54" s="9"/>
      <c r="G54" s="38"/>
    </row>
    <row r="55" spans="1:9" ht="15">
      <c r="A55" s="43"/>
      <c r="B55" s="7" t="s">
        <v>19</v>
      </c>
      <c r="C55" s="8" t="s">
        <v>20</v>
      </c>
      <c r="D55" s="12">
        <v>1</v>
      </c>
      <c r="E55">
        <v>1</v>
      </c>
      <c r="F55" s="9">
        <v>10000</v>
      </c>
      <c r="G55" s="38">
        <f>$C$54*F55</f>
        <v>50</v>
      </c>
    </row>
    <row r="56" spans="1:9" ht="15">
      <c r="A56" s="43"/>
      <c r="B56" s="85" t="s">
        <v>26</v>
      </c>
      <c r="C56" s="8" t="s">
        <v>27</v>
      </c>
      <c r="D56" s="12">
        <v>90</v>
      </c>
      <c r="E56">
        <v>90</v>
      </c>
      <c r="F56" s="9">
        <v>900000</v>
      </c>
      <c r="G56" s="38">
        <f>$C$54*F56</f>
        <v>4500</v>
      </c>
    </row>
    <row r="57" spans="1:9" ht="23.25">
      <c r="A57" s="43"/>
      <c r="B57" s="85" t="s">
        <v>28</v>
      </c>
      <c r="C57" s="8" t="s">
        <v>29</v>
      </c>
      <c r="D57" s="12">
        <v>1</v>
      </c>
      <c r="E57">
        <v>1</v>
      </c>
      <c r="F57" s="9">
        <v>10000</v>
      </c>
      <c r="G57" s="38">
        <f>$C$54*F57</f>
        <v>50</v>
      </c>
    </row>
    <row r="58" spans="1:9" ht="15">
      <c r="A58" s="30"/>
      <c r="B58" s="85" t="s">
        <v>34</v>
      </c>
      <c r="C58" s="8" t="s">
        <v>35</v>
      </c>
      <c r="D58" s="12">
        <v>4</v>
      </c>
      <c r="E58">
        <v>4</v>
      </c>
      <c r="F58" s="9">
        <v>40000</v>
      </c>
      <c r="G58" s="38">
        <f>$C$54*F58</f>
        <v>200</v>
      </c>
    </row>
    <row r="59" spans="1:9" ht="15">
      <c r="A59" s="43"/>
      <c r="B59" s="7" t="s">
        <v>36</v>
      </c>
      <c r="C59" s="8" t="s">
        <v>37</v>
      </c>
      <c r="D59" s="12">
        <v>6</v>
      </c>
      <c r="E59">
        <v>6</v>
      </c>
      <c r="F59" s="9">
        <v>60000</v>
      </c>
      <c r="G59" s="38">
        <f>$C$54*F59</f>
        <v>300</v>
      </c>
    </row>
    <row r="60" spans="1:9" ht="15">
      <c r="A60" s="43"/>
      <c r="B60" s="11"/>
      <c r="C60" s="11"/>
      <c r="D60" s="12"/>
      <c r="F60" s="9"/>
      <c r="G60" s="38"/>
    </row>
    <row r="61" spans="1:9" ht="15">
      <c r="A61" s="43"/>
      <c r="B61" s="11"/>
      <c r="C61" s="11"/>
      <c r="D61" s="12"/>
      <c r="F61" s="9"/>
      <c r="G61" s="38"/>
    </row>
    <row r="62" spans="1:9" ht="15">
      <c r="A62" s="43" t="s">
        <v>134</v>
      </c>
      <c r="B62" s="7"/>
      <c r="C62" s="7">
        <f>Feuil27!E12</f>
        <v>0.06</v>
      </c>
      <c r="D62" s="12"/>
      <c r="F62" s="9"/>
      <c r="G62" s="38"/>
      <c r="H62" t="e">
        <f>G63+G49+G60+G72+#REF!+G82+G88</f>
        <v>#REF!</v>
      </c>
      <c r="I62" t="e">
        <f>H62/1000000</f>
        <v>#REF!</v>
      </c>
    </row>
    <row r="63" spans="1:9" ht="15">
      <c r="A63" s="43"/>
      <c r="B63" s="7" t="s">
        <v>40</v>
      </c>
      <c r="C63" s="8" t="s">
        <v>41</v>
      </c>
      <c r="D63" s="12">
        <v>0.1</v>
      </c>
      <c r="E63">
        <v>0.1</v>
      </c>
      <c r="F63" s="9">
        <v>1000</v>
      </c>
      <c r="G63" s="38">
        <f>$C$62*F63</f>
        <v>60</v>
      </c>
      <c r="H63">
        <f>G64+G50+G73+G83+G89</f>
        <v>9389</v>
      </c>
      <c r="I63">
        <f>H63/1000000</f>
        <v>9.3889999999999998E-3</v>
      </c>
    </row>
    <row r="64" spans="1:9" ht="15">
      <c r="A64" s="43"/>
      <c r="B64" s="11" t="s">
        <v>64</v>
      </c>
      <c r="C64" s="11" t="s">
        <v>49</v>
      </c>
      <c r="D64" s="12">
        <v>15.02</v>
      </c>
      <c r="E64">
        <v>15.02</v>
      </c>
      <c r="F64" s="9">
        <v>150200</v>
      </c>
      <c r="G64" s="38">
        <f>$C$62*F64</f>
        <v>9012</v>
      </c>
    </row>
    <row r="65" spans="1:9" ht="15">
      <c r="A65" s="43"/>
      <c r="B65" s="7" t="s">
        <v>50</v>
      </c>
      <c r="C65" s="8" t="s">
        <v>51</v>
      </c>
      <c r="D65" s="12">
        <v>0.2</v>
      </c>
      <c r="E65">
        <v>0.2</v>
      </c>
      <c r="F65" s="9">
        <v>2000</v>
      </c>
      <c r="G65" s="38">
        <f>$C$62*F65</f>
        <v>120</v>
      </c>
    </row>
    <row r="66" spans="1:9" ht="15">
      <c r="A66" s="43"/>
      <c r="B66" s="7"/>
      <c r="C66" s="8"/>
      <c r="D66" s="12"/>
      <c r="F66" s="9"/>
      <c r="G66" s="38"/>
    </row>
    <row r="67" spans="1:9">
      <c r="A67" s="43" t="s">
        <v>137</v>
      </c>
      <c r="C67">
        <f>Feuil27!E15</f>
        <v>0.01</v>
      </c>
      <c r="H67">
        <f>G68</f>
        <v>120</v>
      </c>
      <c r="I67">
        <f>H67/1000000</f>
        <v>1.2E-4</v>
      </c>
    </row>
    <row r="68" spans="1:9" ht="15">
      <c r="A68" s="14"/>
      <c r="B68" s="85" t="s">
        <v>30</v>
      </c>
      <c r="C68" s="8" t="s">
        <v>31</v>
      </c>
      <c r="D68" s="12">
        <v>1.2</v>
      </c>
      <c r="E68">
        <v>1.2</v>
      </c>
      <c r="F68" s="9">
        <v>12000</v>
      </c>
      <c r="G68" s="38">
        <f t="shared" ref="G68:G73" si="2">F68*$C$67</f>
        <v>120</v>
      </c>
      <c r="H68">
        <f>G69</f>
        <v>50</v>
      </c>
      <c r="I68">
        <f>H68/1000000</f>
        <v>5.0000000000000002E-5</v>
      </c>
    </row>
    <row r="69" spans="1:9" ht="15">
      <c r="A69" s="14"/>
      <c r="B69" s="7" t="s">
        <v>32</v>
      </c>
      <c r="C69" s="8" t="s">
        <v>33</v>
      </c>
      <c r="D69" s="12">
        <v>0.5</v>
      </c>
      <c r="E69">
        <v>0.5</v>
      </c>
      <c r="F69" s="9">
        <v>5000</v>
      </c>
      <c r="G69" s="38">
        <f t="shared" si="2"/>
        <v>50</v>
      </c>
      <c r="H69">
        <f>G70+G96</f>
        <v>38</v>
      </c>
      <c r="I69">
        <f>H69/1000000</f>
        <v>3.8000000000000002E-5</v>
      </c>
    </row>
    <row r="70" spans="1:9" ht="15">
      <c r="A70" s="14"/>
      <c r="B70" s="7" t="s">
        <v>36</v>
      </c>
      <c r="C70" s="8" t="s">
        <v>37</v>
      </c>
      <c r="D70" s="12">
        <v>0.2</v>
      </c>
      <c r="E70">
        <v>0.2</v>
      </c>
      <c r="F70" s="9">
        <v>2000</v>
      </c>
      <c r="G70" s="38">
        <f t="shared" si="2"/>
        <v>20</v>
      </c>
    </row>
    <row r="71" spans="1:9" ht="15">
      <c r="A71" s="14"/>
      <c r="B71" s="7" t="s">
        <v>40</v>
      </c>
      <c r="C71" s="8" t="s">
        <v>41</v>
      </c>
      <c r="D71" s="12">
        <v>1</v>
      </c>
      <c r="E71">
        <v>1</v>
      </c>
      <c r="F71" s="9">
        <v>10000</v>
      </c>
      <c r="G71" s="38">
        <f t="shared" si="2"/>
        <v>100</v>
      </c>
    </row>
    <row r="72" spans="1:9" ht="15">
      <c r="A72" s="14"/>
      <c r="B72" s="11" t="s">
        <v>64</v>
      </c>
      <c r="C72" s="11" t="s">
        <v>49</v>
      </c>
      <c r="D72" s="12">
        <v>2</v>
      </c>
      <c r="E72">
        <v>2</v>
      </c>
      <c r="F72" s="9">
        <v>20000</v>
      </c>
      <c r="G72" s="38">
        <f t="shared" si="2"/>
        <v>200</v>
      </c>
    </row>
    <row r="73" spans="1:9" ht="15">
      <c r="A73" s="14"/>
      <c r="B73" s="7" t="s">
        <v>50</v>
      </c>
      <c r="C73" s="8" t="s">
        <v>51</v>
      </c>
      <c r="D73" s="12">
        <v>0.5</v>
      </c>
      <c r="E73">
        <v>0.5</v>
      </c>
      <c r="F73" s="9">
        <v>5000</v>
      </c>
      <c r="G73" s="38">
        <f t="shared" si="2"/>
        <v>50</v>
      </c>
    </row>
    <row r="74" spans="1:9">
      <c r="A74" s="43"/>
    </row>
    <row r="75" spans="1:9">
      <c r="A75" s="43" t="s">
        <v>138</v>
      </c>
      <c r="B75" s="7"/>
      <c r="C75" s="8">
        <f>Feuil27!E16</f>
        <v>0.02</v>
      </c>
      <c r="D75" s="12"/>
      <c r="F75" s="9"/>
      <c r="G75" s="12"/>
      <c r="H75" t="e">
        <f>G76+G59+#REF!</f>
        <v>#REF!</v>
      </c>
      <c r="I75" t="e">
        <f>H75/1000000</f>
        <v>#REF!</v>
      </c>
    </row>
    <row r="76" spans="1:9" ht="15">
      <c r="A76" s="43"/>
      <c r="B76" s="7" t="s">
        <v>17</v>
      </c>
      <c r="C76" s="8" t="s">
        <v>18</v>
      </c>
      <c r="D76" s="12">
        <v>0.05</v>
      </c>
      <c r="E76">
        <v>0.05</v>
      </c>
      <c r="F76" s="9">
        <v>500</v>
      </c>
      <c r="G76" s="38">
        <f>F76*$C$75</f>
        <v>10</v>
      </c>
    </row>
    <row r="77" spans="1:9" ht="15">
      <c r="A77" s="43"/>
      <c r="B77" s="7" t="s">
        <v>36</v>
      </c>
      <c r="C77" s="8" t="s">
        <v>37</v>
      </c>
      <c r="D77" s="12">
        <v>84</v>
      </c>
      <c r="E77">
        <v>84</v>
      </c>
      <c r="F77" s="9">
        <v>840000</v>
      </c>
      <c r="G77" s="38">
        <f>F77*$C$75</f>
        <v>16800</v>
      </c>
    </row>
    <row r="78" spans="1:9" ht="15">
      <c r="A78" s="43"/>
      <c r="B78" s="7" t="s">
        <v>47</v>
      </c>
      <c r="C78" s="8" t="s">
        <v>48</v>
      </c>
      <c r="D78" s="12">
        <v>0.5</v>
      </c>
      <c r="E78">
        <v>0.5</v>
      </c>
      <c r="F78" s="9">
        <v>5000</v>
      </c>
      <c r="G78" s="38">
        <f>F78*$C$75</f>
        <v>100</v>
      </c>
    </row>
    <row r="79" spans="1:9">
      <c r="A79" s="43"/>
    </row>
    <row r="80" spans="1:9">
      <c r="A80" s="43"/>
    </row>
    <row r="81" spans="1:9">
      <c r="A81" s="43" t="s">
        <v>148</v>
      </c>
      <c r="C81">
        <f>Feuil27!E27</f>
        <v>0.03</v>
      </c>
    </row>
    <row r="82" spans="1:9" ht="15.75">
      <c r="A82" s="14"/>
      <c r="B82" s="85" t="s">
        <v>32</v>
      </c>
      <c r="C82" s="8" t="s">
        <v>33</v>
      </c>
      <c r="D82" s="12">
        <v>0.09</v>
      </c>
      <c r="E82">
        <v>0.09</v>
      </c>
      <c r="F82" s="9">
        <v>900</v>
      </c>
      <c r="G82" s="81">
        <f>F82*$C$81</f>
        <v>27</v>
      </c>
    </row>
    <row r="83" spans="1:9" ht="15.75">
      <c r="A83" s="14"/>
      <c r="B83" s="7" t="s">
        <v>36</v>
      </c>
      <c r="C83" s="8" t="s">
        <v>37</v>
      </c>
      <c r="D83" s="12">
        <v>0.09</v>
      </c>
      <c r="E83">
        <v>0.09</v>
      </c>
      <c r="F83" s="9">
        <v>900</v>
      </c>
      <c r="G83" s="81">
        <f>F83*$C$81</f>
        <v>27</v>
      </c>
    </row>
    <row r="84" spans="1:9" ht="15.75">
      <c r="A84" s="43"/>
      <c r="B84" s="11" t="s">
        <v>64</v>
      </c>
      <c r="C84" s="11" t="s">
        <v>49</v>
      </c>
      <c r="D84" s="12">
        <v>3.99</v>
      </c>
      <c r="E84">
        <v>3.99</v>
      </c>
      <c r="F84" s="9">
        <v>39900</v>
      </c>
      <c r="G84" s="81">
        <f>F84*$C$81</f>
        <v>1197</v>
      </c>
    </row>
    <row r="85" spans="1:9" ht="15.75">
      <c r="A85" s="43"/>
      <c r="B85" s="7" t="s">
        <v>50</v>
      </c>
      <c r="C85" s="8" t="s">
        <v>51</v>
      </c>
      <c r="D85" s="82">
        <v>1.49</v>
      </c>
      <c r="E85">
        <v>1.49</v>
      </c>
      <c r="F85" s="9">
        <v>14900</v>
      </c>
      <c r="G85" s="81">
        <f>F85*$C$81</f>
        <v>447</v>
      </c>
    </row>
    <row r="86" spans="1:9">
      <c r="A86" s="43"/>
    </row>
    <row r="87" spans="1:9">
      <c r="A87" s="43" t="s">
        <v>151</v>
      </c>
      <c r="C87">
        <f>Feuil27!E31</f>
        <v>0.01</v>
      </c>
    </row>
    <row r="88" spans="1:9" ht="15.75">
      <c r="A88" s="14"/>
      <c r="B88" s="7" t="s">
        <v>40</v>
      </c>
      <c r="C88" s="8" t="s">
        <v>41</v>
      </c>
      <c r="D88" s="12">
        <v>0.2</v>
      </c>
      <c r="E88">
        <v>0.2</v>
      </c>
      <c r="F88" s="9">
        <v>2000</v>
      </c>
      <c r="G88" s="81">
        <f>F88*$C$87</f>
        <v>20</v>
      </c>
    </row>
    <row r="89" spans="1:9" ht="15.75">
      <c r="A89" s="14"/>
      <c r="B89" s="11" t="s">
        <v>64</v>
      </c>
      <c r="C89" s="11" t="s">
        <v>49</v>
      </c>
      <c r="D89" s="12">
        <v>2</v>
      </c>
      <c r="E89">
        <v>2</v>
      </c>
      <c r="F89" s="9">
        <v>20000</v>
      </c>
      <c r="G89" s="81">
        <f>F89*$C$87</f>
        <v>200</v>
      </c>
    </row>
    <row r="90" spans="1:9" ht="15.75">
      <c r="A90" s="43"/>
      <c r="B90" s="7" t="s">
        <v>50</v>
      </c>
      <c r="C90" s="8" t="s">
        <v>51</v>
      </c>
      <c r="D90" s="12">
        <v>6</v>
      </c>
      <c r="E90">
        <v>6</v>
      </c>
      <c r="F90" s="9">
        <v>60000</v>
      </c>
      <c r="G90" s="81">
        <f>F90*$C$87</f>
        <v>600</v>
      </c>
    </row>
    <row r="91" spans="1:9">
      <c r="A91" s="43"/>
    </row>
    <row r="92" spans="1:9">
      <c r="A92" s="43"/>
    </row>
    <row r="93" spans="1:9">
      <c r="A93" s="43" t="s">
        <v>90</v>
      </c>
      <c r="C93">
        <f>Feuil27!E34</f>
        <v>0.02</v>
      </c>
      <c r="H93">
        <f>G94+G55</f>
        <v>148</v>
      </c>
      <c r="I93">
        <f>H93/1000000</f>
        <v>1.4799999999999999E-4</v>
      </c>
    </row>
    <row r="94" spans="1:9" ht="15">
      <c r="A94" s="14"/>
      <c r="B94" s="83" t="s">
        <v>17</v>
      </c>
      <c r="C94" s="8" t="s">
        <v>18</v>
      </c>
      <c r="D94" s="12">
        <v>0.49</v>
      </c>
      <c r="E94">
        <v>0.49</v>
      </c>
      <c r="F94" s="9">
        <v>4900</v>
      </c>
      <c r="G94" s="38">
        <f>F94*$C$93</f>
        <v>98</v>
      </c>
      <c r="H94">
        <f>G95</f>
        <v>1598</v>
      </c>
      <c r="I94">
        <f>H94/1000000</f>
        <v>1.598E-3</v>
      </c>
    </row>
    <row r="95" spans="1:9" ht="15">
      <c r="A95" s="14"/>
      <c r="B95" s="83" t="s">
        <v>19</v>
      </c>
      <c r="C95" s="8" t="s">
        <v>20</v>
      </c>
      <c r="D95" s="12">
        <v>7.99</v>
      </c>
      <c r="E95">
        <v>7.99</v>
      </c>
      <c r="F95" s="9">
        <v>79900</v>
      </c>
      <c r="G95" s="38">
        <f t="shared" ref="G95:G103" si="3">F95*$C$93</f>
        <v>1598</v>
      </c>
    </row>
    <row r="96" spans="1:9" ht="15">
      <c r="A96" s="14"/>
      <c r="B96" s="83" t="s">
        <v>21</v>
      </c>
      <c r="C96" s="8" t="s">
        <v>22</v>
      </c>
      <c r="D96" s="12">
        <v>0.09</v>
      </c>
      <c r="E96">
        <v>0.09</v>
      </c>
      <c r="F96" s="9">
        <v>900</v>
      </c>
      <c r="G96" s="38">
        <f t="shared" si="3"/>
        <v>18</v>
      </c>
    </row>
    <row r="97" spans="1:9" ht="15">
      <c r="A97" s="14"/>
      <c r="B97" s="83" t="s">
        <v>23</v>
      </c>
      <c r="C97" s="8" t="s">
        <v>24</v>
      </c>
      <c r="D97" s="12">
        <v>4.79</v>
      </c>
      <c r="E97">
        <v>4.79</v>
      </c>
      <c r="F97" s="9">
        <v>47900</v>
      </c>
      <c r="G97" s="38">
        <f t="shared" si="3"/>
        <v>958</v>
      </c>
      <c r="H97">
        <f>G98</f>
        <v>18</v>
      </c>
      <c r="I97">
        <f>H97/1000000</f>
        <v>1.8E-5</v>
      </c>
    </row>
    <row r="98" spans="1:9" ht="15">
      <c r="A98" s="14"/>
      <c r="B98" s="83" t="s">
        <v>36</v>
      </c>
      <c r="C98" s="8" t="s">
        <v>37</v>
      </c>
      <c r="D98" s="12">
        <v>0.09</v>
      </c>
      <c r="E98">
        <v>0.09</v>
      </c>
      <c r="F98" s="9">
        <v>900</v>
      </c>
      <c r="G98" s="38">
        <f t="shared" si="3"/>
        <v>18</v>
      </c>
    </row>
    <row r="99" spans="1:9" ht="15">
      <c r="B99" s="83" t="s">
        <v>38</v>
      </c>
      <c r="C99" s="8" t="s">
        <v>39</v>
      </c>
      <c r="D99" s="12">
        <v>2.99</v>
      </c>
      <c r="E99">
        <v>2.99</v>
      </c>
      <c r="F99" s="9">
        <v>29900.000000000004</v>
      </c>
      <c r="G99" s="38">
        <f t="shared" si="3"/>
        <v>598.00000000000011</v>
      </c>
    </row>
    <row r="100" spans="1:9" ht="15">
      <c r="B100" s="83" t="s">
        <v>40</v>
      </c>
      <c r="C100" s="8" t="s">
        <v>41</v>
      </c>
      <c r="D100" s="12">
        <v>0.09</v>
      </c>
      <c r="E100">
        <v>0.09</v>
      </c>
      <c r="F100" s="9">
        <v>900</v>
      </c>
      <c r="G100" s="38">
        <f t="shared" si="3"/>
        <v>18</v>
      </c>
    </row>
    <row r="101" spans="1:9" ht="15">
      <c r="B101" s="83" t="s">
        <v>47</v>
      </c>
      <c r="C101" s="8" t="s">
        <v>48</v>
      </c>
      <c r="D101" s="12">
        <v>0.99</v>
      </c>
      <c r="E101">
        <v>0.99</v>
      </c>
      <c r="F101" s="9">
        <v>9900</v>
      </c>
      <c r="G101" s="38">
        <f t="shared" si="3"/>
        <v>198</v>
      </c>
    </row>
    <row r="102" spans="1:9" ht="15">
      <c r="B102" s="84" t="s">
        <v>64</v>
      </c>
      <c r="C102" s="11" t="s">
        <v>49</v>
      </c>
      <c r="D102" s="12">
        <v>0.09</v>
      </c>
      <c r="E102">
        <v>0.09</v>
      </c>
      <c r="F102" s="9">
        <v>900</v>
      </c>
      <c r="G102" s="38">
        <f t="shared" si="3"/>
        <v>18</v>
      </c>
    </row>
    <row r="103" spans="1:9" ht="15">
      <c r="B103" s="83" t="s">
        <v>50</v>
      </c>
      <c r="C103" s="8" t="s">
        <v>51</v>
      </c>
      <c r="D103" s="12">
        <v>1.99</v>
      </c>
      <c r="E103">
        <v>1.99</v>
      </c>
      <c r="F103" s="9">
        <v>19900</v>
      </c>
      <c r="G103" s="38">
        <f t="shared" si="3"/>
        <v>398</v>
      </c>
    </row>
    <row r="105" spans="1:9" ht="18">
      <c r="A105" s="45" t="s">
        <v>97</v>
      </c>
    </row>
    <row r="106" spans="1:9">
      <c r="A106" s="42" t="s">
        <v>129</v>
      </c>
      <c r="C106">
        <f>Feuil27!G7</f>
        <v>0.01</v>
      </c>
    </row>
    <row r="107" spans="1:9" ht="15">
      <c r="A107" s="14"/>
      <c r="B107" s="7" t="s">
        <v>30</v>
      </c>
      <c r="C107" s="8" t="s">
        <v>31</v>
      </c>
      <c r="D107" s="12">
        <v>0.05</v>
      </c>
      <c r="E107">
        <v>0.05</v>
      </c>
      <c r="F107" s="9">
        <v>500</v>
      </c>
      <c r="G107" s="38">
        <f>F107*$C$106</f>
        <v>5</v>
      </c>
    </row>
    <row r="108" spans="1:9" ht="15">
      <c r="A108" s="14"/>
      <c r="B108" s="7" t="s">
        <v>32</v>
      </c>
      <c r="C108" s="8" t="s">
        <v>33</v>
      </c>
      <c r="D108" s="12">
        <v>0.05</v>
      </c>
      <c r="E108">
        <v>0.05</v>
      </c>
      <c r="F108" s="9">
        <v>500</v>
      </c>
      <c r="G108" s="38">
        <f>F108*$C$106</f>
        <v>5</v>
      </c>
    </row>
    <row r="109" spans="1:9" ht="15">
      <c r="A109" s="14"/>
      <c r="B109" s="33" t="s">
        <v>38</v>
      </c>
      <c r="C109" s="8" t="s">
        <v>39</v>
      </c>
      <c r="D109" s="12">
        <v>0.5</v>
      </c>
      <c r="E109">
        <v>0.5</v>
      </c>
      <c r="F109" s="9">
        <v>5000</v>
      </c>
      <c r="G109" s="38">
        <f>F109*$C$106</f>
        <v>50</v>
      </c>
    </row>
    <row r="110" spans="1:9" ht="15">
      <c r="A110" s="42"/>
      <c r="B110" s="34" t="s">
        <v>64</v>
      </c>
      <c r="C110" s="11" t="s">
        <v>49</v>
      </c>
      <c r="D110" s="12">
        <v>7</v>
      </c>
      <c r="E110">
        <v>7</v>
      </c>
      <c r="F110" s="9">
        <v>70000</v>
      </c>
      <c r="G110" s="38">
        <f>F110*$C$106</f>
        <v>700</v>
      </c>
    </row>
    <row r="111" spans="1:9" ht="15">
      <c r="A111" s="42"/>
      <c r="B111" s="33" t="s">
        <v>50</v>
      </c>
      <c r="C111" s="8" t="s">
        <v>51</v>
      </c>
      <c r="D111" s="12">
        <v>3</v>
      </c>
      <c r="E111">
        <v>3</v>
      </c>
      <c r="F111" s="9">
        <v>30000</v>
      </c>
      <c r="G111" s="38">
        <f>F111*$C$106</f>
        <v>300</v>
      </c>
    </row>
    <row r="112" spans="1:9">
      <c r="A112" s="42"/>
    </row>
    <row r="113" spans="1:7">
      <c r="A113" s="42"/>
    </row>
    <row r="114" spans="1:7">
      <c r="A114" s="43" t="s">
        <v>143</v>
      </c>
      <c r="C114">
        <f>Feuil27!G21</f>
        <v>0.01</v>
      </c>
    </row>
    <row r="115" spans="1:7">
      <c r="A115" s="14"/>
      <c r="B115" s="11" t="s">
        <v>64</v>
      </c>
      <c r="C115" s="11" t="s">
        <v>49</v>
      </c>
      <c r="D115" s="12">
        <v>10</v>
      </c>
      <c r="E115">
        <v>10</v>
      </c>
      <c r="F115" s="9">
        <v>100000</v>
      </c>
      <c r="G115" s="12">
        <f>F115*$C$114</f>
        <v>1000</v>
      </c>
    </row>
    <row r="116" spans="1:7">
      <c r="A116" s="14"/>
      <c r="B116" s="7" t="s">
        <v>50</v>
      </c>
      <c r="C116" s="8" t="s">
        <v>51</v>
      </c>
      <c r="D116" s="12">
        <v>0.18</v>
      </c>
      <c r="E116">
        <v>0.18</v>
      </c>
      <c r="F116" s="9">
        <v>1800</v>
      </c>
      <c r="G116" s="12">
        <f>F116*$C$114</f>
        <v>18</v>
      </c>
    </row>
    <row r="117" spans="1:7">
      <c r="A117" s="43"/>
    </row>
    <row r="118" spans="1:7">
      <c r="A118" s="43" t="s">
        <v>148</v>
      </c>
      <c r="C118">
        <f>Feuil27!G27</f>
        <v>5.0000000000000001E-3</v>
      </c>
    </row>
    <row r="119" spans="1:7">
      <c r="A119" s="14"/>
      <c r="B119" s="11" t="s">
        <v>64</v>
      </c>
      <c r="C119" s="11" t="s">
        <v>49</v>
      </c>
      <c r="D119" s="12">
        <v>2.6</v>
      </c>
      <c r="E119">
        <v>2.6</v>
      </c>
      <c r="F119" s="9">
        <v>26000</v>
      </c>
      <c r="G119" s="12">
        <f>F119*$C$118</f>
        <v>130</v>
      </c>
    </row>
    <row r="120" spans="1:7">
      <c r="A120" s="14"/>
      <c r="B120" s="7" t="s">
        <v>50</v>
      </c>
      <c r="C120" s="8" t="s">
        <v>51</v>
      </c>
      <c r="D120" s="12">
        <v>0.6</v>
      </c>
      <c r="E120">
        <v>0.6</v>
      </c>
      <c r="F120" s="9">
        <v>6000</v>
      </c>
      <c r="G120" s="12">
        <f>F120*$C$118</f>
        <v>30</v>
      </c>
    </row>
    <row r="122" spans="1:7" ht="18">
      <c r="A122" s="46" t="s">
        <v>98</v>
      </c>
    </row>
    <row r="123" spans="1:7">
      <c r="A123" s="43" t="s">
        <v>132</v>
      </c>
      <c r="C123">
        <f>Feuil27!H10</f>
        <v>0.01</v>
      </c>
    </row>
    <row r="124" spans="1:7">
      <c r="A124" s="14"/>
      <c r="B124" s="33" t="s">
        <v>30</v>
      </c>
      <c r="C124" s="35" t="s">
        <v>31</v>
      </c>
      <c r="D124" s="12">
        <v>2.5</v>
      </c>
      <c r="E124">
        <v>2.5</v>
      </c>
      <c r="F124" s="9">
        <v>25000</v>
      </c>
      <c r="G124">
        <f>F124*$C$123</f>
        <v>250</v>
      </c>
    </row>
    <row r="125" spans="1:7">
      <c r="A125" s="14"/>
      <c r="B125" s="34" t="s">
        <v>64</v>
      </c>
      <c r="C125" s="34" t="s">
        <v>49</v>
      </c>
      <c r="D125" s="12">
        <v>66.7</v>
      </c>
      <c r="E125">
        <v>66.7</v>
      </c>
      <c r="F125" s="9">
        <v>667000</v>
      </c>
      <c r="G125">
        <f>F125*$C$123</f>
        <v>6670</v>
      </c>
    </row>
    <row r="126" spans="1:7">
      <c r="A126" s="14"/>
      <c r="B126" s="33" t="s">
        <v>50</v>
      </c>
      <c r="C126" s="35" t="s">
        <v>51</v>
      </c>
      <c r="D126" s="12">
        <v>0.15</v>
      </c>
      <c r="E126">
        <v>0.15</v>
      </c>
      <c r="F126" s="9">
        <v>1500</v>
      </c>
      <c r="G126">
        <f>F126*$C$123</f>
        <v>15</v>
      </c>
    </row>
    <row r="127" spans="1:7">
      <c r="A127" s="14"/>
      <c r="B127" s="33"/>
      <c r="C127" s="35"/>
      <c r="D127" s="12"/>
      <c r="F127" s="9"/>
    </row>
    <row r="128" spans="1:7">
      <c r="A128" s="43" t="s">
        <v>133</v>
      </c>
      <c r="C128" s="47">
        <f>Feuil27!H11</f>
        <v>0.01</v>
      </c>
    </row>
    <row r="129" spans="1:7">
      <c r="A129" s="14"/>
      <c r="B129" s="11" t="s">
        <v>64</v>
      </c>
      <c r="C129" s="11" t="s">
        <v>49</v>
      </c>
      <c r="D129" s="12">
        <v>2.6</v>
      </c>
      <c r="E129">
        <v>2.6</v>
      </c>
      <c r="F129" s="9">
        <v>26000</v>
      </c>
      <c r="G129">
        <f>F129*$C$128</f>
        <v>260</v>
      </c>
    </row>
    <row r="130" spans="1:7">
      <c r="A130" s="14"/>
      <c r="B130" s="7" t="s">
        <v>50</v>
      </c>
      <c r="C130" s="8" t="s">
        <v>51</v>
      </c>
      <c r="D130" s="12">
        <v>0.5</v>
      </c>
      <c r="E130">
        <v>0.5</v>
      </c>
      <c r="F130" s="9">
        <v>5000</v>
      </c>
      <c r="G130">
        <f>F130*$C$128</f>
        <v>50</v>
      </c>
    </row>
    <row r="132" spans="1:7" ht="18">
      <c r="A132" s="48" t="str">
        <f>Feuil27!I6</f>
        <v>187</v>
      </c>
    </row>
    <row r="133" spans="1:7">
      <c r="A133" s="43" t="s">
        <v>133</v>
      </c>
      <c r="C133">
        <f>Feuil27!I11</f>
        <v>5.0000000000000001E-3</v>
      </c>
    </row>
    <row r="134" spans="1:7">
      <c r="A134" s="14"/>
      <c r="B134" s="11" t="s">
        <v>64</v>
      </c>
      <c r="C134" s="11" t="s">
        <v>49</v>
      </c>
      <c r="D134" s="12">
        <v>2.6</v>
      </c>
      <c r="E134">
        <v>2.6</v>
      </c>
      <c r="F134" s="9">
        <v>26000</v>
      </c>
      <c r="G134" s="12">
        <f>F134*$C$133</f>
        <v>130</v>
      </c>
    </row>
    <row r="135" spans="1:7" ht="15">
      <c r="A135" s="14"/>
      <c r="B135" s="33" t="s">
        <v>50</v>
      </c>
      <c r="C135" s="35" t="s">
        <v>51</v>
      </c>
      <c r="D135" s="12">
        <v>0.5</v>
      </c>
      <c r="E135">
        <v>0.5</v>
      </c>
      <c r="F135" s="9">
        <v>5000</v>
      </c>
      <c r="G135" s="38">
        <f>F135*$C$133</f>
        <v>25</v>
      </c>
    </row>
    <row r="136" spans="1:7">
      <c r="A136" s="43"/>
    </row>
    <row r="137" spans="1:7">
      <c r="A137" s="43" t="s">
        <v>141</v>
      </c>
      <c r="C137">
        <f>Feuil27!I19</f>
        <v>0.01</v>
      </c>
    </row>
    <row r="138" spans="1:7" ht="15">
      <c r="A138" s="14"/>
      <c r="B138" s="36" t="s">
        <v>30</v>
      </c>
      <c r="C138" s="35" t="s">
        <v>31</v>
      </c>
      <c r="D138" s="12">
        <v>1</v>
      </c>
      <c r="E138">
        <v>1</v>
      </c>
      <c r="F138" s="9">
        <v>10000</v>
      </c>
      <c r="G138" s="50">
        <f>F138*$C$137</f>
        <v>100</v>
      </c>
    </row>
    <row r="139" spans="1:7" ht="15">
      <c r="A139" s="14"/>
      <c r="B139" s="37" t="s">
        <v>64</v>
      </c>
      <c r="C139" s="34" t="s">
        <v>49</v>
      </c>
      <c r="D139" s="12">
        <v>6</v>
      </c>
      <c r="E139">
        <v>6</v>
      </c>
      <c r="F139" s="9">
        <v>60000</v>
      </c>
      <c r="G139" s="50">
        <f>F139*$C$137</f>
        <v>600</v>
      </c>
    </row>
    <row r="141" spans="1:7" ht="18">
      <c r="A141" s="48" t="str">
        <f>Feuil27!J6</f>
        <v>188</v>
      </c>
    </row>
    <row r="142" spans="1:7">
      <c r="A142" s="43" t="s">
        <v>132</v>
      </c>
      <c r="C142">
        <f>Feuil27!J10</f>
        <v>0.01</v>
      </c>
    </row>
    <row r="143" spans="1:7" ht="15">
      <c r="A143" s="43"/>
      <c r="B143" s="33" t="s">
        <v>30</v>
      </c>
      <c r="C143" s="35" t="s">
        <v>31</v>
      </c>
      <c r="D143" s="12">
        <v>2.5</v>
      </c>
      <c r="E143">
        <v>2.5</v>
      </c>
      <c r="F143" s="9">
        <v>25000</v>
      </c>
      <c r="G143" s="50">
        <f>F143*$C$142</f>
        <v>250</v>
      </c>
    </row>
    <row r="144" spans="1:7" ht="15">
      <c r="A144" s="43"/>
      <c r="B144" s="34" t="s">
        <v>64</v>
      </c>
      <c r="C144" s="34" t="s">
        <v>49</v>
      </c>
      <c r="D144" s="12">
        <v>66.7</v>
      </c>
      <c r="E144">
        <v>66.7</v>
      </c>
      <c r="F144" s="9">
        <v>667000</v>
      </c>
      <c r="G144" s="50">
        <f>F144*$C$142</f>
        <v>6670</v>
      </c>
    </row>
    <row r="145" spans="1:7" ht="15">
      <c r="A145" s="43"/>
      <c r="B145" s="33" t="s">
        <v>50</v>
      </c>
      <c r="C145" s="35" t="s">
        <v>51</v>
      </c>
      <c r="D145" s="12">
        <v>0.15</v>
      </c>
      <c r="E145">
        <v>0.15</v>
      </c>
      <c r="F145" s="9">
        <v>1500</v>
      </c>
      <c r="G145" s="50">
        <f>F145*$C$142</f>
        <v>15</v>
      </c>
    </row>
    <row r="146" spans="1:7">
      <c r="A146" s="43"/>
    </row>
    <row r="147" spans="1:7">
      <c r="A147" s="43" t="s">
        <v>133</v>
      </c>
      <c r="C147">
        <f>Feuil27!J11</f>
        <v>5.0000000000000001E-3</v>
      </c>
    </row>
    <row r="148" spans="1:7">
      <c r="B148" s="11" t="s">
        <v>64</v>
      </c>
      <c r="C148" s="11" t="s">
        <v>49</v>
      </c>
      <c r="D148" s="12">
        <v>2.6</v>
      </c>
      <c r="E148">
        <v>2.6</v>
      </c>
      <c r="F148" s="9">
        <v>26000</v>
      </c>
      <c r="G148">
        <f>F148*$C$147</f>
        <v>130</v>
      </c>
    </row>
    <row r="149" spans="1:7">
      <c r="B149" s="31" t="s">
        <v>50</v>
      </c>
      <c r="C149" s="41" t="s">
        <v>51</v>
      </c>
      <c r="D149" s="12">
        <v>0.5</v>
      </c>
      <c r="E149">
        <v>0.5</v>
      </c>
      <c r="F149" s="9">
        <v>5000</v>
      </c>
      <c r="G149">
        <f>F149*$C$147</f>
        <v>25</v>
      </c>
    </row>
    <row r="151" spans="1:7" ht="18">
      <c r="A151" s="48" t="str">
        <f>Feuil27!K6</f>
        <v>202</v>
      </c>
    </row>
    <row r="152" spans="1:7">
      <c r="A152" s="43" t="s">
        <v>133</v>
      </c>
      <c r="C152">
        <f>Feuil27!K11</f>
        <v>0.01</v>
      </c>
    </row>
    <row r="153" spans="1:7" ht="15">
      <c r="A153" s="43"/>
      <c r="B153" s="34" t="s">
        <v>64</v>
      </c>
      <c r="C153" s="34" t="s">
        <v>49</v>
      </c>
      <c r="D153" s="12">
        <v>2.6</v>
      </c>
      <c r="E153">
        <v>2.6</v>
      </c>
      <c r="F153" s="9">
        <v>26000</v>
      </c>
      <c r="G153" s="50">
        <f>F153*$C$152</f>
        <v>260</v>
      </c>
    </row>
    <row r="154" spans="1:7" ht="15">
      <c r="A154" s="43"/>
      <c r="B154" s="33" t="s">
        <v>50</v>
      </c>
      <c r="C154" s="35" t="s">
        <v>51</v>
      </c>
      <c r="D154" s="12">
        <v>0.5</v>
      </c>
      <c r="E154">
        <v>0.5</v>
      </c>
      <c r="F154" s="9">
        <v>5000</v>
      </c>
      <c r="G154" s="50">
        <f>F154*$C$152</f>
        <v>50</v>
      </c>
    </row>
    <row r="155" spans="1:7">
      <c r="A155" s="43"/>
      <c r="F155" s="52"/>
    </row>
    <row r="156" spans="1:7">
      <c r="A156" s="43" t="s">
        <v>137</v>
      </c>
      <c r="C156">
        <f>Feuil27!K15</f>
        <v>5.0000000000000001E-3</v>
      </c>
      <c r="F156" s="52"/>
    </row>
    <row r="157" spans="1:7" ht="15">
      <c r="B157" s="33" t="s">
        <v>30</v>
      </c>
      <c r="C157" s="35" t="s">
        <v>31</v>
      </c>
      <c r="D157" s="12">
        <v>3</v>
      </c>
      <c r="E157">
        <v>3</v>
      </c>
      <c r="F157" s="9">
        <v>30000</v>
      </c>
      <c r="G157" s="50">
        <f t="shared" ref="G157:G162" si="4">F157*$C$156</f>
        <v>150</v>
      </c>
    </row>
    <row r="158" spans="1:7" ht="15">
      <c r="B158" s="33" t="s">
        <v>32</v>
      </c>
      <c r="C158" s="35" t="s">
        <v>33</v>
      </c>
      <c r="D158" s="12">
        <v>0.5</v>
      </c>
      <c r="E158">
        <v>0.5</v>
      </c>
      <c r="F158" s="9">
        <v>5000</v>
      </c>
      <c r="G158" s="50">
        <f t="shared" si="4"/>
        <v>25</v>
      </c>
    </row>
    <row r="159" spans="1:7">
      <c r="B159" s="31" t="s">
        <v>38</v>
      </c>
      <c r="C159" s="41" t="s">
        <v>39</v>
      </c>
      <c r="D159" s="12">
        <v>0.2</v>
      </c>
      <c r="E159">
        <v>0.2</v>
      </c>
      <c r="F159" s="9">
        <v>2000</v>
      </c>
      <c r="G159">
        <f t="shared" si="4"/>
        <v>10</v>
      </c>
    </row>
    <row r="160" spans="1:7" ht="15">
      <c r="B160" s="33" t="s">
        <v>40</v>
      </c>
      <c r="C160" s="35" t="s">
        <v>41</v>
      </c>
      <c r="D160" s="12">
        <v>2</v>
      </c>
      <c r="E160">
        <v>2</v>
      </c>
      <c r="F160" s="9">
        <v>20000</v>
      </c>
      <c r="G160" s="50">
        <f t="shared" si="4"/>
        <v>100</v>
      </c>
    </row>
    <row r="161" spans="1:7">
      <c r="B161" s="11" t="s">
        <v>64</v>
      </c>
      <c r="C161" s="11" t="s">
        <v>49</v>
      </c>
      <c r="D161" s="12">
        <v>3</v>
      </c>
      <c r="E161">
        <v>3</v>
      </c>
      <c r="F161" s="9">
        <v>30000</v>
      </c>
      <c r="G161">
        <f t="shared" si="4"/>
        <v>150</v>
      </c>
    </row>
    <row r="162" spans="1:7">
      <c r="B162" s="7" t="s">
        <v>50</v>
      </c>
      <c r="C162" s="8" t="s">
        <v>51</v>
      </c>
      <c r="D162" s="12">
        <v>1</v>
      </c>
      <c r="E162">
        <v>1</v>
      </c>
      <c r="F162" s="9">
        <v>10000</v>
      </c>
      <c r="G162">
        <f t="shared" si="4"/>
        <v>50</v>
      </c>
    </row>
    <row r="164" spans="1:7" ht="18">
      <c r="A164" s="48" t="str">
        <f>Feuil27!L6</f>
        <v>387</v>
      </c>
    </row>
    <row r="165" spans="1:7">
      <c r="A165" s="42" t="s">
        <v>129</v>
      </c>
      <c r="C165">
        <f>Feuil27!L7</f>
        <v>0.01</v>
      </c>
    </row>
    <row r="166" spans="1:7">
      <c r="A166" s="42"/>
      <c r="B166" s="33" t="s">
        <v>40</v>
      </c>
      <c r="C166" s="35" t="s">
        <v>41</v>
      </c>
      <c r="D166" s="12">
        <v>0.5</v>
      </c>
      <c r="E166">
        <v>0.5</v>
      </c>
      <c r="F166" s="9">
        <v>5000</v>
      </c>
      <c r="G166">
        <f>F166*$C$165</f>
        <v>50</v>
      </c>
    </row>
    <row r="167" spans="1:7">
      <c r="A167" s="42"/>
      <c r="B167" s="11" t="s">
        <v>64</v>
      </c>
      <c r="C167" s="11" t="s">
        <v>49</v>
      </c>
      <c r="D167" s="12">
        <v>20</v>
      </c>
      <c r="E167">
        <v>20</v>
      </c>
      <c r="F167" s="9">
        <v>200000</v>
      </c>
      <c r="G167">
        <f>F167*$C$165</f>
        <v>2000</v>
      </c>
    </row>
    <row r="168" spans="1:7">
      <c r="A168" s="42"/>
      <c r="B168" s="7" t="s">
        <v>50</v>
      </c>
      <c r="C168" s="8" t="s">
        <v>51</v>
      </c>
      <c r="D168" s="12">
        <v>6</v>
      </c>
      <c r="E168">
        <v>6</v>
      </c>
      <c r="F168" s="9">
        <v>60000</v>
      </c>
      <c r="G168">
        <f>F168*$C$165</f>
        <v>600</v>
      </c>
    </row>
    <row r="169" spans="1:7">
      <c r="A169" s="42"/>
    </row>
    <row r="170" spans="1:7">
      <c r="A170" s="43" t="s">
        <v>131</v>
      </c>
      <c r="C170">
        <f>Feuil27!L9</f>
        <v>5.0000000000000001E-3</v>
      </c>
    </row>
    <row r="171" spans="1:7">
      <c r="A171" s="43"/>
      <c r="B171" s="7" t="s">
        <v>19</v>
      </c>
      <c r="C171" s="8" t="s">
        <v>20</v>
      </c>
      <c r="D171" s="12">
        <v>0.05</v>
      </c>
      <c r="E171">
        <v>0.05</v>
      </c>
      <c r="F171" s="9">
        <v>500</v>
      </c>
      <c r="G171">
        <f t="shared" ref="G171:G176" si="5">F171*$C$170</f>
        <v>2.5</v>
      </c>
    </row>
    <row r="172" spans="1:7" ht="15">
      <c r="A172" s="43"/>
      <c r="B172" s="36" t="s">
        <v>26</v>
      </c>
      <c r="C172" s="35" t="s">
        <v>27</v>
      </c>
      <c r="D172" s="12">
        <v>81</v>
      </c>
      <c r="E172">
        <v>81</v>
      </c>
      <c r="F172" s="9">
        <v>810000</v>
      </c>
      <c r="G172" s="50">
        <f t="shared" si="5"/>
        <v>4050</v>
      </c>
    </row>
    <row r="173" spans="1:7">
      <c r="A173" s="43"/>
      <c r="B173" s="7" t="s">
        <v>28</v>
      </c>
      <c r="C173" s="8" t="s">
        <v>29</v>
      </c>
      <c r="D173" s="12">
        <v>0.05</v>
      </c>
      <c r="E173">
        <v>0.05</v>
      </c>
      <c r="F173" s="9">
        <v>500</v>
      </c>
      <c r="G173">
        <f t="shared" si="5"/>
        <v>2.5</v>
      </c>
    </row>
    <row r="174" spans="1:7" ht="15">
      <c r="B174" s="36" t="s">
        <v>34</v>
      </c>
      <c r="C174" s="35" t="s">
        <v>35</v>
      </c>
      <c r="D174" s="12">
        <v>4</v>
      </c>
      <c r="E174">
        <v>4</v>
      </c>
      <c r="F174" s="9">
        <v>40000</v>
      </c>
      <c r="G174" s="50">
        <f t="shared" si="5"/>
        <v>200</v>
      </c>
    </row>
    <row r="175" spans="1:7">
      <c r="A175" s="43"/>
      <c r="B175" s="7" t="s">
        <v>36</v>
      </c>
      <c r="C175" s="8" t="s">
        <v>37</v>
      </c>
      <c r="D175" s="12">
        <v>0.1</v>
      </c>
      <c r="E175">
        <v>0.1</v>
      </c>
      <c r="F175" s="9">
        <v>1000</v>
      </c>
      <c r="G175">
        <f t="shared" si="5"/>
        <v>5</v>
      </c>
    </row>
    <row r="176" spans="1:7">
      <c r="A176" s="43"/>
      <c r="B176" s="11" t="s">
        <v>64</v>
      </c>
      <c r="C176" s="11" t="s">
        <v>49</v>
      </c>
      <c r="D176" s="12">
        <v>0.05</v>
      </c>
      <c r="E176">
        <v>0.05</v>
      </c>
      <c r="F176" s="9">
        <v>500</v>
      </c>
      <c r="G176">
        <f t="shared" si="5"/>
        <v>2.5</v>
      </c>
    </row>
    <row r="177" spans="1:7">
      <c r="A177" s="43"/>
    </row>
    <row r="178" spans="1:7">
      <c r="A178" s="43" t="s">
        <v>134</v>
      </c>
      <c r="C178">
        <f>Feuil27!L12</f>
        <v>0.01</v>
      </c>
    </row>
    <row r="179" spans="1:7" ht="15">
      <c r="A179" s="43"/>
      <c r="B179" s="37" t="s">
        <v>64</v>
      </c>
      <c r="C179" s="34" t="s">
        <v>49</v>
      </c>
      <c r="D179" s="12">
        <v>15</v>
      </c>
      <c r="E179" s="12">
        <v>15</v>
      </c>
      <c r="F179" s="9">
        <f>E179*10000</f>
        <v>150000</v>
      </c>
      <c r="G179" s="50">
        <f>F179*$C$178</f>
        <v>1500</v>
      </c>
    </row>
    <row r="180" spans="1:7" ht="15">
      <c r="A180" s="43"/>
      <c r="B180" s="36" t="s">
        <v>50</v>
      </c>
      <c r="C180" s="35" t="s">
        <v>51</v>
      </c>
      <c r="D180" s="12">
        <v>0.2</v>
      </c>
      <c r="E180" s="12">
        <v>0.2</v>
      </c>
      <c r="F180" s="9">
        <f>E180*10000</f>
        <v>2000</v>
      </c>
      <c r="G180" s="50">
        <f>F180*$C$178</f>
        <v>20</v>
      </c>
    </row>
    <row r="181" spans="1:7">
      <c r="A181" s="43"/>
    </row>
    <row r="182" spans="1:7">
      <c r="A182" s="43" t="s">
        <v>138</v>
      </c>
      <c r="C182">
        <f>Feuil27!L16</f>
        <v>5.0000000000000001E-3</v>
      </c>
    </row>
    <row r="183" spans="1:7" ht="15">
      <c r="A183" s="43"/>
      <c r="B183" s="36" t="s">
        <v>36</v>
      </c>
      <c r="C183" s="35" t="s">
        <v>37</v>
      </c>
      <c r="D183" s="12">
        <v>87</v>
      </c>
      <c r="E183" s="12">
        <v>87</v>
      </c>
      <c r="F183" s="9">
        <f>E183*10000</f>
        <v>870000</v>
      </c>
      <c r="G183" s="50">
        <f>F183*C182</f>
        <v>4350</v>
      </c>
    </row>
    <row r="184" spans="1:7">
      <c r="A184" s="43"/>
    </row>
    <row r="185" spans="1:7">
      <c r="A185" s="43" t="s">
        <v>141</v>
      </c>
      <c r="C185">
        <f>Feuil27!L19</f>
        <v>1.4999999999999999E-2</v>
      </c>
    </row>
    <row r="186" spans="1:7" ht="15">
      <c r="B186" s="36" t="s">
        <v>30</v>
      </c>
      <c r="C186" s="35" t="s">
        <v>31</v>
      </c>
      <c r="D186" s="12">
        <v>1</v>
      </c>
      <c r="E186">
        <v>1</v>
      </c>
      <c r="F186" s="9">
        <v>10000</v>
      </c>
      <c r="G186" s="50">
        <f>F186*$C$185</f>
        <v>150</v>
      </c>
    </row>
    <row r="187" spans="1:7">
      <c r="B187" s="32" t="s">
        <v>64</v>
      </c>
      <c r="C187" s="32" t="s">
        <v>49</v>
      </c>
      <c r="D187" s="12">
        <v>6</v>
      </c>
      <c r="E187">
        <v>6</v>
      </c>
      <c r="F187" s="9">
        <v>60000</v>
      </c>
      <c r="G187">
        <f>F187*$C$185</f>
        <v>900</v>
      </c>
    </row>
    <row r="189" spans="1:7" ht="18">
      <c r="A189" s="48" t="str">
        <f>Feuil27!M6</f>
        <v>389</v>
      </c>
    </row>
    <row r="190" spans="1:7">
      <c r="A190" s="43" t="s">
        <v>132</v>
      </c>
      <c r="C190">
        <f>Feuil27!M10</f>
        <v>0.01</v>
      </c>
    </row>
    <row r="191" spans="1:7" ht="15">
      <c r="A191" s="43"/>
      <c r="B191" s="33" t="s">
        <v>30</v>
      </c>
      <c r="C191" s="35" t="s">
        <v>31</v>
      </c>
      <c r="D191" s="12">
        <v>2.5</v>
      </c>
      <c r="E191">
        <v>2.5</v>
      </c>
      <c r="F191" s="9">
        <v>25000</v>
      </c>
      <c r="G191" s="50">
        <f>F191*$C$190</f>
        <v>250</v>
      </c>
    </row>
    <row r="192" spans="1:7" ht="15">
      <c r="A192" s="43"/>
      <c r="B192" s="34" t="s">
        <v>64</v>
      </c>
      <c r="C192" s="34" t="s">
        <v>49</v>
      </c>
      <c r="D192" s="12">
        <v>66.7</v>
      </c>
      <c r="E192">
        <v>66.7</v>
      </c>
      <c r="F192" s="9">
        <v>667000</v>
      </c>
      <c r="G192" s="50">
        <f>F192*$C$190</f>
        <v>6670</v>
      </c>
    </row>
    <row r="193" spans="1:7">
      <c r="A193" s="43"/>
      <c r="B193" s="33" t="s">
        <v>50</v>
      </c>
      <c r="C193" s="35" t="s">
        <v>51</v>
      </c>
      <c r="D193" s="12">
        <v>0.15</v>
      </c>
      <c r="E193">
        <v>0.15</v>
      </c>
      <c r="F193" s="9">
        <v>1500</v>
      </c>
      <c r="G193">
        <f>F193*$C$190</f>
        <v>15</v>
      </c>
    </row>
    <row r="194" spans="1:7">
      <c r="A194" t="s">
        <v>150</v>
      </c>
      <c r="C194">
        <f>Feuil27!C168</f>
        <v>0</v>
      </c>
    </row>
    <row r="195" spans="1:7">
      <c r="A195" s="14"/>
      <c r="B195" s="11" t="s">
        <v>64</v>
      </c>
      <c r="C195" s="11" t="s">
        <v>49</v>
      </c>
      <c r="D195" s="12">
        <v>2.1</v>
      </c>
      <c r="E195">
        <v>2.1</v>
      </c>
      <c r="F195" s="9">
        <v>21000</v>
      </c>
      <c r="G195" s="12">
        <f>F195*$C$42</f>
        <v>210</v>
      </c>
    </row>
    <row r="196" spans="1:7">
      <c r="A196" s="14"/>
      <c r="B196" s="7" t="s">
        <v>50</v>
      </c>
      <c r="C196" s="8" t="s">
        <v>51</v>
      </c>
      <c r="D196" s="12">
        <v>0.4</v>
      </c>
      <c r="E196">
        <v>0.4</v>
      </c>
      <c r="F196" s="9">
        <v>4000</v>
      </c>
      <c r="G196" s="12">
        <f>F196*$C$42</f>
        <v>40</v>
      </c>
    </row>
    <row r="197" spans="1:7">
      <c r="A197" t="s">
        <v>158</v>
      </c>
      <c r="C197">
        <f>Feuil27!M14</f>
        <v>5.0000000000000001E-3</v>
      </c>
    </row>
    <row r="198" spans="1:7">
      <c r="A198" s="14"/>
      <c r="B198" s="7" t="s">
        <v>30</v>
      </c>
      <c r="C198" s="8" t="s">
        <v>31</v>
      </c>
      <c r="D198" s="12">
        <v>0.93</v>
      </c>
      <c r="E198">
        <v>0.93</v>
      </c>
      <c r="F198" s="9">
        <v>9300</v>
      </c>
      <c r="G198">
        <f>F198*$C$450</f>
        <v>27.900000000000002</v>
      </c>
    </row>
    <row r="199" spans="1:7" ht="15">
      <c r="A199" s="14"/>
      <c r="B199" s="33" t="s">
        <v>32</v>
      </c>
      <c r="C199" s="35" t="s">
        <v>33</v>
      </c>
      <c r="D199" s="12">
        <v>35.65</v>
      </c>
      <c r="E199">
        <v>35.65</v>
      </c>
      <c r="F199" s="9">
        <v>356500</v>
      </c>
      <c r="G199" s="50">
        <f>F199*$C$450</f>
        <v>1069.5</v>
      </c>
    </row>
    <row r="200" spans="1:7" ht="15">
      <c r="A200" s="14"/>
      <c r="B200" s="33" t="s">
        <v>40</v>
      </c>
      <c r="C200" s="35" t="s">
        <v>41</v>
      </c>
      <c r="D200" s="12">
        <v>17.93</v>
      </c>
      <c r="E200">
        <v>17.93</v>
      </c>
      <c r="F200" s="9">
        <v>179300</v>
      </c>
      <c r="G200" s="50">
        <f>F200*$C$450</f>
        <v>537.9</v>
      </c>
    </row>
    <row r="201" spans="1:7">
      <c r="A201" s="14"/>
      <c r="B201" s="11" t="s">
        <v>64</v>
      </c>
      <c r="C201" s="11" t="s">
        <v>49</v>
      </c>
      <c r="D201" s="12">
        <v>0.3</v>
      </c>
      <c r="E201">
        <v>0.3</v>
      </c>
      <c r="F201" s="9">
        <v>3000</v>
      </c>
      <c r="G201">
        <f>F201*$C$450</f>
        <v>9</v>
      </c>
    </row>
    <row r="202" spans="1:7">
      <c r="A202" s="14"/>
      <c r="B202" s="7" t="s">
        <v>50</v>
      </c>
      <c r="C202" s="8" t="s">
        <v>51</v>
      </c>
      <c r="D202" s="12">
        <v>6.83</v>
      </c>
      <c r="E202">
        <v>6.83</v>
      </c>
      <c r="F202" s="9">
        <v>68300</v>
      </c>
      <c r="G202">
        <f>F202*$C$450</f>
        <v>204.9</v>
      </c>
    </row>
    <row r="203" spans="1:7">
      <c r="A203" t="s">
        <v>159</v>
      </c>
      <c r="C203">
        <f>Feuil27!M13</f>
        <v>5.0000000000000001E-3</v>
      </c>
    </row>
    <row r="204" spans="1:7">
      <c r="A204" s="14"/>
      <c r="B204" s="11" t="s">
        <v>64</v>
      </c>
      <c r="C204" s="11" t="s">
        <v>49</v>
      </c>
      <c r="D204" s="12">
        <v>9</v>
      </c>
      <c r="E204">
        <f>D204</f>
        <v>9</v>
      </c>
      <c r="F204" s="9">
        <f>E204*10000</f>
        <v>90000</v>
      </c>
      <c r="G204">
        <f>F204*$C$547</f>
        <v>450</v>
      </c>
    </row>
    <row r="205" spans="1:7">
      <c r="A205" s="14"/>
      <c r="B205" s="7" t="s">
        <v>50</v>
      </c>
      <c r="C205" s="8" t="s">
        <v>51</v>
      </c>
      <c r="D205" s="12">
        <v>1.5</v>
      </c>
      <c r="E205">
        <f>D205</f>
        <v>1.5</v>
      </c>
      <c r="F205" s="9">
        <f>E205*10000</f>
        <v>15000</v>
      </c>
      <c r="G205">
        <f>F205*$C$547</f>
        <v>75</v>
      </c>
    </row>
    <row r="206" spans="1:7">
      <c r="A206" t="s">
        <v>166</v>
      </c>
      <c r="C206">
        <f>Feuil27!M30</f>
        <v>5.0000000000000001E-3</v>
      </c>
    </row>
    <row r="207" spans="1:7">
      <c r="A207" s="14"/>
      <c r="B207" s="11" t="s">
        <v>64</v>
      </c>
      <c r="C207" s="11" t="s">
        <v>49</v>
      </c>
      <c r="D207" s="12">
        <v>1.1000000000000001</v>
      </c>
      <c r="E207">
        <f>D207</f>
        <v>1.1000000000000001</v>
      </c>
      <c r="F207" s="9">
        <f>E207*10000</f>
        <v>11000</v>
      </c>
      <c r="G207" s="12">
        <f>F207*C206</f>
        <v>55</v>
      </c>
    </row>
    <row r="208" spans="1:7">
      <c r="A208" s="14" t="s">
        <v>169</v>
      </c>
      <c r="B208" s="7"/>
      <c r="C208" s="8">
        <f>Feuil27!M25</f>
        <v>5.0000000000000001E-3</v>
      </c>
      <c r="D208" s="12"/>
      <c r="F208" s="9"/>
      <c r="G208" s="12"/>
    </row>
    <row r="209" spans="1:11">
      <c r="A209" s="14"/>
      <c r="B209" s="7" t="s">
        <v>30</v>
      </c>
      <c r="C209" s="8" t="s">
        <v>31</v>
      </c>
      <c r="D209" s="12">
        <v>0.4</v>
      </c>
      <c r="E209">
        <v>0.4</v>
      </c>
      <c r="F209" s="9">
        <v>4000</v>
      </c>
      <c r="G209" s="12">
        <f>F209*$C$208</f>
        <v>20</v>
      </c>
    </row>
    <row r="210" spans="1:11">
      <c r="A210" s="14"/>
      <c r="B210" s="7" t="s">
        <v>40</v>
      </c>
      <c r="C210" s="8" t="s">
        <v>41</v>
      </c>
      <c r="D210" s="12">
        <v>78.2</v>
      </c>
      <c r="E210">
        <v>78.2</v>
      </c>
      <c r="F210" s="9">
        <v>782000</v>
      </c>
      <c r="G210" s="12">
        <f>F210*$C$208</f>
        <v>3910</v>
      </c>
    </row>
    <row r="211" spans="1:11">
      <c r="A211" s="14"/>
      <c r="B211" s="11" t="s">
        <v>64</v>
      </c>
      <c r="C211" s="11" t="s">
        <v>49</v>
      </c>
      <c r="D211" s="12">
        <v>0.1</v>
      </c>
      <c r="E211">
        <v>0.1</v>
      </c>
      <c r="F211" s="9">
        <v>1000</v>
      </c>
      <c r="G211" s="12">
        <f>F211*$C$208</f>
        <v>5</v>
      </c>
    </row>
    <row r="212" spans="1:11">
      <c r="A212" s="14"/>
      <c r="B212" s="7" t="s">
        <v>50</v>
      </c>
      <c r="C212" s="8" t="s">
        <v>51</v>
      </c>
      <c r="D212" s="12">
        <v>3.6</v>
      </c>
      <c r="E212">
        <v>3.6</v>
      </c>
      <c r="F212" s="9">
        <v>36000</v>
      </c>
      <c r="G212" s="12">
        <f>F212*$C$208</f>
        <v>180</v>
      </c>
    </row>
    <row r="213" spans="1:11">
      <c r="A213" s="14"/>
      <c r="B213" s="7"/>
      <c r="C213" s="8"/>
      <c r="D213" s="12"/>
      <c r="F213" s="9"/>
      <c r="G213" s="12"/>
    </row>
    <row r="214" spans="1:11">
      <c r="K214" t="s">
        <v>175</v>
      </c>
    </row>
    <row r="215" spans="1:11" ht="18">
      <c r="A215" s="46" t="s">
        <v>105</v>
      </c>
    </row>
    <row r="216" spans="1:11">
      <c r="A216" s="43" t="s">
        <v>134</v>
      </c>
      <c r="C216">
        <f>Feuil27!O12</f>
        <v>0.02</v>
      </c>
    </row>
    <row r="217" spans="1:11" ht="15">
      <c r="A217" s="43"/>
      <c r="B217" s="37" t="s">
        <v>64</v>
      </c>
      <c r="C217" s="34" t="s">
        <v>49</v>
      </c>
      <c r="D217" s="12">
        <v>15</v>
      </c>
      <c r="E217" s="12">
        <v>15</v>
      </c>
      <c r="F217" s="9">
        <f>E217*10000</f>
        <v>150000</v>
      </c>
      <c r="G217" s="50">
        <f>F217*$C$216</f>
        <v>3000</v>
      </c>
    </row>
    <row r="218" spans="1:11" ht="15">
      <c r="A218" s="43"/>
      <c r="B218" s="36" t="s">
        <v>50</v>
      </c>
      <c r="C218" s="35" t="s">
        <v>51</v>
      </c>
      <c r="D218" s="12">
        <v>0.2</v>
      </c>
      <c r="E218" s="12">
        <v>0.2</v>
      </c>
      <c r="F218" s="9">
        <f>E218*10000</f>
        <v>2000</v>
      </c>
      <c r="G218" s="50">
        <f>F218*$C$216</f>
        <v>40</v>
      </c>
    </row>
    <row r="219" spans="1:11">
      <c r="A219" s="43"/>
    </row>
    <row r="220" spans="1:11">
      <c r="A220" s="43" t="s">
        <v>139</v>
      </c>
      <c r="C220">
        <f>Feuil27!O17</f>
        <v>5.0000000000000001E-3</v>
      </c>
    </row>
    <row r="221" spans="1:11" ht="15">
      <c r="A221" s="14"/>
      <c r="B221" s="33" t="s">
        <v>40</v>
      </c>
      <c r="C221" s="35" t="s">
        <v>41</v>
      </c>
      <c r="D221" s="12">
        <v>1</v>
      </c>
      <c r="E221">
        <v>1</v>
      </c>
      <c r="F221" s="9">
        <v>10000</v>
      </c>
      <c r="G221" s="38">
        <f>F221*$C$220</f>
        <v>50</v>
      </c>
    </row>
    <row r="222" spans="1:11">
      <c r="A222" s="14"/>
      <c r="B222" s="11" t="s">
        <v>64</v>
      </c>
      <c r="C222" s="11" t="s">
        <v>49</v>
      </c>
      <c r="D222" s="12">
        <v>1</v>
      </c>
      <c r="E222">
        <v>1</v>
      </c>
      <c r="F222" s="9">
        <v>10000</v>
      </c>
      <c r="G222" s="12">
        <f>F222*$C$220</f>
        <v>50</v>
      </c>
    </row>
    <row r="223" spans="1:11">
      <c r="A223" s="14"/>
      <c r="B223" s="7" t="s">
        <v>50</v>
      </c>
      <c r="C223" s="8" t="s">
        <v>51</v>
      </c>
      <c r="D223" s="12">
        <v>35</v>
      </c>
      <c r="E223">
        <v>35</v>
      </c>
      <c r="F223" s="9">
        <v>350000</v>
      </c>
      <c r="G223" s="12">
        <f>F223*$C$220</f>
        <v>1750</v>
      </c>
    </row>
    <row r="224" spans="1:11">
      <c r="A224" s="43"/>
    </row>
    <row r="225" spans="1:7" ht="15" customHeight="1">
      <c r="A225" s="43" t="s">
        <v>142</v>
      </c>
      <c r="C225">
        <f>Feuil27!O20</f>
        <v>2E-3</v>
      </c>
    </row>
    <row r="226" spans="1:7">
      <c r="A226" s="14"/>
      <c r="B226" s="7" t="s">
        <v>23</v>
      </c>
      <c r="C226" s="8" t="s">
        <v>24</v>
      </c>
      <c r="D226" s="12">
        <v>0.1</v>
      </c>
      <c r="E226">
        <v>0.1</v>
      </c>
      <c r="F226" s="9">
        <v>1000</v>
      </c>
      <c r="G226" s="12">
        <f>F226*$C$225</f>
        <v>2</v>
      </c>
    </row>
    <row r="227" spans="1:7" ht="15">
      <c r="A227" s="14"/>
      <c r="B227" s="33" t="s">
        <v>26</v>
      </c>
      <c r="C227" s="35" t="s">
        <v>27</v>
      </c>
      <c r="D227" s="12">
        <v>1</v>
      </c>
      <c r="E227">
        <v>1</v>
      </c>
      <c r="F227" s="9">
        <v>10000</v>
      </c>
      <c r="G227" s="38">
        <f>F227*$C$225</f>
        <v>20</v>
      </c>
    </row>
    <row r="228" spans="1:7">
      <c r="A228" s="14"/>
      <c r="B228" s="7" t="s">
        <v>36</v>
      </c>
      <c r="C228" s="8" t="s">
        <v>37</v>
      </c>
      <c r="D228" s="12">
        <v>0.1</v>
      </c>
      <c r="E228">
        <v>0.1</v>
      </c>
      <c r="F228" s="9">
        <v>1000</v>
      </c>
      <c r="G228" s="12">
        <f>F228*$C$225</f>
        <v>2</v>
      </c>
    </row>
    <row r="229" spans="1:7">
      <c r="A229" s="43"/>
    </row>
    <row r="230" spans="1:7">
      <c r="A230" s="43" t="s">
        <v>143</v>
      </c>
      <c r="C230">
        <f>Feuil27!O21</f>
        <v>0.01</v>
      </c>
    </row>
    <row r="231" spans="1:7">
      <c r="A231" s="43"/>
      <c r="B231" s="11" t="s">
        <v>64</v>
      </c>
      <c r="C231" s="11" t="s">
        <v>49</v>
      </c>
      <c r="D231" s="12">
        <v>10</v>
      </c>
      <c r="E231">
        <v>10</v>
      </c>
      <c r="F231" s="9">
        <v>100000</v>
      </c>
      <c r="G231">
        <f>F231*$C$230</f>
        <v>1000</v>
      </c>
    </row>
    <row r="232" spans="1:7">
      <c r="A232" s="43"/>
      <c r="B232" s="7" t="s">
        <v>50</v>
      </c>
      <c r="C232" s="8" t="s">
        <v>51</v>
      </c>
      <c r="D232" s="12">
        <v>0.18</v>
      </c>
      <c r="E232">
        <v>0.18</v>
      </c>
      <c r="F232" s="9">
        <v>1800</v>
      </c>
      <c r="G232">
        <f>F232*$C$230</f>
        <v>18</v>
      </c>
    </row>
    <row r="233" spans="1:7">
      <c r="A233" s="43"/>
    </row>
    <row r="234" spans="1:7">
      <c r="A234" s="43" t="s">
        <v>147</v>
      </c>
      <c r="C234">
        <f>Feuil27!O26</f>
        <v>0.03</v>
      </c>
    </row>
    <row r="235" spans="1:7">
      <c r="A235" s="14"/>
      <c r="B235" s="11" t="s">
        <v>64</v>
      </c>
      <c r="C235" s="11" t="s">
        <v>49</v>
      </c>
      <c r="D235" s="12">
        <v>5.67</v>
      </c>
      <c r="E235">
        <v>5.67</v>
      </c>
      <c r="F235" s="9">
        <v>56700</v>
      </c>
      <c r="G235" s="12">
        <f>F235*$C$234</f>
        <v>1701</v>
      </c>
    </row>
    <row r="236" spans="1:7">
      <c r="A236" s="14"/>
      <c r="B236" s="7" t="s">
        <v>50</v>
      </c>
      <c r="C236" s="8" t="s">
        <v>51</v>
      </c>
      <c r="D236" s="12">
        <v>0.15</v>
      </c>
      <c r="E236">
        <v>0.15</v>
      </c>
      <c r="F236" s="9">
        <v>1500</v>
      </c>
      <c r="G236" s="12">
        <f>F236*$C$234</f>
        <v>45</v>
      </c>
    </row>
    <row r="237" spans="1:7">
      <c r="A237" s="43"/>
    </row>
    <row r="238" spans="1:7">
      <c r="A238" s="43" t="s">
        <v>151</v>
      </c>
      <c r="C238">
        <f>Feuil27!O31</f>
        <v>5.0000000000000001E-3</v>
      </c>
    </row>
    <row r="239" spans="1:7">
      <c r="A239" s="43"/>
      <c r="B239" s="11" t="s">
        <v>64</v>
      </c>
      <c r="C239" s="11" t="s">
        <v>49</v>
      </c>
      <c r="D239" s="12">
        <v>2</v>
      </c>
      <c r="E239">
        <v>2</v>
      </c>
      <c r="F239" s="9">
        <v>20000</v>
      </c>
      <c r="G239">
        <f>F239*$C$238</f>
        <v>100</v>
      </c>
    </row>
    <row r="240" spans="1:7">
      <c r="A240" s="43"/>
      <c r="B240" s="7" t="s">
        <v>50</v>
      </c>
      <c r="C240" s="8" t="s">
        <v>51</v>
      </c>
      <c r="D240" s="12">
        <v>3</v>
      </c>
      <c r="E240">
        <v>3</v>
      </c>
      <c r="F240" s="9">
        <v>30000</v>
      </c>
      <c r="G240">
        <f>F240*$C$238</f>
        <v>150</v>
      </c>
    </row>
    <row r="242" spans="1:7" ht="18">
      <c r="A242" s="53">
        <v>401</v>
      </c>
    </row>
    <row r="243" spans="1:7">
      <c r="A243" s="43" t="s">
        <v>130</v>
      </c>
      <c r="C243">
        <f>Feuil27!P8</f>
        <v>2E-3</v>
      </c>
    </row>
    <row r="244" spans="1:7">
      <c r="A244" s="14"/>
      <c r="B244" s="11" t="s">
        <v>64</v>
      </c>
      <c r="C244" s="11" t="s">
        <v>49</v>
      </c>
      <c r="D244" s="12">
        <v>5.6</v>
      </c>
      <c r="E244">
        <v>5.6</v>
      </c>
      <c r="F244" s="9">
        <v>56000</v>
      </c>
      <c r="G244" s="12">
        <f>F244*$C$243</f>
        <v>112</v>
      </c>
    </row>
    <row r="245" spans="1:7">
      <c r="A245" s="14"/>
      <c r="B245" s="7" t="s">
        <v>50</v>
      </c>
      <c r="C245" s="8" t="s">
        <v>51</v>
      </c>
      <c r="D245" s="12">
        <v>0.3</v>
      </c>
      <c r="E245">
        <v>0.3</v>
      </c>
      <c r="F245" s="9">
        <v>3000</v>
      </c>
      <c r="G245" s="12">
        <f>F245*$C$243</f>
        <v>6</v>
      </c>
    </row>
    <row r="246" spans="1:7">
      <c r="A246" s="43"/>
    </row>
    <row r="247" spans="1:7">
      <c r="A247" s="43" t="s">
        <v>139</v>
      </c>
      <c r="C247">
        <f>Feuil27!P17</f>
        <v>0.01</v>
      </c>
    </row>
    <row r="248" spans="1:7" ht="15">
      <c r="A248" s="14"/>
      <c r="B248" s="33" t="s">
        <v>40</v>
      </c>
      <c r="C248" s="35" t="s">
        <v>41</v>
      </c>
      <c r="D248" s="12">
        <v>1</v>
      </c>
      <c r="E248">
        <v>1</v>
      </c>
      <c r="F248" s="9">
        <v>10000</v>
      </c>
      <c r="G248" s="50">
        <f>F248*$C$247</f>
        <v>100</v>
      </c>
    </row>
    <row r="249" spans="1:7" ht="15">
      <c r="A249" s="14"/>
      <c r="B249" s="34" t="s">
        <v>64</v>
      </c>
      <c r="C249" s="34" t="s">
        <v>49</v>
      </c>
      <c r="D249" s="12">
        <v>1</v>
      </c>
      <c r="E249">
        <v>1</v>
      </c>
      <c r="F249" s="9">
        <v>10000</v>
      </c>
      <c r="G249" s="50">
        <f>F249*$C$247</f>
        <v>100</v>
      </c>
    </row>
    <row r="250" spans="1:7" ht="15">
      <c r="A250" s="14"/>
      <c r="B250" s="33" t="s">
        <v>50</v>
      </c>
      <c r="C250" s="35" t="s">
        <v>51</v>
      </c>
      <c r="D250" s="12">
        <v>35</v>
      </c>
      <c r="E250">
        <v>35</v>
      </c>
      <c r="F250" s="9">
        <v>350000</v>
      </c>
      <c r="G250" s="50">
        <f>F250*$C$247</f>
        <v>3500</v>
      </c>
    </row>
    <row r="251" spans="1:7">
      <c r="A251" s="43"/>
    </row>
    <row r="252" spans="1:7">
      <c r="A252" s="43" t="s">
        <v>140</v>
      </c>
      <c r="C252">
        <f>Feuil27!P18</f>
        <v>2E-3</v>
      </c>
    </row>
    <row r="253" spans="1:7">
      <c r="A253" s="14"/>
      <c r="B253" s="11" t="s">
        <v>64</v>
      </c>
      <c r="C253" s="11" t="s">
        <v>49</v>
      </c>
      <c r="D253" s="12">
        <v>4</v>
      </c>
      <c r="E253">
        <v>4</v>
      </c>
      <c r="F253" s="9">
        <v>40000</v>
      </c>
      <c r="G253" s="12">
        <f>F253*$C$252</f>
        <v>80</v>
      </c>
    </row>
    <row r="254" spans="1:7">
      <c r="A254" s="14"/>
      <c r="B254" s="7" t="s">
        <v>50</v>
      </c>
      <c r="C254" s="8" t="s">
        <v>51</v>
      </c>
      <c r="D254" s="12">
        <v>30</v>
      </c>
      <c r="E254">
        <v>30</v>
      </c>
      <c r="F254" s="9">
        <v>300000</v>
      </c>
      <c r="G254" s="12">
        <f>F254*$C$252</f>
        <v>600</v>
      </c>
    </row>
    <row r="255" spans="1:7">
      <c r="A255" s="43"/>
    </row>
    <row r="256" spans="1:7">
      <c r="A256" s="43" t="s">
        <v>145</v>
      </c>
      <c r="C256">
        <f>Feuil27!P23</f>
        <v>2.1000000000000001E-2</v>
      </c>
    </row>
    <row r="257" spans="1:7">
      <c r="A257" s="14"/>
      <c r="B257" s="7" t="s">
        <v>30</v>
      </c>
      <c r="C257" s="8" t="s">
        <v>31</v>
      </c>
      <c r="D257" s="12">
        <v>0.3</v>
      </c>
      <c r="E257">
        <v>0.3</v>
      </c>
      <c r="F257" s="9">
        <v>3000</v>
      </c>
      <c r="G257" s="12">
        <f>F257*$C$256</f>
        <v>63.000000000000007</v>
      </c>
    </row>
    <row r="258" spans="1:7">
      <c r="A258" s="14"/>
      <c r="B258" s="11" t="s">
        <v>64</v>
      </c>
      <c r="C258" s="11" t="s">
        <v>49</v>
      </c>
      <c r="D258" s="12">
        <v>96</v>
      </c>
      <c r="E258">
        <v>96</v>
      </c>
      <c r="F258" s="9">
        <v>960000</v>
      </c>
      <c r="G258" s="12">
        <f>F258*$C$256</f>
        <v>20160</v>
      </c>
    </row>
    <row r="259" spans="1:7">
      <c r="A259" s="14"/>
      <c r="B259" s="7" t="s">
        <v>50</v>
      </c>
      <c r="C259" s="8" t="s">
        <v>51</v>
      </c>
      <c r="D259" s="12">
        <v>1</v>
      </c>
      <c r="E259">
        <v>1</v>
      </c>
      <c r="F259" s="9">
        <v>10000</v>
      </c>
      <c r="G259" s="12">
        <f>F259*$C$256</f>
        <v>210</v>
      </c>
    </row>
    <row r="260" spans="1:7">
      <c r="A260" s="43"/>
    </row>
    <row r="261" spans="1:7">
      <c r="A261" s="43" t="s">
        <v>89</v>
      </c>
      <c r="C261">
        <f>Feuil27!P33</f>
        <v>5.0000000000000001E-3</v>
      </c>
    </row>
    <row r="262" spans="1:7" ht="15">
      <c r="B262" s="33" t="s">
        <v>30</v>
      </c>
      <c r="C262" s="35" t="s">
        <v>31</v>
      </c>
      <c r="D262" s="12">
        <v>70.183999999999997</v>
      </c>
      <c r="E262">
        <v>70.183999999999997</v>
      </c>
      <c r="F262" s="9">
        <v>701840</v>
      </c>
      <c r="G262" s="50">
        <f>F262*$C$261</f>
        <v>3509.2000000000003</v>
      </c>
    </row>
    <row r="263" spans="1:7">
      <c r="B263" s="7" t="s">
        <v>40</v>
      </c>
      <c r="C263" s="8" t="s">
        <v>41</v>
      </c>
      <c r="D263" s="12">
        <v>1.107</v>
      </c>
      <c r="E263">
        <v>1.107</v>
      </c>
      <c r="F263" s="9">
        <v>11070</v>
      </c>
      <c r="G263">
        <f>F263*$C$261</f>
        <v>55.35</v>
      </c>
    </row>
    <row r="264" spans="1:7">
      <c r="B264" s="11" t="s">
        <v>64</v>
      </c>
      <c r="C264" s="11" t="s">
        <v>49</v>
      </c>
      <c r="D264" s="12">
        <v>17.07</v>
      </c>
      <c r="E264">
        <v>17.07</v>
      </c>
      <c r="F264" s="9">
        <v>170700</v>
      </c>
      <c r="G264">
        <f>F264*$C$261</f>
        <v>853.5</v>
      </c>
    </row>
    <row r="265" spans="1:7">
      <c r="B265" s="7" t="s">
        <v>50</v>
      </c>
      <c r="C265" s="8" t="s">
        <v>51</v>
      </c>
      <c r="D265" s="12">
        <v>1.782</v>
      </c>
      <c r="E265">
        <v>1.7819999999999998</v>
      </c>
      <c r="F265" s="9">
        <v>17820</v>
      </c>
      <c r="G265">
        <f>F265*$C$261</f>
        <v>89.100000000000009</v>
      </c>
    </row>
    <row r="267" spans="1:7" ht="18">
      <c r="A267" s="53">
        <v>402</v>
      </c>
    </row>
    <row r="268" spans="1:7">
      <c r="A268" s="43" t="s">
        <v>145</v>
      </c>
      <c r="C268">
        <f>Feuil27!Q23</f>
        <v>3.0000000000000001E-3</v>
      </c>
    </row>
    <row r="269" spans="1:7">
      <c r="A269" s="14"/>
      <c r="B269" s="7" t="s">
        <v>30</v>
      </c>
      <c r="C269" s="8" t="s">
        <v>31</v>
      </c>
      <c r="D269" s="12">
        <v>0.3</v>
      </c>
      <c r="E269">
        <v>0.3</v>
      </c>
      <c r="F269" s="9">
        <v>3000</v>
      </c>
      <c r="G269">
        <f>F269*$C$268</f>
        <v>9</v>
      </c>
    </row>
    <row r="270" spans="1:7" ht="15">
      <c r="A270" s="14"/>
      <c r="B270" s="34" t="s">
        <v>64</v>
      </c>
      <c r="C270" s="34" t="s">
        <v>49</v>
      </c>
      <c r="D270" s="12">
        <v>96</v>
      </c>
      <c r="E270">
        <v>96</v>
      </c>
      <c r="F270" s="9">
        <v>960000</v>
      </c>
      <c r="G270" s="50">
        <f>F270*$C$268</f>
        <v>2880</v>
      </c>
    </row>
    <row r="271" spans="1:7" ht="15">
      <c r="A271" s="14"/>
      <c r="B271" s="33" t="s">
        <v>50</v>
      </c>
      <c r="C271" s="35" t="s">
        <v>51</v>
      </c>
      <c r="D271" s="12">
        <v>1</v>
      </c>
      <c r="E271">
        <v>1</v>
      </c>
      <c r="F271" s="9">
        <v>10000</v>
      </c>
      <c r="G271" s="50">
        <f>F271*$C$268</f>
        <v>30</v>
      </c>
    </row>
    <row r="273" spans="1:7" ht="18">
      <c r="A273" s="53">
        <v>404</v>
      </c>
    </row>
    <row r="274" spans="1:7">
      <c r="A274" s="43" t="s">
        <v>90</v>
      </c>
      <c r="C274">
        <f>Feuil27!T34</f>
        <v>2E-3</v>
      </c>
    </row>
    <row r="275" spans="1:7" ht="26.25">
      <c r="A275" s="14"/>
      <c r="B275" s="33" t="s">
        <v>19</v>
      </c>
      <c r="C275" s="35" t="s">
        <v>20</v>
      </c>
      <c r="D275" s="12">
        <v>6.5</v>
      </c>
      <c r="E275">
        <v>6.5</v>
      </c>
      <c r="F275" s="9">
        <v>65000</v>
      </c>
      <c r="G275" s="38">
        <f>F275*$C$274</f>
        <v>130</v>
      </c>
    </row>
    <row r="276" spans="1:7" ht="26.25">
      <c r="A276" s="14"/>
      <c r="B276" s="33" t="s">
        <v>23</v>
      </c>
      <c r="C276" s="35" t="s">
        <v>24</v>
      </c>
      <c r="D276" s="12">
        <v>4</v>
      </c>
      <c r="E276">
        <v>4</v>
      </c>
      <c r="F276" s="9">
        <v>40000</v>
      </c>
      <c r="G276" s="38">
        <f>F276*$C$274</f>
        <v>80</v>
      </c>
    </row>
    <row r="277" spans="1:7" ht="15">
      <c r="A277" s="14"/>
      <c r="B277" s="33" t="s">
        <v>38</v>
      </c>
      <c r="C277" s="35" t="s">
        <v>39</v>
      </c>
      <c r="D277" s="12">
        <v>2</v>
      </c>
      <c r="E277">
        <v>2</v>
      </c>
      <c r="F277" s="9">
        <v>20000</v>
      </c>
      <c r="G277" s="38">
        <f>F277*$C$274</f>
        <v>40</v>
      </c>
    </row>
    <row r="278" spans="1:7">
      <c r="A278" s="14"/>
      <c r="B278" s="7" t="s">
        <v>40</v>
      </c>
      <c r="C278" s="8" t="s">
        <v>41</v>
      </c>
      <c r="D278" s="12">
        <v>0.2</v>
      </c>
      <c r="E278">
        <v>0.2</v>
      </c>
      <c r="F278" s="9">
        <v>2000</v>
      </c>
      <c r="G278" s="12">
        <f>F278*$C$274</f>
        <v>4</v>
      </c>
    </row>
    <row r="279" spans="1:7">
      <c r="A279" s="14"/>
      <c r="B279" s="7" t="s">
        <v>47</v>
      </c>
      <c r="C279" s="8" t="s">
        <v>48</v>
      </c>
      <c r="D279" s="12">
        <v>0.5</v>
      </c>
      <c r="E279">
        <v>0.5</v>
      </c>
      <c r="F279" s="9">
        <v>5000</v>
      </c>
      <c r="G279" s="12">
        <f>F279*$C$274</f>
        <v>10</v>
      </c>
    </row>
    <row r="281" spans="1:7" ht="18">
      <c r="A281" s="53">
        <v>405</v>
      </c>
    </row>
    <row r="282" spans="1:7">
      <c r="A282" s="43" t="s">
        <v>131</v>
      </c>
      <c r="C282">
        <f>Feuil27!U9</f>
        <v>5.0000000000000001E-3</v>
      </c>
    </row>
    <row r="283" spans="1:7">
      <c r="A283" s="43"/>
      <c r="B283" s="7" t="s">
        <v>19</v>
      </c>
      <c r="C283" s="8" t="s">
        <v>20</v>
      </c>
      <c r="D283" s="12">
        <v>0.05</v>
      </c>
      <c r="E283">
        <v>0.05</v>
      </c>
      <c r="F283" s="9">
        <v>500</v>
      </c>
      <c r="G283">
        <f t="shared" ref="G283:G288" si="6">F283*$C$282</f>
        <v>2.5</v>
      </c>
    </row>
    <row r="284" spans="1:7" ht="15">
      <c r="A284" s="43"/>
      <c r="B284" s="36" t="s">
        <v>26</v>
      </c>
      <c r="C284" s="35" t="s">
        <v>27</v>
      </c>
      <c r="D284" s="12">
        <v>81</v>
      </c>
      <c r="E284">
        <v>81</v>
      </c>
      <c r="F284" s="9">
        <v>810000</v>
      </c>
      <c r="G284" s="51">
        <f t="shared" si="6"/>
        <v>4050</v>
      </c>
    </row>
    <row r="285" spans="1:7">
      <c r="A285" s="43"/>
      <c r="B285" s="7" t="s">
        <v>28</v>
      </c>
      <c r="C285" s="8" t="s">
        <v>29</v>
      </c>
      <c r="D285" s="12">
        <v>0.05</v>
      </c>
      <c r="E285">
        <v>0.05</v>
      </c>
      <c r="F285" s="9">
        <v>500</v>
      </c>
      <c r="G285">
        <f t="shared" si="6"/>
        <v>2.5</v>
      </c>
    </row>
    <row r="286" spans="1:7" ht="15">
      <c r="A286" s="43"/>
      <c r="B286" s="36" t="s">
        <v>34</v>
      </c>
      <c r="C286" s="35" t="s">
        <v>35</v>
      </c>
      <c r="D286" s="12">
        <v>4</v>
      </c>
      <c r="E286">
        <v>4</v>
      </c>
      <c r="F286" s="9">
        <v>40000</v>
      </c>
      <c r="G286" s="51">
        <f t="shared" si="6"/>
        <v>200</v>
      </c>
    </row>
    <row r="287" spans="1:7">
      <c r="A287" s="43"/>
      <c r="B287" s="7" t="s">
        <v>36</v>
      </c>
      <c r="C287" s="8" t="s">
        <v>37</v>
      </c>
      <c r="D287" s="12">
        <v>0.1</v>
      </c>
      <c r="E287">
        <v>0.1</v>
      </c>
      <c r="F287" s="9">
        <v>1000</v>
      </c>
      <c r="G287">
        <f t="shared" si="6"/>
        <v>5</v>
      </c>
    </row>
    <row r="288" spans="1:7">
      <c r="A288" s="43"/>
      <c r="B288" s="11" t="s">
        <v>64</v>
      </c>
      <c r="C288" s="11" t="s">
        <v>49</v>
      </c>
      <c r="D288" s="12">
        <v>0.05</v>
      </c>
      <c r="E288">
        <v>0.05</v>
      </c>
      <c r="F288" s="9">
        <v>500</v>
      </c>
      <c r="G288">
        <f t="shared" si="6"/>
        <v>2.5</v>
      </c>
    </row>
    <row r="289" spans="1:7">
      <c r="A289" s="43"/>
      <c r="B289" s="11"/>
      <c r="C289" s="11"/>
      <c r="D289" s="12"/>
      <c r="F289" s="9"/>
    </row>
    <row r="290" spans="1:7">
      <c r="A290" s="43" t="s">
        <v>138</v>
      </c>
      <c r="C290">
        <f>Feuil27!U16</f>
        <v>0.02</v>
      </c>
    </row>
    <row r="291" spans="1:7" ht="15">
      <c r="A291" s="43"/>
      <c r="B291" s="36" t="s">
        <v>36</v>
      </c>
      <c r="C291" s="35" t="s">
        <v>37</v>
      </c>
      <c r="D291" s="12">
        <v>87</v>
      </c>
      <c r="E291" s="12">
        <v>87</v>
      </c>
      <c r="F291" s="9">
        <f>E291*10000</f>
        <v>870000</v>
      </c>
      <c r="G291" s="51">
        <f>F291*C290</f>
        <v>17400</v>
      </c>
    </row>
    <row r="292" spans="1:7">
      <c r="A292" s="43"/>
    </row>
    <row r="293" spans="1:7">
      <c r="A293" s="43" t="s">
        <v>151</v>
      </c>
      <c r="C293">
        <f>Feuil27!U31</f>
        <v>0.02</v>
      </c>
    </row>
    <row r="294" spans="1:7">
      <c r="B294" s="34" t="s">
        <v>64</v>
      </c>
      <c r="C294" s="34" t="s">
        <v>49</v>
      </c>
      <c r="D294" s="12">
        <v>2</v>
      </c>
      <c r="E294">
        <v>2</v>
      </c>
      <c r="F294" s="9">
        <v>20000</v>
      </c>
      <c r="G294" s="51">
        <f>F294*$C$293</f>
        <v>400</v>
      </c>
    </row>
    <row r="295" spans="1:7">
      <c r="B295" s="33" t="s">
        <v>50</v>
      </c>
      <c r="C295" s="35" t="s">
        <v>51</v>
      </c>
      <c r="D295" s="12">
        <v>3</v>
      </c>
      <c r="E295">
        <v>3</v>
      </c>
      <c r="F295" s="9">
        <v>30000</v>
      </c>
      <c r="G295" s="51">
        <f>F295*$C$293</f>
        <v>600</v>
      </c>
    </row>
    <row r="296" spans="1:7">
      <c r="G296" s="49"/>
    </row>
    <row r="297" spans="1:7" ht="18">
      <c r="A297" s="53">
        <v>407</v>
      </c>
    </row>
    <row r="298" spans="1:7">
      <c r="A298" s="42" t="s">
        <v>129</v>
      </c>
      <c r="C298">
        <f>Feuil27!V7</f>
        <v>1E-3</v>
      </c>
    </row>
    <row r="299" spans="1:7">
      <c r="A299" s="42"/>
      <c r="B299" s="7" t="s">
        <v>40</v>
      </c>
      <c r="C299" s="8" t="s">
        <v>41</v>
      </c>
      <c r="D299" s="12">
        <v>0.5</v>
      </c>
      <c r="E299">
        <v>0.5</v>
      </c>
      <c r="F299" s="9">
        <v>5000</v>
      </c>
      <c r="G299">
        <f>F299*$C$298</f>
        <v>5</v>
      </c>
    </row>
    <row r="300" spans="1:7">
      <c r="A300" s="42"/>
      <c r="B300" s="11" t="s">
        <v>64</v>
      </c>
      <c r="C300" s="11" t="s">
        <v>49</v>
      </c>
      <c r="D300" s="12">
        <v>20</v>
      </c>
      <c r="E300">
        <v>20</v>
      </c>
      <c r="F300" s="9">
        <v>200000</v>
      </c>
      <c r="G300">
        <f>F300*$C$298</f>
        <v>200</v>
      </c>
    </row>
    <row r="301" spans="1:7">
      <c r="A301" s="42"/>
      <c r="B301" s="7" t="s">
        <v>50</v>
      </c>
      <c r="C301" s="8" t="s">
        <v>51</v>
      </c>
      <c r="D301" s="12">
        <v>6</v>
      </c>
      <c r="E301">
        <v>6</v>
      </c>
      <c r="F301" s="9">
        <v>60000</v>
      </c>
      <c r="G301">
        <f>F301*$C$298</f>
        <v>60</v>
      </c>
    </row>
    <row r="302" spans="1:7">
      <c r="A302" s="42"/>
    </row>
    <row r="303" spans="1:7">
      <c r="A303" s="43" t="s">
        <v>131</v>
      </c>
      <c r="C303">
        <f>Feuil27!V9</f>
        <v>4.0000000000000001E-3</v>
      </c>
    </row>
    <row r="304" spans="1:7">
      <c r="A304" s="43"/>
      <c r="B304" s="7" t="s">
        <v>19</v>
      </c>
      <c r="C304" s="8" t="s">
        <v>20</v>
      </c>
      <c r="D304" s="12">
        <v>0.05</v>
      </c>
      <c r="E304">
        <v>0.05</v>
      </c>
      <c r="F304" s="9">
        <v>500</v>
      </c>
      <c r="G304">
        <f t="shared" ref="G304:G309" si="7">F304*$C$303</f>
        <v>2</v>
      </c>
    </row>
    <row r="305" spans="1:7" ht="15">
      <c r="A305" s="43"/>
      <c r="B305" s="36" t="s">
        <v>26</v>
      </c>
      <c r="C305" s="35" t="s">
        <v>27</v>
      </c>
      <c r="D305" s="12">
        <v>81</v>
      </c>
      <c r="E305">
        <v>81</v>
      </c>
      <c r="F305" s="9">
        <v>810000</v>
      </c>
      <c r="G305" s="50">
        <f t="shared" si="7"/>
        <v>3240</v>
      </c>
    </row>
    <row r="306" spans="1:7">
      <c r="A306" s="43"/>
      <c r="B306" s="7" t="s">
        <v>28</v>
      </c>
      <c r="C306" s="8" t="s">
        <v>29</v>
      </c>
      <c r="D306" s="12">
        <v>0.05</v>
      </c>
      <c r="E306">
        <v>0.05</v>
      </c>
      <c r="F306" s="9">
        <v>500</v>
      </c>
      <c r="G306">
        <f t="shared" si="7"/>
        <v>2</v>
      </c>
    </row>
    <row r="307" spans="1:7" ht="15">
      <c r="A307" s="43"/>
      <c r="B307" s="36" t="s">
        <v>34</v>
      </c>
      <c r="C307" s="35" t="s">
        <v>35</v>
      </c>
      <c r="D307" s="12">
        <v>4</v>
      </c>
      <c r="E307">
        <v>4</v>
      </c>
      <c r="F307" s="9">
        <v>40000</v>
      </c>
      <c r="G307" s="50">
        <f t="shared" si="7"/>
        <v>160</v>
      </c>
    </row>
    <row r="308" spans="1:7">
      <c r="B308" s="7" t="s">
        <v>36</v>
      </c>
      <c r="C308" s="8" t="s">
        <v>37</v>
      </c>
      <c r="D308" s="12">
        <v>0.1</v>
      </c>
      <c r="E308">
        <v>0.1</v>
      </c>
      <c r="F308" s="9">
        <v>1000</v>
      </c>
      <c r="G308">
        <f t="shared" si="7"/>
        <v>4</v>
      </c>
    </row>
    <row r="309" spans="1:7">
      <c r="A309" s="43"/>
      <c r="B309" s="11" t="s">
        <v>64</v>
      </c>
      <c r="C309" s="11" t="s">
        <v>49</v>
      </c>
      <c r="D309" s="12">
        <v>0.05</v>
      </c>
      <c r="E309">
        <v>0.05</v>
      </c>
      <c r="F309" s="9">
        <v>500</v>
      </c>
      <c r="G309">
        <f t="shared" si="7"/>
        <v>2</v>
      </c>
    </row>
    <row r="310" spans="1:7">
      <c r="A310" s="43"/>
    </row>
    <row r="311" spans="1:7">
      <c r="A311" s="43" t="s">
        <v>138</v>
      </c>
      <c r="C311">
        <f>Feuil27!V16</f>
        <v>8.0000000000000002E-3</v>
      </c>
    </row>
    <row r="312" spans="1:7" ht="15">
      <c r="A312" s="43"/>
      <c r="B312" s="36" t="s">
        <v>36</v>
      </c>
      <c r="C312" s="35" t="s">
        <v>37</v>
      </c>
      <c r="D312" s="12">
        <v>87</v>
      </c>
      <c r="E312" s="12">
        <v>87</v>
      </c>
      <c r="F312" s="9">
        <f>E312*10000</f>
        <v>870000</v>
      </c>
      <c r="G312" s="50">
        <f>F312*C311</f>
        <v>6960</v>
      </c>
    </row>
    <row r="313" spans="1:7">
      <c r="A313" s="43"/>
    </row>
    <row r="314" spans="1:7">
      <c r="A314" s="43" t="s">
        <v>151</v>
      </c>
      <c r="C314">
        <f>Feuil27!V31</f>
        <v>8.0000000000000002E-3</v>
      </c>
    </row>
    <row r="315" spans="1:7" ht="15">
      <c r="B315" s="34" t="s">
        <v>64</v>
      </c>
      <c r="C315" s="34" t="s">
        <v>49</v>
      </c>
      <c r="D315" s="12">
        <v>2</v>
      </c>
      <c r="E315">
        <v>2</v>
      </c>
      <c r="F315" s="9">
        <v>20000</v>
      </c>
      <c r="G315" s="50">
        <f>F315*$C$314</f>
        <v>160</v>
      </c>
    </row>
    <row r="316" spans="1:7" ht="15">
      <c r="B316" s="33" t="s">
        <v>50</v>
      </c>
      <c r="C316" s="35" t="s">
        <v>51</v>
      </c>
      <c r="D316" s="12">
        <v>3</v>
      </c>
      <c r="E316">
        <v>3</v>
      </c>
      <c r="F316" s="9">
        <v>30000</v>
      </c>
      <c r="G316" s="50">
        <f>F316*$C$314</f>
        <v>240</v>
      </c>
    </row>
    <row r="318" spans="1:7" ht="18">
      <c r="A318" s="53">
        <v>408</v>
      </c>
    </row>
    <row r="319" spans="1:7">
      <c r="A319" s="43" t="s">
        <v>130</v>
      </c>
      <c r="C319">
        <f>Feuil27!W8</f>
        <v>1.5E-3</v>
      </c>
    </row>
    <row r="320" spans="1:7">
      <c r="A320" s="14"/>
      <c r="B320" s="11" t="s">
        <v>64</v>
      </c>
      <c r="C320" s="11" t="s">
        <v>49</v>
      </c>
      <c r="D320" s="12">
        <v>5.6</v>
      </c>
      <c r="E320">
        <v>5.6</v>
      </c>
      <c r="F320" s="9">
        <v>56000</v>
      </c>
      <c r="G320" s="12">
        <f>F320*$C$319</f>
        <v>84</v>
      </c>
    </row>
    <row r="321" spans="1:7">
      <c r="A321" s="14"/>
      <c r="B321" s="7" t="s">
        <v>50</v>
      </c>
      <c r="C321" s="8" t="s">
        <v>51</v>
      </c>
      <c r="D321" s="12">
        <v>0.3</v>
      </c>
      <c r="E321">
        <v>0.3</v>
      </c>
      <c r="F321" s="9">
        <v>3000</v>
      </c>
      <c r="G321" s="12">
        <f>F321*$C$319</f>
        <v>4.5</v>
      </c>
    </row>
    <row r="322" spans="1:7">
      <c r="A322" s="43"/>
    </row>
    <row r="323" spans="1:7">
      <c r="A323" s="43" t="s">
        <v>139</v>
      </c>
      <c r="C323">
        <f>Feuil27!W17</f>
        <v>7.4999999999999997E-3</v>
      </c>
    </row>
    <row r="324" spans="1:7" ht="15">
      <c r="A324" s="14"/>
      <c r="B324" s="33" t="s">
        <v>40</v>
      </c>
      <c r="C324" s="35" t="s">
        <v>41</v>
      </c>
      <c r="D324" s="12">
        <v>1</v>
      </c>
      <c r="E324">
        <v>1</v>
      </c>
      <c r="F324" s="9">
        <v>10000</v>
      </c>
      <c r="G324" s="50">
        <f>F324*$C$323</f>
        <v>75</v>
      </c>
    </row>
    <row r="325" spans="1:7" ht="15">
      <c r="A325" s="14"/>
      <c r="B325" s="34" t="s">
        <v>64</v>
      </c>
      <c r="C325" s="34" t="s">
        <v>49</v>
      </c>
      <c r="D325" s="12">
        <v>1</v>
      </c>
      <c r="E325">
        <v>1</v>
      </c>
      <c r="F325" s="9">
        <v>10000</v>
      </c>
      <c r="G325" s="50">
        <f>F325*$C$323</f>
        <v>75</v>
      </c>
    </row>
    <row r="326" spans="1:7" ht="15">
      <c r="A326" s="14"/>
      <c r="B326" s="33" t="s">
        <v>50</v>
      </c>
      <c r="C326" s="35" t="s">
        <v>51</v>
      </c>
      <c r="D326" s="12">
        <v>35</v>
      </c>
      <c r="E326">
        <v>35</v>
      </c>
      <c r="F326" s="9">
        <v>350000</v>
      </c>
      <c r="G326" s="50">
        <f>F326*$C$323</f>
        <v>2625</v>
      </c>
    </row>
    <row r="327" spans="1:7">
      <c r="A327" s="43"/>
    </row>
    <row r="328" spans="1:7">
      <c r="A328" s="43" t="s">
        <v>140</v>
      </c>
      <c r="C328">
        <f>Feuil27!W18</f>
        <v>2.3999999999999998E-3</v>
      </c>
    </row>
    <row r="329" spans="1:7">
      <c r="A329" s="14"/>
      <c r="B329" s="11" t="s">
        <v>64</v>
      </c>
      <c r="C329" s="11" t="s">
        <v>49</v>
      </c>
      <c r="D329" s="12">
        <v>4</v>
      </c>
      <c r="E329">
        <v>4</v>
      </c>
      <c r="F329" s="9">
        <v>40000</v>
      </c>
      <c r="G329" s="12">
        <f>F329*$C$328</f>
        <v>95.999999999999986</v>
      </c>
    </row>
    <row r="330" spans="1:7">
      <c r="A330" s="14"/>
      <c r="B330" s="7" t="s">
        <v>50</v>
      </c>
      <c r="C330" s="8" t="s">
        <v>51</v>
      </c>
      <c r="D330" s="12">
        <v>30</v>
      </c>
      <c r="E330">
        <v>30</v>
      </c>
      <c r="F330" s="9">
        <v>300000</v>
      </c>
      <c r="G330" s="12">
        <f>F330*$C$328</f>
        <v>719.99999999999989</v>
      </c>
    </row>
    <row r="331" spans="1:7">
      <c r="A331" s="43"/>
    </row>
    <row r="332" spans="1:7">
      <c r="A332" s="43" t="s">
        <v>145</v>
      </c>
      <c r="C332">
        <f>Feuil27!W23</f>
        <v>1.4999999999999999E-2</v>
      </c>
    </row>
    <row r="333" spans="1:7">
      <c r="A333" s="14"/>
      <c r="B333" s="7" t="s">
        <v>30</v>
      </c>
      <c r="C333" s="8" t="s">
        <v>31</v>
      </c>
      <c r="D333" s="12">
        <v>0.3</v>
      </c>
      <c r="E333">
        <v>0.3</v>
      </c>
      <c r="F333" s="9">
        <v>3000</v>
      </c>
      <c r="G333" s="12">
        <f>F333*$C$332</f>
        <v>45</v>
      </c>
    </row>
    <row r="334" spans="1:7">
      <c r="A334" s="14"/>
      <c r="B334" s="11" t="s">
        <v>64</v>
      </c>
      <c r="C334" s="11" t="s">
        <v>49</v>
      </c>
      <c r="D334" s="12">
        <v>96</v>
      </c>
      <c r="E334">
        <v>96</v>
      </c>
      <c r="F334" s="9">
        <v>960000</v>
      </c>
      <c r="G334" s="12">
        <f>F334*$C$332</f>
        <v>14400</v>
      </c>
    </row>
    <row r="335" spans="1:7">
      <c r="A335" s="14"/>
      <c r="B335" s="7" t="s">
        <v>50</v>
      </c>
      <c r="C335" s="8" t="s">
        <v>51</v>
      </c>
      <c r="D335" s="12">
        <v>1</v>
      </c>
      <c r="E335">
        <v>1</v>
      </c>
      <c r="F335" s="9">
        <v>10000</v>
      </c>
      <c r="G335" s="12">
        <f>F335*$C$332</f>
        <v>150</v>
      </c>
    </row>
    <row r="336" spans="1:7">
      <c r="A336" s="43"/>
    </row>
    <row r="337" spans="1:7">
      <c r="A337" s="43" t="s">
        <v>89</v>
      </c>
      <c r="C337">
        <f>Feuil27!W33</f>
        <v>3.5999999999999999E-3</v>
      </c>
    </row>
    <row r="338" spans="1:7" ht="15">
      <c r="B338" s="33" t="s">
        <v>30</v>
      </c>
      <c r="C338" s="35" t="s">
        <v>31</v>
      </c>
      <c r="D338" s="12">
        <v>70.183999999999997</v>
      </c>
      <c r="E338">
        <v>70.183999999999997</v>
      </c>
      <c r="F338" s="9">
        <v>701840</v>
      </c>
      <c r="G338" s="50">
        <f>F338*$C$337</f>
        <v>2526.6239999999998</v>
      </c>
    </row>
    <row r="339" spans="1:7">
      <c r="B339" s="7" t="s">
        <v>40</v>
      </c>
      <c r="C339" s="8" t="s">
        <v>41</v>
      </c>
      <c r="D339" s="12">
        <v>1.107</v>
      </c>
      <c r="E339">
        <v>1.107</v>
      </c>
      <c r="F339" s="9">
        <v>11070</v>
      </c>
      <c r="G339" s="52">
        <f>F339*$C$337</f>
        <v>39.851999999999997</v>
      </c>
    </row>
    <row r="340" spans="1:7">
      <c r="B340" s="11" t="s">
        <v>64</v>
      </c>
      <c r="C340" s="11" t="s">
        <v>49</v>
      </c>
      <c r="D340" s="12">
        <v>17.07</v>
      </c>
      <c r="E340">
        <v>17.07</v>
      </c>
      <c r="F340" s="9">
        <v>170700</v>
      </c>
      <c r="G340" s="52">
        <f>F340*$C$337</f>
        <v>614.52</v>
      </c>
    </row>
    <row r="341" spans="1:7">
      <c r="B341" s="7" t="s">
        <v>50</v>
      </c>
      <c r="C341" s="8" t="s">
        <v>51</v>
      </c>
      <c r="D341" s="12">
        <v>1.782</v>
      </c>
      <c r="E341">
        <v>1.7819999999999998</v>
      </c>
      <c r="F341" s="9">
        <v>17820</v>
      </c>
      <c r="G341" s="52">
        <f>F341*$C$337</f>
        <v>64.152000000000001</v>
      </c>
    </row>
    <row r="343" spans="1:7" ht="18">
      <c r="A343" s="53">
        <v>409</v>
      </c>
    </row>
    <row r="344" spans="1:7">
      <c r="A344" s="43" t="s">
        <v>132</v>
      </c>
      <c r="C344">
        <f>Feuil27!X10</f>
        <v>0.02</v>
      </c>
    </row>
    <row r="345" spans="1:7" ht="15">
      <c r="A345" s="43"/>
      <c r="B345" s="33" t="s">
        <v>30</v>
      </c>
      <c r="C345" s="35" t="s">
        <v>31</v>
      </c>
      <c r="D345" s="12">
        <v>2.5</v>
      </c>
      <c r="E345">
        <v>2.5</v>
      </c>
      <c r="F345" s="9">
        <v>25000</v>
      </c>
      <c r="G345" s="50">
        <f>F345*$C$344</f>
        <v>500</v>
      </c>
    </row>
    <row r="346" spans="1:7" ht="15">
      <c r="A346" s="43"/>
      <c r="B346" s="34" t="s">
        <v>64</v>
      </c>
      <c r="C346" s="34" t="s">
        <v>49</v>
      </c>
      <c r="D346" s="12">
        <v>66.7</v>
      </c>
      <c r="E346">
        <v>66.7</v>
      </c>
      <c r="F346" s="9">
        <v>667000</v>
      </c>
      <c r="G346" s="50">
        <f>F346*$C$344</f>
        <v>13340</v>
      </c>
    </row>
    <row r="347" spans="1:7" ht="15">
      <c r="A347" s="43"/>
      <c r="B347" s="33" t="s">
        <v>50</v>
      </c>
      <c r="C347" s="35" t="s">
        <v>51</v>
      </c>
      <c r="D347" s="12">
        <v>0.15</v>
      </c>
      <c r="E347">
        <v>0.15</v>
      </c>
      <c r="F347" s="9">
        <v>1500</v>
      </c>
      <c r="G347" s="50">
        <f>F347*$C$344</f>
        <v>30</v>
      </c>
    </row>
    <row r="348" spans="1:7">
      <c r="A348" s="43"/>
    </row>
    <row r="349" spans="1:7">
      <c r="A349" s="43" t="s">
        <v>133</v>
      </c>
      <c r="C349">
        <f>Feuil27!X11</f>
        <v>0.01</v>
      </c>
    </row>
    <row r="350" spans="1:7">
      <c r="B350" s="11" t="s">
        <v>64</v>
      </c>
      <c r="C350" s="11" t="s">
        <v>49</v>
      </c>
      <c r="D350" s="12">
        <v>2.6</v>
      </c>
      <c r="E350">
        <v>2.6</v>
      </c>
      <c r="F350" s="9">
        <v>26000</v>
      </c>
      <c r="G350">
        <f>F350*$C$349</f>
        <v>260</v>
      </c>
    </row>
    <row r="351" spans="1:7">
      <c r="B351" s="7" t="s">
        <v>50</v>
      </c>
      <c r="C351" s="8" t="s">
        <v>51</v>
      </c>
      <c r="D351" s="12">
        <v>0.5</v>
      </c>
      <c r="E351">
        <v>0.5</v>
      </c>
      <c r="F351" s="9">
        <v>5000</v>
      </c>
      <c r="G351">
        <f>F351*$C$349</f>
        <v>50</v>
      </c>
    </row>
    <row r="353" spans="1:7" ht="18">
      <c r="A353" s="53">
        <v>410</v>
      </c>
    </row>
    <row r="354" spans="1:7">
      <c r="A354" s="43" t="s">
        <v>141</v>
      </c>
      <c r="C354">
        <f>Feuil27!Y19</f>
        <v>2.6599999999999999E-2</v>
      </c>
    </row>
    <row r="355" spans="1:7" ht="15">
      <c r="A355" s="43"/>
      <c r="B355" s="36" t="s">
        <v>30</v>
      </c>
      <c r="C355" s="35" t="s">
        <v>31</v>
      </c>
      <c r="D355" s="12">
        <v>1</v>
      </c>
      <c r="E355">
        <v>1</v>
      </c>
      <c r="F355" s="9">
        <v>10000</v>
      </c>
      <c r="G355" s="50">
        <f>$C$354*F355</f>
        <v>266</v>
      </c>
    </row>
    <row r="356" spans="1:7" ht="15">
      <c r="A356" s="43"/>
      <c r="B356" s="34" t="s">
        <v>64</v>
      </c>
      <c r="C356" s="34" t="s">
        <v>49</v>
      </c>
      <c r="D356" s="12">
        <v>6</v>
      </c>
      <c r="E356">
        <v>6</v>
      </c>
      <c r="F356" s="9">
        <v>60000</v>
      </c>
      <c r="G356" s="50">
        <f>$C$354*F356</f>
        <v>1596</v>
      </c>
    </row>
    <row r="357" spans="1:7">
      <c r="A357" s="43"/>
    </row>
    <row r="358" spans="1:7">
      <c r="A358" s="43" t="s">
        <v>146</v>
      </c>
      <c r="C358">
        <f>Feuil27!Y24</f>
        <v>2.6599999999999999E-2</v>
      </c>
    </row>
    <row r="359" spans="1:7" ht="15">
      <c r="A359" s="14"/>
      <c r="B359" s="33" t="s">
        <v>36</v>
      </c>
      <c r="C359" s="35" t="s">
        <v>37</v>
      </c>
      <c r="D359" s="12">
        <v>0.5</v>
      </c>
      <c r="E359">
        <v>0.5</v>
      </c>
      <c r="F359" s="9">
        <v>5000</v>
      </c>
      <c r="G359" s="38">
        <f>F359*$C$358</f>
        <v>133</v>
      </c>
    </row>
    <row r="360" spans="1:7">
      <c r="A360" s="14"/>
      <c r="B360" s="11" t="s">
        <v>64</v>
      </c>
      <c r="C360" s="11" t="s">
        <v>49</v>
      </c>
      <c r="D360" s="12">
        <v>1</v>
      </c>
      <c r="E360">
        <v>1</v>
      </c>
      <c r="F360" s="9">
        <v>10000</v>
      </c>
      <c r="G360" s="12">
        <f>F360*$C$358</f>
        <v>266</v>
      </c>
    </row>
    <row r="361" spans="1:7" ht="15">
      <c r="A361" s="14"/>
      <c r="B361" s="33" t="s">
        <v>50</v>
      </c>
      <c r="C361" s="35" t="s">
        <v>51</v>
      </c>
      <c r="D361" s="12">
        <v>2</v>
      </c>
      <c r="E361">
        <v>2</v>
      </c>
      <c r="F361" s="9">
        <v>20000</v>
      </c>
      <c r="G361" s="38">
        <f>F361*$C$358</f>
        <v>532</v>
      </c>
    </row>
    <row r="362" spans="1:7">
      <c r="A362" s="43"/>
    </row>
    <row r="363" spans="1:7">
      <c r="A363" s="43" t="s">
        <v>149</v>
      </c>
      <c r="C363">
        <f>Feuil27!Y28</f>
        <v>2.6599999999999999E-2</v>
      </c>
    </row>
    <row r="364" spans="1:7">
      <c r="A364" s="14"/>
      <c r="B364" s="11" t="s">
        <v>64</v>
      </c>
      <c r="C364" s="11" t="s">
        <v>49</v>
      </c>
      <c r="D364" s="12">
        <v>0.5</v>
      </c>
      <c r="E364">
        <f>D364</f>
        <v>0.5</v>
      </c>
      <c r="F364" s="9">
        <f>E364*10000</f>
        <v>5000</v>
      </c>
      <c r="G364" s="12">
        <f>C363*F364</f>
        <v>133</v>
      </c>
    </row>
    <row r="366" spans="1:7" ht="18">
      <c r="A366" s="53">
        <v>412</v>
      </c>
    </row>
    <row r="367" spans="1:7">
      <c r="A367" s="43" t="s">
        <v>139</v>
      </c>
      <c r="C367">
        <f>Feuil27!Z17</f>
        <v>5.0000000000000001E-3</v>
      </c>
    </row>
    <row r="368" spans="1:7" ht="15">
      <c r="A368" s="43"/>
      <c r="B368" s="33" t="s">
        <v>40</v>
      </c>
      <c r="C368" s="35" t="s">
        <v>41</v>
      </c>
      <c r="D368" s="12">
        <v>1</v>
      </c>
      <c r="E368">
        <v>1</v>
      </c>
      <c r="F368" s="9">
        <v>10000</v>
      </c>
      <c r="G368" s="50">
        <f>F368*$C$367</f>
        <v>50</v>
      </c>
    </row>
    <row r="369" spans="1:7" ht="15">
      <c r="A369" s="43"/>
      <c r="B369" s="34" t="s">
        <v>64</v>
      </c>
      <c r="C369" s="34" t="s">
        <v>49</v>
      </c>
      <c r="D369" s="12">
        <v>1</v>
      </c>
      <c r="E369">
        <v>1</v>
      </c>
      <c r="F369" s="9">
        <v>10000</v>
      </c>
      <c r="G369" s="50">
        <f>F369*$C$367</f>
        <v>50</v>
      </c>
    </row>
    <row r="370" spans="1:7" ht="15">
      <c r="A370" s="43"/>
      <c r="B370" s="33" t="s">
        <v>50</v>
      </c>
      <c r="C370" s="35" t="s">
        <v>51</v>
      </c>
      <c r="D370" s="12">
        <v>35</v>
      </c>
      <c r="E370">
        <v>35</v>
      </c>
      <c r="F370" s="9">
        <v>350000</v>
      </c>
      <c r="G370" s="50">
        <f>F370*$C$367</f>
        <v>1750</v>
      </c>
    </row>
    <row r="371" spans="1:7">
      <c r="A371" s="43"/>
    </row>
    <row r="372" spans="1:7">
      <c r="A372" s="43" t="s">
        <v>148</v>
      </c>
      <c r="C372">
        <f>Feuil27!Z27</f>
        <v>5.0000000000000001E-3</v>
      </c>
    </row>
    <row r="373" spans="1:7">
      <c r="B373" s="11" t="s">
        <v>64</v>
      </c>
      <c r="C373" s="11" t="s">
        <v>49</v>
      </c>
      <c r="D373" s="12">
        <v>2.6</v>
      </c>
      <c r="E373">
        <v>2.6</v>
      </c>
      <c r="F373" s="9">
        <v>26000</v>
      </c>
      <c r="G373">
        <f>F373*$C$372</f>
        <v>130</v>
      </c>
    </row>
    <row r="374" spans="1:7">
      <c r="B374" s="7" t="s">
        <v>50</v>
      </c>
      <c r="C374" s="8" t="s">
        <v>51</v>
      </c>
      <c r="D374" s="12">
        <v>0.6</v>
      </c>
      <c r="E374">
        <v>0.6</v>
      </c>
      <c r="F374" s="9">
        <v>6000</v>
      </c>
      <c r="G374">
        <f>F374*$C$372</f>
        <v>30</v>
      </c>
    </row>
    <row r="376" spans="1:7" ht="18">
      <c r="A376" s="53">
        <v>413</v>
      </c>
    </row>
    <row r="377" spans="1:7">
      <c r="A377" s="43" t="s">
        <v>148</v>
      </c>
      <c r="C377">
        <f>Feuil27!AA27</f>
        <v>5.0000000000000001E-3</v>
      </c>
    </row>
    <row r="378" spans="1:7">
      <c r="A378" s="43"/>
      <c r="B378" s="11" t="s">
        <v>64</v>
      </c>
      <c r="C378" s="11" t="s">
        <v>49</v>
      </c>
      <c r="D378" s="12">
        <v>2.6</v>
      </c>
      <c r="E378">
        <v>2.6</v>
      </c>
      <c r="F378" s="9">
        <v>26000</v>
      </c>
      <c r="G378">
        <f>F378*$C$377</f>
        <v>130</v>
      </c>
    </row>
    <row r="379" spans="1:7">
      <c r="A379" s="43"/>
      <c r="B379" s="7" t="s">
        <v>50</v>
      </c>
      <c r="C379" s="8" t="s">
        <v>51</v>
      </c>
      <c r="D379" s="12">
        <v>0.6</v>
      </c>
      <c r="E379">
        <v>0.6</v>
      </c>
      <c r="F379" s="9">
        <v>6000</v>
      </c>
      <c r="G379">
        <f>F379*$C$377</f>
        <v>30</v>
      </c>
    </row>
    <row r="380" spans="1:7">
      <c r="A380" s="43"/>
    </row>
    <row r="381" spans="1:7">
      <c r="A381" s="43" t="s">
        <v>151</v>
      </c>
      <c r="C381">
        <f>Feuil27!AA31</f>
        <v>5.0000000000000001E-3</v>
      </c>
    </row>
    <row r="382" spans="1:7" ht="15">
      <c r="B382" s="34" t="s">
        <v>64</v>
      </c>
      <c r="C382" s="34" t="s">
        <v>49</v>
      </c>
      <c r="D382" s="12">
        <v>2</v>
      </c>
      <c r="E382">
        <v>2</v>
      </c>
      <c r="F382" s="9">
        <v>20000</v>
      </c>
      <c r="G382" s="50">
        <f>F382*$C$381</f>
        <v>100</v>
      </c>
    </row>
    <row r="383" spans="1:7" ht="15">
      <c r="B383" s="33" t="s">
        <v>50</v>
      </c>
      <c r="C383" s="35" t="s">
        <v>51</v>
      </c>
      <c r="D383" s="12">
        <v>3</v>
      </c>
      <c r="E383">
        <v>3</v>
      </c>
      <c r="F383" s="9">
        <v>30000</v>
      </c>
      <c r="G383" s="50">
        <f>F383*$C$381</f>
        <v>150</v>
      </c>
    </row>
    <row r="385" spans="1:7" ht="18">
      <c r="A385" s="53">
        <v>414</v>
      </c>
    </row>
    <row r="386" spans="1:7">
      <c r="A386" s="43" t="s">
        <v>131</v>
      </c>
      <c r="C386">
        <f>Feuil27!AB9</f>
        <v>3.0000000000000001E-3</v>
      </c>
    </row>
    <row r="387" spans="1:7">
      <c r="A387" s="43"/>
      <c r="B387" s="7" t="s">
        <v>19</v>
      </c>
      <c r="C387" s="8" t="s">
        <v>20</v>
      </c>
      <c r="D387" s="12">
        <v>0.05</v>
      </c>
      <c r="E387">
        <v>0.05</v>
      </c>
      <c r="F387" s="9">
        <v>500</v>
      </c>
      <c r="G387">
        <f t="shared" ref="G387:G392" si="8">F387*$C$386</f>
        <v>1.5</v>
      </c>
    </row>
    <row r="388" spans="1:7" ht="15">
      <c r="A388" s="43"/>
      <c r="B388" s="36" t="s">
        <v>26</v>
      </c>
      <c r="C388" s="35" t="s">
        <v>27</v>
      </c>
      <c r="D388" s="12">
        <v>81</v>
      </c>
      <c r="E388">
        <v>81</v>
      </c>
      <c r="F388" s="9">
        <v>810000</v>
      </c>
      <c r="G388" s="50">
        <f t="shared" si="8"/>
        <v>2430</v>
      </c>
    </row>
    <row r="389" spans="1:7">
      <c r="A389" s="43"/>
      <c r="B389" s="7" t="s">
        <v>28</v>
      </c>
      <c r="C389" s="8" t="s">
        <v>29</v>
      </c>
      <c r="D389" s="12">
        <v>0.05</v>
      </c>
      <c r="E389">
        <v>0.05</v>
      </c>
      <c r="F389" s="9">
        <v>500</v>
      </c>
      <c r="G389">
        <f t="shared" si="8"/>
        <v>1.5</v>
      </c>
    </row>
    <row r="390" spans="1:7" ht="15">
      <c r="A390" s="43"/>
      <c r="B390" s="36" t="s">
        <v>34</v>
      </c>
      <c r="C390" s="35" t="s">
        <v>35</v>
      </c>
      <c r="D390" s="12">
        <v>4</v>
      </c>
      <c r="E390">
        <v>4</v>
      </c>
      <c r="F390" s="9">
        <v>40000</v>
      </c>
      <c r="G390" s="50">
        <f t="shared" si="8"/>
        <v>120</v>
      </c>
    </row>
    <row r="391" spans="1:7">
      <c r="A391" s="43"/>
      <c r="B391" s="7" t="s">
        <v>36</v>
      </c>
      <c r="C391" s="8" t="s">
        <v>37</v>
      </c>
      <c r="D391" s="12">
        <v>0.1</v>
      </c>
      <c r="E391">
        <v>0.1</v>
      </c>
      <c r="F391" s="9">
        <v>1000</v>
      </c>
      <c r="G391">
        <f t="shared" si="8"/>
        <v>3</v>
      </c>
    </row>
    <row r="392" spans="1:7">
      <c r="A392" s="43"/>
      <c r="B392" s="11" t="s">
        <v>64</v>
      </c>
      <c r="C392" s="11" t="s">
        <v>49</v>
      </c>
      <c r="D392" s="12">
        <v>0.05</v>
      </c>
      <c r="E392">
        <v>0.05</v>
      </c>
      <c r="F392" s="9">
        <v>500</v>
      </c>
      <c r="G392">
        <f t="shared" si="8"/>
        <v>1.5</v>
      </c>
    </row>
    <row r="393" spans="1:7">
      <c r="A393" s="43"/>
    </row>
    <row r="394" spans="1:7">
      <c r="A394" s="43" t="s">
        <v>90</v>
      </c>
      <c r="C394">
        <f>Feuil27!AB34</f>
        <v>3.0000000000000001E-3</v>
      </c>
    </row>
    <row r="395" spans="1:7" ht="26.25">
      <c r="B395" s="33" t="s">
        <v>19</v>
      </c>
      <c r="C395" s="35" t="s">
        <v>20</v>
      </c>
      <c r="D395" s="12">
        <v>6.5</v>
      </c>
      <c r="E395">
        <v>6.5</v>
      </c>
      <c r="F395" s="9">
        <v>65000</v>
      </c>
      <c r="G395" s="50">
        <f>F395*$C$394</f>
        <v>195</v>
      </c>
    </row>
    <row r="396" spans="1:7" ht="26.25">
      <c r="B396" s="33" t="s">
        <v>23</v>
      </c>
      <c r="C396" s="35" t="s">
        <v>24</v>
      </c>
      <c r="D396" s="12">
        <v>4</v>
      </c>
      <c r="E396">
        <v>4</v>
      </c>
      <c r="F396" s="9">
        <v>40000</v>
      </c>
      <c r="G396" s="50">
        <f>F396*$C$394</f>
        <v>120</v>
      </c>
    </row>
    <row r="397" spans="1:7" ht="15">
      <c r="B397" s="33" t="s">
        <v>38</v>
      </c>
      <c r="C397" s="35" t="s">
        <v>39</v>
      </c>
      <c r="D397" s="12">
        <v>2</v>
      </c>
      <c r="E397">
        <v>2</v>
      </c>
      <c r="F397" s="9">
        <v>20000</v>
      </c>
      <c r="G397" s="50">
        <f>F397*$C$394</f>
        <v>60</v>
      </c>
    </row>
    <row r="398" spans="1:7">
      <c r="B398" s="7" t="s">
        <v>40</v>
      </c>
      <c r="C398" s="8" t="s">
        <v>41</v>
      </c>
      <c r="D398" s="12">
        <v>0.2</v>
      </c>
      <c r="E398">
        <v>0.2</v>
      </c>
      <c r="F398" s="9">
        <v>2000</v>
      </c>
      <c r="G398">
        <f>F398*$C$394</f>
        <v>6</v>
      </c>
    </row>
    <row r="399" spans="1:7" ht="15">
      <c r="B399" s="33" t="s">
        <v>47</v>
      </c>
      <c r="C399" s="35" t="s">
        <v>48</v>
      </c>
      <c r="D399" s="12">
        <v>0.5</v>
      </c>
      <c r="E399">
        <v>0.5</v>
      </c>
      <c r="F399" s="9">
        <v>5000</v>
      </c>
      <c r="G399" s="50">
        <f>F399*$C$394</f>
        <v>15</v>
      </c>
    </row>
    <row r="401" spans="1:7" ht="18">
      <c r="A401" s="53">
        <v>415</v>
      </c>
    </row>
    <row r="402" spans="1:7">
      <c r="A402" s="42" t="s">
        <v>129</v>
      </c>
      <c r="C402">
        <f>Feuil27!AC7</f>
        <v>0.02</v>
      </c>
    </row>
    <row r="403" spans="1:7" ht="15">
      <c r="A403" s="42"/>
      <c r="B403" s="33" t="s">
        <v>40</v>
      </c>
      <c r="C403" s="35" t="s">
        <v>41</v>
      </c>
      <c r="D403" s="12">
        <v>0.5</v>
      </c>
      <c r="E403">
        <v>0.5</v>
      </c>
      <c r="F403" s="9">
        <v>5000</v>
      </c>
      <c r="G403" s="50">
        <f>F403*$C$402</f>
        <v>100</v>
      </c>
    </row>
    <row r="404" spans="1:7" ht="15">
      <c r="A404" s="42"/>
      <c r="B404" s="34" t="s">
        <v>64</v>
      </c>
      <c r="C404" s="34" t="s">
        <v>49</v>
      </c>
      <c r="D404" s="12">
        <v>20</v>
      </c>
      <c r="E404">
        <v>20</v>
      </c>
      <c r="F404" s="9">
        <v>200000</v>
      </c>
      <c r="G404" s="50">
        <f>F404*$C$402</f>
        <v>4000</v>
      </c>
    </row>
    <row r="405" spans="1:7" ht="15">
      <c r="A405" s="42"/>
      <c r="B405" s="33" t="s">
        <v>50</v>
      </c>
      <c r="C405" s="35" t="s">
        <v>51</v>
      </c>
      <c r="D405" s="12">
        <v>6</v>
      </c>
      <c r="E405">
        <v>6</v>
      </c>
      <c r="F405" s="9">
        <v>60000</v>
      </c>
      <c r="G405" s="50">
        <f>F405*$C$402</f>
        <v>1200</v>
      </c>
    </row>
    <row r="406" spans="1:7">
      <c r="A406" s="42"/>
      <c r="B406" s="52"/>
      <c r="C406" s="52"/>
    </row>
    <row r="407" spans="1:7">
      <c r="A407" s="43" t="s">
        <v>131</v>
      </c>
      <c r="B407" s="52"/>
      <c r="C407" s="54">
        <f>Feuil27!AC9</f>
        <v>5.0000000000000001E-3</v>
      </c>
    </row>
    <row r="408" spans="1:7">
      <c r="A408" s="43"/>
      <c r="B408" s="7" t="s">
        <v>19</v>
      </c>
      <c r="C408" s="8" t="s">
        <v>20</v>
      </c>
      <c r="D408" s="12">
        <v>0.05</v>
      </c>
      <c r="E408">
        <v>0.05</v>
      </c>
      <c r="F408" s="9">
        <v>500</v>
      </c>
      <c r="G408">
        <f t="shared" ref="G408:G413" si="9">F408*$C$407</f>
        <v>2.5</v>
      </c>
    </row>
    <row r="409" spans="1:7" ht="15">
      <c r="A409" s="43"/>
      <c r="B409" s="33" t="s">
        <v>26</v>
      </c>
      <c r="C409" s="35" t="s">
        <v>27</v>
      </c>
      <c r="D409" s="12">
        <v>81</v>
      </c>
      <c r="E409">
        <v>81</v>
      </c>
      <c r="F409" s="9">
        <v>810000</v>
      </c>
      <c r="G409" s="50">
        <f t="shared" si="9"/>
        <v>4050</v>
      </c>
    </row>
    <row r="410" spans="1:7">
      <c r="A410" s="43"/>
      <c r="B410" s="7" t="s">
        <v>28</v>
      </c>
      <c r="C410" s="8" t="s">
        <v>29</v>
      </c>
      <c r="D410" s="12">
        <v>0.05</v>
      </c>
      <c r="E410">
        <v>0.05</v>
      </c>
      <c r="F410" s="9">
        <v>500</v>
      </c>
      <c r="G410">
        <f t="shared" si="9"/>
        <v>2.5</v>
      </c>
    </row>
    <row r="411" spans="1:7" ht="15">
      <c r="A411" s="43"/>
      <c r="B411" s="33" t="s">
        <v>34</v>
      </c>
      <c r="C411" s="35" t="s">
        <v>35</v>
      </c>
      <c r="D411" s="12">
        <v>4</v>
      </c>
      <c r="E411">
        <v>4</v>
      </c>
      <c r="F411" s="9">
        <v>40000</v>
      </c>
      <c r="G411" s="50">
        <f t="shared" si="9"/>
        <v>200</v>
      </c>
    </row>
    <row r="412" spans="1:7">
      <c r="A412" s="43"/>
      <c r="B412" s="7" t="s">
        <v>36</v>
      </c>
      <c r="C412" s="8" t="s">
        <v>37</v>
      </c>
      <c r="D412" s="12">
        <v>0.1</v>
      </c>
      <c r="E412">
        <v>0.1</v>
      </c>
      <c r="F412" s="9">
        <v>1000</v>
      </c>
      <c r="G412">
        <f t="shared" si="9"/>
        <v>5</v>
      </c>
    </row>
    <row r="413" spans="1:7">
      <c r="A413" s="43"/>
      <c r="B413" s="11" t="s">
        <v>64</v>
      </c>
      <c r="C413" s="11" t="s">
        <v>49</v>
      </c>
      <c r="D413" s="12">
        <v>0.05</v>
      </c>
      <c r="E413">
        <v>0.05</v>
      </c>
      <c r="F413" s="9">
        <v>500</v>
      </c>
      <c r="G413">
        <f t="shared" si="9"/>
        <v>2.5</v>
      </c>
    </row>
    <row r="414" spans="1:7">
      <c r="A414" s="43"/>
      <c r="B414" s="54"/>
      <c r="C414" s="54"/>
    </row>
    <row r="415" spans="1:7">
      <c r="A415" s="43" t="s">
        <v>134</v>
      </c>
      <c r="B415" s="54"/>
      <c r="C415" s="54">
        <f>Feuil27!AC12</f>
        <v>0.03</v>
      </c>
    </row>
    <row r="416" spans="1:7" ht="15">
      <c r="A416" s="43"/>
      <c r="B416" s="34" t="s">
        <v>64</v>
      </c>
      <c r="C416" s="34" t="s">
        <v>49</v>
      </c>
      <c r="D416" s="12">
        <v>15</v>
      </c>
      <c r="E416" s="12">
        <v>15</v>
      </c>
      <c r="F416" s="9">
        <f>E416*10000</f>
        <v>150000</v>
      </c>
      <c r="G416" s="50">
        <f>F416*$C$415</f>
        <v>4500</v>
      </c>
    </row>
    <row r="417" spans="1:7" ht="15">
      <c r="A417" s="43"/>
      <c r="B417" s="33" t="s">
        <v>50</v>
      </c>
      <c r="C417" s="35" t="s">
        <v>51</v>
      </c>
      <c r="D417" s="12">
        <v>0.2</v>
      </c>
      <c r="E417" s="12">
        <v>0.2</v>
      </c>
      <c r="F417" s="9">
        <f>E417*10000</f>
        <v>2000</v>
      </c>
      <c r="G417" s="50">
        <f>F417*$C$415</f>
        <v>60</v>
      </c>
    </row>
    <row r="418" spans="1:7">
      <c r="A418" s="43"/>
      <c r="B418" s="54"/>
      <c r="C418" s="54"/>
    </row>
    <row r="419" spans="1:7">
      <c r="A419" s="43" t="s">
        <v>138</v>
      </c>
      <c r="B419" s="54"/>
      <c r="C419" s="54">
        <f>Feuil27!AC16</f>
        <v>1.4999999999999999E-2</v>
      </c>
    </row>
    <row r="420" spans="1:7" ht="15">
      <c r="A420" s="43"/>
      <c r="B420" s="33" t="s">
        <v>36</v>
      </c>
      <c r="C420" s="35" t="s">
        <v>37</v>
      </c>
      <c r="D420" s="12">
        <v>87</v>
      </c>
      <c r="E420" s="12">
        <v>87</v>
      </c>
      <c r="F420" s="9">
        <f>E420*10000</f>
        <v>870000</v>
      </c>
      <c r="G420" s="50">
        <f>F420*C419</f>
        <v>13050</v>
      </c>
    </row>
    <row r="421" spans="1:7">
      <c r="A421" s="43"/>
      <c r="B421" s="54"/>
      <c r="C421" s="54"/>
    </row>
    <row r="422" spans="1:7">
      <c r="A422" s="43" t="s">
        <v>141</v>
      </c>
      <c r="B422" s="54"/>
      <c r="C422" s="54">
        <f>Feuil27!AC19</f>
        <v>0.01</v>
      </c>
    </row>
    <row r="423" spans="1:7" ht="15">
      <c r="A423" s="43"/>
      <c r="B423" s="33" t="s">
        <v>30</v>
      </c>
      <c r="C423" s="35" t="s">
        <v>31</v>
      </c>
      <c r="D423" s="12">
        <v>1</v>
      </c>
      <c r="E423">
        <v>1</v>
      </c>
      <c r="F423" s="9">
        <v>10000</v>
      </c>
      <c r="G423" s="50">
        <f>F423*$C$422</f>
        <v>100</v>
      </c>
    </row>
    <row r="424" spans="1:7">
      <c r="A424" s="43"/>
      <c r="B424" s="11" t="s">
        <v>64</v>
      </c>
      <c r="C424" s="11" t="s">
        <v>49</v>
      </c>
      <c r="D424" s="12">
        <v>6</v>
      </c>
      <c r="E424">
        <v>6</v>
      </c>
      <c r="F424" s="9">
        <v>60000</v>
      </c>
      <c r="G424">
        <f>F424*$C$422</f>
        <v>600</v>
      </c>
    </row>
    <row r="425" spans="1:7">
      <c r="A425" s="43"/>
      <c r="B425" s="54"/>
      <c r="C425" s="54"/>
    </row>
    <row r="426" spans="1:7">
      <c r="A426" s="43" t="s">
        <v>145</v>
      </c>
      <c r="B426" s="54"/>
      <c r="C426" s="54">
        <f>Feuil27!AC23</f>
        <v>0.01</v>
      </c>
    </row>
    <row r="427" spans="1:7">
      <c r="B427" s="7" t="s">
        <v>30</v>
      </c>
      <c r="C427" s="8" t="s">
        <v>31</v>
      </c>
      <c r="D427" s="12">
        <v>0.3</v>
      </c>
      <c r="E427">
        <v>0.3</v>
      </c>
      <c r="F427" s="9">
        <v>3000</v>
      </c>
      <c r="G427">
        <f>F427*$C$426</f>
        <v>30</v>
      </c>
    </row>
    <row r="428" spans="1:7">
      <c r="B428" s="11" t="s">
        <v>64</v>
      </c>
      <c r="C428" s="11" t="s">
        <v>49</v>
      </c>
      <c r="D428" s="12">
        <v>96</v>
      </c>
      <c r="E428">
        <v>96</v>
      </c>
      <c r="F428" s="9">
        <v>960000</v>
      </c>
      <c r="G428">
        <f>F428*$C$426</f>
        <v>9600</v>
      </c>
    </row>
    <row r="429" spans="1:7">
      <c r="B429" s="7" t="s">
        <v>50</v>
      </c>
      <c r="C429" s="8" t="s">
        <v>51</v>
      </c>
      <c r="D429" s="12">
        <v>1</v>
      </c>
      <c r="E429">
        <v>1</v>
      </c>
      <c r="F429" s="9">
        <v>10000</v>
      </c>
      <c r="G429">
        <f>F429*$C$426</f>
        <v>100</v>
      </c>
    </row>
    <row r="431" spans="1:7" ht="18">
      <c r="A431" s="53">
        <v>418</v>
      </c>
    </row>
    <row r="433" spans="1:7">
      <c r="A433" s="14" t="s">
        <v>132</v>
      </c>
      <c r="B433" s="7"/>
      <c r="C433" s="11">
        <f>Feuil27!AE10</f>
        <v>0.01</v>
      </c>
      <c r="D433" s="12"/>
      <c r="F433" s="9"/>
    </row>
    <row r="434" spans="1:7" ht="15">
      <c r="A434" s="14"/>
      <c r="B434" s="33" t="s">
        <v>30</v>
      </c>
      <c r="C434" s="35" t="s">
        <v>31</v>
      </c>
      <c r="D434" s="12">
        <v>2.5</v>
      </c>
      <c r="E434">
        <v>2.5</v>
      </c>
      <c r="F434" s="9">
        <v>25000</v>
      </c>
      <c r="G434" s="50">
        <f>F434*$C$433</f>
        <v>250</v>
      </c>
    </row>
    <row r="435" spans="1:7" ht="15">
      <c r="A435" s="14"/>
      <c r="B435" s="34" t="s">
        <v>64</v>
      </c>
      <c r="C435" s="34" t="s">
        <v>49</v>
      </c>
      <c r="D435" s="12">
        <v>66.7</v>
      </c>
      <c r="E435">
        <v>66.7</v>
      </c>
      <c r="F435" s="9">
        <v>667000</v>
      </c>
      <c r="G435" s="50">
        <f>F435*$C$433</f>
        <v>6670</v>
      </c>
    </row>
    <row r="436" spans="1:7" ht="15">
      <c r="A436" s="14"/>
      <c r="B436" s="33" t="s">
        <v>50</v>
      </c>
      <c r="C436" s="35" t="s">
        <v>51</v>
      </c>
      <c r="D436" s="12">
        <v>0.15</v>
      </c>
      <c r="E436">
        <v>0.15</v>
      </c>
      <c r="F436" s="9">
        <v>1500</v>
      </c>
      <c r="G436" s="50">
        <f>F436*$C$433</f>
        <v>15</v>
      </c>
    </row>
    <row r="438" spans="1:7">
      <c r="A438" t="s">
        <v>133</v>
      </c>
      <c r="C438">
        <f>Feuil27!AE11</f>
        <v>5.0000000000000001E-3</v>
      </c>
    </row>
    <row r="439" spans="1:7">
      <c r="A439" s="14"/>
      <c r="B439" s="11" t="s">
        <v>64</v>
      </c>
      <c r="C439" s="11" t="s">
        <v>49</v>
      </c>
      <c r="D439" s="12">
        <v>2.6</v>
      </c>
      <c r="E439">
        <v>2.6</v>
      </c>
      <c r="F439" s="9">
        <v>26000</v>
      </c>
      <c r="G439">
        <f>F439*$C$438</f>
        <v>130</v>
      </c>
    </row>
    <row r="440" spans="1:7">
      <c r="A440" s="14"/>
      <c r="B440" s="7" t="s">
        <v>50</v>
      </c>
      <c r="C440" s="8" t="s">
        <v>51</v>
      </c>
      <c r="D440" s="12">
        <v>0.5</v>
      </c>
      <c r="E440">
        <v>0.5</v>
      </c>
      <c r="F440" s="9">
        <v>5000</v>
      </c>
      <c r="G440">
        <f>F440*$C$438</f>
        <v>25</v>
      </c>
    </row>
    <row r="442" spans="1:7">
      <c r="A442" s="14" t="s">
        <v>156</v>
      </c>
      <c r="B442" s="7"/>
      <c r="C442" s="8">
        <f>Feuil27!AE19</f>
        <v>0.01</v>
      </c>
      <c r="D442" s="12"/>
      <c r="F442" s="9"/>
    </row>
    <row r="443" spans="1:7">
      <c r="A443" s="14"/>
      <c r="B443" s="31" t="s">
        <v>30</v>
      </c>
      <c r="C443" s="41" t="s">
        <v>31</v>
      </c>
      <c r="D443" s="12">
        <v>1</v>
      </c>
      <c r="E443">
        <v>1</v>
      </c>
      <c r="F443" s="9">
        <v>10000</v>
      </c>
      <c r="G443">
        <f>F443*$C$442</f>
        <v>100</v>
      </c>
    </row>
    <row r="444" spans="1:7">
      <c r="A444" s="14"/>
      <c r="B444" s="32" t="s">
        <v>64</v>
      </c>
      <c r="C444" s="32" t="s">
        <v>49</v>
      </c>
      <c r="D444" s="12">
        <v>6</v>
      </c>
      <c r="E444">
        <v>6</v>
      </c>
      <c r="F444" s="9">
        <v>60000</v>
      </c>
      <c r="G444">
        <f>F444*$C$442</f>
        <v>600</v>
      </c>
    </row>
    <row r="446" spans="1:7">
      <c r="A446" t="s">
        <v>150</v>
      </c>
      <c r="C446">
        <f>Feuil27!AE29</f>
        <v>5.0000000000000001E-3</v>
      </c>
    </row>
    <row r="447" spans="1:7">
      <c r="A447" s="14"/>
      <c r="B447" s="11" t="s">
        <v>64</v>
      </c>
      <c r="C447" s="11" t="s">
        <v>49</v>
      </c>
      <c r="D447" s="12">
        <v>2.1</v>
      </c>
      <c r="E447">
        <v>2.1</v>
      </c>
      <c r="F447" s="9">
        <v>21000</v>
      </c>
      <c r="G447">
        <f>F447*$C$446</f>
        <v>105</v>
      </c>
    </row>
    <row r="448" spans="1:7">
      <c r="A448" s="14"/>
      <c r="B448" s="7" t="s">
        <v>50</v>
      </c>
      <c r="C448" s="8" t="s">
        <v>51</v>
      </c>
      <c r="D448" s="12">
        <v>0.4</v>
      </c>
      <c r="E448">
        <v>0.4</v>
      </c>
      <c r="F448" s="9">
        <v>4000</v>
      </c>
      <c r="G448">
        <f>F448*$C$446</f>
        <v>20</v>
      </c>
    </row>
    <row r="449" spans="1:7">
      <c r="A449" s="14"/>
      <c r="B449" s="7"/>
      <c r="C449" s="8"/>
      <c r="D449" s="12"/>
      <c r="F449" s="9"/>
    </row>
    <row r="450" spans="1:7">
      <c r="A450" t="s">
        <v>158</v>
      </c>
      <c r="C450">
        <f>Feuil27!AE14</f>
        <v>3.0000000000000001E-3</v>
      </c>
    </row>
    <row r="451" spans="1:7">
      <c r="A451" s="14"/>
      <c r="B451" s="7" t="s">
        <v>30</v>
      </c>
      <c r="C451" s="8" t="s">
        <v>31</v>
      </c>
      <c r="D451" s="12">
        <v>0.93</v>
      </c>
      <c r="E451">
        <v>0.93</v>
      </c>
      <c r="F451" s="9">
        <v>9300</v>
      </c>
      <c r="G451">
        <f>F451*$C$450</f>
        <v>27.900000000000002</v>
      </c>
    </row>
    <row r="452" spans="1:7" ht="15">
      <c r="A452" s="14"/>
      <c r="B452" s="33" t="s">
        <v>32</v>
      </c>
      <c r="C452" s="35" t="s">
        <v>33</v>
      </c>
      <c r="D452" s="12">
        <v>35.65</v>
      </c>
      <c r="E452">
        <v>35.65</v>
      </c>
      <c r="F452" s="9">
        <v>356500</v>
      </c>
      <c r="G452" s="50">
        <f>F452*$C$450</f>
        <v>1069.5</v>
      </c>
    </row>
    <row r="453" spans="1:7" ht="15">
      <c r="A453" s="14"/>
      <c r="B453" s="33" t="s">
        <v>40</v>
      </c>
      <c r="C453" s="35" t="s">
        <v>41</v>
      </c>
      <c r="D453" s="12">
        <v>17.93</v>
      </c>
      <c r="E453">
        <v>17.93</v>
      </c>
      <c r="F453" s="9">
        <v>179300</v>
      </c>
      <c r="G453" s="50">
        <f>F453*$C$450</f>
        <v>537.9</v>
      </c>
    </row>
    <row r="454" spans="1:7">
      <c r="A454" s="14"/>
      <c r="B454" s="11" t="s">
        <v>64</v>
      </c>
      <c r="C454" s="11" t="s">
        <v>49</v>
      </c>
      <c r="D454" s="12">
        <v>0.3</v>
      </c>
      <c r="E454">
        <v>0.3</v>
      </c>
      <c r="F454" s="9">
        <v>3000</v>
      </c>
      <c r="G454">
        <f>F454*$C$450</f>
        <v>9</v>
      </c>
    </row>
    <row r="455" spans="1:7">
      <c r="A455" s="14"/>
      <c r="B455" s="7" t="s">
        <v>50</v>
      </c>
      <c r="C455" s="8" t="s">
        <v>51</v>
      </c>
      <c r="D455" s="12">
        <v>6.83</v>
      </c>
      <c r="E455">
        <v>6.83</v>
      </c>
      <c r="F455" s="9">
        <v>68300</v>
      </c>
      <c r="G455">
        <f>F455*$C$450</f>
        <v>204.9</v>
      </c>
    </row>
    <row r="457" spans="1:7" ht="18">
      <c r="A457" s="53">
        <v>420</v>
      </c>
    </row>
    <row r="459" spans="1:7">
      <c r="A459" s="43" t="s">
        <v>130</v>
      </c>
      <c r="C459">
        <f>Feuil27!AF8</f>
        <v>1.5E-3</v>
      </c>
    </row>
    <row r="460" spans="1:7">
      <c r="A460" s="14"/>
      <c r="B460" s="11" t="s">
        <v>64</v>
      </c>
      <c r="C460" s="11" t="s">
        <v>49</v>
      </c>
      <c r="D460" s="12">
        <v>5.6</v>
      </c>
      <c r="E460">
        <v>5.6</v>
      </c>
      <c r="F460" s="9">
        <v>56000</v>
      </c>
      <c r="G460">
        <f>F460*$C$459</f>
        <v>84</v>
      </c>
    </row>
    <row r="461" spans="1:7">
      <c r="A461" s="14"/>
      <c r="B461" s="7" t="s">
        <v>50</v>
      </c>
      <c r="C461" s="8" t="s">
        <v>51</v>
      </c>
      <c r="D461" s="12">
        <v>0.3</v>
      </c>
      <c r="E461">
        <v>0.3</v>
      </c>
      <c r="F461" s="9">
        <v>3000</v>
      </c>
      <c r="G461">
        <f>F461*$C$459</f>
        <v>4.5</v>
      </c>
    </row>
    <row r="462" spans="1:7">
      <c r="A462" s="43"/>
    </row>
    <row r="463" spans="1:7">
      <c r="A463" s="43" t="s">
        <v>139</v>
      </c>
      <c r="C463">
        <f>Feuil27!AF17</f>
        <v>7.4999999999999997E-3</v>
      </c>
    </row>
    <row r="464" spans="1:7" ht="15">
      <c r="A464" s="14"/>
      <c r="B464" s="33" t="s">
        <v>40</v>
      </c>
      <c r="C464" s="35" t="s">
        <v>41</v>
      </c>
      <c r="D464" s="12">
        <v>1</v>
      </c>
      <c r="E464">
        <v>1</v>
      </c>
      <c r="F464" s="9">
        <v>10000</v>
      </c>
      <c r="G464" s="50">
        <f>F464*$C$463</f>
        <v>75</v>
      </c>
    </row>
    <row r="465" spans="1:7" ht="15">
      <c r="A465" s="14"/>
      <c r="B465" s="34" t="s">
        <v>64</v>
      </c>
      <c r="C465" s="34" t="s">
        <v>49</v>
      </c>
      <c r="D465" s="12">
        <v>1</v>
      </c>
      <c r="E465">
        <v>1</v>
      </c>
      <c r="F465" s="9">
        <v>10000</v>
      </c>
      <c r="G465" s="50">
        <f>F465*$C$463</f>
        <v>75</v>
      </c>
    </row>
    <row r="466" spans="1:7" ht="15">
      <c r="A466" s="14"/>
      <c r="B466" s="33" t="s">
        <v>50</v>
      </c>
      <c r="C466" s="35" t="s">
        <v>51</v>
      </c>
      <c r="D466" s="12">
        <v>35</v>
      </c>
      <c r="E466">
        <v>35</v>
      </c>
      <c r="F466" s="9">
        <v>350000</v>
      </c>
      <c r="G466" s="50">
        <f>F466*$C$463</f>
        <v>2625</v>
      </c>
    </row>
    <row r="467" spans="1:7">
      <c r="A467" s="43"/>
    </row>
    <row r="468" spans="1:7">
      <c r="A468" s="43" t="s">
        <v>140</v>
      </c>
      <c r="C468">
        <f>Feuil27!AF18</f>
        <v>2.0999999999999999E-3</v>
      </c>
    </row>
    <row r="469" spans="1:7">
      <c r="A469" s="14"/>
      <c r="B469" s="11" t="s">
        <v>64</v>
      </c>
      <c r="C469" s="11" t="s">
        <v>49</v>
      </c>
      <c r="D469" s="12">
        <v>4</v>
      </c>
      <c r="E469">
        <v>4</v>
      </c>
      <c r="F469" s="9">
        <v>40000</v>
      </c>
      <c r="G469">
        <f>F469*$C$468</f>
        <v>84</v>
      </c>
    </row>
    <row r="470" spans="1:7">
      <c r="A470" s="14"/>
      <c r="B470" s="7" t="s">
        <v>50</v>
      </c>
      <c r="C470" s="8" t="s">
        <v>51</v>
      </c>
      <c r="D470" s="12">
        <v>30</v>
      </c>
      <c r="E470">
        <v>30</v>
      </c>
      <c r="F470" s="9">
        <v>300000</v>
      </c>
      <c r="G470">
        <f>F470*$C$468</f>
        <v>630</v>
      </c>
    </row>
    <row r="471" spans="1:7">
      <c r="A471" s="43"/>
    </row>
    <row r="472" spans="1:7">
      <c r="A472" s="43" t="s">
        <v>145</v>
      </c>
      <c r="C472">
        <f>Feuil27!AF23</f>
        <v>1.4999999999999999E-2</v>
      </c>
    </row>
    <row r="473" spans="1:7">
      <c r="A473" s="14"/>
      <c r="B473" s="7" t="s">
        <v>30</v>
      </c>
      <c r="C473" s="8" t="s">
        <v>31</v>
      </c>
      <c r="D473" s="12">
        <v>0.3</v>
      </c>
      <c r="E473">
        <v>0.3</v>
      </c>
      <c r="F473" s="9">
        <v>3000</v>
      </c>
      <c r="G473">
        <f>F473*$C$472</f>
        <v>45</v>
      </c>
    </row>
    <row r="474" spans="1:7">
      <c r="A474" s="14"/>
      <c r="B474" s="11" t="s">
        <v>64</v>
      </c>
      <c r="C474" s="11" t="s">
        <v>49</v>
      </c>
      <c r="D474" s="12">
        <v>96</v>
      </c>
      <c r="E474">
        <v>96</v>
      </c>
      <c r="F474" s="9">
        <v>960000</v>
      </c>
      <c r="G474">
        <f>F474*$C$472</f>
        <v>14400</v>
      </c>
    </row>
    <row r="475" spans="1:7">
      <c r="A475" s="14"/>
      <c r="B475" s="7" t="s">
        <v>50</v>
      </c>
      <c r="C475" s="8" t="s">
        <v>51</v>
      </c>
      <c r="D475" s="12">
        <v>1</v>
      </c>
      <c r="E475">
        <v>1</v>
      </c>
      <c r="F475" s="9">
        <v>10000</v>
      </c>
      <c r="G475">
        <f>F475*$C$472</f>
        <v>150</v>
      </c>
    </row>
    <row r="476" spans="1:7">
      <c r="A476" s="43"/>
    </row>
    <row r="477" spans="1:7">
      <c r="A477" s="43" t="s">
        <v>89</v>
      </c>
      <c r="C477">
        <f>Feuil27!AF33</f>
        <v>3.8999999999999998E-3</v>
      </c>
    </row>
    <row r="478" spans="1:7" ht="15">
      <c r="B478" s="33" t="s">
        <v>30</v>
      </c>
      <c r="C478" s="35" t="s">
        <v>31</v>
      </c>
      <c r="D478" s="12">
        <v>70.183999999999997</v>
      </c>
      <c r="E478">
        <v>70.183999999999997</v>
      </c>
      <c r="F478" s="9">
        <v>701840</v>
      </c>
      <c r="G478" s="50">
        <f>F478*$C$477</f>
        <v>2737.1759999999999</v>
      </c>
    </row>
    <row r="479" spans="1:7">
      <c r="B479" s="7" t="s">
        <v>40</v>
      </c>
      <c r="C479" s="8" t="s">
        <v>41</v>
      </c>
      <c r="D479" s="12">
        <v>1.107</v>
      </c>
      <c r="E479">
        <v>1.107</v>
      </c>
      <c r="F479" s="9">
        <v>11070</v>
      </c>
      <c r="G479">
        <f>F479*$C$477</f>
        <v>43.172999999999995</v>
      </c>
    </row>
    <row r="480" spans="1:7">
      <c r="B480" s="11" t="s">
        <v>64</v>
      </c>
      <c r="C480" s="11" t="s">
        <v>49</v>
      </c>
      <c r="D480" s="12">
        <v>17.07</v>
      </c>
      <c r="E480">
        <v>17.07</v>
      </c>
      <c r="F480" s="9">
        <v>170700</v>
      </c>
      <c r="G480">
        <f>F480*$C$477</f>
        <v>665.73</v>
      </c>
    </row>
    <row r="481" spans="1:7">
      <c r="B481" s="7" t="s">
        <v>50</v>
      </c>
      <c r="C481" s="8" t="s">
        <v>51</v>
      </c>
      <c r="D481" s="12">
        <v>1.782</v>
      </c>
      <c r="E481">
        <v>1.7819999999999998</v>
      </c>
      <c r="F481" s="9">
        <v>17820</v>
      </c>
      <c r="G481">
        <f>F481*$C$477</f>
        <v>69.49799999999999</v>
      </c>
    </row>
    <row r="483" spans="1:7" ht="18">
      <c r="A483" s="44">
        <v>426</v>
      </c>
    </row>
    <row r="485" spans="1:7">
      <c r="A485" s="42" t="s">
        <v>129</v>
      </c>
      <c r="C485">
        <f>Feuil27!AG7</f>
        <v>0.1</v>
      </c>
    </row>
    <row r="486" spans="1:7" ht="15">
      <c r="A486" s="42"/>
      <c r="B486" s="33" t="s">
        <v>40</v>
      </c>
      <c r="C486" s="35" t="s">
        <v>41</v>
      </c>
      <c r="D486" s="12">
        <v>0.5</v>
      </c>
      <c r="E486">
        <v>0.5</v>
      </c>
      <c r="F486" s="9">
        <v>5000</v>
      </c>
      <c r="G486" s="50">
        <f>F486*$C$485</f>
        <v>500</v>
      </c>
    </row>
    <row r="487" spans="1:7" ht="15">
      <c r="A487" s="42"/>
      <c r="B487" s="34" t="s">
        <v>64</v>
      </c>
      <c r="C487" s="34" t="s">
        <v>49</v>
      </c>
      <c r="D487" s="12">
        <v>20</v>
      </c>
      <c r="E487">
        <v>20</v>
      </c>
      <c r="F487" s="9">
        <v>200000</v>
      </c>
      <c r="G487" s="50">
        <f>F487*$C$485</f>
        <v>20000</v>
      </c>
    </row>
    <row r="488" spans="1:7" ht="15">
      <c r="A488" s="42"/>
      <c r="B488" s="33" t="s">
        <v>50</v>
      </c>
      <c r="C488" s="35" t="s">
        <v>51</v>
      </c>
      <c r="D488" s="12">
        <v>6</v>
      </c>
      <c r="E488">
        <v>6</v>
      </c>
      <c r="F488" s="9">
        <v>60000</v>
      </c>
      <c r="G488" s="50">
        <f>F488*$C$485</f>
        <v>6000</v>
      </c>
    </row>
    <row r="489" spans="1:7">
      <c r="A489" s="42"/>
      <c r="B489" s="52"/>
      <c r="C489" s="52"/>
    </row>
    <row r="490" spans="1:7">
      <c r="A490" s="43" t="s">
        <v>131</v>
      </c>
      <c r="B490" s="52"/>
      <c r="C490" s="54">
        <f>Feuil27!AG9</f>
        <v>0.01</v>
      </c>
    </row>
    <row r="491" spans="1:7">
      <c r="A491" s="43"/>
      <c r="B491" s="7" t="s">
        <v>19</v>
      </c>
      <c r="C491" s="8" t="s">
        <v>20</v>
      </c>
      <c r="D491" s="12">
        <v>0.05</v>
      </c>
      <c r="E491">
        <v>0.05</v>
      </c>
      <c r="F491" s="9">
        <v>500</v>
      </c>
      <c r="G491">
        <f t="shared" ref="G491:G496" si="10">F491*$C$490</f>
        <v>5</v>
      </c>
    </row>
    <row r="492" spans="1:7" ht="15">
      <c r="A492" s="43"/>
      <c r="B492" s="33" t="s">
        <v>26</v>
      </c>
      <c r="C492" s="35" t="s">
        <v>27</v>
      </c>
      <c r="D492" s="12">
        <v>81</v>
      </c>
      <c r="E492">
        <v>81</v>
      </c>
      <c r="F492" s="9">
        <v>810000</v>
      </c>
      <c r="G492" s="50">
        <f t="shared" si="10"/>
        <v>8100</v>
      </c>
    </row>
    <row r="493" spans="1:7">
      <c r="A493" s="43"/>
      <c r="B493" s="7" t="s">
        <v>28</v>
      </c>
      <c r="C493" s="8" t="s">
        <v>29</v>
      </c>
      <c r="D493" s="12">
        <v>0.05</v>
      </c>
      <c r="E493">
        <v>0.05</v>
      </c>
      <c r="F493" s="9">
        <v>500</v>
      </c>
      <c r="G493">
        <f t="shared" si="10"/>
        <v>5</v>
      </c>
    </row>
    <row r="494" spans="1:7" ht="15">
      <c r="A494" s="43"/>
      <c r="B494" s="33" t="s">
        <v>34</v>
      </c>
      <c r="C494" s="35" t="s">
        <v>35</v>
      </c>
      <c r="D494" s="12">
        <v>4</v>
      </c>
      <c r="E494">
        <v>4</v>
      </c>
      <c r="F494" s="9">
        <v>40000</v>
      </c>
      <c r="G494" s="50">
        <f t="shared" si="10"/>
        <v>400</v>
      </c>
    </row>
    <row r="495" spans="1:7">
      <c r="A495" s="43"/>
      <c r="B495" s="7" t="s">
        <v>36</v>
      </c>
      <c r="C495" s="8" t="s">
        <v>37</v>
      </c>
      <c r="D495" s="12">
        <v>0.1</v>
      </c>
      <c r="E495">
        <v>0.1</v>
      </c>
      <c r="F495" s="9">
        <v>1000</v>
      </c>
      <c r="G495">
        <f t="shared" si="10"/>
        <v>10</v>
      </c>
    </row>
    <row r="496" spans="1:7">
      <c r="A496" s="43"/>
      <c r="B496" s="11" t="s">
        <v>64</v>
      </c>
      <c r="C496" s="11" t="s">
        <v>49</v>
      </c>
      <c r="D496" s="12">
        <v>0.05</v>
      </c>
      <c r="E496">
        <v>0.05</v>
      </c>
      <c r="F496" s="9">
        <v>500</v>
      </c>
      <c r="G496">
        <f t="shared" si="10"/>
        <v>5</v>
      </c>
    </row>
    <row r="497" spans="1:7">
      <c r="A497" s="43"/>
      <c r="B497" s="54"/>
      <c r="C497" s="54"/>
    </row>
    <row r="498" spans="1:7">
      <c r="A498" s="43" t="s">
        <v>134</v>
      </c>
      <c r="B498" s="54"/>
      <c r="C498" s="54">
        <f>Feuil27!AG12</f>
        <v>0.05</v>
      </c>
    </row>
    <row r="499" spans="1:7" ht="15">
      <c r="A499" s="43"/>
      <c r="B499" s="34" t="s">
        <v>64</v>
      </c>
      <c r="C499" s="34" t="s">
        <v>49</v>
      </c>
      <c r="D499" s="12">
        <v>15</v>
      </c>
      <c r="E499" s="12">
        <v>15</v>
      </c>
      <c r="F499" s="9">
        <f>E499*10000</f>
        <v>150000</v>
      </c>
      <c r="G499" s="50">
        <f>F499*$C$498</f>
        <v>7500</v>
      </c>
    </row>
    <row r="500" spans="1:7" ht="15">
      <c r="A500" s="43"/>
      <c r="B500" s="33" t="s">
        <v>50</v>
      </c>
      <c r="C500" s="35" t="s">
        <v>51</v>
      </c>
      <c r="D500" s="12">
        <v>0.2</v>
      </c>
      <c r="E500" s="12">
        <v>0.2</v>
      </c>
      <c r="F500" s="9">
        <f>E500*10000</f>
        <v>2000</v>
      </c>
      <c r="G500" s="50">
        <f>F500*$C$498</f>
        <v>100</v>
      </c>
    </row>
    <row r="501" spans="1:7">
      <c r="A501" s="43"/>
      <c r="B501" s="54"/>
      <c r="C501" s="54"/>
    </row>
    <row r="502" spans="1:7">
      <c r="A502" s="43" t="s">
        <v>138</v>
      </c>
      <c r="B502" s="54"/>
      <c r="C502" s="54">
        <f>Feuil27!AG16</f>
        <v>0.04</v>
      </c>
    </row>
    <row r="503" spans="1:7" ht="15">
      <c r="A503" s="43"/>
      <c r="B503" s="33" t="s">
        <v>36</v>
      </c>
      <c r="C503" s="35" t="s">
        <v>37</v>
      </c>
      <c r="D503" s="12">
        <v>87</v>
      </c>
      <c r="E503" s="12">
        <v>87</v>
      </c>
      <c r="F503" s="9">
        <f>E503*10000</f>
        <v>870000</v>
      </c>
      <c r="G503" s="50">
        <f>F503*C502</f>
        <v>34800</v>
      </c>
    </row>
    <row r="504" spans="1:7">
      <c r="A504" s="43"/>
      <c r="B504" s="54"/>
      <c r="C504" s="54"/>
    </row>
    <row r="505" spans="1:7">
      <c r="A505" s="43" t="s">
        <v>141</v>
      </c>
      <c r="B505" s="54"/>
      <c r="C505" s="54">
        <f>Feuil27!AG19</f>
        <v>0.1</v>
      </c>
    </row>
    <row r="506" spans="1:7" ht="15">
      <c r="A506" s="43"/>
      <c r="B506" s="33" t="s">
        <v>30</v>
      </c>
      <c r="C506" s="35" t="s">
        <v>31</v>
      </c>
      <c r="D506" s="12">
        <v>1</v>
      </c>
      <c r="E506">
        <v>1</v>
      </c>
      <c r="F506" s="9">
        <v>10000</v>
      </c>
      <c r="G506" s="50">
        <f>F506*$C$505</f>
        <v>1000</v>
      </c>
    </row>
    <row r="507" spans="1:7">
      <c r="A507" s="43"/>
      <c r="B507" s="11" t="s">
        <v>64</v>
      </c>
      <c r="C507" s="11" t="s">
        <v>49</v>
      </c>
      <c r="D507" s="12">
        <v>6</v>
      </c>
      <c r="E507">
        <v>6</v>
      </c>
      <c r="F507" s="9">
        <v>60000</v>
      </c>
      <c r="G507">
        <f>F507*$C$505</f>
        <v>6000</v>
      </c>
    </row>
    <row r="508" spans="1:7">
      <c r="A508" s="43"/>
      <c r="B508" s="54"/>
      <c r="C508" s="54"/>
    </row>
    <row r="509" spans="1:7">
      <c r="A509" s="43" t="s">
        <v>145</v>
      </c>
      <c r="B509" s="54"/>
      <c r="C509" s="54">
        <f>Feuil27!AG23</f>
        <v>0.04</v>
      </c>
    </row>
    <row r="510" spans="1:7">
      <c r="B510" s="7" t="s">
        <v>30</v>
      </c>
      <c r="C510" s="8" t="s">
        <v>31</v>
      </c>
      <c r="D510" s="12">
        <v>0.3</v>
      </c>
      <c r="E510">
        <v>0.3</v>
      </c>
      <c r="F510" s="9">
        <v>3000</v>
      </c>
      <c r="G510">
        <f>F510*$C$509</f>
        <v>120</v>
      </c>
    </row>
    <row r="511" spans="1:7">
      <c r="B511" s="11" t="s">
        <v>64</v>
      </c>
      <c r="C511" s="11" t="s">
        <v>49</v>
      </c>
      <c r="D511" s="12">
        <v>96</v>
      </c>
      <c r="E511">
        <v>96</v>
      </c>
      <c r="F511" s="9">
        <v>960000</v>
      </c>
      <c r="G511">
        <f>F511*$C$509</f>
        <v>38400</v>
      </c>
    </row>
    <row r="512" spans="1:7">
      <c r="B512" s="7" t="s">
        <v>50</v>
      </c>
      <c r="C512" s="8" t="s">
        <v>51</v>
      </c>
      <c r="D512" s="12">
        <v>1</v>
      </c>
      <c r="E512">
        <v>1</v>
      </c>
      <c r="F512" s="9">
        <v>10000</v>
      </c>
      <c r="G512">
        <f>F512*$C$509</f>
        <v>400</v>
      </c>
    </row>
    <row r="514" spans="1:7" ht="18">
      <c r="A514" s="44">
        <v>429</v>
      </c>
    </row>
    <row r="516" spans="1:7">
      <c r="A516" s="43" t="s">
        <v>130</v>
      </c>
      <c r="C516">
        <f>Feuil27!AI8</f>
        <v>8.9999999999999993E-3</v>
      </c>
    </row>
    <row r="517" spans="1:7">
      <c r="A517" s="14"/>
      <c r="B517" s="11" t="s">
        <v>64</v>
      </c>
      <c r="C517" s="11" t="s">
        <v>49</v>
      </c>
      <c r="D517" s="12">
        <v>5.6</v>
      </c>
      <c r="E517">
        <v>5.6</v>
      </c>
      <c r="F517" s="9">
        <v>56000</v>
      </c>
      <c r="G517">
        <f>F517*$C$516</f>
        <v>503.99999999999994</v>
      </c>
    </row>
    <row r="518" spans="1:7">
      <c r="A518" s="14"/>
      <c r="B518" s="7" t="s">
        <v>50</v>
      </c>
      <c r="C518" s="8" t="s">
        <v>51</v>
      </c>
      <c r="D518" s="12">
        <v>0.3</v>
      </c>
      <c r="E518">
        <v>0.3</v>
      </c>
      <c r="F518" s="9">
        <v>3000</v>
      </c>
      <c r="G518">
        <f>F518*$C$516</f>
        <v>26.999999999999996</v>
      </c>
    </row>
    <row r="520" spans="1:7">
      <c r="A520" s="14" t="s">
        <v>132</v>
      </c>
      <c r="B520" s="7"/>
      <c r="C520" s="11">
        <f>Feuil27!AI10</f>
        <v>6.0000000000000001E-3</v>
      </c>
      <c r="D520" s="12"/>
      <c r="F520" s="9"/>
    </row>
    <row r="521" spans="1:7">
      <c r="A521" s="14"/>
      <c r="B521" s="33" t="s">
        <v>30</v>
      </c>
      <c r="C521" s="35" t="s">
        <v>31</v>
      </c>
      <c r="D521" s="12">
        <v>2.5</v>
      </c>
      <c r="E521">
        <v>2.5</v>
      </c>
      <c r="F521" s="9">
        <v>25000</v>
      </c>
      <c r="G521">
        <f>F521*$C$520</f>
        <v>150</v>
      </c>
    </row>
    <row r="522" spans="1:7">
      <c r="A522" s="14"/>
      <c r="B522" s="34" t="s">
        <v>64</v>
      </c>
      <c r="C522" s="34" t="s">
        <v>49</v>
      </c>
      <c r="D522" s="12">
        <v>66.7</v>
      </c>
      <c r="E522">
        <v>66.7</v>
      </c>
      <c r="F522" s="9">
        <v>667000</v>
      </c>
      <c r="G522">
        <f>F522*$C$520</f>
        <v>4002</v>
      </c>
    </row>
    <row r="523" spans="1:7">
      <c r="A523" s="14"/>
      <c r="B523" s="33" t="s">
        <v>50</v>
      </c>
      <c r="C523" s="35" t="s">
        <v>51</v>
      </c>
      <c r="D523" s="12">
        <v>0.15</v>
      </c>
      <c r="E523">
        <v>0.15</v>
      </c>
      <c r="F523" s="9">
        <v>1500</v>
      </c>
      <c r="G523">
        <f>F523*$C$520</f>
        <v>9</v>
      </c>
    </row>
    <row r="525" spans="1:7">
      <c r="A525" t="s">
        <v>159</v>
      </c>
      <c r="C525">
        <f>Feuil27!AI13</f>
        <v>4.1999999999999997E-3</v>
      </c>
    </row>
    <row r="526" spans="1:7">
      <c r="A526" s="14"/>
      <c r="B526" s="11" t="s">
        <v>64</v>
      </c>
      <c r="C526" s="11" t="s">
        <v>49</v>
      </c>
      <c r="D526" s="12">
        <v>9</v>
      </c>
      <c r="E526">
        <f>D526</f>
        <v>9</v>
      </c>
      <c r="F526" s="9">
        <f>E526*10000</f>
        <v>90000</v>
      </c>
      <c r="G526">
        <f>F526*$C$525</f>
        <v>378</v>
      </c>
    </row>
    <row r="527" spans="1:7">
      <c r="A527" s="14"/>
      <c r="B527" s="7" t="s">
        <v>50</v>
      </c>
      <c r="C527" s="8" t="s">
        <v>51</v>
      </c>
      <c r="D527" s="12">
        <v>1.5</v>
      </c>
      <c r="E527">
        <f>D527</f>
        <v>1.5</v>
      </c>
      <c r="F527" s="9">
        <f>E527*10000</f>
        <v>15000</v>
      </c>
      <c r="G527">
        <f>F527*$C$525</f>
        <v>62.999999999999993</v>
      </c>
    </row>
    <row r="529" spans="1:7">
      <c r="A529" s="43" t="s">
        <v>141</v>
      </c>
      <c r="B529" s="54"/>
      <c r="C529" s="54">
        <f>Feuil27!AI19</f>
        <v>6.0000000000000001E-3</v>
      </c>
    </row>
    <row r="530" spans="1:7">
      <c r="A530" s="43"/>
      <c r="B530" s="31" t="s">
        <v>30</v>
      </c>
      <c r="C530" s="41" t="s">
        <v>31</v>
      </c>
      <c r="D530" s="12">
        <v>1</v>
      </c>
      <c r="E530">
        <v>1</v>
      </c>
      <c r="F530" s="9">
        <v>10000</v>
      </c>
      <c r="G530">
        <f>F530*$C$529</f>
        <v>60</v>
      </c>
    </row>
    <row r="531" spans="1:7">
      <c r="A531" s="43"/>
      <c r="B531" s="11" t="s">
        <v>64</v>
      </c>
      <c r="C531" s="11" t="s">
        <v>49</v>
      </c>
      <c r="D531" s="12">
        <v>6</v>
      </c>
      <c r="E531">
        <v>6</v>
      </c>
      <c r="F531" s="9">
        <v>60000</v>
      </c>
      <c r="G531">
        <f>F531*$C$529</f>
        <v>360</v>
      </c>
    </row>
    <row r="533" spans="1:7">
      <c r="A533" s="43" t="s">
        <v>148</v>
      </c>
      <c r="C533">
        <f>Feuil27!AI27</f>
        <v>8.9999999999999993E-3</v>
      </c>
    </row>
    <row r="534" spans="1:7">
      <c r="A534" s="14"/>
      <c r="B534" s="11" t="s">
        <v>64</v>
      </c>
      <c r="C534" s="11" t="s">
        <v>49</v>
      </c>
      <c r="D534" s="12">
        <v>2.6</v>
      </c>
      <c r="E534">
        <v>2.6</v>
      </c>
      <c r="F534" s="9">
        <v>26000</v>
      </c>
      <c r="G534" s="12">
        <f>F534*$C$533</f>
        <v>233.99999999999997</v>
      </c>
    </row>
    <row r="535" spans="1:7">
      <c r="A535" s="14"/>
      <c r="B535" s="7" t="s">
        <v>50</v>
      </c>
      <c r="C535" s="8" t="s">
        <v>51</v>
      </c>
      <c r="D535" s="12">
        <v>0.6</v>
      </c>
      <c r="E535">
        <v>0.6</v>
      </c>
      <c r="F535" s="9">
        <v>6000</v>
      </c>
      <c r="G535" s="12">
        <f>F535*$C$533</f>
        <v>53.999999999999993</v>
      </c>
    </row>
    <row r="536" spans="1:7">
      <c r="A536" s="43"/>
    </row>
    <row r="537" spans="1:7">
      <c r="A537" s="43" t="s">
        <v>151</v>
      </c>
      <c r="C537">
        <f>Feuil27!AI31</f>
        <v>3.0000000000000001E-3</v>
      </c>
    </row>
    <row r="538" spans="1:7">
      <c r="A538" s="14"/>
      <c r="B538" s="11" t="s">
        <v>64</v>
      </c>
      <c r="C538" s="11" t="s">
        <v>49</v>
      </c>
      <c r="D538" s="12">
        <v>2</v>
      </c>
      <c r="E538">
        <v>2</v>
      </c>
      <c r="F538" s="9">
        <v>20000</v>
      </c>
      <c r="G538" s="12">
        <f>F538*$C$537</f>
        <v>60</v>
      </c>
    </row>
    <row r="539" spans="1:7">
      <c r="A539" s="14"/>
      <c r="B539" s="7" t="s">
        <v>50</v>
      </c>
      <c r="C539" s="8" t="s">
        <v>51</v>
      </c>
      <c r="D539" s="12">
        <v>3</v>
      </c>
      <c r="E539">
        <v>3</v>
      </c>
      <c r="F539" s="9">
        <v>30000</v>
      </c>
      <c r="G539" s="12">
        <f>F539*$C$537</f>
        <v>90</v>
      </c>
    </row>
    <row r="541" spans="1:7">
      <c r="A541" t="s">
        <v>150</v>
      </c>
      <c r="C541">
        <f>Feuil27!AI29</f>
        <v>8.9999999999999998E-4</v>
      </c>
    </row>
    <row r="542" spans="1:7">
      <c r="A542" s="14"/>
      <c r="B542" s="11" t="s">
        <v>64</v>
      </c>
      <c r="C542" s="11" t="s">
        <v>49</v>
      </c>
      <c r="D542" s="12">
        <v>2.1</v>
      </c>
      <c r="E542">
        <v>2.1</v>
      </c>
      <c r="F542" s="9">
        <v>21000</v>
      </c>
      <c r="G542">
        <f>F542*$C$541</f>
        <v>18.899999999999999</v>
      </c>
    </row>
    <row r="543" spans="1:7">
      <c r="A543" s="14"/>
      <c r="B543" s="7" t="s">
        <v>50</v>
      </c>
      <c r="C543" s="8" t="s">
        <v>51</v>
      </c>
      <c r="D543" s="12">
        <v>0.4</v>
      </c>
      <c r="E543">
        <v>0.4</v>
      </c>
      <c r="F543" s="9">
        <v>4000</v>
      </c>
      <c r="G543">
        <f>F543*$C$541</f>
        <v>3.6</v>
      </c>
    </row>
    <row r="545" spans="1:7" ht="18">
      <c r="A545" s="53">
        <v>503</v>
      </c>
    </row>
    <row r="547" spans="1:7">
      <c r="A547" t="s">
        <v>159</v>
      </c>
      <c r="C547">
        <f>Feuil27!AJ13</f>
        <v>5.0000000000000001E-3</v>
      </c>
    </row>
    <row r="548" spans="1:7">
      <c r="A548" s="14"/>
      <c r="B548" s="11" t="s">
        <v>64</v>
      </c>
      <c r="C548" s="11" t="s">
        <v>49</v>
      </c>
      <c r="D548" s="12">
        <v>9</v>
      </c>
      <c r="E548">
        <f>D548</f>
        <v>9</v>
      </c>
      <c r="F548" s="9">
        <f>E548*10000</f>
        <v>90000</v>
      </c>
      <c r="G548">
        <f>F548*$C$547</f>
        <v>450</v>
      </c>
    </row>
    <row r="549" spans="1:7">
      <c r="A549" s="14"/>
      <c r="B549" s="7" t="s">
        <v>50</v>
      </c>
      <c r="C549" s="8" t="s">
        <v>51</v>
      </c>
      <c r="D549" s="12">
        <v>1.5</v>
      </c>
      <c r="E549">
        <f>D549</f>
        <v>1.5</v>
      </c>
      <c r="F549" s="9">
        <f>E549*10000</f>
        <v>15000</v>
      </c>
      <c r="G549">
        <f>F549*$C$547</f>
        <v>75</v>
      </c>
    </row>
    <row r="551" spans="1:7">
      <c r="A551" s="42" t="s">
        <v>129</v>
      </c>
      <c r="C551">
        <f>Feuil27!AJ7</f>
        <v>5.0000000000000001E-3</v>
      </c>
    </row>
    <row r="552" spans="1:7" ht="15">
      <c r="A552" s="42"/>
      <c r="B552" s="33" t="s">
        <v>40</v>
      </c>
      <c r="C552" s="35" t="s">
        <v>41</v>
      </c>
      <c r="D552" s="12">
        <v>0.5</v>
      </c>
      <c r="E552">
        <v>0.5</v>
      </c>
      <c r="F552" s="9">
        <v>5000</v>
      </c>
      <c r="G552" s="50">
        <f t="shared" ref="G552:G562" si="11">F552*$C$547</f>
        <v>25</v>
      </c>
    </row>
    <row r="553" spans="1:7" ht="15">
      <c r="A553" s="42"/>
      <c r="B553" s="34" t="s">
        <v>64</v>
      </c>
      <c r="C553" s="34" t="s">
        <v>49</v>
      </c>
      <c r="D553" s="12">
        <v>20</v>
      </c>
      <c r="E553">
        <v>20</v>
      </c>
      <c r="F553" s="9">
        <v>200000</v>
      </c>
      <c r="G553" s="50">
        <f t="shared" si="11"/>
        <v>1000</v>
      </c>
    </row>
    <row r="554" spans="1:7" ht="15">
      <c r="A554" s="42"/>
      <c r="B554" s="33" t="s">
        <v>50</v>
      </c>
      <c r="C554" s="35" t="s">
        <v>51</v>
      </c>
      <c r="D554" s="12">
        <v>6</v>
      </c>
      <c r="E554">
        <v>6</v>
      </c>
      <c r="F554" s="9">
        <v>60000</v>
      </c>
      <c r="G554" s="50">
        <f t="shared" si="11"/>
        <v>300</v>
      </c>
    </row>
    <row r="556" spans="1:7">
      <c r="A556" s="43" t="s">
        <v>143</v>
      </c>
      <c r="C556">
        <f>Feuil27!AJ21</f>
        <v>5.0000000000000001E-3</v>
      </c>
    </row>
    <row r="557" spans="1:7">
      <c r="A557" s="14"/>
      <c r="B557" s="11" t="s">
        <v>64</v>
      </c>
      <c r="C557" s="11" t="s">
        <v>49</v>
      </c>
      <c r="D557" s="12">
        <v>10</v>
      </c>
      <c r="E557">
        <v>10</v>
      </c>
      <c r="F557" s="9">
        <v>100000</v>
      </c>
      <c r="G557">
        <f t="shared" si="11"/>
        <v>500</v>
      </c>
    </row>
    <row r="558" spans="1:7">
      <c r="A558" s="14"/>
      <c r="B558" s="7" t="s">
        <v>50</v>
      </c>
      <c r="C558" s="8" t="s">
        <v>51</v>
      </c>
      <c r="D558" s="12">
        <v>0.18</v>
      </c>
      <c r="E558">
        <v>0.18</v>
      </c>
      <c r="F558" s="9">
        <v>1800</v>
      </c>
      <c r="G558">
        <f t="shared" si="11"/>
        <v>9</v>
      </c>
    </row>
    <row r="559" spans="1:7">
      <c r="A559" s="43"/>
    </row>
    <row r="560" spans="1:7">
      <c r="A560" s="43" t="s">
        <v>148</v>
      </c>
      <c r="C560">
        <f>Feuil27!AJ27</f>
        <v>5.0000000000000001E-3</v>
      </c>
    </row>
    <row r="561" spans="1:7">
      <c r="A561" s="14"/>
      <c r="B561" s="11" t="s">
        <v>64</v>
      </c>
      <c r="C561" s="11" t="s">
        <v>49</v>
      </c>
      <c r="D561" s="12">
        <v>2.6</v>
      </c>
      <c r="E561">
        <v>2.6</v>
      </c>
      <c r="F561" s="9">
        <v>26000</v>
      </c>
      <c r="G561">
        <f t="shared" si="11"/>
        <v>130</v>
      </c>
    </row>
    <row r="562" spans="1:7">
      <c r="A562" s="14"/>
      <c r="B562" s="7" t="s">
        <v>50</v>
      </c>
      <c r="C562" s="8" t="s">
        <v>51</v>
      </c>
      <c r="D562" s="12">
        <v>0.6</v>
      </c>
      <c r="E562">
        <v>0.6</v>
      </c>
      <c r="F562" s="9">
        <v>6000</v>
      </c>
      <c r="G562">
        <f t="shared" si="11"/>
        <v>30</v>
      </c>
    </row>
    <row r="564" spans="1:7" ht="18">
      <c r="A564" s="53">
        <v>600</v>
      </c>
    </row>
    <row r="566" spans="1:7">
      <c r="A566" s="43" t="s">
        <v>130</v>
      </c>
      <c r="C566">
        <f>Feuil27!AK8</f>
        <v>0.15</v>
      </c>
    </row>
    <row r="567" spans="1:7">
      <c r="A567" s="14"/>
      <c r="B567" s="11" t="s">
        <v>64</v>
      </c>
      <c r="C567" s="11" t="s">
        <v>49</v>
      </c>
      <c r="D567" s="12">
        <v>5.6</v>
      </c>
      <c r="E567">
        <v>5.6</v>
      </c>
      <c r="F567" s="9">
        <v>56000</v>
      </c>
      <c r="G567">
        <f>F567*$C$566</f>
        <v>8400</v>
      </c>
    </row>
    <row r="568" spans="1:7">
      <c r="A568" s="14"/>
      <c r="B568" s="7" t="s">
        <v>50</v>
      </c>
      <c r="C568" s="8" t="s">
        <v>51</v>
      </c>
      <c r="D568" s="12">
        <v>0.3</v>
      </c>
      <c r="E568">
        <v>0.3</v>
      </c>
      <c r="F568" s="9">
        <v>3000</v>
      </c>
      <c r="G568">
        <f>F568*$C$566</f>
        <v>450</v>
      </c>
    </row>
    <row r="569" spans="1:7">
      <c r="A569" s="43"/>
    </row>
    <row r="570" spans="1:7">
      <c r="A570" s="43" t="s">
        <v>139</v>
      </c>
      <c r="C570">
        <f>Feuil27!AK17</f>
        <v>0.1</v>
      </c>
    </row>
    <row r="571" spans="1:7" ht="15">
      <c r="A571" s="14"/>
      <c r="B571" s="33" t="s">
        <v>40</v>
      </c>
      <c r="C571" s="35" t="s">
        <v>41</v>
      </c>
      <c r="D571" s="12">
        <v>1</v>
      </c>
      <c r="E571">
        <v>1</v>
      </c>
      <c r="F571" s="9">
        <v>10000</v>
      </c>
      <c r="G571" s="50">
        <f>F571*$C$570</f>
        <v>1000</v>
      </c>
    </row>
    <row r="572" spans="1:7" ht="15">
      <c r="A572" s="14"/>
      <c r="B572" s="34" t="s">
        <v>64</v>
      </c>
      <c r="C572" s="34" t="s">
        <v>49</v>
      </c>
      <c r="D572" s="12">
        <v>1</v>
      </c>
      <c r="E572">
        <v>1</v>
      </c>
      <c r="F572" s="9">
        <v>10000</v>
      </c>
      <c r="G572" s="50">
        <f t="shared" ref="G572:G577" si="12">F572*$C$570</f>
        <v>1000</v>
      </c>
    </row>
    <row r="573" spans="1:7" ht="15">
      <c r="A573" s="14"/>
      <c r="B573" s="33" t="s">
        <v>50</v>
      </c>
      <c r="C573" s="35" t="s">
        <v>51</v>
      </c>
      <c r="D573" s="12">
        <v>35</v>
      </c>
      <c r="E573">
        <v>35</v>
      </c>
      <c r="F573" s="9">
        <v>350000</v>
      </c>
      <c r="G573" s="50">
        <f t="shared" si="12"/>
        <v>35000</v>
      </c>
    </row>
    <row r="574" spans="1:7">
      <c r="A574" s="43"/>
    </row>
    <row r="575" spans="1:7">
      <c r="A575" s="43" t="s">
        <v>140</v>
      </c>
      <c r="C575">
        <f>Feuil27!AK18</f>
        <v>0.1</v>
      </c>
    </row>
    <row r="576" spans="1:7">
      <c r="A576" s="14"/>
      <c r="B576" s="11" t="s">
        <v>64</v>
      </c>
      <c r="C576" s="11" t="s">
        <v>49</v>
      </c>
      <c r="D576" s="12">
        <v>4</v>
      </c>
      <c r="E576">
        <v>4</v>
      </c>
      <c r="F576" s="9">
        <v>40000</v>
      </c>
      <c r="G576">
        <f t="shared" si="12"/>
        <v>4000</v>
      </c>
    </row>
    <row r="577" spans="1:7">
      <c r="A577" s="14"/>
      <c r="B577" s="7" t="s">
        <v>50</v>
      </c>
      <c r="C577" s="8" t="s">
        <v>51</v>
      </c>
      <c r="D577" s="12">
        <v>30</v>
      </c>
      <c r="E577">
        <v>30</v>
      </c>
      <c r="F577" s="9">
        <v>300000</v>
      </c>
      <c r="G577">
        <f t="shared" si="12"/>
        <v>30000</v>
      </c>
    </row>
    <row r="580" spans="1:7">
      <c r="A580" t="s">
        <v>173</v>
      </c>
    </row>
    <row r="582" spans="1:7">
      <c r="A582" s="43" t="s">
        <v>134</v>
      </c>
      <c r="B582" s="54"/>
      <c r="C582" s="54">
        <v>0.02</v>
      </c>
    </row>
    <row r="583" spans="1:7" ht="15">
      <c r="A583" s="43"/>
      <c r="B583" s="34" t="s">
        <v>64</v>
      </c>
      <c r="C583" s="34" t="s">
        <v>49</v>
      </c>
      <c r="D583" s="12">
        <v>15</v>
      </c>
      <c r="E583" s="12">
        <v>15</v>
      </c>
      <c r="F583" s="9">
        <f>E583*10000</f>
        <v>150000</v>
      </c>
      <c r="G583" s="50">
        <f>F583*$C$582</f>
        <v>3000</v>
      </c>
    </row>
    <row r="584" spans="1:7" ht="15">
      <c r="A584" s="43"/>
      <c r="B584" s="33" t="s">
        <v>50</v>
      </c>
      <c r="C584" s="35" t="s">
        <v>51</v>
      </c>
      <c r="D584" s="12">
        <v>0.2</v>
      </c>
      <c r="E584" s="12">
        <v>0.2</v>
      </c>
      <c r="F584" s="9">
        <f>E584*10000</f>
        <v>2000</v>
      </c>
      <c r="G584" s="50">
        <f>F584*$C$582</f>
        <v>40</v>
      </c>
    </row>
    <row r="585" spans="1:7" ht="15">
      <c r="G585" s="50"/>
    </row>
    <row r="586" spans="1:7" ht="15">
      <c r="A586" s="43" t="s">
        <v>141</v>
      </c>
      <c r="B586" s="54"/>
      <c r="C586" s="54">
        <v>0.02</v>
      </c>
      <c r="G586" s="50"/>
    </row>
    <row r="587" spans="1:7" ht="15">
      <c r="A587" s="43"/>
      <c r="B587" s="31" t="s">
        <v>30</v>
      </c>
      <c r="C587" s="41" t="s">
        <v>31</v>
      </c>
      <c r="D587" s="12">
        <v>1</v>
      </c>
      <c r="E587">
        <v>1</v>
      </c>
      <c r="F587" s="9">
        <v>10000</v>
      </c>
      <c r="G587" s="50">
        <f>F587*$C$586</f>
        <v>200</v>
      </c>
    </row>
    <row r="588" spans="1:7" ht="15">
      <c r="A588" s="43"/>
      <c r="B588" s="11" t="s">
        <v>64</v>
      </c>
      <c r="C588" s="11" t="s">
        <v>49</v>
      </c>
      <c r="D588" s="12">
        <v>6</v>
      </c>
      <c r="E588">
        <v>6</v>
      </c>
      <c r="F588" s="9">
        <v>60000</v>
      </c>
      <c r="G588" s="50">
        <f>F588*$C$586</f>
        <v>1200</v>
      </c>
    </row>
    <row r="591" spans="1:7">
      <c r="A591" t="s">
        <v>172</v>
      </c>
    </row>
    <row r="593" spans="1:7">
      <c r="A593" s="42" t="s">
        <v>129</v>
      </c>
      <c r="C593">
        <v>0.05</v>
      </c>
    </row>
    <row r="594" spans="1:7" ht="15">
      <c r="A594" s="42"/>
      <c r="B594" s="33" t="s">
        <v>40</v>
      </c>
      <c r="C594" s="35" t="s">
        <v>41</v>
      </c>
      <c r="D594" s="12">
        <v>0.5</v>
      </c>
      <c r="E594">
        <v>0.5</v>
      </c>
      <c r="F594" s="9">
        <v>5000</v>
      </c>
      <c r="G594" s="50">
        <f>F594*$C$593</f>
        <v>250</v>
      </c>
    </row>
    <row r="595" spans="1:7" ht="15">
      <c r="A595" s="42"/>
      <c r="B595" s="34" t="s">
        <v>64</v>
      </c>
      <c r="C595" s="34" t="s">
        <v>49</v>
      </c>
      <c r="D595" s="12">
        <v>20</v>
      </c>
      <c r="E595">
        <v>20</v>
      </c>
      <c r="F595" s="9">
        <v>200000</v>
      </c>
      <c r="G595" s="50">
        <f>F595*$C$593</f>
        <v>10000</v>
      </c>
    </row>
    <row r="596" spans="1:7" ht="15">
      <c r="A596" s="42"/>
      <c r="B596" s="33" t="s">
        <v>50</v>
      </c>
      <c r="C596" s="35" t="s">
        <v>51</v>
      </c>
      <c r="D596" s="12">
        <v>6</v>
      </c>
      <c r="E596">
        <v>6</v>
      </c>
      <c r="F596" s="9">
        <v>60000</v>
      </c>
      <c r="G596" s="50">
        <f>F596*$C$593</f>
        <v>3000</v>
      </c>
    </row>
    <row r="597" spans="1:7">
      <c r="A597" s="42"/>
      <c r="B597" s="52"/>
      <c r="C597" s="52"/>
    </row>
    <row r="598" spans="1:7">
      <c r="A598" s="43" t="s">
        <v>131</v>
      </c>
      <c r="B598" s="52"/>
      <c r="C598" s="54">
        <v>8.0000000000000002E-3</v>
      </c>
    </row>
    <row r="599" spans="1:7">
      <c r="A599" s="43"/>
      <c r="B599" s="7" t="s">
        <v>19</v>
      </c>
      <c r="C599" s="8" t="s">
        <v>20</v>
      </c>
      <c r="D599" s="12">
        <v>0.05</v>
      </c>
      <c r="E599">
        <v>0.05</v>
      </c>
      <c r="F599" s="9">
        <v>500</v>
      </c>
      <c r="G599">
        <f t="shared" ref="G599:G604" si="13">F599*$C$598</f>
        <v>4</v>
      </c>
    </row>
    <row r="600" spans="1:7" ht="15">
      <c r="A600" s="43"/>
      <c r="B600" s="33" t="s">
        <v>26</v>
      </c>
      <c r="C600" s="35" t="s">
        <v>27</v>
      </c>
      <c r="D600" s="12">
        <v>81</v>
      </c>
      <c r="E600">
        <v>81</v>
      </c>
      <c r="F600" s="9">
        <v>810000</v>
      </c>
      <c r="G600" s="50">
        <f t="shared" si="13"/>
        <v>6480</v>
      </c>
    </row>
    <row r="601" spans="1:7">
      <c r="A601" s="43"/>
      <c r="B601" s="7" t="s">
        <v>28</v>
      </c>
      <c r="C601" s="8" t="s">
        <v>29</v>
      </c>
      <c r="D601" s="12">
        <v>0.05</v>
      </c>
      <c r="E601">
        <v>0.05</v>
      </c>
      <c r="F601" s="9">
        <v>500</v>
      </c>
      <c r="G601">
        <f t="shared" si="13"/>
        <v>4</v>
      </c>
    </row>
    <row r="602" spans="1:7" ht="15">
      <c r="A602" s="43"/>
      <c r="B602" s="33" t="s">
        <v>34</v>
      </c>
      <c r="C602" s="35" t="s">
        <v>35</v>
      </c>
      <c r="D602" s="12">
        <v>4</v>
      </c>
      <c r="E602">
        <v>4</v>
      </c>
      <c r="F602" s="9">
        <v>40000</v>
      </c>
      <c r="G602" s="50">
        <f t="shared" si="13"/>
        <v>320</v>
      </c>
    </row>
    <row r="603" spans="1:7">
      <c r="A603" s="43"/>
      <c r="B603" s="7" t="s">
        <v>36</v>
      </c>
      <c r="C603" s="8" t="s">
        <v>37</v>
      </c>
      <c r="D603" s="12">
        <v>0.1</v>
      </c>
      <c r="E603">
        <v>0.1</v>
      </c>
      <c r="F603" s="9">
        <v>1000</v>
      </c>
      <c r="G603">
        <f t="shared" si="13"/>
        <v>8</v>
      </c>
    </row>
    <row r="604" spans="1:7">
      <c r="A604" s="43"/>
      <c r="B604" s="11" t="s">
        <v>64</v>
      </c>
      <c r="C604" s="11" t="s">
        <v>49</v>
      </c>
      <c r="D604" s="12">
        <v>0.05</v>
      </c>
      <c r="E604">
        <v>0.05</v>
      </c>
      <c r="F604" s="9">
        <v>500</v>
      </c>
      <c r="G604">
        <f t="shared" si="13"/>
        <v>4</v>
      </c>
    </row>
    <row r="605" spans="1:7">
      <c r="A605" s="43"/>
      <c r="B605" s="54"/>
      <c r="C605" s="54"/>
    </row>
    <row r="606" spans="1:7">
      <c r="A606" s="43" t="s">
        <v>134</v>
      </c>
      <c r="B606" s="54"/>
      <c r="C606" s="54">
        <v>0.1</v>
      </c>
    </row>
    <row r="607" spans="1:7" ht="15">
      <c r="A607" s="43"/>
      <c r="B607" s="34" t="s">
        <v>64</v>
      </c>
      <c r="C607" s="34" t="s">
        <v>49</v>
      </c>
      <c r="D607" s="12">
        <v>15</v>
      </c>
      <c r="E607" s="12">
        <v>15</v>
      </c>
      <c r="F607" s="9">
        <f>E607*10000</f>
        <v>150000</v>
      </c>
      <c r="G607" s="50">
        <f>F607*$C$606</f>
        <v>15000</v>
      </c>
    </row>
    <row r="608" spans="1:7" ht="15">
      <c r="A608" s="43"/>
      <c r="B608" s="33" t="s">
        <v>50</v>
      </c>
      <c r="C608" s="35" t="s">
        <v>51</v>
      </c>
      <c r="D608" s="12">
        <v>0.2</v>
      </c>
      <c r="E608" s="12">
        <v>0.2</v>
      </c>
      <c r="F608" s="9">
        <f>E608*10000</f>
        <v>2000</v>
      </c>
      <c r="G608" s="50">
        <f>F608*$C$606</f>
        <v>200</v>
      </c>
    </row>
    <row r="609" spans="1:7">
      <c r="A609" s="43"/>
      <c r="B609" s="54"/>
      <c r="C609" s="54"/>
    </row>
    <row r="610" spans="1:7">
      <c r="A610" s="43" t="s">
        <v>138</v>
      </c>
      <c r="B610" s="54"/>
      <c r="C610" s="54">
        <v>0.05</v>
      </c>
    </row>
    <row r="611" spans="1:7" ht="15">
      <c r="A611" s="43"/>
      <c r="B611" s="33" t="s">
        <v>36</v>
      </c>
      <c r="C611" s="35" t="s">
        <v>37</v>
      </c>
      <c r="D611" s="12">
        <v>87</v>
      </c>
      <c r="E611" s="12">
        <v>87</v>
      </c>
      <c r="F611" s="9">
        <f>E611*10000</f>
        <v>870000</v>
      </c>
      <c r="G611" s="50">
        <f>F611*C610</f>
        <v>43500</v>
      </c>
    </row>
    <row r="612" spans="1:7">
      <c r="A612" s="43"/>
      <c r="B612" s="54"/>
      <c r="C612" s="54"/>
    </row>
    <row r="613" spans="1:7">
      <c r="A613" s="43" t="s">
        <v>141</v>
      </c>
      <c r="B613" s="54"/>
      <c r="C613" s="54">
        <v>0.05</v>
      </c>
    </row>
    <row r="614" spans="1:7" ht="15">
      <c r="A614" s="43"/>
      <c r="B614" s="33" t="s">
        <v>30</v>
      </c>
      <c r="C614" s="35" t="s">
        <v>31</v>
      </c>
      <c r="D614" s="12">
        <v>1</v>
      </c>
      <c r="E614">
        <v>1</v>
      </c>
      <c r="F614" s="9">
        <v>10000</v>
      </c>
      <c r="G614" s="50">
        <f>F614*$C$613</f>
        <v>500</v>
      </c>
    </row>
    <row r="615" spans="1:7" ht="15">
      <c r="A615" s="43"/>
      <c r="B615" s="11" t="s">
        <v>64</v>
      </c>
      <c r="C615" s="11" t="s">
        <v>49</v>
      </c>
      <c r="D615" s="12">
        <v>6</v>
      </c>
      <c r="E615">
        <v>6</v>
      </c>
      <c r="F615" s="9">
        <v>60000</v>
      </c>
      <c r="G615" s="50">
        <f>F615*$C$613</f>
        <v>3000</v>
      </c>
    </row>
    <row r="616" spans="1:7">
      <c r="A616" s="43"/>
      <c r="B616" s="54"/>
      <c r="C616" s="54"/>
    </row>
    <row r="617" spans="1:7">
      <c r="A617" s="43" t="s">
        <v>145</v>
      </c>
      <c r="B617" s="54"/>
      <c r="C617" s="54">
        <v>0.05</v>
      </c>
    </row>
    <row r="618" spans="1:7">
      <c r="B618" s="7" t="s">
        <v>30</v>
      </c>
      <c r="C618" s="8" t="s">
        <v>31</v>
      </c>
      <c r="D618" s="12">
        <v>0.3</v>
      </c>
      <c r="E618">
        <v>0.3</v>
      </c>
      <c r="F618" s="9">
        <v>3000</v>
      </c>
      <c r="G618">
        <f>F618*$C$617</f>
        <v>150</v>
      </c>
    </row>
    <row r="619" spans="1:7">
      <c r="B619" s="11" t="s">
        <v>64</v>
      </c>
      <c r="C619" s="11" t="s">
        <v>49</v>
      </c>
      <c r="D619" s="12">
        <v>96</v>
      </c>
      <c r="E619">
        <v>96</v>
      </c>
      <c r="F619" s="9">
        <v>960000</v>
      </c>
      <c r="G619">
        <f>F619*$C$617</f>
        <v>48000</v>
      </c>
    </row>
    <row r="620" spans="1:7">
      <c r="B620" s="7" t="s">
        <v>50</v>
      </c>
      <c r="C620" s="8" t="s">
        <v>51</v>
      </c>
      <c r="D620" s="12">
        <v>1</v>
      </c>
      <c r="E620">
        <v>1</v>
      </c>
      <c r="F620" s="9">
        <v>10000</v>
      </c>
      <c r="G620">
        <f>F620*$C$617</f>
        <v>500</v>
      </c>
    </row>
    <row r="623" spans="1:7">
      <c r="A623" t="s">
        <v>171</v>
      </c>
    </row>
    <row r="625" spans="1:7">
      <c r="A625" s="3" t="s">
        <v>153</v>
      </c>
      <c r="B625" s="3"/>
      <c r="C625" s="3">
        <v>2E-3</v>
      </c>
    </row>
    <row r="626" spans="1:7">
      <c r="A626" s="14"/>
      <c r="B626" s="7" t="s">
        <v>19</v>
      </c>
      <c r="C626" s="8" t="s">
        <v>20</v>
      </c>
      <c r="D626" s="12">
        <v>0.05</v>
      </c>
      <c r="E626">
        <v>0.05</v>
      </c>
      <c r="F626" s="9">
        <v>500</v>
      </c>
      <c r="G626" s="12">
        <f t="shared" ref="G626:G631" si="14">$C$625*F626</f>
        <v>1</v>
      </c>
    </row>
    <row r="627" spans="1:7" ht="15">
      <c r="A627" s="14"/>
      <c r="B627" s="36" t="s">
        <v>26</v>
      </c>
      <c r="C627" s="35" t="s">
        <v>27</v>
      </c>
      <c r="D627" s="12">
        <v>81</v>
      </c>
      <c r="E627">
        <v>81</v>
      </c>
      <c r="F627" s="9">
        <v>810000</v>
      </c>
      <c r="G627" s="12">
        <f t="shared" si="14"/>
        <v>1620</v>
      </c>
    </row>
    <row r="628" spans="1:7">
      <c r="A628" s="14"/>
      <c r="B628" s="7" t="s">
        <v>28</v>
      </c>
      <c r="C628" s="8" t="s">
        <v>29</v>
      </c>
      <c r="D628" s="12">
        <v>0.05</v>
      </c>
      <c r="E628">
        <v>0.05</v>
      </c>
      <c r="F628" s="9">
        <v>500</v>
      </c>
      <c r="G628" s="12">
        <f t="shared" si="14"/>
        <v>1</v>
      </c>
    </row>
    <row r="629" spans="1:7" ht="15">
      <c r="A629" s="14"/>
      <c r="B629" s="36" t="s">
        <v>34</v>
      </c>
      <c r="C629" s="35" t="s">
        <v>35</v>
      </c>
      <c r="D629" s="12">
        <v>4</v>
      </c>
      <c r="E629">
        <v>4</v>
      </c>
      <c r="F629" s="9">
        <v>40000</v>
      </c>
      <c r="G629" s="12">
        <f t="shared" si="14"/>
        <v>80</v>
      </c>
    </row>
    <row r="630" spans="1:7">
      <c r="A630" s="14"/>
      <c r="B630" s="7" t="s">
        <v>36</v>
      </c>
      <c r="C630" s="8" t="s">
        <v>37</v>
      </c>
      <c r="D630" s="12">
        <v>0.1</v>
      </c>
      <c r="E630">
        <v>0.1</v>
      </c>
      <c r="F630" s="9">
        <v>1000</v>
      </c>
      <c r="G630" s="12">
        <f t="shared" si="14"/>
        <v>2</v>
      </c>
    </row>
    <row r="631" spans="1:7">
      <c r="A631" s="14"/>
      <c r="B631" s="11" t="s">
        <v>64</v>
      </c>
      <c r="C631" s="11" t="s">
        <v>49</v>
      </c>
      <c r="D631" s="12">
        <v>0.05</v>
      </c>
      <c r="E631">
        <v>0.05</v>
      </c>
      <c r="F631" s="9">
        <v>500</v>
      </c>
      <c r="G631" s="12">
        <f t="shared" si="14"/>
        <v>1</v>
      </c>
    </row>
    <row r="632" spans="1:7">
      <c r="A632" s="14"/>
      <c r="B632" s="7"/>
      <c r="C632" s="8"/>
      <c r="D632" s="12"/>
      <c r="F632" s="9"/>
      <c r="G632" s="12"/>
    </row>
    <row r="633" spans="1:7">
      <c r="A633" s="14" t="s">
        <v>154</v>
      </c>
      <c r="B633" s="7"/>
      <c r="C633" s="7">
        <v>0.02</v>
      </c>
      <c r="D633" s="12"/>
      <c r="F633" s="9"/>
      <c r="G633" s="12"/>
    </row>
    <row r="634" spans="1:7" ht="15">
      <c r="A634" s="14"/>
      <c r="B634" s="37" t="s">
        <v>64</v>
      </c>
      <c r="C634" s="34" t="s">
        <v>49</v>
      </c>
      <c r="D634" s="12">
        <v>15</v>
      </c>
      <c r="E634" s="12">
        <v>15</v>
      </c>
      <c r="F634" s="9">
        <f>E634*10000</f>
        <v>150000</v>
      </c>
      <c r="G634" s="38">
        <f>$C$633*F634</f>
        <v>3000</v>
      </c>
    </row>
    <row r="635" spans="1:7" ht="15">
      <c r="A635" s="14"/>
      <c r="B635" s="36" t="s">
        <v>50</v>
      </c>
      <c r="C635" s="35" t="s">
        <v>51</v>
      </c>
      <c r="D635" s="12">
        <v>0.2</v>
      </c>
      <c r="E635" s="12">
        <v>0.2</v>
      </c>
      <c r="F635" s="9">
        <f>E635*10000</f>
        <v>2000</v>
      </c>
      <c r="G635" s="38">
        <f>$C$633*F635</f>
        <v>40</v>
      </c>
    </row>
    <row r="636" spans="1:7">
      <c r="A636" s="14"/>
      <c r="B636" s="7"/>
      <c r="C636" s="8"/>
      <c r="D636" s="12"/>
      <c r="F636" s="9"/>
      <c r="G636" s="12"/>
    </row>
    <row r="637" spans="1:7">
      <c r="A637" s="14" t="s">
        <v>155</v>
      </c>
      <c r="B637" s="7"/>
      <c r="C637" s="8">
        <v>5.0000000000000001E-3</v>
      </c>
      <c r="D637" s="12"/>
      <c r="F637" s="9"/>
      <c r="G637" s="12"/>
    </row>
    <row r="638" spans="1:7" ht="15">
      <c r="A638" s="14"/>
      <c r="B638" s="36" t="s">
        <v>36</v>
      </c>
      <c r="C638" s="35" t="s">
        <v>37</v>
      </c>
      <c r="D638" s="12">
        <v>87</v>
      </c>
      <c r="E638" s="12">
        <v>87</v>
      </c>
      <c r="F638" s="9">
        <f>E638*10000</f>
        <v>870000</v>
      </c>
      <c r="G638" s="38">
        <f>F638*$C$637</f>
        <v>4350</v>
      </c>
    </row>
    <row r="639" spans="1:7">
      <c r="A639" s="14"/>
      <c r="B639" s="7"/>
      <c r="C639" s="8"/>
      <c r="D639" s="12"/>
      <c r="F639" s="9"/>
      <c r="G639" s="12"/>
    </row>
    <row r="640" spans="1:7">
      <c r="A640" s="14" t="s">
        <v>156</v>
      </c>
      <c r="B640" s="7"/>
      <c r="C640" s="8">
        <v>3.0000000000000001E-3</v>
      </c>
      <c r="D640" s="12"/>
      <c r="F640" s="9"/>
      <c r="G640" s="12"/>
    </row>
    <row r="641" spans="1:7" ht="15">
      <c r="A641" s="14"/>
      <c r="B641" s="36" t="s">
        <v>30</v>
      </c>
      <c r="C641" s="35" t="s">
        <v>31</v>
      </c>
      <c r="D641" s="12">
        <v>1</v>
      </c>
      <c r="E641">
        <v>1</v>
      </c>
      <c r="F641" s="9">
        <v>10000</v>
      </c>
      <c r="G641" s="38">
        <f>F641*$C$640</f>
        <v>30</v>
      </c>
    </row>
    <row r="642" spans="1:7" ht="15">
      <c r="A642" s="14"/>
      <c r="B642" s="11" t="s">
        <v>64</v>
      </c>
      <c r="C642" s="11" t="s">
        <v>49</v>
      </c>
      <c r="D642" s="12">
        <v>6</v>
      </c>
      <c r="E642">
        <v>6</v>
      </c>
      <c r="F642" s="9">
        <v>60000</v>
      </c>
      <c r="G642" s="38">
        <f>F642*$C$640</f>
        <v>180</v>
      </c>
    </row>
    <row r="645" spans="1:7">
      <c r="A645">
        <v>1106</v>
      </c>
    </row>
    <row r="647" spans="1:7">
      <c r="A647" t="s">
        <v>130</v>
      </c>
      <c r="C647">
        <v>0.05</v>
      </c>
    </row>
    <row r="648" spans="1:7" ht="15">
      <c r="A648" s="14"/>
      <c r="B648" s="11" t="s">
        <v>64</v>
      </c>
      <c r="C648" s="11" t="s">
        <v>49</v>
      </c>
      <c r="D648" s="12">
        <v>5.6</v>
      </c>
      <c r="E648">
        <v>5.6</v>
      </c>
      <c r="F648" s="9">
        <v>56000</v>
      </c>
      <c r="G648" s="38">
        <f>F648*$C$647</f>
        <v>2800</v>
      </c>
    </row>
    <row r="649" spans="1:7" ht="15">
      <c r="A649" s="14"/>
      <c r="B649" s="7" t="s">
        <v>50</v>
      </c>
      <c r="C649" s="8" t="s">
        <v>51</v>
      </c>
      <c r="D649" s="12">
        <v>0.3</v>
      </c>
      <c r="E649">
        <v>0.3</v>
      </c>
      <c r="F649" s="9">
        <v>3000</v>
      </c>
      <c r="G649" s="38">
        <f>F649*$C$647</f>
        <v>150</v>
      </c>
    </row>
    <row r="650" spans="1:7" ht="15">
      <c r="A650" t="s">
        <v>139</v>
      </c>
      <c r="C650">
        <v>0.25</v>
      </c>
      <c r="G650" s="38"/>
    </row>
    <row r="651" spans="1:7" ht="15">
      <c r="A651" s="14"/>
      <c r="B651" s="7" t="s">
        <v>40</v>
      </c>
      <c r="C651" s="8" t="s">
        <v>41</v>
      </c>
      <c r="D651" s="12">
        <v>1</v>
      </c>
      <c r="E651">
        <v>1</v>
      </c>
      <c r="F651" s="9">
        <v>10000</v>
      </c>
      <c r="G651" s="38">
        <f>F651*$C$650</f>
        <v>2500</v>
      </c>
    </row>
    <row r="652" spans="1:7" ht="15">
      <c r="A652" s="14"/>
      <c r="B652" s="11" t="s">
        <v>64</v>
      </c>
      <c r="C652" s="11" t="s">
        <v>49</v>
      </c>
      <c r="D652" s="12">
        <v>1</v>
      </c>
      <c r="E652">
        <v>1</v>
      </c>
      <c r="F652" s="9">
        <v>10000</v>
      </c>
      <c r="G652" s="38">
        <f>F652*$C$650</f>
        <v>2500</v>
      </c>
    </row>
    <row r="653" spans="1:7" ht="15">
      <c r="A653" s="14"/>
      <c r="B653" s="7" t="s">
        <v>50</v>
      </c>
      <c r="C653" s="8" t="s">
        <v>51</v>
      </c>
      <c r="D653" s="12">
        <v>35</v>
      </c>
      <c r="E653">
        <v>35</v>
      </c>
      <c r="F653" s="9">
        <v>350000</v>
      </c>
      <c r="G653" s="38">
        <f>F653*$C$650</f>
        <v>87500</v>
      </c>
    </row>
    <row r="654" spans="1:7" ht="15">
      <c r="A654" t="s">
        <v>140</v>
      </c>
      <c r="C654">
        <v>7.0000000000000007E-2</v>
      </c>
      <c r="G654" s="38"/>
    </row>
    <row r="655" spans="1:7" ht="15">
      <c r="B655" t="s">
        <v>64</v>
      </c>
      <c r="C655" t="s">
        <v>49</v>
      </c>
      <c r="D655">
        <v>4</v>
      </c>
      <c r="E655">
        <v>4</v>
      </c>
      <c r="F655">
        <v>40000</v>
      </c>
      <c r="G655" s="38">
        <f>F655*$C$654</f>
        <v>2800.0000000000005</v>
      </c>
    </row>
    <row r="656" spans="1:7" ht="15">
      <c r="B656" t="s">
        <v>50</v>
      </c>
      <c r="C656" t="s">
        <v>51</v>
      </c>
      <c r="D656">
        <v>30</v>
      </c>
      <c r="E656">
        <v>30</v>
      </c>
      <c r="F656">
        <v>300000</v>
      </c>
      <c r="G656" s="38">
        <f>F656*$C$654</f>
        <v>21000.000000000004</v>
      </c>
    </row>
    <row r="657" spans="1:7" ht="15">
      <c r="A657" t="s">
        <v>145</v>
      </c>
      <c r="C657">
        <v>0.5</v>
      </c>
      <c r="G657" s="38"/>
    </row>
    <row r="658" spans="1:7" ht="15">
      <c r="B658" t="s">
        <v>30</v>
      </c>
      <c r="C658" t="s">
        <v>31</v>
      </c>
      <c r="D658">
        <v>0.3</v>
      </c>
      <c r="E658">
        <v>0.3</v>
      </c>
      <c r="F658">
        <v>3000</v>
      </c>
      <c r="G658" s="38">
        <f>F658*$C$657</f>
        <v>1500</v>
      </c>
    </row>
    <row r="659" spans="1:7" ht="15">
      <c r="B659" t="s">
        <v>64</v>
      </c>
      <c r="C659" t="s">
        <v>49</v>
      </c>
      <c r="D659">
        <v>96</v>
      </c>
      <c r="E659">
        <v>96</v>
      </c>
      <c r="F659">
        <v>960000</v>
      </c>
      <c r="G659" s="38">
        <f>F659*$C$657</f>
        <v>480000</v>
      </c>
    </row>
    <row r="660" spans="1:7" ht="15">
      <c r="B660" t="s">
        <v>50</v>
      </c>
      <c r="C660" t="s">
        <v>51</v>
      </c>
      <c r="D660">
        <v>1</v>
      </c>
      <c r="E660">
        <v>1</v>
      </c>
      <c r="F660">
        <v>10000</v>
      </c>
      <c r="G660" s="38">
        <f>F660*$C$657</f>
        <v>5000</v>
      </c>
    </row>
    <row r="661" spans="1:7" ht="15">
      <c r="A661" t="s">
        <v>89</v>
      </c>
      <c r="C661">
        <v>0.13</v>
      </c>
      <c r="G661" s="38"/>
    </row>
    <row r="662" spans="1:7" ht="15">
      <c r="A662" s="14"/>
      <c r="B662" s="7" t="s">
        <v>30</v>
      </c>
      <c r="C662" s="8" t="s">
        <v>31</v>
      </c>
      <c r="D662" s="12">
        <v>70.183999999999997</v>
      </c>
      <c r="E662">
        <v>70.183999999999997</v>
      </c>
      <c r="F662" s="9">
        <v>701840</v>
      </c>
      <c r="G662" s="38">
        <f>F662*$C$661</f>
        <v>91239.2</v>
      </c>
    </row>
    <row r="663" spans="1:7" ht="15">
      <c r="A663" s="14"/>
      <c r="B663" s="7" t="s">
        <v>40</v>
      </c>
      <c r="C663" s="8" t="s">
        <v>41</v>
      </c>
      <c r="D663" s="12">
        <v>1.107</v>
      </c>
      <c r="E663">
        <v>1.107</v>
      </c>
      <c r="F663" s="9">
        <v>11070</v>
      </c>
      <c r="G663" s="38">
        <f>F663*$C$661</f>
        <v>1439.1000000000001</v>
      </c>
    </row>
    <row r="664" spans="1:7" ht="15">
      <c r="A664" s="14"/>
      <c r="B664" s="11" t="s">
        <v>64</v>
      </c>
      <c r="C664" s="11" t="s">
        <v>49</v>
      </c>
      <c r="D664" s="12">
        <v>17.07</v>
      </c>
      <c r="E664">
        <v>17.07</v>
      </c>
      <c r="F664" s="9">
        <v>170700</v>
      </c>
      <c r="G664" s="38">
        <f>F664*$C$661</f>
        <v>22191</v>
      </c>
    </row>
    <row r="665" spans="1:7" ht="15">
      <c r="A665" s="14"/>
      <c r="B665" s="7" t="s">
        <v>50</v>
      </c>
      <c r="C665" s="8" t="s">
        <v>51</v>
      </c>
      <c r="D665" s="12">
        <v>1.782</v>
      </c>
      <c r="E665">
        <v>1.7819999999999998</v>
      </c>
      <c r="F665" s="9">
        <v>17819.999999999996</v>
      </c>
      <c r="G665" s="38">
        <f>F665*$C$661</f>
        <v>2316.5999999999995</v>
      </c>
    </row>
    <row r="668" spans="1:7">
      <c r="A668">
        <v>1108</v>
      </c>
    </row>
    <row r="670" spans="1:7">
      <c r="A670" t="s">
        <v>130</v>
      </c>
      <c r="C670">
        <v>0.01</v>
      </c>
    </row>
    <row r="671" spans="1:7" ht="15">
      <c r="A671" s="14"/>
      <c r="B671" s="11" t="s">
        <v>64</v>
      </c>
      <c r="C671" s="11" t="s">
        <v>49</v>
      </c>
      <c r="D671" s="12">
        <v>5.6</v>
      </c>
      <c r="E671">
        <v>5.6</v>
      </c>
      <c r="F671" s="9">
        <v>56000</v>
      </c>
      <c r="G671" s="38">
        <f>F671*$C$670</f>
        <v>560</v>
      </c>
    </row>
    <row r="672" spans="1:7" ht="15">
      <c r="A672" s="14"/>
      <c r="B672" s="7" t="s">
        <v>50</v>
      </c>
      <c r="C672" s="8" t="s">
        <v>51</v>
      </c>
      <c r="D672" s="12">
        <v>0.3</v>
      </c>
      <c r="E672">
        <v>0.3</v>
      </c>
      <c r="F672" s="9">
        <v>3000</v>
      </c>
      <c r="G672" s="38">
        <f>F672*$C$670</f>
        <v>30</v>
      </c>
    </row>
    <row r="673" spans="1:7" ht="15">
      <c r="A673" t="s">
        <v>139</v>
      </c>
      <c r="C673">
        <v>0.05</v>
      </c>
      <c r="G673" s="38"/>
    </row>
    <row r="674" spans="1:7" ht="15">
      <c r="A674" s="14"/>
      <c r="B674" s="7" t="s">
        <v>40</v>
      </c>
      <c r="C674" s="8" t="s">
        <v>41</v>
      </c>
      <c r="D674" s="12">
        <v>1</v>
      </c>
      <c r="E674">
        <v>1</v>
      </c>
      <c r="F674" s="9">
        <v>10000</v>
      </c>
      <c r="G674" s="38">
        <f>F674*$C$673</f>
        <v>500</v>
      </c>
    </row>
    <row r="675" spans="1:7" ht="15">
      <c r="A675" s="14"/>
      <c r="B675" s="11" t="s">
        <v>64</v>
      </c>
      <c r="C675" s="11" t="s">
        <v>49</v>
      </c>
      <c r="D675" s="12">
        <v>1</v>
      </c>
      <c r="E675">
        <v>1</v>
      </c>
      <c r="F675" s="9">
        <v>10000</v>
      </c>
      <c r="G675" s="38">
        <f>F675*$C$673</f>
        <v>500</v>
      </c>
    </row>
    <row r="676" spans="1:7" ht="15">
      <c r="A676" s="14"/>
      <c r="B676" s="7" t="s">
        <v>50</v>
      </c>
      <c r="C676" s="8" t="s">
        <v>51</v>
      </c>
      <c r="D676" s="12">
        <v>35</v>
      </c>
      <c r="E676">
        <v>35</v>
      </c>
      <c r="F676" s="9">
        <v>350000</v>
      </c>
      <c r="G676" s="38">
        <f>F676*$C$673</f>
        <v>17500</v>
      </c>
    </row>
    <row r="677" spans="1:7" ht="15">
      <c r="A677" t="s">
        <v>140</v>
      </c>
      <c r="C677">
        <v>0.01</v>
      </c>
      <c r="G677" s="38"/>
    </row>
    <row r="678" spans="1:7" ht="15">
      <c r="B678" t="s">
        <v>64</v>
      </c>
      <c r="C678" t="s">
        <v>49</v>
      </c>
      <c r="D678">
        <v>4</v>
      </c>
      <c r="E678">
        <v>4</v>
      </c>
      <c r="F678">
        <v>40000</v>
      </c>
      <c r="G678" s="38">
        <f>F678*$C$677</f>
        <v>400</v>
      </c>
    </row>
    <row r="679" spans="1:7" ht="15">
      <c r="B679" t="s">
        <v>50</v>
      </c>
      <c r="C679" t="s">
        <v>51</v>
      </c>
      <c r="D679">
        <v>30</v>
      </c>
      <c r="E679">
        <v>30</v>
      </c>
      <c r="F679">
        <v>300000</v>
      </c>
      <c r="G679" s="38">
        <f>F679*$C$677</f>
        <v>3000</v>
      </c>
    </row>
    <row r="680" spans="1:7" ht="15">
      <c r="A680" t="s">
        <v>145</v>
      </c>
      <c r="C680">
        <v>0.1</v>
      </c>
      <c r="G680" s="38"/>
    </row>
    <row r="681" spans="1:7" ht="15">
      <c r="B681" t="s">
        <v>30</v>
      </c>
      <c r="C681" t="s">
        <v>31</v>
      </c>
      <c r="D681">
        <v>0.3</v>
      </c>
      <c r="E681">
        <v>0.3</v>
      </c>
      <c r="F681">
        <v>3000</v>
      </c>
      <c r="G681" s="38">
        <f>F681*$C$680</f>
        <v>300</v>
      </c>
    </row>
    <row r="682" spans="1:7" ht="15">
      <c r="B682" t="s">
        <v>64</v>
      </c>
      <c r="C682" t="s">
        <v>49</v>
      </c>
      <c r="D682">
        <v>96</v>
      </c>
      <c r="E682">
        <v>96</v>
      </c>
      <c r="F682">
        <v>960000</v>
      </c>
      <c r="G682" s="38">
        <f>F682*$C$680</f>
        <v>96000</v>
      </c>
    </row>
    <row r="683" spans="1:7" ht="15">
      <c r="B683" t="s">
        <v>50</v>
      </c>
      <c r="C683" t="s">
        <v>51</v>
      </c>
      <c r="D683">
        <v>1</v>
      </c>
      <c r="E683">
        <v>1</v>
      </c>
      <c r="F683">
        <v>10000</v>
      </c>
      <c r="G683" s="38">
        <f>F683*$C$680</f>
        <v>1000</v>
      </c>
    </row>
    <row r="684" spans="1:7" ht="15">
      <c r="A684" t="s">
        <v>89</v>
      </c>
      <c r="C684">
        <v>0.03</v>
      </c>
      <c r="G684" s="38"/>
    </row>
    <row r="685" spans="1:7" ht="15">
      <c r="A685" s="14"/>
      <c r="B685" s="7" t="s">
        <v>30</v>
      </c>
      <c r="C685" s="8" t="s">
        <v>31</v>
      </c>
      <c r="D685" s="12">
        <v>70.183999999999997</v>
      </c>
      <c r="E685">
        <v>70.183999999999997</v>
      </c>
      <c r="F685" s="9">
        <v>701840</v>
      </c>
      <c r="G685" s="38">
        <f>F685*$C$684</f>
        <v>21055.200000000001</v>
      </c>
    </row>
    <row r="686" spans="1:7" ht="15">
      <c r="A686" s="14"/>
      <c r="B686" s="7" t="s">
        <v>40</v>
      </c>
      <c r="C686" s="8" t="s">
        <v>41</v>
      </c>
      <c r="D686" s="12">
        <v>1.107</v>
      </c>
      <c r="E686">
        <v>1.107</v>
      </c>
      <c r="F686" s="9">
        <v>11070</v>
      </c>
      <c r="G686" s="38">
        <f>F686*$C$684</f>
        <v>332.09999999999997</v>
      </c>
    </row>
    <row r="687" spans="1:7" ht="15">
      <c r="A687" s="14"/>
      <c r="B687" s="11" t="s">
        <v>64</v>
      </c>
      <c r="C687" s="11" t="s">
        <v>49</v>
      </c>
      <c r="D687" s="12">
        <v>17.07</v>
      </c>
      <c r="E687">
        <v>17.07</v>
      </c>
      <c r="F687" s="9">
        <v>170700</v>
      </c>
      <c r="G687" s="38">
        <f>F687*$C$684</f>
        <v>5121</v>
      </c>
    </row>
    <row r="688" spans="1:7" ht="15">
      <c r="A688" s="14"/>
      <c r="B688" s="7" t="s">
        <v>50</v>
      </c>
      <c r="C688" s="8" t="s">
        <v>51</v>
      </c>
      <c r="D688" s="12">
        <v>1.782</v>
      </c>
      <c r="E688">
        <v>1.7819999999999998</v>
      </c>
      <c r="F688" s="9">
        <v>17819.999999999996</v>
      </c>
      <c r="G688" s="38">
        <f>F688*$C$684</f>
        <v>534.59999999999991</v>
      </c>
    </row>
    <row r="689" spans="1:7" ht="15">
      <c r="G689" s="38"/>
    </row>
    <row r="690" spans="1:7" ht="15">
      <c r="G690" s="38"/>
    </row>
    <row r="691" spans="1:7" ht="15">
      <c r="A691" s="52" t="s">
        <v>176</v>
      </c>
      <c r="G691" s="38"/>
    </row>
    <row r="692" spans="1:7" ht="15">
      <c r="G692" s="38"/>
    </row>
    <row r="693" spans="1:7" ht="15">
      <c r="A693" s="52" t="s">
        <v>177</v>
      </c>
      <c r="G693" s="38"/>
    </row>
    <row r="694" spans="1:7" ht="15">
      <c r="A694" s="52" t="s">
        <v>178</v>
      </c>
      <c r="G694" s="38"/>
    </row>
    <row r="695" spans="1:7" ht="15">
      <c r="A695" s="52"/>
      <c r="G695" s="38"/>
    </row>
    <row r="696" spans="1:7" ht="15">
      <c r="A696" s="52" t="s">
        <v>179</v>
      </c>
      <c r="C696">
        <v>3.0000000000000001E-3</v>
      </c>
      <c r="G696" s="38"/>
    </row>
    <row r="697" spans="1:7" ht="15">
      <c r="B697" t="s">
        <v>19</v>
      </c>
      <c r="C697" t="s">
        <v>20</v>
      </c>
      <c r="D697">
        <v>0.05</v>
      </c>
      <c r="E697">
        <v>0.05</v>
      </c>
      <c r="F697">
        <v>500</v>
      </c>
      <c r="G697" s="38">
        <f t="shared" ref="G697:G702" si="15">F697*$C$696</f>
        <v>1.5</v>
      </c>
    </row>
    <row r="698" spans="1:7" ht="15">
      <c r="B698" t="s">
        <v>26</v>
      </c>
      <c r="C698" t="s">
        <v>27</v>
      </c>
      <c r="D698">
        <v>81</v>
      </c>
      <c r="E698">
        <v>81</v>
      </c>
      <c r="F698">
        <v>810000</v>
      </c>
      <c r="G698" s="38">
        <f t="shared" si="15"/>
        <v>2430</v>
      </c>
    </row>
    <row r="699" spans="1:7" ht="15">
      <c r="B699" t="s">
        <v>28</v>
      </c>
      <c r="C699" t="s">
        <v>29</v>
      </c>
      <c r="D699">
        <v>0.05</v>
      </c>
      <c r="E699">
        <v>0.05</v>
      </c>
      <c r="F699">
        <v>500</v>
      </c>
      <c r="G699" s="38">
        <f t="shared" si="15"/>
        <v>1.5</v>
      </c>
    </row>
    <row r="700" spans="1:7" ht="15">
      <c r="B700" s="52" t="s">
        <v>34</v>
      </c>
      <c r="C700" t="s">
        <v>35</v>
      </c>
      <c r="D700">
        <v>4</v>
      </c>
      <c r="E700">
        <v>4</v>
      </c>
      <c r="F700">
        <v>40000</v>
      </c>
      <c r="G700" s="38">
        <f t="shared" si="15"/>
        <v>120</v>
      </c>
    </row>
    <row r="701" spans="1:7" ht="15">
      <c r="B701" t="s">
        <v>36</v>
      </c>
      <c r="C701" t="s">
        <v>37</v>
      </c>
      <c r="D701">
        <v>0.1</v>
      </c>
      <c r="E701">
        <v>0.1</v>
      </c>
      <c r="F701">
        <v>1000</v>
      </c>
      <c r="G701" s="38">
        <f t="shared" si="15"/>
        <v>3</v>
      </c>
    </row>
    <row r="702" spans="1:7" ht="15">
      <c r="B702" t="s">
        <v>64</v>
      </c>
      <c r="C702" t="s">
        <v>49</v>
      </c>
      <c r="D702">
        <v>0.05</v>
      </c>
      <c r="E702">
        <v>0.05</v>
      </c>
      <c r="F702">
        <v>500</v>
      </c>
      <c r="G702" s="38">
        <f t="shared" si="15"/>
        <v>1.5</v>
      </c>
    </row>
    <row r="703" spans="1:7" ht="15">
      <c r="G703" s="38">
        <f t="shared" ref="G703:G708" si="16">F703*$C$684</f>
        <v>0</v>
      </c>
    </row>
    <row r="704" spans="1:7" ht="15">
      <c r="A704" s="52" t="s">
        <v>180</v>
      </c>
      <c r="C704">
        <v>2.5000000000000001E-2</v>
      </c>
      <c r="G704" s="38">
        <f t="shared" si="16"/>
        <v>0</v>
      </c>
    </row>
    <row r="705" spans="1:7" ht="15">
      <c r="B705" s="11" t="s">
        <v>64</v>
      </c>
      <c r="C705" s="11" t="s">
        <v>49</v>
      </c>
      <c r="D705" s="12">
        <v>0.01</v>
      </c>
      <c r="E705" s="12">
        <v>0.01</v>
      </c>
      <c r="F705" s="9">
        <f>E705*10000</f>
        <v>100</v>
      </c>
      <c r="G705" s="38">
        <f>F705*$C$704</f>
        <v>2.5</v>
      </c>
    </row>
    <row r="706" spans="1:7" ht="15">
      <c r="B706" s="7" t="s">
        <v>50</v>
      </c>
      <c r="C706" s="8" t="s">
        <v>51</v>
      </c>
      <c r="D706" s="12">
        <v>0.2</v>
      </c>
      <c r="E706" s="12">
        <v>0.2</v>
      </c>
      <c r="F706" s="9">
        <f>E706*10000</f>
        <v>2000</v>
      </c>
      <c r="G706" s="38">
        <f>F706*$C$704</f>
        <v>50</v>
      </c>
    </row>
    <row r="707" spans="1:7" ht="15">
      <c r="B707" s="7"/>
      <c r="C707" s="8"/>
      <c r="D707" s="12"/>
      <c r="F707" s="9"/>
      <c r="G707" s="38">
        <f t="shared" si="16"/>
        <v>0</v>
      </c>
    </row>
    <row r="708" spans="1:7" ht="15">
      <c r="A708" s="52" t="s">
        <v>137</v>
      </c>
      <c r="C708">
        <v>5.0000000000000001E-3</v>
      </c>
      <c r="G708" s="38">
        <f t="shared" si="16"/>
        <v>0</v>
      </c>
    </row>
    <row r="709" spans="1:7" ht="15">
      <c r="B709" s="7" t="s">
        <v>30</v>
      </c>
      <c r="C709" s="8" t="s">
        <v>31</v>
      </c>
      <c r="D709" s="12">
        <v>3</v>
      </c>
      <c r="E709">
        <v>3</v>
      </c>
      <c r="F709" s="9">
        <v>30000</v>
      </c>
      <c r="G709" s="38">
        <f t="shared" ref="G709:G730" si="17">F709*$C$708</f>
        <v>150</v>
      </c>
    </row>
    <row r="710" spans="1:7" ht="15">
      <c r="B710" s="7" t="s">
        <v>32</v>
      </c>
      <c r="C710" s="8" t="s">
        <v>33</v>
      </c>
      <c r="D710" s="12">
        <v>0.5</v>
      </c>
      <c r="E710">
        <v>0.5</v>
      </c>
      <c r="F710" s="9">
        <v>5000</v>
      </c>
      <c r="G710" s="38">
        <f t="shared" si="17"/>
        <v>25</v>
      </c>
    </row>
    <row r="711" spans="1:7" ht="15">
      <c r="B711" s="7" t="s">
        <v>38</v>
      </c>
      <c r="C711" s="8" t="s">
        <v>39</v>
      </c>
      <c r="D711" s="12">
        <v>0.2</v>
      </c>
      <c r="E711">
        <v>0.2</v>
      </c>
      <c r="F711" s="9">
        <v>2000</v>
      </c>
      <c r="G711" s="38">
        <f t="shared" si="17"/>
        <v>10</v>
      </c>
    </row>
    <row r="712" spans="1:7" ht="15">
      <c r="B712" s="7" t="s">
        <v>40</v>
      </c>
      <c r="C712" s="8" t="s">
        <v>41</v>
      </c>
      <c r="D712" s="12">
        <v>2</v>
      </c>
      <c r="E712">
        <v>2</v>
      </c>
      <c r="F712" s="9">
        <v>20000</v>
      </c>
      <c r="G712" s="38">
        <f t="shared" si="17"/>
        <v>100</v>
      </c>
    </row>
    <row r="713" spans="1:7" ht="15">
      <c r="B713" s="11" t="s">
        <v>64</v>
      </c>
      <c r="C713" s="11" t="s">
        <v>49</v>
      </c>
      <c r="D713" s="12">
        <v>3</v>
      </c>
      <c r="E713">
        <v>3</v>
      </c>
      <c r="F713" s="9">
        <v>30000</v>
      </c>
      <c r="G713" s="38">
        <f t="shared" si="17"/>
        <v>150</v>
      </c>
    </row>
    <row r="714" spans="1:7" ht="15">
      <c r="B714" s="7" t="s">
        <v>50</v>
      </c>
      <c r="C714" s="8" t="s">
        <v>51</v>
      </c>
      <c r="D714" s="12">
        <v>1</v>
      </c>
      <c r="E714">
        <v>1</v>
      </c>
      <c r="F714" s="9">
        <v>10000</v>
      </c>
      <c r="G714" s="38">
        <f t="shared" si="17"/>
        <v>50</v>
      </c>
    </row>
    <row r="715" spans="1:7" ht="15">
      <c r="G715" s="38"/>
    </row>
    <row r="716" spans="1:7" ht="15">
      <c r="G716" s="38"/>
    </row>
    <row r="717" spans="1:7" ht="15">
      <c r="G717" s="38"/>
    </row>
    <row r="718" spans="1:7" ht="15">
      <c r="A718">
        <v>845</v>
      </c>
      <c r="G718" s="38"/>
    </row>
    <row r="719" spans="1:7" ht="15">
      <c r="G719" s="38"/>
    </row>
    <row r="720" spans="1:7" ht="15">
      <c r="G720" s="38"/>
    </row>
    <row r="721" spans="1:7" ht="15">
      <c r="G721" s="38"/>
    </row>
    <row r="722" spans="1:7" ht="15">
      <c r="A722" t="s">
        <v>139</v>
      </c>
      <c r="C722">
        <v>0.04</v>
      </c>
      <c r="G722" s="38"/>
    </row>
    <row r="723" spans="1:7" ht="15">
      <c r="G723" s="38"/>
    </row>
    <row r="724" spans="1:7" ht="15">
      <c r="A724" s="14"/>
      <c r="B724" s="7" t="s">
        <v>34</v>
      </c>
      <c r="C724" s="8" t="s">
        <v>35</v>
      </c>
      <c r="D724" s="12">
        <v>0.3</v>
      </c>
      <c r="E724">
        <v>0.3</v>
      </c>
      <c r="F724" s="9">
        <v>3000</v>
      </c>
      <c r="G724" s="38">
        <f t="shared" si="17"/>
        <v>15</v>
      </c>
    </row>
    <row r="725" spans="1:7" ht="15">
      <c r="A725" s="14"/>
      <c r="B725" s="7" t="s">
        <v>40</v>
      </c>
      <c r="C725" s="8" t="s">
        <v>41</v>
      </c>
      <c r="D725" s="12">
        <v>0.6</v>
      </c>
      <c r="E725">
        <v>0.6</v>
      </c>
      <c r="F725" s="9">
        <v>6000</v>
      </c>
      <c r="G725" s="38">
        <f t="shared" si="17"/>
        <v>30</v>
      </c>
    </row>
    <row r="726" spans="1:7" ht="15">
      <c r="A726" s="14"/>
      <c r="B726" s="11" t="s">
        <v>64</v>
      </c>
      <c r="C726" s="11" t="s">
        <v>49</v>
      </c>
      <c r="D726" s="12">
        <v>1.3</v>
      </c>
      <c r="E726">
        <v>1.3</v>
      </c>
      <c r="F726" s="9">
        <v>13000</v>
      </c>
      <c r="G726" s="38">
        <f t="shared" si="17"/>
        <v>65</v>
      </c>
    </row>
    <row r="727" spans="1:7" ht="15">
      <c r="A727" s="14"/>
      <c r="B727" s="7" t="s">
        <v>50</v>
      </c>
      <c r="C727" s="8" t="s">
        <v>51</v>
      </c>
      <c r="D727" s="12">
        <v>40.4</v>
      </c>
      <c r="E727">
        <v>40.4</v>
      </c>
      <c r="F727" s="9">
        <v>404000</v>
      </c>
      <c r="G727" s="38">
        <f t="shared" si="17"/>
        <v>2020</v>
      </c>
    </row>
    <row r="728" spans="1:7" ht="15">
      <c r="G728" s="38">
        <f t="shared" si="17"/>
        <v>0</v>
      </c>
    </row>
    <row r="729" spans="1:7" ht="15">
      <c r="A729" t="s">
        <v>196</v>
      </c>
      <c r="C729">
        <v>5.0000000000000001E-3</v>
      </c>
      <c r="G729" s="38">
        <f t="shared" si="17"/>
        <v>0</v>
      </c>
    </row>
    <row r="730" spans="1:7" ht="15">
      <c r="G730" s="38">
        <f t="shared" si="17"/>
        <v>0</v>
      </c>
    </row>
    <row r="731" spans="1:7" ht="15">
      <c r="B731" s="7" t="s">
        <v>40</v>
      </c>
      <c r="C731" s="8" t="s">
        <v>41</v>
      </c>
      <c r="D731" s="12">
        <v>0.2</v>
      </c>
      <c r="E731">
        <v>0.2</v>
      </c>
      <c r="F731" s="9">
        <v>2000</v>
      </c>
      <c r="G731" s="38">
        <f>F731*$C$729</f>
        <v>10</v>
      </c>
    </row>
    <row r="732" spans="1:7" ht="15">
      <c r="B732" s="11" t="s">
        <v>64</v>
      </c>
      <c r="C732" s="11" t="s">
        <v>49</v>
      </c>
      <c r="D732" s="12">
        <v>2</v>
      </c>
      <c r="E732">
        <v>2</v>
      </c>
      <c r="F732" s="9">
        <v>20000</v>
      </c>
      <c r="G732" s="38">
        <f t="shared" ref="G732:G741" si="18">F732*$C$729</f>
        <v>100</v>
      </c>
    </row>
    <row r="733" spans="1:7" ht="15">
      <c r="B733" s="7" t="s">
        <v>50</v>
      </c>
      <c r="C733" s="8" t="s">
        <v>51</v>
      </c>
      <c r="D733" s="12">
        <v>6</v>
      </c>
      <c r="E733">
        <v>6</v>
      </c>
      <c r="F733" s="9">
        <v>60000</v>
      </c>
      <c r="G733" s="38">
        <f t="shared" si="18"/>
        <v>300</v>
      </c>
    </row>
    <row r="734" spans="1:7" ht="15">
      <c r="G734" s="38">
        <f t="shared" si="18"/>
        <v>0</v>
      </c>
    </row>
    <row r="735" spans="1:7" ht="15">
      <c r="G735" s="38">
        <f t="shared" si="18"/>
        <v>0</v>
      </c>
    </row>
    <row r="736" spans="1:7" ht="15">
      <c r="G736" s="38">
        <f t="shared" si="18"/>
        <v>0</v>
      </c>
    </row>
    <row r="737" spans="1:8" ht="15">
      <c r="G737" s="38">
        <f t="shared" si="18"/>
        <v>0</v>
      </c>
    </row>
    <row r="738" spans="1:8" ht="15">
      <c r="A738">
        <v>838</v>
      </c>
      <c r="G738" s="38">
        <f t="shared" si="18"/>
        <v>0</v>
      </c>
    </row>
    <row r="739" spans="1:8" ht="15">
      <c r="G739" s="38">
        <f t="shared" si="18"/>
        <v>0</v>
      </c>
    </row>
    <row r="740" spans="1:8" ht="15">
      <c r="A740" t="s">
        <v>145</v>
      </c>
      <c r="C740">
        <v>2.9700000000000001E-2</v>
      </c>
      <c r="G740" s="38">
        <f t="shared" si="18"/>
        <v>0</v>
      </c>
    </row>
    <row r="741" spans="1:8" ht="15">
      <c r="G741" s="38">
        <f t="shared" si="18"/>
        <v>0</v>
      </c>
    </row>
    <row r="742" spans="1:8" ht="15">
      <c r="A742" s="14"/>
      <c r="B742" s="7" t="s">
        <v>30</v>
      </c>
      <c r="C742" s="8" t="s">
        <v>31</v>
      </c>
      <c r="D742" s="12">
        <v>0.3</v>
      </c>
      <c r="E742">
        <v>0.3</v>
      </c>
      <c r="F742" s="9">
        <v>3000</v>
      </c>
      <c r="G742" s="38">
        <f t="shared" ref="G742:G747" si="19">F742*$C$740</f>
        <v>89.100000000000009</v>
      </c>
    </row>
    <row r="743" spans="1:8" ht="15">
      <c r="A743" s="14"/>
      <c r="B743" s="7" t="s">
        <v>32</v>
      </c>
      <c r="C743" s="8" t="s">
        <v>33</v>
      </c>
      <c r="D743" s="12">
        <v>0.2</v>
      </c>
      <c r="E743">
        <v>0.2</v>
      </c>
      <c r="F743" s="9">
        <v>2000</v>
      </c>
      <c r="G743" s="38">
        <f t="shared" si="19"/>
        <v>59.4</v>
      </c>
    </row>
    <row r="744" spans="1:8" ht="15">
      <c r="A744" s="14"/>
      <c r="B744" s="7" t="s">
        <v>38</v>
      </c>
      <c r="C744" s="8" t="s">
        <v>39</v>
      </c>
      <c r="D744" s="12">
        <v>0.01</v>
      </c>
      <c r="E744">
        <v>0.01</v>
      </c>
      <c r="F744" s="9">
        <v>100</v>
      </c>
      <c r="G744" s="38">
        <f t="shared" si="19"/>
        <v>2.97</v>
      </c>
      <c r="H744">
        <v>1</v>
      </c>
    </row>
    <row r="745" spans="1:8" ht="15">
      <c r="A745" s="14"/>
      <c r="B745" s="7" t="s">
        <v>40</v>
      </c>
      <c r="C745" s="8" t="s">
        <v>41</v>
      </c>
      <c r="D745" s="12">
        <v>0.1</v>
      </c>
      <c r="E745">
        <v>0.1</v>
      </c>
      <c r="F745" s="9">
        <v>1000</v>
      </c>
      <c r="G745" s="38">
        <f t="shared" si="19"/>
        <v>29.7</v>
      </c>
    </row>
    <row r="746" spans="1:8" ht="15">
      <c r="A746" s="14"/>
      <c r="B746" s="11" t="s">
        <v>64</v>
      </c>
      <c r="C746" s="11" t="s">
        <v>49</v>
      </c>
      <c r="D746" s="12">
        <v>96.5</v>
      </c>
      <c r="E746">
        <v>96.5</v>
      </c>
      <c r="F746" s="9">
        <v>965000</v>
      </c>
      <c r="G746" s="38">
        <f t="shared" si="19"/>
        <v>28660.5</v>
      </c>
    </row>
    <row r="747" spans="1:8" ht="15">
      <c r="A747" s="14"/>
      <c r="B747" s="7" t="s">
        <v>50</v>
      </c>
      <c r="C747" s="8" t="s">
        <v>51</v>
      </c>
      <c r="D747" s="12">
        <v>0.75</v>
      </c>
      <c r="E747">
        <v>0.75</v>
      </c>
      <c r="F747" s="9">
        <v>7500</v>
      </c>
      <c r="G747" s="38">
        <f t="shared" si="19"/>
        <v>222.75</v>
      </c>
    </row>
    <row r="748" spans="1:8" ht="15">
      <c r="G748" s="38"/>
    </row>
    <row r="749" spans="1:8" ht="15">
      <c r="G749" s="38"/>
    </row>
    <row r="750" spans="1:8" ht="15">
      <c r="A750" t="s">
        <v>89</v>
      </c>
      <c r="C750">
        <v>1.9800000000000002E-2</v>
      </c>
      <c r="G750" s="38"/>
    </row>
    <row r="751" spans="1:8" ht="15">
      <c r="G751" s="38"/>
    </row>
    <row r="752" spans="1:8" ht="15">
      <c r="A752" s="14"/>
      <c r="B752" s="7" t="s">
        <v>17</v>
      </c>
      <c r="C752" s="8" t="s">
        <v>18</v>
      </c>
      <c r="D752" s="12">
        <v>1.1999999999999999E-3</v>
      </c>
      <c r="E752">
        <v>1.1999999999999999E-3</v>
      </c>
      <c r="F752" s="9">
        <v>11.999999999999998</v>
      </c>
      <c r="G752" s="38">
        <f>F752*$C$750</f>
        <v>0.23759999999999998</v>
      </c>
      <c r="H752">
        <v>1</v>
      </c>
    </row>
    <row r="753" spans="1:8" ht="15">
      <c r="A753" s="14"/>
      <c r="B753" s="7" t="s">
        <v>30</v>
      </c>
      <c r="C753" s="8" t="s">
        <v>31</v>
      </c>
      <c r="D753" s="12">
        <v>66.132000000000005</v>
      </c>
      <c r="E753">
        <v>66.132000000000005</v>
      </c>
      <c r="F753" s="9">
        <v>661320</v>
      </c>
      <c r="G753" s="38">
        <f t="shared" ref="G753:G759" si="20">F753*$C$750</f>
        <v>13094.136</v>
      </c>
    </row>
    <row r="754" spans="1:8" ht="15">
      <c r="A754" s="14"/>
      <c r="B754" s="7" t="s">
        <v>32</v>
      </c>
      <c r="C754" s="8" t="s">
        <v>33</v>
      </c>
      <c r="D754" s="12">
        <v>0.121</v>
      </c>
      <c r="E754">
        <v>0.121</v>
      </c>
      <c r="F754" s="9">
        <v>1210</v>
      </c>
      <c r="G754" s="38">
        <f t="shared" si="20"/>
        <v>23.958000000000002</v>
      </c>
    </row>
    <row r="755" spans="1:8" ht="15">
      <c r="A755" s="14"/>
      <c r="B755" s="7" t="s">
        <v>36</v>
      </c>
      <c r="C755" s="8" t="s">
        <v>37</v>
      </c>
      <c r="D755" s="12">
        <v>4.4000000000000003E-3</v>
      </c>
      <c r="E755">
        <v>4.4000000000000003E-3</v>
      </c>
      <c r="F755" s="9">
        <v>44</v>
      </c>
      <c r="G755" s="38">
        <f t="shared" si="20"/>
        <v>0.87120000000000009</v>
      </c>
      <c r="H755">
        <v>1</v>
      </c>
    </row>
    <row r="756" spans="1:8" ht="15">
      <c r="A756" s="14"/>
      <c r="B756" s="7" t="s">
        <v>40</v>
      </c>
      <c r="C756" s="8" t="s">
        <v>41</v>
      </c>
      <c r="D756" s="12">
        <v>1.5289999999999999</v>
      </c>
      <c r="E756">
        <v>1.5289999999999997</v>
      </c>
      <c r="F756" s="9">
        <v>15289.999999999996</v>
      </c>
      <c r="G756" s="38">
        <f t="shared" si="20"/>
        <v>302.74199999999996</v>
      </c>
    </row>
    <row r="757" spans="1:8" ht="15">
      <c r="A757" s="14"/>
      <c r="B757" s="7" t="s">
        <v>47</v>
      </c>
      <c r="C757" s="8" t="s">
        <v>48</v>
      </c>
      <c r="D757" s="12">
        <v>5.7999999999999996E-3</v>
      </c>
      <c r="E757">
        <v>5.7999999999999996E-3</v>
      </c>
      <c r="F757" s="9">
        <v>57.999999999999993</v>
      </c>
      <c r="G757" s="38">
        <f t="shared" si="20"/>
        <v>1.1483999999999999</v>
      </c>
      <c r="H757">
        <v>1</v>
      </c>
    </row>
    <row r="758" spans="1:8" ht="15">
      <c r="A758" s="14"/>
      <c r="B758" s="11" t="s">
        <v>64</v>
      </c>
      <c r="C758" s="11" t="s">
        <v>49</v>
      </c>
      <c r="D758" s="12">
        <v>22</v>
      </c>
      <c r="E758">
        <v>22</v>
      </c>
      <c r="F758" s="9">
        <v>220000</v>
      </c>
      <c r="G758" s="38">
        <f t="shared" si="20"/>
        <v>4356</v>
      </c>
    </row>
    <row r="759" spans="1:8" ht="15">
      <c r="A759" s="14"/>
      <c r="B759" s="7" t="s">
        <v>50</v>
      </c>
      <c r="C759" s="8" t="s">
        <v>51</v>
      </c>
      <c r="D759" s="12">
        <v>2.673</v>
      </c>
      <c r="E759">
        <v>2.673</v>
      </c>
      <c r="F759" s="9">
        <v>26730</v>
      </c>
      <c r="G759" s="38">
        <f t="shared" si="20"/>
        <v>529.25400000000002</v>
      </c>
    </row>
    <row r="760" spans="1:8" ht="15">
      <c r="G760" s="38"/>
    </row>
    <row r="761" spans="1:8" ht="15">
      <c r="A761" t="s">
        <v>197</v>
      </c>
      <c r="C761">
        <v>1E-3</v>
      </c>
      <c r="G761" s="38"/>
    </row>
    <row r="762" spans="1:8" ht="15">
      <c r="G762" s="38"/>
    </row>
    <row r="763" spans="1:8" ht="15">
      <c r="A763" s="14"/>
      <c r="B763" s="7" t="s">
        <v>19</v>
      </c>
      <c r="C763" s="8" t="s">
        <v>20</v>
      </c>
      <c r="D763" s="12">
        <v>5.0000000000000001E-3</v>
      </c>
      <c r="E763">
        <v>5.0000000000000001E-3</v>
      </c>
      <c r="F763" s="9">
        <v>50</v>
      </c>
      <c r="G763" s="38">
        <f>F763*$C$761</f>
        <v>0.05</v>
      </c>
      <c r="H763">
        <v>1</v>
      </c>
    </row>
    <row r="764" spans="1:8" ht="45.75">
      <c r="A764" s="14"/>
      <c r="B764" s="7" t="s">
        <v>58</v>
      </c>
      <c r="C764" s="8" t="s">
        <v>59</v>
      </c>
      <c r="D764" s="12">
        <v>4.9500000000000002E-2</v>
      </c>
      <c r="E764">
        <v>4.9500000000000002E-2</v>
      </c>
      <c r="F764" s="9">
        <v>495</v>
      </c>
      <c r="G764" s="38">
        <f>F764*$C$761</f>
        <v>0.495</v>
      </c>
      <c r="H764">
        <v>1</v>
      </c>
    </row>
    <row r="765" spans="1:8" ht="15">
      <c r="A765" s="14"/>
      <c r="B765" s="7" t="s">
        <v>40</v>
      </c>
      <c r="C765" s="8" t="s">
        <v>41</v>
      </c>
      <c r="D765" s="12">
        <v>3</v>
      </c>
      <c r="E765">
        <v>3</v>
      </c>
      <c r="F765" s="9">
        <v>30000</v>
      </c>
      <c r="G765" s="38">
        <f>F765*$C$761</f>
        <v>30</v>
      </c>
    </row>
    <row r="766" spans="1:8" ht="15">
      <c r="A766" s="14"/>
      <c r="B766" s="11" t="s">
        <v>64</v>
      </c>
      <c r="C766" s="11" t="s">
        <v>49</v>
      </c>
      <c r="D766" s="12">
        <v>5.0199999999999996</v>
      </c>
      <c r="E766">
        <v>5.0199999999999996</v>
      </c>
      <c r="F766" s="9">
        <v>50199.999999999993</v>
      </c>
      <c r="G766" s="38">
        <f>F766*$C$761</f>
        <v>50.199999999999996</v>
      </c>
    </row>
    <row r="767" spans="1:8" ht="15">
      <c r="A767" s="14"/>
      <c r="B767" s="7" t="s">
        <v>50</v>
      </c>
      <c r="C767" s="8" t="s">
        <v>51</v>
      </c>
      <c r="D767" s="12">
        <v>5</v>
      </c>
      <c r="E767">
        <v>5</v>
      </c>
      <c r="F767" s="9">
        <v>50000</v>
      </c>
      <c r="G767" s="38">
        <f>F767*$C$761</f>
        <v>50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dimension ref="A1:G276"/>
  <sheetViews>
    <sheetView topLeftCell="A4" workbookViewId="0">
      <selection activeCell="F21" sqref="F21"/>
    </sheetView>
  </sheetViews>
  <sheetFormatPr baseColWidth="10" defaultRowHeight="12.75"/>
  <cols>
    <col min="1" max="1" width="28.7109375" customWidth="1"/>
    <col min="2" max="2" width="13" customWidth="1"/>
    <col min="3" max="3" width="11.7109375" customWidth="1"/>
    <col min="5" max="5" width="19.5703125" customWidth="1"/>
    <col min="6" max="6" width="18.85546875" customWidth="1"/>
    <col min="7" max="7" width="22.5703125" customWidth="1"/>
    <col min="9" max="9" width="10.7109375" customWidth="1"/>
  </cols>
  <sheetData>
    <row r="1" spans="1:7" ht="18.75" customHeight="1"/>
    <row r="2" spans="1:7" ht="18">
      <c r="A2" s="40" t="s">
        <v>93</v>
      </c>
      <c r="C2" s="12"/>
      <c r="D2" s="12"/>
    </row>
    <row r="3" spans="1:7">
      <c r="A3" s="2"/>
      <c r="B3" s="3"/>
      <c r="C3" s="3"/>
    </row>
    <row r="4" spans="1:7">
      <c r="A4" s="7" t="s">
        <v>26</v>
      </c>
      <c r="B4" s="3"/>
      <c r="C4" s="3"/>
    </row>
    <row r="5" spans="1:7">
      <c r="A5" s="7" t="s">
        <v>34</v>
      </c>
      <c r="B5" s="7"/>
      <c r="C5" s="8"/>
      <c r="D5" s="12"/>
      <c r="F5" s="9"/>
      <c r="G5" s="12"/>
    </row>
    <row r="6" spans="1:7" ht="15">
      <c r="A6" s="11" t="s">
        <v>64</v>
      </c>
      <c r="B6" s="36"/>
      <c r="C6" s="35"/>
      <c r="D6" s="12"/>
      <c r="F6" s="9"/>
      <c r="G6" s="38"/>
    </row>
    <row r="7" spans="1:7">
      <c r="A7" s="7" t="s">
        <v>50</v>
      </c>
      <c r="B7" s="7"/>
      <c r="C7" s="8"/>
      <c r="D7" s="12"/>
      <c r="F7" s="9"/>
      <c r="G7" s="12"/>
    </row>
    <row r="8" spans="1:7" ht="15">
      <c r="A8" s="7" t="s">
        <v>36</v>
      </c>
      <c r="B8" s="36"/>
      <c r="C8" s="35"/>
      <c r="D8" s="12"/>
      <c r="F8" s="9"/>
      <c r="G8" s="38"/>
    </row>
    <row r="9" spans="1:7">
      <c r="A9" s="7" t="s">
        <v>30</v>
      </c>
      <c r="B9" s="7"/>
      <c r="C9" s="8"/>
      <c r="D9" s="12"/>
      <c r="F9" s="9"/>
      <c r="G9" s="12"/>
    </row>
    <row r="10" spans="1:7" ht="14.25" customHeight="1">
      <c r="A10" s="14"/>
      <c r="B10" s="7"/>
      <c r="C10" s="8"/>
      <c r="D10" s="12"/>
      <c r="F10" s="9"/>
      <c r="G10" s="12"/>
    </row>
    <row r="11" spans="1:7" ht="15.75" customHeight="1">
      <c r="A11" s="39" t="s">
        <v>157</v>
      </c>
      <c r="B11" s="7"/>
      <c r="C11" s="8"/>
      <c r="D11" s="12"/>
      <c r="F11" s="9"/>
      <c r="G11" s="12"/>
    </row>
    <row r="12" spans="1:7" ht="12.75" customHeight="1">
      <c r="A12" s="14"/>
      <c r="B12" s="7"/>
      <c r="C12" s="8"/>
      <c r="D12" s="12"/>
      <c r="F12" s="9"/>
      <c r="G12" s="12"/>
    </row>
    <row r="13" spans="1:7">
      <c r="A13" s="7" t="s">
        <v>26</v>
      </c>
      <c r="B13" s="7"/>
      <c r="C13" s="8"/>
      <c r="D13" s="12"/>
      <c r="F13" s="9"/>
      <c r="G13" s="12"/>
    </row>
    <row r="14" spans="1:7" ht="15">
      <c r="A14" s="7" t="s">
        <v>34</v>
      </c>
      <c r="B14" s="33"/>
      <c r="C14" s="35"/>
      <c r="D14" s="12"/>
      <c r="F14" s="9"/>
      <c r="G14" s="38"/>
    </row>
    <row r="15" spans="1:7" ht="13.5" customHeight="1">
      <c r="A15" s="7" t="s">
        <v>30</v>
      </c>
      <c r="B15" s="7"/>
      <c r="C15" s="8"/>
      <c r="D15" s="12"/>
      <c r="F15" s="9"/>
      <c r="G15" s="12"/>
    </row>
    <row r="16" spans="1:7" ht="15">
      <c r="A16" s="11" t="s">
        <v>64</v>
      </c>
      <c r="B16" s="33"/>
      <c r="C16" s="35"/>
      <c r="D16" s="12"/>
      <c r="F16" s="9"/>
      <c r="G16" s="38"/>
    </row>
    <row r="17" spans="1:7">
      <c r="A17" s="7" t="s">
        <v>50</v>
      </c>
      <c r="B17" s="7"/>
      <c r="C17" s="8"/>
      <c r="D17" s="12"/>
      <c r="F17" s="9"/>
      <c r="G17" s="12"/>
    </row>
    <row r="19" spans="1:7" ht="18">
      <c r="A19" s="44">
        <v>100</v>
      </c>
    </row>
    <row r="20" spans="1:7">
      <c r="A20" s="42"/>
    </row>
    <row r="21" spans="1:7" ht="15">
      <c r="A21" s="7" t="s">
        <v>40</v>
      </c>
      <c r="B21" s="33"/>
      <c r="C21" s="35"/>
      <c r="D21" s="12"/>
      <c r="F21" s="9"/>
      <c r="G21" s="38"/>
    </row>
    <row r="22" spans="1:7">
      <c r="A22" s="7" t="s">
        <v>26</v>
      </c>
      <c r="B22" s="11"/>
      <c r="C22" s="11"/>
      <c r="D22" s="12"/>
      <c r="F22" s="9"/>
      <c r="G22" s="12"/>
    </row>
    <row r="23" spans="1:7">
      <c r="A23" s="7" t="s">
        <v>34</v>
      </c>
      <c r="B23" s="7"/>
      <c r="C23" s="8"/>
      <c r="D23" s="12"/>
      <c r="F23" s="9"/>
      <c r="G23" s="12"/>
    </row>
    <row r="24" spans="1:7">
      <c r="A24" s="11" t="s">
        <v>64</v>
      </c>
    </row>
    <row r="25" spans="1:7">
      <c r="A25" s="7" t="s">
        <v>50</v>
      </c>
      <c r="B25" s="3"/>
      <c r="C25" s="3"/>
    </row>
    <row r="26" spans="1:7">
      <c r="A26" s="7" t="s">
        <v>30</v>
      </c>
      <c r="B26" s="7"/>
      <c r="C26" s="8"/>
      <c r="D26" s="12"/>
      <c r="F26" s="9"/>
      <c r="G26" s="12"/>
    </row>
    <row r="27" spans="1:7" ht="15">
      <c r="A27" s="7" t="s">
        <v>32</v>
      </c>
      <c r="B27" s="36"/>
      <c r="C27" s="35"/>
      <c r="D27" s="12"/>
      <c r="F27" s="9"/>
      <c r="G27" s="38"/>
    </row>
    <row r="28" spans="1:7">
      <c r="A28" s="7" t="s">
        <v>38</v>
      </c>
      <c r="B28" s="7"/>
      <c r="C28" s="8"/>
      <c r="D28" s="12"/>
      <c r="F28" s="9"/>
      <c r="G28" s="12"/>
    </row>
    <row r="29" spans="1:7" ht="15">
      <c r="A29" s="7" t="s">
        <v>36</v>
      </c>
      <c r="B29" s="36"/>
      <c r="C29" s="35"/>
      <c r="D29" s="12"/>
      <c r="F29" s="9"/>
      <c r="G29" s="38"/>
    </row>
    <row r="30" spans="1:7">
      <c r="A30" s="7" t="s">
        <v>19</v>
      </c>
      <c r="B30" s="7"/>
      <c r="C30" s="8"/>
      <c r="D30" s="12"/>
      <c r="F30" s="9"/>
      <c r="G30" s="12"/>
    </row>
    <row r="31" spans="1:7">
      <c r="A31" s="7" t="s">
        <v>23</v>
      </c>
      <c r="B31" s="11"/>
      <c r="C31" s="11"/>
      <c r="D31" s="12"/>
      <c r="F31" s="9"/>
      <c r="G31" s="12"/>
    </row>
    <row r="32" spans="1:7">
      <c r="A32" s="7" t="s">
        <v>47</v>
      </c>
      <c r="B32" s="11"/>
      <c r="C32" s="11"/>
      <c r="D32" s="12"/>
      <c r="F32" s="9"/>
      <c r="G32" s="12"/>
    </row>
    <row r="34" spans="1:7" ht="18">
      <c r="A34" s="45" t="s">
        <v>97</v>
      </c>
    </row>
    <row r="35" spans="1:7">
      <c r="A35" s="55"/>
    </row>
    <row r="36" spans="1:7" ht="15">
      <c r="A36" s="7" t="s">
        <v>40</v>
      </c>
      <c r="B36" s="33"/>
      <c r="C36" s="35"/>
      <c r="D36" s="12"/>
      <c r="F36" s="9"/>
      <c r="G36" s="38"/>
    </row>
    <row r="37" spans="1:7" ht="15">
      <c r="A37" s="11" t="s">
        <v>64</v>
      </c>
      <c r="B37" s="34"/>
      <c r="C37" s="34"/>
      <c r="D37" s="12"/>
      <c r="F37" s="9"/>
      <c r="G37" s="38"/>
    </row>
    <row r="38" spans="1:7" ht="15">
      <c r="A38" s="7" t="s">
        <v>50</v>
      </c>
      <c r="B38" s="33"/>
      <c r="C38" s="35"/>
      <c r="D38" s="12"/>
      <c r="F38" s="9"/>
      <c r="G38" s="38"/>
    </row>
    <row r="40" spans="1:7" ht="18">
      <c r="A40" s="46" t="s">
        <v>98</v>
      </c>
    </row>
    <row r="41" spans="1:7">
      <c r="A41" s="43"/>
    </row>
    <row r="42" spans="1:7">
      <c r="A42" s="7" t="s">
        <v>30</v>
      </c>
      <c r="B42" s="33"/>
      <c r="C42" s="35"/>
      <c r="D42" s="12"/>
      <c r="F42" s="9"/>
    </row>
    <row r="43" spans="1:7">
      <c r="A43" s="11" t="s">
        <v>64</v>
      </c>
      <c r="B43" s="34"/>
      <c r="C43" s="34"/>
      <c r="D43" s="12"/>
      <c r="F43" s="9"/>
    </row>
    <row r="44" spans="1:7">
      <c r="A44" s="7" t="s">
        <v>50</v>
      </c>
      <c r="B44" s="33"/>
      <c r="C44" s="35"/>
      <c r="D44" s="12"/>
      <c r="F44" s="9"/>
    </row>
    <row r="46" spans="1:7" ht="18">
      <c r="A46" s="48" t="str">
        <f>Feuil27!I6</f>
        <v>187</v>
      </c>
    </row>
    <row r="47" spans="1:7">
      <c r="A47" s="43"/>
    </row>
    <row r="48" spans="1:7">
      <c r="A48" s="7" t="s">
        <v>50</v>
      </c>
      <c r="B48" s="11"/>
      <c r="C48" s="11"/>
      <c r="D48" s="12"/>
      <c r="F48" s="9"/>
      <c r="G48" s="12"/>
    </row>
    <row r="49" spans="1:7" ht="15">
      <c r="A49" s="7" t="s">
        <v>30</v>
      </c>
      <c r="B49" s="33"/>
      <c r="C49" s="35"/>
      <c r="D49" s="12"/>
      <c r="F49" s="9"/>
      <c r="G49" s="38"/>
    </row>
    <row r="50" spans="1:7">
      <c r="A50" s="11" t="s">
        <v>64</v>
      </c>
    </row>
    <row r="52" spans="1:7" ht="18">
      <c r="A52" s="48" t="str">
        <f>Feuil27!J6</f>
        <v>188</v>
      </c>
    </row>
    <row r="53" spans="1:7">
      <c r="A53" s="43"/>
    </row>
    <row r="54" spans="1:7" ht="15">
      <c r="A54" s="7" t="s">
        <v>30</v>
      </c>
      <c r="B54" s="33"/>
      <c r="C54" s="35"/>
      <c r="D54" s="12"/>
      <c r="F54" s="9"/>
      <c r="G54" s="50"/>
    </row>
    <row r="55" spans="1:7" ht="15">
      <c r="A55" s="11" t="s">
        <v>64</v>
      </c>
      <c r="B55" s="34"/>
      <c r="C55" s="34"/>
      <c r="D55" s="12"/>
      <c r="F55" s="9"/>
      <c r="G55" s="50"/>
    </row>
    <row r="56" spans="1:7" ht="15">
      <c r="A56" s="7" t="s">
        <v>50</v>
      </c>
      <c r="B56" s="33"/>
      <c r="C56" s="35"/>
      <c r="D56" s="12"/>
      <c r="F56" s="9"/>
      <c r="G56" s="50"/>
    </row>
    <row r="58" spans="1:7" ht="18">
      <c r="A58" s="48" t="str">
        <f>Feuil27!K6</f>
        <v>202</v>
      </c>
    </row>
    <row r="59" spans="1:7">
      <c r="A59" s="43"/>
    </row>
    <row r="60" spans="1:7" ht="15">
      <c r="A60" s="11" t="s">
        <v>64</v>
      </c>
      <c r="B60" s="34"/>
      <c r="C60" s="34"/>
      <c r="D60" s="12"/>
      <c r="F60" s="9"/>
      <c r="G60" s="50"/>
    </row>
    <row r="61" spans="1:7" ht="15">
      <c r="A61" s="7" t="s">
        <v>50</v>
      </c>
      <c r="B61" s="33"/>
      <c r="C61" s="35"/>
      <c r="D61" s="12"/>
      <c r="F61" s="9"/>
      <c r="G61" s="50"/>
    </row>
    <row r="62" spans="1:7">
      <c r="A62" s="7" t="s">
        <v>30</v>
      </c>
      <c r="F62" s="52"/>
    </row>
    <row r="63" spans="1:7">
      <c r="A63" s="7" t="s">
        <v>32</v>
      </c>
      <c r="F63" s="52"/>
    </row>
    <row r="64" spans="1:7" ht="15">
      <c r="A64" s="7" t="s">
        <v>40</v>
      </c>
      <c r="B64" s="33"/>
      <c r="C64" s="35"/>
      <c r="D64" s="12"/>
      <c r="F64" s="9"/>
      <c r="G64" s="50"/>
    </row>
    <row r="66" spans="1:7" ht="18">
      <c r="A66" s="48" t="str">
        <f>Feuil27!L6</f>
        <v>387</v>
      </c>
    </row>
    <row r="67" spans="1:7">
      <c r="A67" s="42"/>
    </row>
    <row r="68" spans="1:7">
      <c r="A68" s="7" t="s">
        <v>40</v>
      </c>
      <c r="B68" s="33"/>
      <c r="C68" s="35"/>
      <c r="D68" s="12"/>
      <c r="F68" s="9"/>
    </row>
    <row r="69" spans="1:7">
      <c r="A69" s="7" t="s">
        <v>26</v>
      </c>
      <c r="B69" s="11"/>
      <c r="C69" s="11"/>
      <c r="D69" s="12"/>
      <c r="F69" s="9"/>
    </row>
    <row r="70" spans="1:7">
      <c r="A70" s="7" t="s">
        <v>34</v>
      </c>
      <c r="B70" s="7"/>
      <c r="C70" s="8"/>
      <c r="D70" s="12"/>
      <c r="F70" s="9"/>
    </row>
    <row r="71" spans="1:7">
      <c r="A71" s="11" t="s">
        <v>64</v>
      </c>
    </row>
    <row r="72" spans="1:7">
      <c r="A72" s="7" t="s">
        <v>50</v>
      </c>
    </row>
    <row r="73" spans="1:7">
      <c r="A73" s="7" t="s">
        <v>36</v>
      </c>
      <c r="B73" s="7"/>
      <c r="C73" s="8"/>
      <c r="D73" s="12"/>
      <c r="F73" s="9"/>
    </row>
    <row r="74" spans="1:7" ht="15">
      <c r="A74" s="7" t="s">
        <v>30</v>
      </c>
      <c r="B74" s="36"/>
      <c r="C74" s="35"/>
      <c r="D74" s="12"/>
      <c r="F74" s="9"/>
      <c r="G74" s="50"/>
    </row>
    <row r="76" spans="1:7" ht="18">
      <c r="A76" s="48" t="str">
        <f>Feuil27!M6</f>
        <v>389</v>
      </c>
    </row>
    <row r="77" spans="1:7">
      <c r="A77" s="43"/>
    </row>
    <row r="78" spans="1:7" ht="15">
      <c r="A78" s="7" t="s">
        <v>30</v>
      </c>
      <c r="B78" s="7"/>
      <c r="C78" s="8"/>
      <c r="D78" s="12"/>
      <c r="F78" s="9"/>
      <c r="G78" s="50"/>
    </row>
    <row r="79" spans="1:7" ht="15">
      <c r="A79" s="11" t="s">
        <v>64</v>
      </c>
      <c r="B79" s="34"/>
      <c r="C79" s="34"/>
      <c r="D79" s="12"/>
      <c r="F79" s="9"/>
      <c r="G79" s="50"/>
    </row>
    <row r="80" spans="1:7">
      <c r="A80" s="7" t="s">
        <v>50</v>
      </c>
      <c r="B80" s="7"/>
      <c r="C80" s="8"/>
      <c r="D80" s="12"/>
      <c r="F80" s="9"/>
    </row>
    <row r="81" spans="1:7">
      <c r="A81" s="7" t="s">
        <v>32</v>
      </c>
    </row>
    <row r="82" spans="1:7">
      <c r="A82" s="7" t="s">
        <v>40</v>
      </c>
    </row>
    <row r="83" spans="1:7">
      <c r="A83" s="33"/>
    </row>
    <row r="84" spans="1:7" ht="18">
      <c r="A84" s="46" t="s">
        <v>105</v>
      </c>
    </row>
    <row r="85" spans="1:7">
      <c r="A85" s="43"/>
    </row>
    <row r="86" spans="1:7" ht="15">
      <c r="A86" s="11" t="s">
        <v>64</v>
      </c>
      <c r="B86" s="37"/>
      <c r="C86" s="34"/>
      <c r="D86" s="12"/>
      <c r="E86" s="12"/>
      <c r="F86" s="9"/>
      <c r="G86" s="50"/>
    </row>
    <row r="87" spans="1:7" ht="15">
      <c r="A87" s="7" t="s">
        <v>50</v>
      </c>
      <c r="B87" s="36"/>
      <c r="C87" s="35"/>
      <c r="D87" s="12"/>
      <c r="E87" s="12"/>
      <c r="F87" s="9"/>
      <c r="G87" s="50"/>
    </row>
    <row r="88" spans="1:7">
      <c r="A88" s="7" t="s">
        <v>40</v>
      </c>
    </row>
    <row r="89" spans="1:7">
      <c r="A89" s="7" t="s">
        <v>26</v>
      </c>
    </row>
    <row r="91" spans="1:7" ht="18">
      <c r="A91" s="53">
        <v>401</v>
      </c>
    </row>
    <row r="92" spans="1:7">
      <c r="A92" s="43"/>
    </row>
    <row r="93" spans="1:7">
      <c r="A93" s="7" t="s">
        <v>40</v>
      </c>
      <c r="B93" s="11"/>
      <c r="C93" s="11"/>
      <c r="D93" s="12"/>
      <c r="F93" s="9"/>
      <c r="G93" s="12"/>
    </row>
    <row r="94" spans="1:7">
      <c r="A94" s="11" t="s">
        <v>64</v>
      </c>
      <c r="B94" s="7"/>
      <c r="C94" s="8"/>
      <c r="D94" s="12"/>
      <c r="F94" s="9"/>
      <c r="G94" s="12"/>
    </row>
    <row r="95" spans="1:7">
      <c r="A95" s="7" t="s">
        <v>50</v>
      </c>
    </row>
    <row r="96" spans="1:7">
      <c r="A96" s="7" t="s">
        <v>30</v>
      </c>
    </row>
    <row r="98" spans="1:7" ht="18">
      <c r="A98" s="53">
        <v>402</v>
      </c>
    </row>
    <row r="99" spans="1:7">
      <c r="A99" s="43"/>
    </row>
    <row r="100" spans="1:7">
      <c r="A100" s="11" t="s">
        <v>64</v>
      </c>
      <c r="B100" s="7"/>
      <c r="C100" s="8"/>
      <c r="D100" s="12"/>
      <c r="F100" s="9"/>
    </row>
    <row r="101" spans="1:7" ht="15">
      <c r="A101" s="7" t="s">
        <v>50</v>
      </c>
      <c r="B101" s="34"/>
      <c r="C101" s="34"/>
      <c r="D101" s="12"/>
      <c r="F101" s="9"/>
      <c r="G101" s="50"/>
    </row>
    <row r="103" spans="1:7" ht="18">
      <c r="A103" s="53">
        <v>404</v>
      </c>
    </row>
    <row r="104" spans="1:7">
      <c r="A104" s="43"/>
    </row>
    <row r="105" spans="1:7" ht="15">
      <c r="A105" s="7" t="s">
        <v>19</v>
      </c>
      <c r="B105" s="33"/>
      <c r="C105" s="35"/>
      <c r="D105" s="12"/>
      <c r="F105" s="9"/>
      <c r="G105" s="38"/>
    </row>
    <row r="106" spans="1:7" ht="15">
      <c r="A106" s="7" t="s">
        <v>23</v>
      </c>
      <c r="B106" s="33"/>
      <c r="C106" s="35"/>
      <c r="D106" s="12"/>
      <c r="F106" s="9"/>
      <c r="G106" s="38"/>
    </row>
    <row r="107" spans="1:7" ht="15">
      <c r="A107" s="7" t="s">
        <v>38</v>
      </c>
      <c r="B107" s="33"/>
      <c r="C107" s="35"/>
      <c r="D107" s="12"/>
      <c r="F107" s="9"/>
      <c r="G107" s="38"/>
    </row>
    <row r="109" spans="1:7" ht="18">
      <c r="A109" s="53">
        <v>405</v>
      </c>
    </row>
    <row r="110" spans="1:7">
      <c r="A110" s="43"/>
    </row>
    <row r="111" spans="1:7">
      <c r="A111" s="7" t="s">
        <v>26</v>
      </c>
      <c r="B111" s="7"/>
      <c r="C111" s="8"/>
      <c r="D111" s="12"/>
      <c r="F111" s="9"/>
    </row>
    <row r="112" spans="1:7" ht="15">
      <c r="A112" s="7" t="s">
        <v>34</v>
      </c>
      <c r="B112" s="36"/>
      <c r="C112" s="35"/>
      <c r="D112" s="12"/>
      <c r="F112" s="9"/>
      <c r="G112" s="51"/>
    </row>
    <row r="113" spans="1:7">
      <c r="A113" s="7" t="s">
        <v>36</v>
      </c>
      <c r="B113" s="7"/>
      <c r="C113" s="8"/>
      <c r="D113" s="12"/>
      <c r="F113" s="9"/>
    </row>
    <row r="114" spans="1:7" ht="15">
      <c r="A114" s="11" t="s">
        <v>64</v>
      </c>
      <c r="B114" s="36"/>
      <c r="C114" s="35"/>
      <c r="D114" s="12"/>
      <c r="F114" s="9"/>
      <c r="G114" s="51"/>
    </row>
    <row r="115" spans="1:7">
      <c r="A115" s="7" t="s">
        <v>50</v>
      </c>
      <c r="B115" s="7"/>
      <c r="C115" s="8"/>
      <c r="D115" s="12"/>
      <c r="F115" s="9"/>
    </row>
    <row r="116" spans="1:7">
      <c r="G116" s="49"/>
    </row>
    <row r="117" spans="1:7" ht="18">
      <c r="A117" s="53">
        <v>407</v>
      </c>
    </row>
    <row r="118" spans="1:7">
      <c r="A118" s="42"/>
    </row>
    <row r="119" spans="1:7">
      <c r="A119" s="7" t="s">
        <v>26</v>
      </c>
      <c r="B119" s="7"/>
      <c r="C119" s="8"/>
      <c r="D119" s="12"/>
      <c r="F119" s="9"/>
    </row>
    <row r="120" spans="1:7">
      <c r="A120" s="7" t="s">
        <v>34</v>
      </c>
      <c r="B120" s="11"/>
      <c r="C120" s="11"/>
      <c r="D120" s="12"/>
      <c r="F120" s="9"/>
    </row>
    <row r="121" spans="1:7">
      <c r="A121" s="7" t="s">
        <v>36</v>
      </c>
      <c r="B121" s="7"/>
      <c r="C121" s="8"/>
      <c r="D121" s="12"/>
      <c r="F121" s="9"/>
    </row>
    <row r="122" spans="1:7">
      <c r="A122" s="11" t="s">
        <v>64</v>
      </c>
    </row>
    <row r="123" spans="1:7">
      <c r="A123" s="7" t="s">
        <v>50</v>
      </c>
    </row>
    <row r="125" spans="1:7" ht="18">
      <c r="A125" s="53">
        <v>408</v>
      </c>
    </row>
    <row r="126" spans="1:7">
      <c r="A126" s="43"/>
    </row>
    <row r="127" spans="1:7">
      <c r="A127" s="7" t="s">
        <v>40</v>
      </c>
      <c r="B127" s="11"/>
      <c r="C127" s="11"/>
      <c r="D127" s="12"/>
      <c r="F127" s="9"/>
      <c r="G127" s="12"/>
    </row>
    <row r="128" spans="1:7">
      <c r="A128" s="11" t="s">
        <v>64</v>
      </c>
      <c r="B128" s="7"/>
      <c r="C128" s="8"/>
      <c r="D128" s="12"/>
      <c r="F128" s="9"/>
      <c r="G128" s="12"/>
    </row>
    <row r="129" spans="1:7">
      <c r="A129" s="7" t="s">
        <v>50</v>
      </c>
    </row>
    <row r="130" spans="1:7">
      <c r="A130" s="7" t="s">
        <v>30</v>
      </c>
    </row>
    <row r="132" spans="1:7" ht="18">
      <c r="A132" s="53">
        <v>409</v>
      </c>
    </row>
    <row r="133" spans="1:7">
      <c r="A133" s="43"/>
    </row>
    <row r="134" spans="1:7" ht="15">
      <c r="A134" s="7" t="s">
        <v>30</v>
      </c>
      <c r="B134" s="33"/>
      <c r="C134" s="35"/>
      <c r="D134" s="12"/>
      <c r="F134" s="9"/>
      <c r="G134" s="50"/>
    </row>
    <row r="135" spans="1:7" ht="15">
      <c r="A135" s="11" t="s">
        <v>64</v>
      </c>
      <c r="B135" s="34"/>
      <c r="C135" s="34"/>
      <c r="D135" s="12"/>
      <c r="F135" s="9"/>
      <c r="G135" s="50"/>
    </row>
    <row r="136" spans="1:7" ht="15">
      <c r="A136" s="7" t="s">
        <v>50</v>
      </c>
      <c r="B136" s="33"/>
      <c r="C136" s="35"/>
      <c r="D136" s="12"/>
      <c r="F136" s="9"/>
      <c r="G136" s="50"/>
    </row>
    <row r="138" spans="1:7" ht="18">
      <c r="A138" s="53">
        <v>410</v>
      </c>
    </row>
    <row r="139" spans="1:7">
      <c r="A139" s="43"/>
    </row>
    <row r="140" spans="1:7" ht="15">
      <c r="A140" s="7" t="s">
        <v>30</v>
      </c>
      <c r="B140" s="36"/>
      <c r="C140" s="35"/>
      <c r="D140" s="12"/>
      <c r="F140" s="9"/>
      <c r="G140" s="50"/>
    </row>
    <row r="141" spans="1:7" ht="15">
      <c r="A141" s="11" t="s">
        <v>64</v>
      </c>
      <c r="B141" s="34"/>
      <c r="C141" s="34"/>
      <c r="D141" s="12"/>
      <c r="F141" s="9"/>
      <c r="G141" s="50"/>
    </row>
    <row r="142" spans="1:7">
      <c r="A142" s="7" t="s">
        <v>36</v>
      </c>
    </row>
    <row r="143" spans="1:7">
      <c r="A143" s="7" t="s">
        <v>50</v>
      </c>
    </row>
    <row r="144" spans="1:7">
      <c r="A144" s="14"/>
      <c r="B144" s="11"/>
      <c r="C144" s="11"/>
      <c r="D144" s="12"/>
      <c r="F144" s="9"/>
      <c r="G144" s="12"/>
    </row>
    <row r="146" spans="1:7" ht="18">
      <c r="A146" s="53">
        <v>412</v>
      </c>
    </row>
    <row r="147" spans="1:7">
      <c r="A147" s="43"/>
    </row>
    <row r="148" spans="1:7" ht="15">
      <c r="A148" s="7" t="s">
        <v>40</v>
      </c>
      <c r="B148" s="33"/>
      <c r="C148" s="35"/>
      <c r="D148" s="12"/>
      <c r="F148" s="9"/>
      <c r="G148" s="50"/>
    </row>
    <row r="149" spans="1:7" ht="15">
      <c r="A149" s="11" t="s">
        <v>64</v>
      </c>
      <c r="B149" s="34"/>
      <c r="C149" s="34"/>
      <c r="D149" s="12"/>
      <c r="F149" s="9"/>
      <c r="G149" s="50"/>
    </row>
    <row r="150" spans="1:7" ht="15">
      <c r="A150" s="7" t="s">
        <v>50</v>
      </c>
      <c r="B150" s="33"/>
      <c r="C150" s="35"/>
      <c r="D150" s="12"/>
      <c r="F150" s="9"/>
      <c r="G150" s="50"/>
    </row>
    <row r="152" spans="1:7" ht="18">
      <c r="A152" s="53">
        <v>413</v>
      </c>
    </row>
    <row r="153" spans="1:7">
      <c r="A153" s="43"/>
    </row>
    <row r="154" spans="1:7">
      <c r="A154" s="11" t="s">
        <v>64</v>
      </c>
      <c r="B154" s="11"/>
      <c r="C154" s="11"/>
      <c r="D154" s="12"/>
      <c r="F154" s="9"/>
    </row>
    <row r="155" spans="1:7">
      <c r="A155" s="7" t="s">
        <v>50</v>
      </c>
      <c r="B155" s="7"/>
      <c r="C155" s="8"/>
      <c r="D155" s="12"/>
      <c r="F155" s="9"/>
    </row>
    <row r="157" spans="1:7" ht="18">
      <c r="A157" s="53">
        <v>414</v>
      </c>
    </row>
    <row r="158" spans="1:7">
      <c r="A158" s="43"/>
    </row>
    <row r="159" spans="1:7">
      <c r="A159" s="7" t="s">
        <v>26</v>
      </c>
      <c r="B159" s="7"/>
      <c r="C159" s="8"/>
      <c r="D159" s="12"/>
      <c r="F159" s="9"/>
    </row>
    <row r="160" spans="1:7" ht="15">
      <c r="A160" s="7" t="s">
        <v>34</v>
      </c>
      <c r="B160" s="36"/>
      <c r="C160" s="35"/>
      <c r="D160" s="12"/>
      <c r="F160" s="9"/>
      <c r="G160" s="50"/>
    </row>
    <row r="161" spans="1:7">
      <c r="A161" s="7" t="s">
        <v>19</v>
      </c>
      <c r="B161" s="7"/>
      <c r="C161" s="8"/>
      <c r="D161" s="12"/>
      <c r="F161" s="9"/>
    </row>
    <row r="162" spans="1:7" ht="15">
      <c r="A162" s="7" t="s">
        <v>23</v>
      </c>
      <c r="B162" s="36"/>
      <c r="C162" s="35"/>
      <c r="D162" s="12"/>
      <c r="F162" s="9"/>
      <c r="G162" s="50"/>
    </row>
    <row r="163" spans="1:7">
      <c r="A163" s="7" t="s">
        <v>38</v>
      </c>
      <c r="B163" s="7"/>
      <c r="C163" s="8"/>
      <c r="D163" s="12"/>
      <c r="F163" s="9"/>
    </row>
    <row r="164" spans="1:7">
      <c r="A164" s="7" t="s">
        <v>47</v>
      </c>
      <c r="B164" s="11"/>
      <c r="C164" s="11"/>
      <c r="D164" s="12"/>
      <c r="F164" s="9"/>
    </row>
    <row r="166" spans="1:7" ht="18">
      <c r="A166" s="53">
        <v>415</v>
      </c>
    </row>
    <row r="167" spans="1:7">
      <c r="A167" s="42"/>
    </row>
    <row r="168" spans="1:7" ht="15">
      <c r="A168" s="7" t="s">
        <v>40</v>
      </c>
      <c r="B168" s="33"/>
      <c r="C168" s="35"/>
      <c r="D168" s="12"/>
      <c r="F168" s="9"/>
      <c r="G168" s="50"/>
    </row>
    <row r="169" spans="1:7" ht="15">
      <c r="A169" s="11" t="s">
        <v>64</v>
      </c>
      <c r="B169" s="34"/>
      <c r="C169" s="34"/>
      <c r="D169" s="12"/>
      <c r="F169" s="9"/>
      <c r="G169" s="50"/>
    </row>
    <row r="170" spans="1:7" ht="15">
      <c r="A170" s="7" t="s">
        <v>50</v>
      </c>
      <c r="B170" s="33"/>
      <c r="C170" s="35"/>
      <c r="D170" s="12"/>
      <c r="F170" s="9"/>
      <c r="G170" s="50"/>
    </row>
    <row r="171" spans="1:7">
      <c r="A171" s="7" t="s">
        <v>26</v>
      </c>
      <c r="B171" s="52"/>
      <c r="C171" s="52"/>
    </row>
    <row r="172" spans="1:7">
      <c r="A172" s="7" t="s">
        <v>34</v>
      </c>
      <c r="B172" s="52"/>
      <c r="C172" s="54"/>
    </row>
    <row r="173" spans="1:7">
      <c r="A173" s="7" t="s">
        <v>36</v>
      </c>
      <c r="B173" s="7"/>
      <c r="C173" s="8"/>
      <c r="D173" s="12"/>
      <c r="F173" s="9"/>
    </row>
    <row r="174" spans="1:7" ht="15">
      <c r="A174" s="7" t="s">
        <v>30</v>
      </c>
      <c r="B174" s="33"/>
      <c r="C174" s="35"/>
      <c r="D174" s="12"/>
      <c r="F174" s="9"/>
      <c r="G174" s="50"/>
    </row>
    <row r="176" spans="1:7" ht="18">
      <c r="A176" s="53">
        <v>418</v>
      </c>
    </row>
    <row r="178" spans="1:7">
      <c r="A178" s="7" t="s">
        <v>30</v>
      </c>
      <c r="B178" s="7"/>
      <c r="C178" s="11"/>
      <c r="D178" s="12"/>
      <c r="F178" s="9"/>
    </row>
    <row r="179" spans="1:7" ht="15">
      <c r="A179" s="11" t="s">
        <v>64</v>
      </c>
      <c r="B179" s="33"/>
      <c r="C179" s="35"/>
      <c r="D179" s="12"/>
      <c r="F179" s="9"/>
      <c r="G179" s="50"/>
    </row>
    <row r="180" spans="1:7" ht="15">
      <c r="A180" s="7" t="s">
        <v>50</v>
      </c>
      <c r="B180" s="34"/>
      <c r="C180" s="34"/>
      <c r="D180" s="12"/>
      <c r="F180" s="9"/>
      <c r="G180" s="50"/>
    </row>
    <row r="181" spans="1:7" ht="15">
      <c r="A181" s="7" t="s">
        <v>32</v>
      </c>
      <c r="B181" s="33"/>
      <c r="C181" s="35"/>
      <c r="D181" s="12"/>
      <c r="F181" s="9"/>
      <c r="G181" s="50"/>
    </row>
    <row r="182" spans="1:7">
      <c r="A182" s="7" t="s">
        <v>40</v>
      </c>
    </row>
    <row r="184" spans="1:7" ht="18">
      <c r="A184" s="53">
        <v>420</v>
      </c>
    </row>
    <row r="186" spans="1:7">
      <c r="A186" s="43"/>
    </row>
    <row r="187" spans="1:7">
      <c r="A187" s="7" t="s">
        <v>40</v>
      </c>
      <c r="B187" s="11"/>
      <c r="C187" s="11"/>
      <c r="D187" s="12"/>
      <c r="F187" s="9"/>
    </row>
    <row r="188" spans="1:7">
      <c r="A188" s="11" t="s">
        <v>64</v>
      </c>
      <c r="B188" s="7"/>
      <c r="C188" s="8"/>
      <c r="D188" s="12"/>
      <c r="F188" s="9"/>
    </row>
    <row r="189" spans="1:7">
      <c r="A189" s="7" t="s">
        <v>50</v>
      </c>
    </row>
    <row r="190" spans="1:7">
      <c r="A190" s="7" t="s">
        <v>30</v>
      </c>
    </row>
    <row r="192" spans="1:7" ht="18">
      <c r="A192" s="44">
        <v>426</v>
      </c>
    </row>
    <row r="194" spans="1:7">
      <c r="A194" s="7" t="s">
        <v>40</v>
      </c>
    </row>
    <row r="195" spans="1:7" ht="15">
      <c r="A195" s="11" t="s">
        <v>64</v>
      </c>
      <c r="B195" s="33"/>
      <c r="C195" s="35"/>
      <c r="D195" s="12"/>
      <c r="F195" s="9"/>
      <c r="G195" s="50"/>
    </row>
    <row r="196" spans="1:7" ht="15">
      <c r="A196" s="7" t="s">
        <v>50</v>
      </c>
      <c r="B196" s="34"/>
      <c r="C196" s="34"/>
      <c r="D196" s="12"/>
      <c r="F196" s="9"/>
      <c r="G196" s="50"/>
    </row>
    <row r="197" spans="1:7" ht="15">
      <c r="A197" s="7" t="s">
        <v>26</v>
      </c>
      <c r="B197" s="33"/>
      <c r="C197" s="35"/>
      <c r="D197" s="12"/>
      <c r="F197" s="9"/>
      <c r="G197" s="50"/>
    </row>
    <row r="198" spans="1:7">
      <c r="A198" s="7" t="s">
        <v>34</v>
      </c>
      <c r="B198" s="52"/>
      <c r="C198" s="52"/>
    </row>
    <row r="199" spans="1:7">
      <c r="A199" s="7" t="s">
        <v>36</v>
      </c>
      <c r="B199" s="52"/>
      <c r="C199" s="54"/>
    </row>
    <row r="200" spans="1:7">
      <c r="A200" s="7" t="s">
        <v>30</v>
      </c>
      <c r="B200" s="7"/>
      <c r="C200" s="8"/>
      <c r="D200" s="12"/>
      <c r="F200" s="9"/>
    </row>
    <row r="202" spans="1:7" ht="18">
      <c r="A202" s="44">
        <v>429</v>
      </c>
    </row>
    <row r="204" spans="1:7">
      <c r="A204" s="7" t="s">
        <v>30</v>
      </c>
    </row>
    <row r="205" spans="1:7">
      <c r="A205" s="11" t="s">
        <v>64</v>
      </c>
      <c r="B205" s="11"/>
      <c r="C205" s="11"/>
      <c r="D205" s="12"/>
      <c r="F205" s="9"/>
    </row>
    <row r="206" spans="1:7">
      <c r="A206" s="7" t="s">
        <v>50</v>
      </c>
      <c r="B206" s="7"/>
      <c r="C206" s="8"/>
      <c r="D206" s="12"/>
      <c r="F206" s="9"/>
    </row>
    <row r="208" spans="1:7" ht="18">
      <c r="A208" s="53">
        <v>503</v>
      </c>
    </row>
    <row r="210" spans="1:7">
      <c r="A210" s="7" t="s">
        <v>40</v>
      </c>
    </row>
    <row r="211" spans="1:7">
      <c r="A211" s="11" t="s">
        <v>64</v>
      </c>
      <c r="B211" s="11"/>
      <c r="C211" s="11"/>
      <c r="D211" s="12"/>
      <c r="F211" s="9"/>
    </row>
    <row r="212" spans="1:7">
      <c r="A212" s="7" t="s">
        <v>50</v>
      </c>
      <c r="B212" s="7"/>
      <c r="C212" s="8"/>
      <c r="D212" s="12"/>
      <c r="F212" s="9"/>
    </row>
    <row r="214" spans="1:7" ht="18">
      <c r="A214" s="53">
        <v>600</v>
      </c>
    </row>
    <row r="216" spans="1:7">
      <c r="A216" s="7" t="s">
        <v>40</v>
      </c>
    </row>
    <row r="217" spans="1:7">
      <c r="A217" s="11" t="s">
        <v>64</v>
      </c>
      <c r="B217" s="11"/>
      <c r="C217" s="11"/>
      <c r="D217" s="12"/>
      <c r="F217" s="9"/>
    </row>
    <row r="218" spans="1:7">
      <c r="A218" s="7" t="s">
        <v>50</v>
      </c>
      <c r="B218" s="7"/>
      <c r="C218" s="8"/>
      <c r="D218" s="12"/>
      <c r="F218" s="9"/>
    </row>
    <row r="219" spans="1:7">
      <c r="A219" s="43"/>
    </row>
    <row r="220" spans="1:7">
      <c r="A220" s="57" t="s">
        <v>173</v>
      </c>
    </row>
    <row r="221" spans="1:7" ht="15">
      <c r="A221" s="14"/>
      <c r="B221" s="33"/>
      <c r="C221" s="35"/>
      <c r="D221" s="12"/>
      <c r="F221" s="9"/>
      <c r="G221" s="50"/>
    </row>
    <row r="222" spans="1:7" ht="15">
      <c r="A222" s="34" t="s">
        <v>64</v>
      </c>
      <c r="B222" s="34"/>
      <c r="C222" s="34"/>
      <c r="D222" s="12"/>
      <c r="F222" s="9"/>
      <c r="G222" s="50"/>
    </row>
    <row r="223" spans="1:7" ht="15">
      <c r="A223" s="33" t="s">
        <v>50</v>
      </c>
      <c r="B223" s="33"/>
      <c r="C223" s="35"/>
      <c r="D223" s="12"/>
      <c r="F223" s="9"/>
      <c r="G223" s="50"/>
    </row>
    <row r="224" spans="1:7">
      <c r="A224" s="33" t="s">
        <v>30</v>
      </c>
    </row>
    <row r="225" spans="1:6">
      <c r="A225" s="43"/>
    </row>
    <row r="226" spans="1:6">
      <c r="A226" s="14"/>
      <c r="B226" s="11"/>
      <c r="C226" s="11"/>
      <c r="D226" s="12"/>
      <c r="F226" s="9"/>
    </row>
    <row r="227" spans="1:6">
      <c r="A227" s="14"/>
      <c r="B227" s="7"/>
      <c r="C227" s="8"/>
      <c r="D227" s="12"/>
      <c r="F227" s="9"/>
    </row>
    <row r="229" spans="1:6">
      <c r="A229" s="56" t="s">
        <v>172</v>
      </c>
    </row>
    <row r="231" spans="1:6">
      <c r="A231" s="33" t="s">
        <v>26</v>
      </c>
    </row>
    <row r="232" spans="1:6">
      <c r="A232" s="34" t="s">
        <v>64</v>
      </c>
    </row>
    <row r="233" spans="1:6">
      <c r="A233" s="33" t="s">
        <v>50</v>
      </c>
    </row>
    <row r="234" spans="1:6">
      <c r="A234" s="33" t="s">
        <v>36</v>
      </c>
    </row>
    <row r="235" spans="1:6">
      <c r="A235" s="33" t="s">
        <v>30</v>
      </c>
    </row>
    <row r="236" spans="1:6">
      <c r="A236" s="33" t="s">
        <v>40</v>
      </c>
    </row>
    <row r="237" spans="1:6">
      <c r="A237" s="33" t="s">
        <v>34</v>
      </c>
    </row>
    <row r="240" spans="1:6">
      <c r="A240" s="35" t="s">
        <v>171</v>
      </c>
    </row>
    <row r="242" spans="1:1" ht="15">
      <c r="A242" s="36" t="s">
        <v>26</v>
      </c>
    </row>
    <row r="243" spans="1:1" ht="15">
      <c r="A243" s="36" t="s">
        <v>34</v>
      </c>
    </row>
    <row r="244" spans="1:1" ht="15">
      <c r="A244" s="37" t="s">
        <v>64</v>
      </c>
    </row>
    <row r="245" spans="1:1" ht="15">
      <c r="A245" s="36" t="s">
        <v>50</v>
      </c>
    </row>
    <row r="246" spans="1:1" ht="15">
      <c r="A246" s="36" t="s">
        <v>36</v>
      </c>
    </row>
    <row r="247" spans="1:1" ht="15">
      <c r="A247" s="36" t="s">
        <v>30</v>
      </c>
    </row>
    <row r="250" spans="1:1">
      <c r="A250" s="34">
        <v>1106</v>
      </c>
    </row>
    <row r="252" spans="1:1" ht="15">
      <c r="A252" s="36" t="s">
        <v>30</v>
      </c>
    </row>
    <row r="253" spans="1:1" ht="15">
      <c r="A253" s="36" t="s">
        <v>40</v>
      </c>
    </row>
    <row r="254" spans="1:1" ht="15">
      <c r="A254" s="37" t="s">
        <v>64</v>
      </c>
    </row>
    <row r="255" spans="1:1" ht="15">
      <c r="A255" s="36" t="s">
        <v>50</v>
      </c>
    </row>
    <row r="256" spans="1:1" ht="15">
      <c r="A256" s="36"/>
    </row>
    <row r="258" spans="1:1">
      <c r="A258" s="34">
        <v>1108</v>
      </c>
    </row>
    <row r="260" spans="1:1" ht="15">
      <c r="A260" s="36" t="s">
        <v>30</v>
      </c>
    </row>
    <row r="261" spans="1:1" ht="15">
      <c r="A261" s="36" t="s">
        <v>40</v>
      </c>
    </row>
    <row r="262" spans="1:1" ht="15">
      <c r="A262" s="37" t="s">
        <v>64</v>
      </c>
    </row>
    <row r="263" spans="1:1" ht="15">
      <c r="A263" s="36" t="s">
        <v>50</v>
      </c>
    </row>
    <row r="267" spans="1:1">
      <c r="A267" s="56" t="s">
        <v>176</v>
      </c>
    </row>
    <row r="269" spans="1:1" ht="15">
      <c r="A269" s="58" t="s">
        <v>26</v>
      </c>
    </row>
    <row r="270" spans="1:1" ht="15">
      <c r="A270" s="36" t="s">
        <v>30</v>
      </c>
    </row>
    <row r="271" spans="1:1" ht="15">
      <c r="A271" s="36" t="s">
        <v>32</v>
      </c>
    </row>
    <row r="272" spans="1:1" ht="15">
      <c r="A272" s="58" t="s">
        <v>34</v>
      </c>
    </row>
    <row r="273" spans="1:1" ht="15">
      <c r="A273" s="36" t="s">
        <v>38</v>
      </c>
    </row>
    <row r="274" spans="1:1" ht="15">
      <c r="A274" s="36" t="s">
        <v>40</v>
      </c>
    </row>
    <row r="275" spans="1:1" ht="15">
      <c r="A275" s="58" t="s">
        <v>64</v>
      </c>
    </row>
    <row r="276" spans="1:1" ht="15">
      <c r="A276" s="36" t="s">
        <v>50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dimension ref="A1:AZ121"/>
  <sheetViews>
    <sheetView tabSelected="1" topLeftCell="B8" workbookViewId="0">
      <selection activeCell="B23" sqref="A23:XFD23"/>
    </sheetView>
  </sheetViews>
  <sheetFormatPr baseColWidth="10" defaultRowHeight="12.75"/>
  <cols>
    <col min="1" max="1" width="11.42578125" style="64"/>
    <col min="2" max="2" width="18.5703125" style="64" bestFit="1" customWidth="1"/>
    <col min="3" max="3" width="18.5703125" style="64" customWidth="1"/>
    <col min="4" max="4" width="16.7109375" style="64" bestFit="1" customWidth="1"/>
    <col min="5" max="5" width="12.140625" style="64" bestFit="1" customWidth="1"/>
    <col min="6" max="6" width="15.7109375" style="64" bestFit="1" customWidth="1"/>
    <col min="7" max="7" width="11" style="64" bestFit="1" customWidth="1"/>
    <col min="8" max="8" width="11.42578125" style="64" bestFit="1" customWidth="1"/>
    <col min="9" max="9" width="13" style="64" bestFit="1" customWidth="1"/>
    <col min="10" max="10" width="13.5703125" style="64" bestFit="1" customWidth="1"/>
    <col min="11" max="11" width="12.5703125" style="64" bestFit="1" customWidth="1"/>
    <col min="12" max="12" width="7.5703125" style="64" bestFit="1" customWidth="1"/>
    <col min="13" max="13" width="13.28515625" style="64" bestFit="1" customWidth="1"/>
    <col min="14" max="14" width="5" style="64" bestFit="1" customWidth="1"/>
    <col min="15" max="15" width="8" style="64" bestFit="1" customWidth="1"/>
    <col min="16" max="16" width="7.42578125" style="64" bestFit="1" customWidth="1"/>
    <col min="17" max="17" width="6.85546875" style="64" bestFit="1" customWidth="1"/>
    <col min="18" max="18" width="29.28515625" style="64" bestFit="1" customWidth="1"/>
    <col min="19" max="19" width="44" style="64" bestFit="1" customWidth="1"/>
    <col min="20" max="20" width="7.42578125" style="64" bestFit="1" customWidth="1"/>
    <col min="21" max="21" width="7.140625" style="64" bestFit="1" customWidth="1"/>
    <col min="22" max="22" width="17" style="59" bestFit="1" customWidth="1"/>
    <col min="23" max="23" width="14.28515625" style="59" bestFit="1" customWidth="1"/>
    <col min="24" max="24" width="8.85546875" style="59" bestFit="1" customWidth="1"/>
    <col min="25" max="25" width="4.7109375" style="59" bestFit="1" customWidth="1"/>
    <col min="26" max="26" width="8" style="59" bestFit="1" customWidth="1"/>
    <col min="27" max="27" width="6.5703125" style="59" bestFit="1" customWidth="1"/>
    <col min="28" max="28" width="11.42578125" style="72" customWidth="1"/>
    <col min="29" max="29" width="16.140625" style="72" customWidth="1"/>
  </cols>
  <sheetData>
    <row r="1" spans="1:32" ht="18.75">
      <c r="A1" s="113" t="s">
        <v>198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</row>
    <row r="2" spans="1:32">
      <c r="A2" s="71" t="s">
        <v>257</v>
      </c>
    </row>
    <row r="3" spans="1:32">
      <c r="D3" s="111" t="s">
        <v>185</v>
      </c>
      <c r="E3" s="112"/>
      <c r="F3" s="112"/>
      <c r="G3" s="112"/>
      <c r="H3" s="112"/>
      <c r="I3" s="112"/>
      <c r="J3" s="112"/>
      <c r="K3" s="112"/>
      <c r="L3" s="112"/>
      <c r="M3" s="112"/>
    </row>
    <row r="4" spans="1:32" ht="13.5" thickBot="1">
      <c r="C4">
        <v>31.67</v>
      </c>
      <c r="D4">
        <v>10.7</v>
      </c>
      <c r="E4"/>
      <c r="F4"/>
      <c r="G4">
        <v>2.7</v>
      </c>
      <c r="H4">
        <v>27.7</v>
      </c>
      <c r="I4">
        <v>2.1</v>
      </c>
      <c r="J4">
        <v>8</v>
      </c>
      <c r="K4">
        <v>1.86</v>
      </c>
      <c r="L4">
        <v>0.05</v>
      </c>
      <c r="M4">
        <v>0.4</v>
      </c>
      <c r="N4">
        <v>0.6</v>
      </c>
      <c r="O4">
        <v>13.3</v>
      </c>
      <c r="P4">
        <v>1.6</v>
      </c>
      <c r="Q4">
        <v>0.5</v>
      </c>
      <c r="R4"/>
      <c r="S4"/>
      <c r="T4">
        <v>1.2</v>
      </c>
      <c r="U4">
        <v>5.3</v>
      </c>
      <c r="V4">
        <v>10.7</v>
      </c>
      <c r="W4">
        <v>0.2</v>
      </c>
      <c r="X4">
        <v>0.2</v>
      </c>
      <c r="Y4">
        <v>0.02</v>
      </c>
      <c r="Z4"/>
      <c r="AA4"/>
      <c r="AB4"/>
      <c r="AC4"/>
      <c r="AD4">
        <v>0.01</v>
      </c>
    </row>
    <row r="5" spans="1:32" s="60" customFormat="1" ht="34.5" thickBot="1">
      <c r="A5" s="64"/>
      <c r="B5" s="65" t="s">
        <v>182</v>
      </c>
      <c r="C5" s="66" t="s">
        <v>54</v>
      </c>
      <c r="D5" s="66" t="s">
        <v>11</v>
      </c>
      <c r="E5" s="66" t="s">
        <v>13</v>
      </c>
      <c r="F5" s="66" t="s">
        <v>15</v>
      </c>
      <c r="G5" s="66" t="s">
        <v>17</v>
      </c>
      <c r="H5" s="66" t="s">
        <v>19</v>
      </c>
      <c r="I5" s="66" t="s">
        <v>21</v>
      </c>
      <c r="J5" s="66" t="s">
        <v>23</v>
      </c>
      <c r="K5" s="70" t="s">
        <v>268</v>
      </c>
      <c r="L5" s="66" t="s">
        <v>26</v>
      </c>
      <c r="M5" s="66" t="s">
        <v>28</v>
      </c>
      <c r="N5" s="66" t="s">
        <v>30</v>
      </c>
      <c r="O5" s="66" t="s">
        <v>32</v>
      </c>
      <c r="P5" s="66" t="s">
        <v>34</v>
      </c>
      <c r="Q5" s="66" t="s">
        <v>36</v>
      </c>
      <c r="R5" s="66" t="s">
        <v>58</v>
      </c>
      <c r="S5" s="66" t="s">
        <v>195</v>
      </c>
      <c r="T5" s="66" t="s">
        <v>38</v>
      </c>
      <c r="U5" s="66" t="s">
        <v>40</v>
      </c>
      <c r="V5" s="66" t="s">
        <v>42</v>
      </c>
      <c r="W5" s="66" t="s">
        <v>44</v>
      </c>
      <c r="X5" s="70" t="s">
        <v>269</v>
      </c>
      <c r="Y5" s="66" t="s">
        <v>47</v>
      </c>
      <c r="Z5" s="66" t="s">
        <v>63</v>
      </c>
      <c r="AA5" s="66" t="s">
        <v>64</v>
      </c>
      <c r="AB5" s="66" t="s">
        <v>50</v>
      </c>
      <c r="AC5" s="66" t="s">
        <v>61</v>
      </c>
      <c r="AD5" s="66" t="s">
        <v>52</v>
      </c>
      <c r="AF5" s="102"/>
    </row>
    <row r="6" spans="1:32">
      <c r="A6" s="64" t="s">
        <v>183</v>
      </c>
      <c r="B6" s="68"/>
      <c r="C6" s="68"/>
      <c r="D6" s="68"/>
      <c r="E6" s="68"/>
      <c r="F6" s="68"/>
      <c r="G6" s="69"/>
      <c r="H6" s="69"/>
      <c r="I6" s="70"/>
      <c r="J6" s="69"/>
      <c r="K6" s="69"/>
      <c r="L6" s="69"/>
      <c r="M6" s="69"/>
      <c r="X6" s="104"/>
      <c r="AB6" s="59"/>
      <c r="AD6" s="72"/>
      <c r="AF6" s="68"/>
    </row>
    <row r="7" spans="1:32">
      <c r="B7" s="68"/>
      <c r="X7" s="104"/>
      <c r="AB7" s="59"/>
      <c r="AD7" s="72"/>
      <c r="AF7" s="99" t="s">
        <v>260</v>
      </c>
    </row>
    <row r="8" spans="1:32">
      <c r="B8" s="88" t="s">
        <v>261</v>
      </c>
      <c r="C8" s="64">
        <v>0.19800000000000001</v>
      </c>
      <c r="G8" s="64">
        <v>1E-4</v>
      </c>
      <c r="P8" s="64">
        <v>0.35</v>
      </c>
      <c r="V8" s="104"/>
      <c r="W8" s="104"/>
      <c r="X8" s="104"/>
      <c r="Y8" s="104"/>
      <c r="Z8" s="104"/>
      <c r="AA8" s="104"/>
      <c r="AB8" s="104"/>
      <c r="AD8" s="72"/>
      <c r="AE8" t="str">
        <f>B8</f>
        <v>base caramel beurre sale</v>
      </c>
      <c r="AF8" s="105">
        <v>100</v>
      </c>
    </row>
    <row r="9" spans="1:32">
      <c r="B9" s="88" t="s">
        <v>264</v>
      </c>
      <c r="D9" s="64">
        <v>0.13550000000000001</v>
      </c>
      <c r="G9" s="64">
        <v>5.4000000000000003E-3</v>
      </c>
      <c r="J9" s="64">
        <v>1.4E-3</v>
      </c>
      <c r="K9" s="64">
        <v>0.09</v>
      </c>
      <c r="M9" s="64">
        <v>0.1346</v>
      </c>
      <c r="N9" s="64">
        <v>9.9500000000000005E-2</v>
      </c>
      <c r="O9" s="64">
        <v>7.1599999999999997E-2</v>
      </c>
      <c r="P9" s="64">
        <v>0.09</v>
      </c>
      <c r="Q9" s="64">
        <v>5.3999999999999999E-2</v>
      </c>
      <c r="U9" s="64">
        <v>0.10440000000000001</v>
      </c>
      <c r="V9" s="104">
        <v>0.13500000000000001</v>
      </c>
      <c r="W9" s="104">
        <v>0.13769999999999999</v>
      </c>
      <c r="X9" s="104">
        <v>0.13500000000000001</v>
      </c>
      <c r="Y9" s="104">
        <v>5.0000000000000001E-4</v>
      </c>
      <c r="Z9" s="104"/>
      <c r="AA9" s="104">
        <v>0.13100000000000001</v>
      </c>
      <c r="AB9" s="104">
        <v>3.6799999999999999E-2</v>
      </c>
      <c r="AD9" s="72">
        <v>2.7E-2</v>
      </c>
      <c r="AE9" t="str">
        <f t="shared" ref="AE9:AE20" si="0">B9</f>
        <v>base chevrefeuille creme</v>
      </c>
      <c r="AF9" s="105">
        <v>37.04</v>
      </c>
    </row>
    <row r="10" spans="1:32">
      <c r="B10" s="88" t="s">
        <v>265</v>
      </c>
      <c r="D10" s="64">
        <v>0.13550000000000001</v>
      </c>
      <c r="G10" s="64">
        <v>5.4000000000000003E-3</v>
      </c>
      <c r="J10" s="64">
        <v>1.4E-3</v>
      </c>
      <c r="K10" s="64">
        <v>0.09</v>
      </c>
      <c r="M10" s="64">
        <v>0.1346</v>
      </c>
      <c r="N10" s="64">
        <v>9.9500000000000005E-2</v>
      </c>
      <c r="O10" s="64">
        <v>7.1599999999999997E-2</v>
      </c>
      <c r="P10" s="64">
        <v>0.09</v>
      </c>
      <c r="Q10" s="64">
        <v>5.3999999999999999E-2</v>
      </c>
      <c r="U10" s="64">
        <v>0.10440000000000001</v>
      </c>
      <c r="V10" s="104">
        <v>0.13500000000000001</v>
      </c>
      <c r="W10" s="104">
        <v>0.13769999999999999</v>
      </c>
      <c r="X10" s="104">
        <v>0.13500000000000001</v>
      </c>
      <c r="Y10" s="104">
        <v>5.0000000000000001E-4</v>
      </c>
      <c r="Z10" s="104"/>
      <c r="AA10" s="104">
        <v>0.13100000000000001</v>
      </c>
      <c r="AB10" s="104">
        <v>3.6799999999999999E-2</v>
      </c>
      <c r="AD10" s="72">
        <v>2.7E-2</v>
      </c>
      <c r="AE10" t="str">
        <f t="shared" si="0"/>
        <v>base chevrefeuille huile</v>
      </c>
      <c r="AF10" s="105">
        <v>37.04</v>
      </c>
    </row>
    <row r="11" spans="1:32">
      <c r="B11" s="88" t="s">
        <v>267</v>
      </c>
      <c r="V11" s="104"/>
      <c r="W11" s="104"/>
      <c r="X11" s="104"/>
      <c r="Y11" s="104"/>
      <c r="Z11" s="104"/>
      <c r="AA11" s="104"/>
      <c r="AB11" s="104"/>
      <c r="AD11" s="72"/>
      <c r="AE11" t="str">
        <f t="shared" si="0"/>
        <v>base coco</v>
      </c>
      <c r="AF11" s="105">
        <v>64</v>
      </c>
    </row>
    <row r="12" spans="1:32">
      <c r="B12" s="108" t="s">
        <v>272</v>
      </c>
      <c r="V12" s="106"/>
      <c r="W12" s="106"/>
      <c r="X12" s="106"/>
      <c r="Y12" s="106"/>
      <c r="Z12" s="106"/>
      <c r="AA12" s="106"/>
      <c r="AB12" s="106"/>
      <c r="AD12" s="72"/>
      <c r="AE12" t="str">
        <f t="shared" si="0"/>
        <v>base lilas</v>
      </c>
      <c r="AF12" s="107"/>
    </row>
    <row r="13" spans="1:32">
      <c r="B13" s="88" t="s">
        <v>262</v>
      </c>
      <c r="G13" s="64">
        <v>2.0000000000000001E-4</v>
      </c>
      <c r="L13" s="64">
        <v>2.0000000000000001E-4</v>
      </c>
      <c r="M13" s="64">
        <v>2.0000000000000001E-4</v>
      </c>
      <c r="V13" s="104"/>
      <c r="W13" s="104"/>
      <c r="X13" s="104"/>
      <c r="Y13" s="104"/>
      <c r="Z13" s="104"/>
      <c r="AA13" s="104"/>
      <c r="AB13" s="104"/>
      <c r="AD13" s="72"/>
      <c r="AE13" t="str">
        <f t="shared" si="0"/>
        <v>base fraise</v>
      </c>
      <c r="AF13" s="105">
        <v>100</v>
      </c>
    </row>
    <row r="14" spans="1:32">
      <c r="B14" s="88" t="s">
        <v>266</v>
      </c>
      <c r="G14" s="64">
        <v>2.8E-3</v>
      </c>
      <c r="Q14" s="64">
        <v>1E-4</v>
      </c>
      <c r="V14" s="104"/>
      <c r="W14" s="104"/>
      <c r="X14" s="104"/>
      <c r="Y14" s="104"/>
      <c r="Z14" s="104"/>
      <c r="AA14" s="104">
        <v>1E-4</v>
      </c>
      <c r="AB14" s="104">
        <v>1E-4</v>
      </c>
      <c r="AD14" s="72"/>
      <c r="AE14" t="str">
        <f t="shared" si="0"/>
        <v>base jasmin</v>
      </c>
      <c r="AF14" s="105">
        <v>100</v>
      </c>
    </row>
    <row r="15" spans="1:32">
      <c r="B15" s="88" t="s">
        <v>263</v>
      </c>
      <c r="G15" s="64">
        <v>0.75149999999999995</v>
      </c>
      <c r="H15" s="64">
        <v>30.1541</v>
      </c>
      <c r="I15" s="64">
        <v>9.4999999999999998E-3</v>
      </c>
      <c r="J15" s="64">
        <v>50.000599999999999</v>
      </c>
      <c r="L15" s="64">
        <v>4.1000000000000003E-3</v>
      </c>
      <c r="M15" s="64">
        <v>8.9999999999999998E-4</v>
      </c>
      <c r="P15" s="64">
        <v>8.9999999999999998E-4</v>
      </c>
      <c r="Q15" s="64">
        <v>1.2999999999999999E-3</v>
      </c>
      <c r="V15" s="104"/>
      <c r="W15" s="104"/>
      <c r="X15" s="104"/>
      <c r="Y15" s="104">
        <v>3.5000000000000001E-3</v>
      </c>
      <c r="Z15" s="104"/>
      <c r="AA15" s="104"/>
      <c r="AB15" s="104"/>
      <c r="AD15" s="72"/>
      <c r="AE15" t="str">
        <f t="shared" si="0"/>
        <v>base vanille</v>
      </c>
      <c r="AF15" s="105">
        <v>16</v>
      </c>
    </row>
    <row r="16" spans="1:32">
      <c r="B16" s="80" t="s">
        <v>129</v>
      </c>
      <c r="N16" s="64">
        <v>0.05</v>
      </c>
      <c r="O16" s="64">
        <v>0.05</v>
      </c>
      <c r="T16" s="64">
        <v>0</v>
      </c>
      <c r="U16" s="64">
        <v>0.5</v>
      </c>
      <c r="X16" s="104"/>
      <c r="AA16" s="59">
        <v>7</v>
      </c>
      <c r="AB16" s="59">
        <v>3</v>
      </c>
      <c r="AD16" s="72"/>
      <c r="AE16" t="str">
        <f t="shared" si="0"/>
        <v>cajeput</v>
      </c>
      <c r="AF16" s="99">
        <v>100</v>
      </c>
    </row>
    <row r="17" spans="2:32">
      <c r="B17" s="80" t="s">
        <v>177</v>
      </c>
      <c r="V17" s="104"/>
      <c r="W17" s="104"/>
      <c r="X17" s="104"/>
      <c r="Y17" s="104"/>
      <c r="Z17" s="104"/>
      <c r="AA17" s="104"/>
      <c r="AB17" s="104"/>
      <c r="AD17" s="72"/>
      <c r="AE17" t="str">
        <f t="shared" si="0"/>
        <v>camphre</v>
      </c>
      <c r="AF17" s="105">
        <v>100</v>
      </c>
    </row>
    <row r="18" spans="2:32">
      <c r="B18" s="80" t="s">
        <v>130</v>
      </c>
      <c r="X18" s="104"/>
      <c r="AA18" s="59">
        <v>4</v>
      </c>
      <c r="AB18" s="59">
        <v>1</v>
      </c>
      <c r="AD18" s="72"/>
      <c r="AE18" t="str">
        <f t="shared" si="0"/>
        <v>camomille</v>
      </c>
      <c r="AF18" s="99">
        <v>100</v>
      </c>
    </row>
    <row r="19" spans="2:32">
      <c r="B19" s="80" t="s">
        <v>179</v>
      </c>
      <c r="H19" s="64">
        <v>1</v>
      </c>
      <c r="L19" s="64">
        <v>90</v>
      </c>
      <c r="M19" s="64">
        <v>1</v>
      </c>
      <c r="P19" s="64">
        <v>4</v>
      </c>
      <c r="Q19" s="64">
        <v>0.06</v>
      </c>
      <c r="X19" s="104"/>
      <c r="AA19" s="59">
        <v>0.05</v>
      </c>
      <c r="AB19" s="59"/>
      <c r="AD19" s="72"/>
      <c r="AE19" t="str">
        <f t="shared" si="0"/>
        <v>canelle</v>
      </c>
      <c r="AF19" s="99">
        <v>0.06</v>
      </c>
    </row>
    <row r="20" spans="2:32">
      <c r="B20" s="80" t="s">
        <v>276</v>
      </c>
      <c r="H20" s="64">
        <v>4</v>
      </c>
      <c r="L20" s="64">
        <v>2</v>
      </c>
      <c r="M20" s="64">
        <v>1</v>
      </c>
      <c r="Q20" s="64">
        <v>78</v>
      </c>
      <c r="T20" s="64">
        <v>0.5</v>
      </c>
      <c r="U20" s="64">
        <v>0.05</v>
      </c>
      <c r="V20" s="109"/>
      <c r="W20" s="109"/>
      <c r="X20" s="109"/>
      <c r="Y20" s="109">
        <v>0.2</v>
      </c>
      <c r="Z20" s="109"/>
      <c r="AA20" s="109">
        <v>2</v>
      </c>
      <c r="AB20" s="109">
        <v>3</v>
      </c>
      <c r="AD20" s="72"/>
      <c r="AE20" t="str">
        <f t="shared" si="0"/>
        <v>cannelier feuilles</v>
      </c>
      <c r="AF20" s="110">
        <v>0.64</v>
      </c>
    </row>
    <row r="21" spans="2:32">
      <c r="B21" s="80" t="s">
        <v>275</v>
      </c>
      <c r="G21" s="64">
        <v>2.2999999999999998</v>
      </c>
      <c r="L21" s="64">
        <v>48.3</v>
      </c>
      <c r="M21" s="64">
        <v>0.2</v>
      </c>
      <c r="Q21" s="64">
        <v>26.7</v>
      </c>
      <c r="V21" s="109"/>
      <c r="W21" s="109"/>
      <c r="X21" s="109"/>
      <c r="Y21" s="109">
        <v>0.1</v>
      </c>
      <c r="Z21" s="109"/>
      <c r="AA21" s="109">
        <v>1.3</v>
      </c>
      <c r="AB21" s="109">
        <v>6.3</v>
      </c>
      <c r="AD21" s="72"/>
      <c r="AE21" t="str">
        <f t="shared" ref="AE21:AE35" si="1">B21</f>
        <v>canelle ceylan</v>
      </c>
      <c r="AF21" s="110">
        <v>0.1</v>
      </c>
    </row>
    <row r="22" spans="2:32">
      <c r="B22" s="86" t="s">
        <v>132</v>
      </c>
      <c r="N22" s="64">
        <v>3.2</v>
      </c>
      <c r="U22" s="64">
        <v>0.1</v>
      </c>
      <c r="X22" s="104"/>
      <c r="AA22" s="59">
        <v>70</v>
      </c>
      <c r="AB22" s="59">
        <v>0.2</v>
      </c>
      <c r="AD22" s="72"/>
      <c r="AE22" t="str">
        <f t="shared" si="1"/>
        <v>citron</v>
      </c>
      <c r="AF22" s="99">
        <v>2</v>
      </c>
    </row>
    <row r="23" spans="2:32">
      <c r="B23" s="86" t="s">
        <v>189</v>
      </c>
      <c r="N23" s="64">
        <v>2</v>
      </c>
      <c r="O23" s="64">
        <v>14</v>
      </c>
      <c r="Q23" s="64">
        <v>1.5</v>
      </c>
      <c r="T23" s="64">
        <v>1</v>
      </c>
      <c r="U23" s="64">
        <v>23</v>
      </c>
      <c r="X23" s="104"/>
      <c r="AA23" s="59">
        <v>4</v>
      </c>
      <c r="AB23" s="59">
        <v>1</v>
      </c>
      <c r="AD23" s="72"/>
      <c r="AE23" t="str">
        <f t="shared" si="1"/>
        <v>citronelle</v>
      </c>
      <c r="AF23" s="99">
        <v>0.8</v>
      </c>
    </row>
    <row r="24" spans="2:32">
      <c r="B24" s="86" t="s">
        <v>133</v>
      </c>
      <c r="X24" s="104"/>
      <c r="AA24" s="59">
        <v>5</v>
      </c>
      <c r="AB24" s="59">
        <v>1</v>
      </c>
      <c r="AD24" s="72"/>
      <c r="AE24" t="str">
        <f t="shared" si="1"/>
        <v>cypres</v>
      </c>
      <c r="AF24" s="99">
        <v>100</v>
      </c>
    </row>
    <row r="25" spans="2:32">
      <c r="B25" s="86" t="s">
        <v>134</v>
      </c>
      <c r="U25" s="64">
        <v>0.1</v>
      </c>
      <c r="X25" s="104"/>
      <c r="AA25" s="59">
        <v>15.02</v>
      </c>
      <c r="AB25" s="59">
        <v>0.2</v>
      </c>
      <c r="AD25" s="72"/>
      <c r="AE25" t="str">
        <f t="shared" si="1"/>
        <v>eucalyptus</v>
      </c>
      <c r="AF25" s="99">
        <v>100</v>
      </c>
    </row>
    <row r="26" spans="2:32">
      <c r="B26" s="86" t="s">
        <v>180</v>
      </c>
      <c r="X26" s="104"/>
      <c r="AA26" s="59">
        <v>0.1</v>
      </c>
      <c r="AB26" s="59">
        <v>0.4</v>
      </c>
      <c r="AD26" s="72"/>
      <c r="AE26" t="str">
        <f t="shared" si="1"/>
        <v>gaultherie</v>
      </c>
      <c r="AF26" s="99">
        <v>100</v>
      </c>
    </row>
    <row r="27" spans="2:32">
      <c r="B27" s="86" t="s">
        <v>135</v>
      </c>
      <c r="X27" s="104"/>
      <c r="AA27" s="59">
        <v>8</v>
      </c>
      <c r="AB27" s="59">
        <v>0.5</v>
      </c>
      <c r="AD27" s="72"/>
      <c r="AE27" t="str">
        <f t="shared" si="1"/>
        <v>genievre</v>
      </c>
      <c r="AF27" s="99">
        <v>1.33</v>
      </c>
    </row>
    <row r="28" spans="2:32">
      <c r="B28" s="86" t="s">
        <v>190</v>
      </c>
      <c r="X28" s="104"/>
      <c r="AB28" s="59"/>
      <c r="AD28" s="72"/>
      <c r="AE28" t="str">
        <f t="shared" si="1"/>
        <v>geranuim</v>
      </c>
      <c r="AF28" s="99"/>
    </row>
    <row r="29" spans="2:32">
      <c r="B29" s="86" t="s">
        <v>137</v>
      </c>
      <c r="N29" s="64">
        <v>0.5</v>
      </c>
      <c r="O29" s="64">
        <v>0.2</v>
      </c>
      <c r="U29" s="64">
        <v>0.6</v>
      </c>
      <c r="X29" s="104"/>
      <c r="AA29" s="59">
        <v>1.8</v>
      </c>
      <c r="AB29" s="59">
        <v>0.4</v>
      </c>
      <c r="AD29" s="72"/>
      <c r="AE29" t="str">
        <f t="shared" si="1"/>
        <v>gingembre</v>
      </c>
      <c r="AF29" s="99">
        <v>100</v>
      </c>
    </row>
    <row r="30" spans="2:32">
      <c r="B30" s="86" t="s">
        <v>138</v>
      </c>
      <c r="G30" s="64">
        <v>0.05</v>
      </c>
      <c r="Q30" s="64">
        <v>84</v>
      </c>
      <c r="X30" s="104"/>
      <c r="Y30" s="59">
        <v>0.5</v>
      </c>
      <c r="AB30" s="59"/>
      <c r="AD30" s="72"/>
      <c r="AE30" t="str">
        <f t="shared" si="1"/>
        <v>girofle</v>
      </c>
      <c r="AF30" s="99">
        <v>0.13</v>
      </c>
    </row>
    <row r="31" spans="2:32">
      <c r="B31" s="86" t="s">
        <v>139</v>
      </c>
      <c r="P31" s="64">
        <v>0.1</v>
      </c>
      <c r="U31" s="64">
        <v>0.5</v>
      </c>
      <c r="X31" s="104"/>
      <c r="AA31" s="59">
        <v>0.6</v>
      </c>
      <c r="AB31" s="59">
        <v>35</v>
      </c>
      <c r="AD31" s="72"/>
      <c r="AE31" t="str">
        <f t="shared" si="1"/>
        <v>lavande</v>
      </c>
      <c r="AF31" s="99">
        <v>33.33</v>
      </c>
    </row>
    <row r="32" spans="2:32">
      <c r="B32" s="86" t="s">
        <v>140</v>
      </c>
      <c r="H32" s="64">
        <v>0</v>
      </c>
      <c r="Q32" s="64">
        <v>0</v>
      </c>
      <c r="U32" s="64">
        <v>0.3</v>
      </c>
      <c r="X32" s="104"/>
      <c r="AA32" s="59">
        <v>5</v>
      </c>
      <c r="AB32" s="59">
        <v>3</v>
      </c>
      <c r="AD32" s="72"/>
      <c r="AE32" t="str">
        <f t="shared" si="1"/>
        <v>marjolaine</v>
      </c>
      <c r="AF32" s="99">
        <v>100</v>
      </c>
    </row>
    <row r="33" spans="1:32">
      <c r="B33" s="86" t="s">
        <v>141</v>
      </c>
      <c r="N33" s="64">
        <v>0</v>
      </c>
      <c r="X33" s="104"/>
      <c r="AA33" s="59">
        <v>4</v>
      </c>
      <c r="AB33" s="59"/>
      <c r="AD33" s="72"/>
      <c r="AE33" t="str">
        <f t="shared" si="1"/>
        <v>menthe poivrée</v>
      </c>
      <c r="AF33" s="99">
        <v>100</v>
      </c>
    </row>
    <row r="34" spans="1:32">
      <c r="B34" s="80" t="s">
        <v>178</v>
      </c>
      <c r="V34" s="104"/>
      <c r="W34" s="104"/>
      <c r="X34" s="104"/>
      <c r="Y34" s="104"/>
      <c r="Z34" s="104"/>
      <c r="AA34" s="104"/>
      <c r="AB34" s="104"/>
      <c r="AD34" s="72"/>
      <c r="AE34" t="str">
        <f t="shared" si="1"/>
        <v>menthol</v>
      </c>
      <c r="AF34" s="105">
        <v>10</v>
      </c>
    </row>
    <row r="35" spans="1:32">
      <c r="B35" s="86" t="s">
        <v>274</v>
      </c>
      <c r="V35" s="106"/>
      <c r="W35" s="106"/>
      <c r="X35" s="106"/>
      <c r="Y35" s="106"/>
      <c r="Z35" s="106"/>
      <c r="AA35" s="106"/>
      <c r="AB35" s="106"/>
      <c r="AD35" s="72"/>
      <c r="AE35" t="str">
        <f t="shared" si="1"/>
        <v>methyl nicotinate</v>
      </c>
      <c r="AF35" s="107"/>
    </row>
    <row r="36" spans="1:32">
      <c r="B36" s="86" t="s">
        <v>191</v>
      </c>
      <c r="O36" s="64">
        <v>0.2</v>
      </c>
      <c r="P36" s="64">
        <v>0</v>
      </c>
      <c r="Q36" s="64">
        <v>0.7</v>
      </c>
      <c r="X36" s="104"/>
      <c r="Y36" s="59">
        <v>1</v>
      </c>
      <c r="AA36" s="59">
        <v>4</v>
      </c>
      <c r="AB36" s="59">
        <v>0.2</v>
      </c>
      <c r="AD36" s="72"/>
      <c r="AE36" t="str">
        <f t="shared" ref="AE36:AE48" si="2">B36</f>
        <v>muscade</v>
      </c>
      <c r="AF36" s="99">
        <v>0.08</v>
      </c>
    </row>
    <row r="37" spans="1:32">
      <c r="B37" s="86" t="s">
        <v>142</v>
      </c>
      <c r="J37" s="64">
        <v>0.1</v>
      </c>
      <c r="L37" s="64">
        <v>1</v>
      </c>
      <c r="Q37" s="64">
        <v>0.1</v>
      </c>
      <c r="X37" s="104"/>
      <c r="AB37" s="59"/>
      <c r="AD37" s="72"/>
      <c r="AE37" t="str">
        <f t="shared" si="2"/>
        <v>myrrhe</v>
      </c>
      <c r="AF37" s="99"/>
    </row>
    <row r="38" spans="1:32">
      <c r="B38" s="86" t="s">
        <v>143</v>
      </c>
      <c r="U38" s="64">
        <v>0.1</v>
      </c>
      <c r="X38" s="104"/>
      <c r="AA38" s="59">
        <v>15</v>
      </c>
      <c r="AB38" s="59">
        <v>0.5</v>
      </c>
      <c r="AD38" s="72"/>
      <c r="AE38" t="str">
        <f t="shared" si="2"/>
        <v>niaouli</v>
      </c>
      <c r="AF38" s="99">
        <v>100</v>
      </c>
    </row>
    <row r="39" spans="1:32">
      <c r="B39" s="86" t="s">
        <v>192</v>
      </c>
      <c r="N39" s="64">
        <v>0.3</v>
      </c>
      <c r="O39" s="64">
        <v>0.2</v>
      </c>
      <c r="T39" s="64">
        <v>0.01</v>
      </c>
      <c r="U39" s="64">
        <v>0.1</v>
      </c>
      <c r="X39" s="104"/>
      <c r="AA39" s="59">
        <v>96.5</v>
      </c>
      <c r="AB39" s="59">
        <v>0.75</v>
      </c>
      <c r="AD39" s="72"/>
      <c r="AE39" t="str">
        <f t="shared" si="2"/>
        <v>orange douce</v>
      </c>
      <c r="AF39" s="99">
        <v>100</v>
      </c>
    </row>
    <row r="40" spans="1:32">
      <c r="A40" s="71"/>
      <c r="B40" s="86" t="s">
        <v>273</v>
      </c>
      <c r="V40" s="106"/>
      <c r="W40" s="106"/>
      <c r="X40" s="106"/>
      <c r="Y40" s="106"/>
      <c r="Z40" s="106"/>
      <c r="AA40" s="106"/>
      <c r="AB40" s="106"/>
      <c r="AD40" s="72"/>
      <c r="AE40" t="str">
        <f t="shared" si="2"/>
        <v>oleoresine</v>
      </c>
      <c r="AF40" s="107"/>
    </row>
    <row r="41" spans="1:32">
      <c r="B41" s="86" t="s">
        <v>146</v>
      </c>
      <c r="X41" s="104"/>
      <c r="AB41" s="59"/>
      <c r="AD41" s="72"/>
      <c r="AE41" t="str">
        <f t="shared" si="2"/>
        <v>origan</v>
      </c>
      <c r="AF41" s="99"/>
    </row>
    <row r="42" spans="1:32">
      <c r="B42" s="86" t="s">
        <v>193</v>
      </c>
      <c r="U42" s="64">
        <v>1</v>
      </c>
      <c r="X42" s="104"/>
      <c r="AA42" s="59">
        <v>9</v>
      </c>
      <c r="AB42" s="59">
        <v>0.1</v>
      </c>
      <c r="AD42" s="72"/>
      <c r="AE42" t="str">
        <f t="shared" si="2"/>
        <v>pin sylvestre</v>
      </c>
      <c r="AF42" s="99">
        <v>100</v>
      </c>
    </row>
    <row r="43" spans="1:32">
      <c r="B43" s="86" t="s">
        <v>148</v>
      </c>
      <c r="O43" s="64">
        <v>0.09</v>
      </c>
      <c r="Q43" s="64">
        <v>0.09</v>
      </c>
      <c r="X43" s="104"/>
      <c r="AA43" s="59">
        <v>4</v>
      </c>
      <c r="AB43" s="59">
        <v>1.5</v>
      </c>
      <c r="AD43" s="72"/>
      <c r="AE43" t="str">
        <f t="shared" si="2"/>
        <v>romarin</v>
      </c>
      <c r="AF43" s="99">
        <v>100</v>
      </c>
    </row>
    <row r="44" spans="1:32">
      <c r="B44" s="86" t="s">
        <v>150</v>
      </c>
      <c r="Q44" s="64">
        <v>0.1</v>
      </c>
      <c r="V44" s="104"/>
      <c r="W44" s="104"/>
      <c r="X44" s="104"/>
      <c r="Y44" s="104"/>
      <c r="Z44" s="104"/>
      <c r="AA44" s="104">
        <v>3.0390000000000001</v>
      </c>
      <c r="AB44" s="104">
        <v>0.6</v>
      </c>
      <c r="AD44" s="72"/>
      <c r="AE44" t="str">
        <f t="shared" si="2"/>
        <v>sauge</v>
      </c>
      <c r="AF44" s="105">
        <v>100</v>
      </c>
    </row>
    <row r="45" spans="1:32">
      <c r="B45" s="86" t="s">
        <v>149</v>
      </c>
      <c r="X45" s="104"/>
      <c r="AB45" s="59"/>
      <c r="AD45" s="72"/>
      <c r="AE45" t="str">
        <f t="shared" si="2"/>
        <v>sarriette</v>
      </c>
      <c r="AF45" s="99"/>
    </row>
    <row r="46" spans="1:32">
      <c r="B46" s="86" t="s">
        <v>151</v>
      </c>
      <c r="U46" s="64">
        <v>0.2</v>
      </c>
      <c r="X46" s="104"/>
      <c r="AA46" s="59">
        <v>1.2</v>
      </c>
      <c r="AB46" s="59">
        <v>6</v>
      </c>
      <c r="AD46" s="72"/>
      <c r="AE46" t="str">
        <f t="shared" si="2"/>
        <v>thym</v>
      </c>
      <c r="AF46" s="99">
        <v>100</v>
      </c>
    </row>
    <row r="47" spans="1:32">
      <c r="B47" s="86" t="s">
        <v>89</v>
      </c>
      <c r="E47" s="67"/>
      <c r="G47" s="64">
        <v>1.1999999999999999E-3</v>
      </c>
      <c r="N47" s="64">
        <v>66.132000000000005</v>
      </c>
      <c r="O47" s="64">
        <v>0.121</v>
      </c>
      <c r="Q47" s="64">
        <v>4.4000000000000003E-3</v>
      </c>
      <c r="U47" s="64">
        <v>1.5289999999999999</v>
      </c>
      <c r="X47" s="104"/>
      <c r="Y47" s="59">
        <v>6.0000000000000001E-3</v>
      </c>
      <c r="AA47" s="59">
        <v>22</v>
      </c>
      <c r="AB47" s="59">
        <v>2.673</v>
      </c>
      <c r="AD47" s="72"/>
      <c r="AE47" t="str">
        <f t="shared" si="2"/>
        <v>verveine</v>
      </c>
      <c r="AF47" s="99">
        <v>0.9</v>
      </c>
    </row>
    <row r="48" spans="1:32">
      <c r="B48" s="86" t="s">
        <v>90</v>
      </c>
      <c r="E48" s="67"/>
      <c r="G48" s="64">
        <v>0.5</v>
      </c>
      <c r="H48" s="64">
        <v>8</v>
      </c>
      <c r="I48" s="64">
        <v>0.1</v>
      </c>
      <c r="J48" s="64">
        <v>4.8</v>
      </c>
      <c r="Q48" s="64">
        <v>0.1</v>
      </c>
      <c r="T48" s="64">
        <v>3</v>
      </c>
      <c r="U48" s="64">
        <v>0.1</v>
      </c>
      <c r="X48" s="104"/>
      <c r="Y48" s="59">
        <v>1</v>
      </c>
      <c r="AA48" s="59">
        <v>0.1</v>
      </c>
      <c r="AB48" s="59">
        <v>2</v>
      </c>
      <c r="AD48" s="72"/>
      <c r="AE48" t="str">
        <f t="shared" si="2"/>
        <v>ylang</v>
      </c>
      <c r="AF48" s="99">
        <v>0.44</v>
      </c>
    </row>
    <row r="49" spans="1:52">
      <c r="F49" s="67"/>
      <c r="X49" s="104"/>
      <c r="AB49" s="59"/>
      <c r="AD49" s="72"/>
    </row>
    <row r="50" spans="1:52">
      <c r="F50" s="67"/>
      <c r="X50" s="104"/>
      <c r="AB50" s="59"/>
      <c r="AD50" s="72"/>
    </row>
    <row r="51" spans="1:52" ht="18.75">
      <c r="A51" s="113" t="s">
        <v>199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</row>
    <row r="53" spans="1:52">
      <c r="D53" s="111" t="s">
        <v>185</v>
      </c>
      <c r="E53" s="112"/>
      <c r="F53" s="112"/>
      <c r="G53" s="112"/>
      <c r="H53" s="112"/>
      <c r="I53" s="112"/>
      <c r="J53" s="112"/>
      <c r="K53" s="112"/>
      <c r="L53" s="112"/>
      <c r="M53" s="112"/>
      <c r="AK53" s="111"/>
      <c r="AL53" s="112"/>
    </row>
    <row r="54" spans="1:52" ht="13.5" thickBot="1"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>
        <v>1.86</v>
      </c>
      <c r="W54"/>
      <c r="X54"/>
      <c r="Y54"/>
      <c r="Z54"/>
      <c r="AA54">
        <v>0.01</v>
      </c>
      <c r="AB54"/>
      <c r="AC54"/>
      <c r="AK54">
        <v>4.0000000000000002E-4</v>
      </c>
      <c r="AU54">
        <v>0.01</v>
      </c>
    </row>
    <row r="55" spans="1:52" s="60" customFormat="1" ht="13.5" thickBot="1">
      <c r="A55" s="64"/>
      <c r="B55" s="89"/>
      <c r="C55" s="103"/>
      <c r="D55" s="90" t="s">
        <v>235</v>
      </c>
      <c r="E55" s="90" t="s">
        <v>236</v>
      </c>
      <c r="F55" s="90" t="s">
        <v>237</v>
      </c>
      <c r="G55" s="90" t="s">
        <v>208</v>
      </c>
      <c r="H55" s="90" t="s">
        <v>209</v>
      </c>
      <c r="I55" s="90" t="s">
        <v>210</v>
      </c>
      <c r="J55" s="90" t="s">
        <v>238</v>
      </c>
      <c r="K55" s="90" t="s">
        <v>211</v>
      </c>
      <c r="L55" s="90" t="s">
        <v>239</v>
      </c>
      <c r="M55" s="90" t="s">
        <v>240</v>
      </c>
      <c r="N55" s="90" t="s">
        <v>212</v>
      </c>
      <c r="O55" s="90" t="s">
        <v>241</v>
      </c>
      <c r="P55" s="90" t="s">
        <v>213</v>
      </c>
      <c r="Q55" s="90" t="s">
        <v>214</v>
      </c>
      <c r="R55" s="90" t="s">
        <v>242</v>
      </c>
      <c r="S55" s="90" t="s">
        <v>243</v>
      </c>
      <c r="T55" s="90" t="s">
        <v>244</v>
      </c>
      <c r="U55" s="90" t="s">
        <v>245</v>
      </c>
      <c r="V55" s="91" t="s">
        <v>25</v>
      </c>
      <c r="W55" s="91" t="s">
        <v>215</v>
      </c>
      <c r="X55" s="91" t="s">
        <v>216</v>
      </c>
      <c r="Y55" s="91" t="s">
        <v>217</v>
      </c>
      <c r="Z55" s="91" t="s">
        <v>246</v>
      </c>
      <c r="AA55" s="91" t="s">
        <v>218</v>
      </c>
      <c r="AB55" s="92" t="s">
        <v>219</v>
      </c>
      <c r="AC55" s="92" t="s">
        <v>247</v>
      </c>
      <c r="AD55" s="91" t="s">
        <v>220</v>
      </c>
      <c r="AE55" s="91" t="s">
        <v>248</v>
      </c>
      <c r="AF55" s="91" t="s">
        <v>249</v>
      </c>
      <c r="AG55" s="91" t="s">
        <v>221</v>
      </c>
      <c r="AH55" s="91" t="s">
        <v>222</v>
      </c>
      <c r="AI55" s="91" t="s">
        <v>223</v>
      </c>
      <c r="AJ55" s="91" t="s">
        <v>250</v>
      </c>
      <c r="AK55" s="91" t="s">
        <v>224</v>
      </c>
      <c r="AL55" s="91" t="s">
        <v>225</v>
      </c>
      <c r="AM55" s="91" t="s">
        <v>226</v>
      </c>
      <c r="AN55" s="91" t="s">
        <v>227</v>
      </c>
      <c r="AO55" s="91" t="s">
        <v>228</v>
      </c>
      <c r="AP55" s="91" t="s">
        <v>251</v>
      </c>
      <c r="AQ55" s="91" t="s">
        <v>229</v>
      </c>
      <c r="AR55" s="91" t="s">
        <v>252</v>
      </c>
      <c r="AS55" s="91" t="s">
        <v>230</v>
      </c>
      <c r="AT55" s="91" t="s">
        <v>253</v>
      </c>
      <c r="AU55" s="91" t="s">
        <v>231</v>
      </c>
      <c r="AV55" s="91" t="s">
        <v>254</v>
      </c>
      <c r="AW55" s="91" t="s">
        <v>232</v>
      </c>
      <c r="AX55" s="91" t="s">
        <v>233</v>
      </c>
      <c r="AY55" s="91" t="s">
        <v>255</v>
      </c>
      <c r="AZ55" s="91" t="s">
        <v>234</v>
      </c>
    </row>
    <row r="56" spans="1:52">
      <c r="B56" s="88" t="s">
        <v>261</v>
      </c>
      <c r="C56" s="88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6"/>
      <c r="W56" s="96"/>
      <c r="X56" s="96"/>
      <c r="Y56" s="96"/>
      <c r="Z56" s="96"/>
      <c r="AA56" s="96"/>
      <c r="AB56" s="97"/>
      <c r="AC56" s="97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</row>
    <row r="57" spans="1:52">
      <c r="B57" s="88" t="s">
        <v>264</v>
      </c>
      <c r="C57" s="88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6">
        <v>0.09</v>
      </c>
      <c r="W57" s="96"/>
      <c r="X57" s="96"/>
      <c r="Y57" s="96"/>
      <c r="Z57" s="96"/>
      <c r="AA57" s="96"/>
      <c r="AB57" s="97"/>
      <c r="AC57" s="97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</row>
    <row r="58" spans="1:52">
      <c r="B58" s="88" t="s">
        <v>265</v>
      </c>
      <c r="C58" s="88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6">
        <v>0.09</v>
      </c>
      <c r="W58" s="96"/>
      <c r="X58" s="96"/>
      <c r="Y58" s="96"/>
      <c r="Z58" s="96"/>
      <c r="AA58" s="96"/>
      <c r="AB58" s="97"/>
      <c r="AC58" s="97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</row>
    <row r="59" spans="1:52">
      <c r="B59" s="108" t="s">
        <v>272</v>
      </c>
      <c r="C59" s="88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6"/>
      <c r="W59" s="96"/>
      <c r="X59" s="96"/>
      <c r="Y59" s="96"/>
      <c r="Z59" s="96"/>
      <c r="AA59" s="96"/>
      <c r="AB59" s="97"/>
      <c r="AC59" s="97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</row>
    <row r="60" spans="1:52">
      <c r="B60" s="88" t="s">
        <v>267</v>
      </c>
      <c r="C60" s="88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6"/>
      <c r="W60" s="96"/>
      <c r="X60" s="96"/>
      <c r="Y60" s="96"/>
      <c r="Z60" s="96"/>
      <c r="AA60" s="96"/>
      <c r="AB60" s="97"/>
      <c r="AC60" s="97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</row>
    <row r="61" spans="1:52">
      <c r="B61" s="88" t="s">
        <v>262</v>
      </c>
      <c r="C61" s="88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6"/>
      <c r="W61" s="96"/>
      <c r="X61" s="96"/>
      <c r="Y61" s="96"/>
      <c r="Z61" s="96"/>
      <c r="AA61" s="96"/>
      <c r="AB61" s="97"/>
      <c r="AC61" s="97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</row>
    <row r="62" spans="1:52">
      <c r="B62" s="88" t="s">
        <v>266</v>
      </c>
      <c r="C62" s="88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6"/>
      <c r="W62" s="96"/>
      <c r="X62" s="96"/>
      <c r="Y62" s="96"/>
      <c r="Z62" s="96"/>
      <c r="AA62" s="96"/>
      <c r="AB62" s="97"/>
      <c r="AC62" s="97"/>
      <c r="AD62" s="12"/>
      <c r="AE62" s="12"/>
      <c r="AF62" s="12"/>
      <c r="AG62" s="12"/>
      <c r="AH62" s="12"/>
      <c r="AI62" s="12"/>
      <c r="AJ62" s="12"/>
      <c r="AK62" s="12"/>
      <c r="AL62" s="12">
        <v>0.05</v>
      </c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</row>
    <row r="63" spans="1:52">
      <c r="B63" s="88" t="s">
        <v>263</v>
      </c>
      <c r="C63" s="88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6"/>
      <c r="W63" s="96"/>
      <c r="X63" s="96"/>
      <c r="Y63" s="96"/>
      <c r="Z63" s="96"/>
      <c r="AA63" s="96"/>
      <c r="AB63" s="97"/>
      <c r="AC63" s="97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</row>
    <row r="64" spans="1:52">
      <c r="B64" s="80" t="s">
        <v>129</v>
      </c>
      <c r="C64" s="80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6"/>
      <c r="W64" s="96"/>
      <c r="X64" s="96"/>
      <c r="Y64" s="96"/>
      <c r="Z64" s="96"/>
      <c r="AA64" s="96"/>
      <c r="AB64" s="97"/>
      <c r="AC64" s="97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</row>
    <row r="65" spans="2:52">
      <c r="B65" s="80" t="s">
        <v>130</v>
      </c>
      <c r="C65" s="80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6"/>
      <c r="W65" s="96"/>
      <c r="X65" s="96"/>
      <c r="Y65" s="96"/>
      <c r="Z65" s="96"/>
      <c r="AA65" s="96"/>
      <c r="AB65" s="97"/>
      <c r="AC65" s="97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</row>
    <row r="66" spans="2:52">
      <c r="B66" s="80" t="s">
        <v>177</v>
      </c>
      <c r="C66" s="80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6"/>
      <c r="W66" s="96"/>
      <c r="X66" s="96"/>
      <c r="Y66" s="96"/>
      <c r="Z66" s="96"/>
      <c r="AA66" s="96"/>
      <c r="AB66" s="97"/>
      <c r="AC66" s="97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</row>
    <row r="67" spans="2:52">
      <c r="B67" s="80" t="s">
        <v>179</v>
      </c>
      <c r="C67" s="80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</row>
    <row r="68" spans="2:52">
      <c r="B68" s="80" t="s">
        <v>276</v>
      </c>
      <c r="C68" s="80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>
        <v>0.05</v>
      </c>
      <c r="AL68" s="95"/>
      <c r="AM68" s="95"/>
      <c r="AN68" s="95"/>
      <c r="AO68" s="95"/>
      <c r="AP68" s="95"/>
      <c r="AQ68" s="95"/>
      <c r="AR68" s="95"/>
      <c r="AS68" s="95"/>
      <c r="AT68" s="95"/>
      <c r="AU68" s="95">
        <v>1.5</v>
      </c>
      <c r="AV68" s="95"/>
      <c r="AW68" s="95"/>
      <c r="AX68" s="95"/>
      <c r="AY68" s="95"/>
      <c r="AZ68" s="95"/>
    </row>
    <row r="69" spans="2:52">
      <c r="B69" s="80" t="s">
        <v>275</v>
      </c>
      <c r="C69" s="80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>
        <v>1.2</v>
      </c>
      <c r="AV69" s="95"/>
      <c r="AW69" s="95"/>
      <c r="AX69" s="95"/>
      <c r="AY69" s="95"/>
      <c r="AZ69" s="95"/>
    </row>
    <row r="70" spans="2:52">
      <c r="B70" s="80" t="s">
        <v>205</v>
      </c>
      <c r="C70" s="80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6">
        <v>0.09</v>
      </c>
      <c r="W70" s="96"/>
      <c r="X70" s="96"/>
      <c r="Y70" s="96"/>
      <c r="Z70" s="96"/>
      <c r="AA70" s="96"/>
      <c r="AB70" s="97"/>
      <c r="AC70" s="97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</row>
    <row r="71" spans="2:52">
      <c r="B71" s="80" t="s">
        <v>206</v>
      </c>
      <c r="C71" s="80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6">
        <v>0.09</v>
      </c>
      <c r="W71" s="96"/>
      <c r="X71" s="96"/>
      <c r="Y71" s="96"/>
      <c r="Z71" s="96"/>
      <c r="AA71" s="96"/>
      <c r="AB71" s="97"/>
      <c r="AC71" s="97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</row>
    <row r="72" spans="2:52">
      <c r="B72" s="86" t="s">
        <v>132</v>
      </c>
      <c r="C72" s="86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6"/>
      <c r="W72" s="96"/>
      <c r="X72" s="96"/>
      <c r="Y72" s="96"/>
      <c r="Z72" s="96"/>
      <c r="AA72" s="96"/>
      <c r="AB72" s="97"/>
      <c r="AC72" s="97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</row>
    <row r="73" spans="2:52">
      <c r="B73" s="86" t="s">
        <v>189</v>
      </c>
      <c r="C73" s="86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6"/>
      <c r="W73" s="96"/>
      <c r="X73" s="96"/>
      <c r="Y73" s="96"/>
      <c r="Z73" s="96"/>
      <c r="AA73" s="96"/>
      <c r="AB73" s="97"/>
      <c r="AC73" s="97"/>
      <c r="AD73" s="12"/>
      <c r="AE73" s="12"/>
      <c r="AF73" s="12"/>
      <c r="AG73" s="12"/>
      <c r="AH73" s="12"/>
      <c r="AI73" s="12"/>
      <c r="AJ73" s="12"/>
      <c r="AK73" s="12">
        <v>0.05</v>
      </c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</row>
    <row r="74" spans="2:52">
      <c r="B74" s="86" t="s">
        <v>133</v>
      </c>
      <c r="C74" s="86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6"/>
      <c r="W74" s="96"/>
      <c r="X74" s="96"/>
      <c r="Y74" s="96"/>
      <c r="Z74" s="96"/>
      <c r="AA74" s="96"/>
      <c r="AB74" s="97"/>
      <c r="AC74" s="97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</row>
    <row r="75" spans="2:52">
      <c r="B75" s="86" t="s">
        <v>134</v>
      </c>
      <c r="C75" s="86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6"/>
      <c r="W75" s="96"/>
      <c r="X75" s="96"/>
      <c r="Y75" s="96"/>
      <c r="Z75" s="96"/>
      <c r="AA75" s="96"/>
      <c r="AB75" s="97"/>
      <c r="AC75" s="97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</row>
    <row r="76" spans="2:52">
      <c r="B76" s="80" t="s">
        <v>207</v>
      </c>
      <c r="C76" s="80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6"/>
      <c r="W76" s="96"/>
      <c r="X76" s="96"/>
      <c r="Y76" s="96"/>
      <c r="Z76" s="96"/>
      <c r="AA76" s="96"/>
      <c r="AB76" s="97"/>
      <c r="AC76" s="97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</row>
    <row r="77" spans="2:52">
      <c r="B77" s="86" t="s">
        <v>180</v>
      </c>
      <c r="C77" s="86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6"/>
      <c r="W77" s="96"/>
      <c r="X77" s="96"/>
      <c r="Y77" s="96"/>
      <c r="Z77" s="96"/>
      <c r="AA77" s="96"/>
      <c r="AB77" s="97"/>
      <c r="AC77" s="97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</row>
    <row r="78" spans="2:52">
      <c r="B78" s="86" t="s">
        <v>135</v>
      </c>
      <c r="C78" s="86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6"/>
      <c r="W78" s="96"/>
      <c r="X78" s="96"/>
      <c r="Y78" s="96"/>
      <c r="Z78" s="96"/>
      <c r="AA78" s="96">
        <v>7.4999999999999997E-2</v>
      </c>
      <c r="AB78" s="97"/>
      <c r="AC78" s="97"/>
      <c r="AD78" s="12"/>
      <c r="AE78" s="12"/>
      <c r="AF78" s="12"/>
      <c r="AG78" s="12"/>
      <c r="AH78" s="12"/>
      <c r="AI78" s="12"/>
      <c r="AJ78" s="12"/>
      <c r="AK78" s="12">
        <v>5.5E-2</v>
      </c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</row>
    <row r="79" spans="2:52">
      <c r="B79" s="86" t="s">
        <v>190</v>
      </c>
      <c r="C79" s="86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6"/>
      <c r="W79" s="96"/>
      <c r="X79" s="96"/>
      <c r="Y79" s="96"/>
      <c r="Z79" s="96"/>
      <c r="AA79" s="96"/>
      <c r="AB79" s="97"/>
      <c r="AC79" s="97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</row>
    <row r="80" spans="2:52">
      <c r="B80" s="86" t="s">
        <v>137</v>
      </c>
      <c r="C80" s="86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6"/>
      <c r="W80" s="96"/>
      <c r="X80" s="96"/>
      <c r="Y80" s="96"/>
      <c r="Z80" s="96"/>
      <c r="AA80" s="96"/>
      <c r="AB80" s="97"/>
      <c r="AC80" s="97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</row>
    <row r="81" spans="2:52">
      <c r="B81" s="86" t="s">
        <v>138</v>
      </c>
      <c r="C81" s="86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6"/>
      <c r="W81" s="96"/>
      <c r="X81" s="96"/>
      <c r="Y81" s="96"/>
      <c r="Z81" s="96"/>
      <c r="AA81" s="96"/>
      <c r="AB81" s="97"/>
      <c r="AC81" s="97"/>
      <c r="AD81" s="12"/>
      <c r="AE81" s="12"/>
      <c r="AF81" s="12"/>
      <c r="AG81" s="12"/>
      <c r="AH81" s="12"/>
      <c r="AI81" s="12"/>
      <c r="AJ81" s="12"/>
      <c r="AK81" s="12">
        <v>0.3</v>
      </c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</row>
    <row r="82" spans="2:52">
      <c r="B82" s="80" t="s">
        <v>202</v>
      </c>
      <c r="C82" s="80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6"/>
      <c r="W82" s="96"/>
      <c r="X82" s="96"/>
      <c r="Y82" s="96"/>
      <c r="Z82" s="96"/>
      <c r="AA82" s="96"/>
      <c r="AB82" s="97"/>
      <c r="AC82" s="97"/>
      <c r="AD82" s="12"/>
      <c r="AE82" s="12"/>
      <c r="AF82" s="12"/>
      <c r="AG82" s="12"/>
      <c r="AH82" s="12"/>
      <c r="AI82" s="12"/>
      <c r="AJ82" s="12"/>
      <c r="AK82" s="12"/>
      <c r="AL82" s="12">
        <v>0.05</v>
      </c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</row>
    <row r="83" spans="2:52">
      <c r="B83" s="80" t="s">
        <v>139</v>
      </c>
      <c r="C83" s="80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6"/>
      <c r="W83" s="96"/>
      <c r="X83" s="96"/>
      <c r="Y83" s="96"/>
      <c r="Z83" s="96"/>
      <c r="AA83" s="96"/>
      <c r="AB83" s="97"/>
      <c r="AC83" s="97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</row>
    <row r="84" spans="2:52">
      <c r="B84" s="80" t="s">
        <v>201</v>
      </c>
      <c r="C84" s="80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6"/>
      <c r="W84" s="96"/>
      <c r="X84" s="96"/>
      <c r="Y84" s="96"/>
      <c r="Z84" s="96"/>
      <c r="AA84" s="96"/>
      <c r="AB84" s="97"/>
      <c r="AC84" s="97"/>
      <c r="AD84" s="12"/>
      <c r="AE84" s="12"/>
      <c r="AF84" s="12"/>
      <c r="AG84" s="12"/>
      <c r="AH84" s="12"/>
      <c r="AI84" s="12"/>
      <c r="AJ84" s="12"/>
      <c r="AK84" s="12"/>
      <c r="AL84" s="12">
        <v>0.2</v>
      </c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</row>
    <row r="85" spans="2:52">
      <c r="B85" s="86" t="s">
        <v>140</v>
      </c>
      <c r="C85" s="86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6"/>
      <c r="W85" s="96"/>
      <c r="X85" s="96"/>
      <c r="Y85" s="96"/>
      <c r="Z85" s="96"/>
      <c r="AA85" s="96"/>
      <c r="AB85" s="97"/>
      <c r="AC85" s="97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>
        <v>0</v>
      </c>
    </row>
    <row r="86" spans="2:52">
      <c r="B86" s="86" t="s">
        <v>141</v>
      </c>
      <c r="C86" s="86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6"/>
      <c r="W86" s="96"/>
      <c r="X86" s="96"/>
      <c r="Y86" s="96"/>
      <c r="Z86" s="96"/>
      <c r="AA86" s="96"/>
      <c r="AB86" s="97"/>
      <c r="AC86" s="97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</row>
    <row r="87" spans="2:52">
      <c r="B87" s="80" t="s">
        <v>178</v>
      </c>
      <c r="C87" s="80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6"/>
      <c r="W87" s="96"/>
      <c r="X87" s="96"/>
      <c r="Y87" s="96"/>
      <c r="Z87" s="96"/>
      <c r="AA87" s="96"/>
      <c r="AB87" s="97"/>
      <c r="AC87" s="97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</row>
    <row r="88" spans="2:52">
      <c r="B88" s="86" t="s">
        <v>274</v>
      </c>
      <c r="C88" s="80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6"/>
      <c r="W88" s="96"/>
      <c r="X88" s="96"/>
      <c r="Y88" s="96"/>
      <c r="Z88" s="96"/>
      <c r="AA88" s="96"/>
      <c r="AB88" s="97"/>
      <c r="AC88" s="97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</row>
    <row r="89" spans="2:52">
      <c r="B89" s="80" t="s">
        <v>203</v>
      </c>
      <c r="C89" s="80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6"/>
      <c r="W89" s="96"/>
      <c r="X89" s="96"/>
      <c r="Y89" s="96"/>
      <c r="Z89" s="96"/>
      <c r="AA89" s="96"/>
      <c r="AB89" s="97"/>
      <c r="AC89" s="97"/>
      <c r="AD89" s="12"/>
      <c r="AE89" s="12"/>
      <c r="AF89" s="12"/>
      <c r="AG89" s="12"/>
      <c r="AH89" s="12"/>
      <c r="AI89" s="12"/>
      <c r="AJ89" s="12"/>
      <c r="AK89" s="12">
        <v>0.1</v>
      </c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</row>
    <row r="90" spans="2:52">
      <c r="B90" s="86" t="s">
        <v>191</v>
      </c>
      <c r="C90" s="86"/>
      <c r="D90" s="95"/>
      <c r="E90" s="95"/>
      <c r="F90" s="98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6"/>
      <c r="W90" s="96"/>
      <c r="X90" s="96"/>
      <c r="Y90" s="96"/>
      <c r="Z90" s="96"/>
      <c r="AA90" s="96"/>
      <c r="AB90" s="97"/>
      <c r="AC90" s="97"/>
      <c r="AD90" s="12"/>
      <c r="AE90" s="12"/>
      <c r="AF90" s="12"/>
      <c r="AG90" s="12"/>
      <c r="AH90" s="12"/>
      <c r="AI90" s="12"/>
      <c r="AJ90" s="12"/>
      <c r="AK90" s="12">
        <v>0.5</v>
      </c>
      <c r="AL90" s="12"/>
      <c r="AM90" s="12"/>
      <c r="AN90" s="12"/>
      <c r="AO90" s="12"/>
      <c r="AP90" s="12"/>
      <c r="AQ90" s="12"/>
      <c r="AR90" s="12"/>
      <c r="AS90" s="12"/>
      <c r="AT90" s="12"/>
      <c r="AU90" s="12">
        <v>2</v>
      </c>
      <c r="AV90" s="12"/>
      <c r="AW90" s="12"/>
      <c r="AX90" s="12"/>
      <c r="AY90" s="12"/>
      <c r="AZ90" s="12"/>
    </row>
    <row r="91" spans="2:52">
      <c r="B91" s="86" t="s">
        <v>142</v>
      </c>
      <c r="C91" s="86"/>
      <c r="D91" s="95"/>
      <c r="E91" s="95"/>
      <c r="F91" s="98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6"/>
      <c r="W91" s="96"/>
      <c r="X91" s="96"/>
      <c r="Y91" s="96"/>
      <c r="Z91" s="96"/>
      <c r="AA91" s="96"/>
      <c r="AB91" s="97"/>
      <c r="AC91" s="97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>
        <v>2</v>
      </c>
      <c r="AV91" s="12"/>
      <c r="AW91" s="12"/>
      <c r="AX91" s="12"/>
      <c r="AY91" s="12"/>
      <c r="AZ91" s="12"/>
    </row>
    <row r="92" spans="2:52">
      <c r="B92" s="86" t="s">
        <v>143</v>
      </c>
      <c r="C92" s="86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6"/>
      <c r="W92" s="96"/>
      <c r="X92" s="96"/>
      <c r="Y92" s="96"/>
      <c r="Z92" s="96"/>
      <c r="AA92" s="96"/>
      <c r="AB92" s="97"/>
      <c r="AC92" s="97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</row>
    <row r="93" spans="2:52">
      <c r="B93" s="86" t="s">
        <v>192</v>
      </c>
      <c r="C93" s="86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6"/>
      <c r="W93" s="96"/>
      <c r="X93" s="96"/>
      <c r="Y93" s="96"/>
      <c r="Z93" s="96"/>
      <c r="AA93" s="96"/>
      <c r="AB93" s="97"/>
      <c r="AC93" s="97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</row>
    <row r="94" spans="2:52">
      <c r="B94" s="86" t="s">
        <v>146</v>
      </c>
      <c r="C94" s="86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6"/>
      <c r="W94" s="96"/>
      <c r="X94" s="96"/>
      <c r="Y94" s="96"/>
      <c r="Z94" s="96"/>
      <c r="AA94" s="96"/>
      <c r="AB94" s="97"/>
      <c r="AC94" s="97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</row>
    <row r="95" spans="2:52">
      <c r="B95" s="86" t="s">
        <v>273</v>
      </c>
      <c r="C95" s="86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6"/>
      <c r="W95" s="96"/>
      <c r="X95" s="96"/>
      <c r="Y95" s="96"/>
      <c r="Z95" s="96"/>
      <c r="AA95" s="96"/>
      <c r="AB95" s="97"/>
      <c r="AC95" s="97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</row>
    <row r="96" spans="2:52">
      <c r="B96" s="86" t="s">
        <v>193</v>
      </c>
      <c r="C96" s="86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6"/>
      <c r="W96" s="96"/>
      <c r="X96" s="96"/>
      <c r="Y96" s="96"/>
      <c r="Z96" s="96"/>
      <c r="AA96" s="96"/>
      <c r="AB96" s="97"/>
      <c r="AC96" s="97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</row>
    <row r="97" spans="2:52">
      <c r="B97" s="86" t="s">
        <v>148</v>
      </c>
      <c r="C97" s="86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6"/>
      <c r="W97" s="96"/>
      <c r="X97" s="96"/>
      <c r="Y97" s="96"/>
      <c r="Z97" s="96"/>
      <c r="AA97" s="96"/>
      <c r="AB97" s="97"/>
      <c r="AC97" s="97"/>
      <c r="AD97" s="12"/>
      <c r="AE97" s="12"/>
      <c r="AF97" s="12"/>
      <c r="AG97" s="12"/>
      <c r="AH97" s="12"/>
      <c r="AI97" s="12"/>
      <c r="AJ97" s="12"/>
      <c r="AK97" s="12">
        <v>0</v>
      </c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</row>
    <row r="98" spans="2:52">
      <c r="B98" s="86" t="s">
        <v>149</v>
      </c>
      <c r="C98" s="86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6"/>
      <c r="W98" s="96"/>
      <c r="X98" s="96"/>
      <c r="Y98" s="96"/>
      <c r="Z98" s="96"/>
      <c r="AA98" s="96"/>
      <c r="AB98" s="97"/>
      <c r="AC98" s="97"/>
      <c r="AD98" s="12"/>
      <c r="AE98" s="12"/>
      <c r="AF98" s="12"/>
      <c r="AG98" s="12"/>
      <c r="AH98" s="12"/>
      <c r="AI98" s="12"/>
      <c r="AJ98" s="12"/>
      <c r="AK98" s="12">
        <v>0.28999999999999998</v>
      </c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</row>
    <row r="99" spans="2:52">
      <c r="B99" s="86" t="s">
        <v>151</v>
      </c>
      <c r="C99" s="86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6"/>
      <c r="W99" s="96"/>
      <c r="X99" s="96"/>
      <c r="Y99" s="96"/>
      <c r="Z99" s="96"/>
      <c r="AA99" s="96"/>
      <c r="AB99" s="97"/>
      <c r="AC99" s="97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</row>
    <row r="100" spans="2:52">
      <c r="B100" s="80" t="s">
        <v>204</v>
      </c>
      <c r="C100" s="80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6"/>
      <c r="W100" s="96"/>
      <c r="X100" s="96"/>
      <c r="Y100" s="96"/>
      <c r="Z100" s="96"/>
      <c r="AA100" s="96"/>
      <c r="AB100" s="97"/>
      <c r="AC100" s="97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</row>
    <row r="101" spans="2:52">
      <c r="B101" s="86" t="s">
        <v>89</v>
      </c>
      <c r="C101" s="86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6"/>
      <c r="W101" s="96"/>
      <c r="X101" s="96"/>
      <c r="Y101" s="96"/>
      <c r="Z101" s="96"/>
      <c r="AA101" s="96"/>
      <c r="AB101" s="97"/>
      <c r="AC101" s="97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>
        <v>3.0000000000000001E-3</v>
      </c>
      <c r="AV101" s="12"/>
      <c r="AW101" s="12"/>
      <c r="AX101" s="12"/>
      <c r="AY101" s="12"/>
      <c r="AZ101" s="12"/>
    </row>
    <row r="102" spans="2:52">
      <c r="B102" s="80" t="s">
        <v>200</v>
      </c>
      <c r="C102" s="80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6"/>
      <c r="W102" s="96"/>
      <c r="X102" s="96"/>
      <c r="Y102" s="96"/>
      <c r="Z102" s="96"/>
      <c r="AA102" s="96"/>
      <c r="AB102" s="97"/>
      <c r="AC102" s="97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</row>
    <row r="103" spans="2:52">
      <c r="B103" s="86" t="s">
        <v>90</v>
      </c>
      <c r="C103" s="86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6"/>
      <c r="W103" s="96"/>
      <c r="X103" s="96"/>
      <c r="Y103" s="96"/>
      <c r="Z103" s="96"/>
      <c r="AA103" s="96"/>
      <c r="AB103" s="97"/>
      <c r="AC103" s="97"/>
      <c r="AD103" s="12"/>
      <c r="AE103" s="12"/>
      <c r="AF103" s="12"/>
      <c r="AG103" s="12"/>
      <c r="AH103" s="12"/>
      <c r="AI103" s="12"/>
      <c r="AJ103" s="12"/>
      <c r="AK103" s="12">
        <v>0.09</v>
      </c>
      <c r="AL103" s="12">
        <v>1</v>
      </c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</row>
    <row r="104" spans="2:52">
      <c r="B104" s="80" t="s">
        <v>150</v>
      </c>
      <c r="C104" s="80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</row>
    <row r="121" spans="4:29"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</row>
  </sheetData>
  <sheetProtection formatCells="0" formatColumns="0" formatRows="0" insertColumns="0" insertRows="0" insertHyperlinks="0" deleteColumns="0" deleteRows="0" sort="0" autoFilter="0" pivotTables="0"/>
  <mergeCells count="5">
    <mergeCell ref="D3:M3"/>
    <mergeCell ref="A1:AC1"/>
    <mergeCell ref="A51:AC51"/>
    <mergeCell ref="D53:M53"/>
    <mergeCell ref="AK53:AL53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BV44"/>
  <sheetViews>
    <sheetView workbookViewId="0">
      <selection activeCell="I6" sqref="I6"/>
    </sheetView>
  </sheetViews>
  <sheetFormatPr baseColWidth="10" defaultRowHeight="12.75"/>
  <cols>
    <col min="2" max="2" width="14.7109375" bestFit="1" customWidth="1"/>
    <col min="3" max="3" width="17.5703125" bestFit="1" customWidth="1"/>
    <col min="4" max="4" width="14.28515625" bestFit="1" customWidth="1"/>
    <col min="5" max="5" width="10.140625" bestFit="1" customWidth="1"/>
    <col min="6" max="6" width="12.140625" bestFit="1" customWidth="1"/>
    <col min="7" max="7" width="15.7109375" bestFit="1" customWidth="1"/>
    <col min="8" max="8" width="11" bestFit="1" customWidth="1"/>
    <col min="9" max="9" width="11.42578125" bestFit="1" customWidth="1"/>
    <col min="10" max="10" width="13" bestFit="1" customWidth="1"/>
    <col min="11" max="11" width="13.5703125" bestFit="1" customWidth="1"/>
    <col min="12" max="12" width="12.5703125" bestFit="1" customWidth="1"/>
    <col min="13" max="13" width="7.5703125" bestFit="1" customWidth="1"/>
    <col min="14" max="14" width="13.28515625" bestFit="1" customWidth="1"/>
    <col min="15" max="15" width="5" bestFit="1" customWidth="1"/>
    <col min="16" max="16" width="8" bestFit="1" customWidth="1"/>
    <col min="17" max="17" width="7.42578125" bestFit="1" customWidth="1"/>
    <col min="18" max="18" width="8" bestFit="1" customWidth="1"/>
    <col min="19" max="19" width="29.28515625" bestFit="1" customWidth="1"/>
    <col min="20" max="20" width="37" bestFit="1" customWidth="1"/>
    <col min="21" max="21" width="7.42578125" bestFit="1" customWidth="1"/>
    <col min="22" max="22" width="7.140625" bestFit="1" customWidth="1"/>
    <col min="23" max="23" width="17" bestFit="1" customWidth="1"/>
    <col min="24" max="24" width="14.28515625" bestFit="1" customWidth="1"/>
    <col min="25" max="25" width="8.85546875" bestFit="1" customWidth="1"/>
    <col min="26" max="26" width="4.7109375" bestFit="1" customWidth="1"/>
    <col min="27" max="27" width="9" bestFit="1" customWidth="1"/>
    <col min="28" max="28" width="6.5703125" bestFit="1" customWidth="1"/>
    <col min="29" max="29" width="4.28515625" bestFit="1" customWidth="1"/>
    <col min="30" max="30" width="22.42578125" bestFit="1" customWidth="1"/>
  </cols>
  <sheetData>
    <row r="1" spans="1:74">
      <c r="A1" s="115" t="str">
        <f>'fichier huile essentielle'!A1:AC1</f>
        <v>allergene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</row>
    <row r="2" spans="1:74" ht="13.5" thickBot="1">
      <c r="A2" s="52" t="s">
        <v>258</v>
      </c>
      <c r="B2" s="61">
        <v>1E-3</v>
      </c>
      <c r="C2" s="52" t="s">
        <v>184</v>
      </c>
      <c r="E2">
        <v>2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  <c r="N2">
        <v>11</v>
      </c>
      <c r="O2">
        <v>12</v>
      </c>
      <c r="P2">
        <v>13</v>
      </c>
      <c r="Q2">
        <v>14</v>
      </c>
      <c r="R2">
        <v>15</v>
      </c>
      <c r="S2">
        <v>16</v>
      </c>
      <c r="T2">
        <v>17</v>
      </c>
      <c r="U2">
        <v>18</v>
      </c>
      <c r="V2">
        <v>19</v>
      </c>
      <c r="W2">
        <v>20</v>
      </c>
      <c r="X2">
        <v>21</v>
      </c>
      <c r="Y2">
        <v>22</v>
      </c>
      <c r="Z2">
        <v>23</v>
      </c>
      <c r="AA2">
        <v>24</v>
      </c>
      <c r="AB2">
        <v>25</v>
      </c>
      <c r="AC2">
        <v>26</v>
      </c>
      <c r="AD2">
        <v>27</v>
      </c>
      <c r="AE2">
        <v>28</v>
      </c>
      <c r="AF2">
        <v>29</v>
      </c>
      <c r="AG2">
        <v>30</v>
      </c>
      <c r="AH2">
        <v>31</v>
      </c>
      <c r="AI2">
        <v>32</v>
      </c>
      <c r="AJ2">
        <v>33</v>
      </c>
      <c r="AK2">
        <v>34</v>
      </c>
      <c r="AL2">
        <v>35</v>
      </c>
      <c r="AM2">
        <v>36</v>
      </c>
      <c r="AN2">
        <v>37</v>
      </c>
      <c r="AO2">
        <v>38</v>
      </c>
      <c r="AP2">
        <v>39</v>
      </c>
      <c r="AQ2">
        <v>40</v>
      </c>
      <c r="AR2">
        <v>41</v>
      </c>
      <c r="AS2">
        <v>42</v>
      </c>
      <c r="AT2">
        <v>43</v>
      </c>
      <c r="AU2">
        <v>44</v>
      </c>
      <c r="AV2">
        <v>45</v>
      </c>
      <c r="AW2">
        <v>46</v>
      </c>
      <c r="AX2">
        <v>47</v>
      </c>
      <c r="AY2">
        <v>48</v>
      </c>
      <c r="AZ2">
        <v>49</v>
      </c>
      <c r="BA2">
        <v>50</v>
      </c>
      <c r="BB2">
        <v>51</v>
      </c>
      <c r="BC2">
        <v>52</v>
      </c>
      <c r="BD2">
        <v>53</v>
      </c>
      <c r="BE2">
        <v>54</v>
      </c>
      <c r="BF2">
        <v>55</v>
      </c>
      <c r="BG2">
        <v>56</v>
      </c>
      <c r="BH2">
        <v>57</v>
      </c>
      <c r="BI2">
        <v>58</v>
      </c>
      <c r="BJ2">
        <v>59</v>
      </c>
      <c r="BK2">
        <v>60</v>
      </c>
      <c r="BL2">
        <v>61</v>
      </c>
      <c r="BM2">
        <v>62</v>
      </c>
      <c r="BN2">
        <v>63</v>
      </c>
      <c r="BO2">
        <v>64</v>
      </c>
      <c r="BP2">
        <v>65</v>
      </c>
      <c r="BQ2">
        <v>66</v>
      </c>
      <c r="BR2">
        <v>67</v>
      </c>
      <c r="BS2">
        <v>68</v>
      </c>
      <c r="BT2">
        <v>69</v>
      </c>
      <c r="BU2">
        <v>70</v>
      </c>
      <c r="BV2">
        <v>71</v>
      </c>
    </row>
    <row r="3" spans="1:74" ht="13.5" thickBot="1">
      <c r="A3" s="52" t="s">
        <v>259</v>
      </c>
      <c r="E3" s="78">
        <f>'fichier huile essentielle'!C4</f>
        <v>31.67</v>
      </c>
      <c r="F3" s="78">
        <f>'fichier huile essentielle'!D4</f>
        <v>10.7</v>
      </c>
      <c r="G3" s="78">
        <f>'fichier huile essentielle'!E4</f>
        <v>0</v>
      </c>
      <c r="H3" s="78">
        <f>'fichier huile essentielle'!F4</f>
        <v>0</v>
      </c>
      <c r="I3" s="78">
        <f>'fichier huile essentielle'!G4</f>
        <v>2.7</v>
      </c>
      <c r="J3" s="78">
        <f>'fichier huile essentielle'!H4</f>
        <v>27.7</v>
      </c>
      <c r="K3" s="78">
        <f>'fichier huile essentielle'!I4</f>
        <v>2.1</v>
      </c>
      <c r="L3" s="78">
        <f>'fichier huile essentielle'!J4</f>
        <v>8</v>
      </c>
      <c r="M3" s="78">
        <f>'fichier huile essentielle'!K4</f>
        <v>1.86</v>
      </c>
      <c r="N3" s="78">
        <f>'fichier huile essentielle'!L4</f>
        <v>0.05</v>
      </c>
      <c r="O3" s="78">
        <f>'fichier huile essentielle'!M4</f>
        <v>0.4</v>
      </c>
      <c r="P3" s="78">
        <f>'fichier huile essentielle'!N4</f>
        <v>0.6</v>
      </c>
      <c r="Q3" s="78">
        <f>'fichier huile essentielle'!O4</f>
        <v>13.3</v>
      </c>
      <c r="R3" s="78">
        <f>'fichier huile essentielle'!P4</f>
        <v>1.6</v>
      </c>
      <c r="S3" s="78">
        <f>'fichier huile essentielle'!Q4</f>
        <v>0.5</v>
      </c>
      <c r="T3" s="78">
        <f>'fichier huile essentielle'!R4</f>
        <v>0</v>
      </c>
      <c r="U3" s="78">
        <f>'fichier huile essentielle'!S4</f>
        <v>0</v>
      </c>
      <c r="V3" s="78">
        <f>'fichier huile essentielle'!T4</f>
        <v>1.2</v>
      </c>
      <c r="W3" s="78">
        <f>'fichier huile essentielle'!U4</f>
        <v>5.3</v>
      </c>
      <c r="X3" s="78">
        <f>'fichier huile essentielle'!V4</f>
        <v>10.7</v>
      </c>
      <c r="Y3" s="78">
        <f>'fichier huile essentielle'!W4</f>
        <v>0.2</v>
      </c>
      <c r="Z3" s="78">
        <f>'fichier huile essentielle'!X4</f>
        <v>0.2</v>
      </c>
      <c r="AA3" s="78">
        <f>'fichier huile essentielle'!Y4</f>
        <v>0.02</v>
      </c>
      <c r="AB3" s="78">
        <f>'fichier huile essentielle'!Z4</f>
        <v>0</v>
      </c>
      <c r="AC3" s="78">
        <f>'fichier huile essentielle'!AA4</f>
        <v>0</v>
      </c>
      <c r="AD3" s="78">
        <f>'fichier huile essentielle'!AB4</f>
        <v>0</v>
      </c>
      <c r="AE3" s="78">
        <f>'fichier huile essentielle'!AC4</f>
        <v>0</v>
      </c>
      <c r="AF3" s="78">
        <f>'fichier huile essentielle'!AD4</f>
        <v>0.01</v>
      </c>
    </row>
    <row r="4" spans="1:74" ht="38.25" customHeight="1" thickBot="1">
      <c r="A4" s="52" t="s">
        <v>260</v>
      </c>
      <c r="B4" s="77" t="s">
        <v>186</v>
      </c>
      <c r="C4" s="76" t="s">
        <v>187</v>
      </c>
      <c r="D4" s="76" t="s">
        <v>188</v>
      </c>
      <c r="E4" s="78" t="str">
        <f>'fichier huile essentielle'!C5</f>
        <v xml:space="preserve">alpha Isomethyl Ionone  </v>
      </c>
      <c r="F4" s="78" t="str">
        <f>'fichier huile essentielle'!D5</f>
        <v xml:space="preserve">Amyl cinnamal   </v>
      </c>
      <c r="G4" s="78" t="str">
        <f>'fichier huile essentielle'!E5</f>
        <v>Amylcinnamyl alcohol</v>
      </c>
      <c r="H4" s="78" t="str">
        <f>'fichier huile essentielle'!F5</f>
        <v xml:space="preserve">Anisyl alcohol </v>
      </c>
      <c r="I4" s="78" t="str">
        <f>'fichier huile essentielle'!G5</f>
        <v xml:space="preserve">Benzyl alcohol </v>
      </c>
      <c r="J4" s="78" t="str">
        <f>'fichier huile essentielle'!H5</f>
        <v xml:space="preserve">Benzyl benzoate </v>
      </c>
      <c r="K4" s="78" t="str">
        <f>'fichier huile essentielle'!I5</f>
        <v xml:space="preserve">Benzyl cinnamate </v>
      </c>
      <c r="L4" s="78" t="str">
        <f>'fichier huile essentielle'!J5</f>
        <v>Benzyl salicylate</v>
      </c>
      <c r="M4" s="78" t="str">
        <f>'fichier huile essentielle'!K5</f>
        <v>butylphenyl methylpropional/lilial</v>
      </c>
      <c r="N4" s="78" t="str">
        <f>'fichier huile essentielle'!L5</f>
        <v xml:space="preserve">Cinnamal </v>
      </c>
      <c r="O4" s="78" t="str">
        <f>'fichier huile essentielle'!M5</f>
        <v xml:space="preserve">Cinnamyl alcohol  </v>
      </c>
      <c r="P4" s="78" t="str">
        <f>'fichier huile essentielle'!N5</f>
        <v>Citral</v>
      </c>
      <c r="Q4" s="78" t="str">
        <f>'fichier huile essentielle'!O5</f>
        <v xml:space="preserve">Citronellol </v>
      </c>
      <c r="R4" s="78" t="str">
        <f>'fichier huile essentielle'!P5</f>
        <v>Coumarin</v>
      </c>
      <c r="S4" s="78" t="str">
        <f>'fichier huile essentielle'!Q5</f>
        <v xml:space="preserve">Eugenol </v>
      </c>
      <c r="T4" s="78" t="str">
        <f>'fichier huile essentielle'!R5</f>
        <v xml:space="preserve">Evernia Furfuracea (Treemoss extract)  </v>
      </c>
      <c r="U4" s="78" t="str">
        <f>'fichier huile essentielle'!S5</f>
        <v>Evernia Prunastri (Oak moss and treemoss) extract</v>
      </c>
      <c r="V4" s="78" t="str">
        <f>'fichier huile essentielle'!T5</f>
        <v xml:space="preserve">Farnesol </v>
      </c>
      <c r="W4" s="78" t="str">
        <f>'fichier huile essentielle'!U5</f>
        <v xml:space="preserve">Geraniol </v>
      </c>
      <c r="X4" s="78" t="str">
        <f>'fichier huile essentielle'!V5</f>
        <v xml:space="preserve">Hexyl cinnamaldehyde </v>
      </c>
      <c r="Y4" s="78" t="str">
        <f>'fichier huile essentielle'!W5</f>
        <v xml:space="preserve">Hydroxy-citronellal </v>
      </c>
      <c r="Z4" s="78" t="str">
        <f>'fichier huile essentielle'!X5</f>
        <v>hydroxysohexyl 3…lyral</v>
      </c>
      <c r="AA4" s="78" t="str">
        <f>'fichier huile essentielle'!Y5</f>
        <v xml:space="preserve">Isoeugenol </v>
      </c>
      <c r="AB4" s="78" t="str">
        <f>'fichier huile essentielle'!Z5</f>
        <v xml:space="preserve">Lilial  </v>
      </c>
      <c r="AC4" s="78" t="str">
        <f>'fichier huile essentielle'!AA5</f>
        <v xml:space="preserve">Limonene </v>
      </c>
      <c r="AD4" s="78" t="str">
        <f>'fichier huile essentielle'!AB5</f>
        <v xml:space="preserve">Linalool </v>
      </c>
      <c r="AE4" s="78" t="str">
        <f>'fichier huile essentielle'!AC5</f>
        <v xml:space="preserve">lyral </v>
      </c>
      <c r="AF4" s="78" t="str">
        <f>'fichier huile essentielle'!AD5</f>
        <v xml:space="preserve">Methyl heptin carbonate           </v>
      </c>
    </row>
    <row r="5" spans="1:74" ht="13.5" thickBot="1">
      <c r="A5">
        <f>IF(D5&lt;&gt;"",VLOOKUP(D5,'fichier huile essentielle'!$B$7:$BZ$48,31,TRUE),"")</f>
        <v>37.04</v>
      </c>
      <c r="B5" s="79" t="s">
        <v>271</v>
      </c>
      <c r="C5" s="62">
        <v>0.15</v>
      </c>
      <c r="D5" s="87" t="s">
        <v>264</v>
      </c>
      <c r="E5" s="30">
        <f>IF($D5=""," ",$C5/100*VLOOKUP($D5,allergenes,E$2,TRUE))</f>
        <v>0</v>
      </c>
      <c r="F5" s="30">
        <f>IF($D5=""," ",$C5/100*VLOOKUP($D5,allergenes,F$2,TRUE))</f>
        <v>2.0325000000000001E-4</v>
      </c>
      <c r="G5" s="30">
        <f>IF($D5=""," ",$C5/100*VLOOKUP($D5,allergenes,G$2,TRUE))</f>
        <v>0</v>
      </c>
      <c r="H5" s="30">
        <f>IF($D5=""," ",$C5/100*VLOOKUP($D5,allergenes,H$2,TRUE))</f>
        <v>0</v>
      </c>
      <c r="I5" s="30">
        <f>IF($D5=""," ",$C5/100*VLOOKUP($D5,allergenes,I$2,TRUE))</f>
        <v>8.1000000000000004E-6</v>
      </c>
      <c r="J5" s="30">
        <f>IF($D5=""," ",$C5/100*VLOOKUP($D5,allergenes,J$2,TRUE))</f>
        <v>0</v>
      </c>
      <c r="K5" s="30">
        <f>IF($D5=""," ",$C5/100*VLOOKUP($D5,allergenes,K$2,TRUE))</f>
        <v>0</v>
      </c>
      <c r="L5" s="30">
        <f>IF($D5=""," ",$C5/100*VLOOKUP($D5,allergenes,L$2,TRUE))</f>
        <v>2.1000000000000002E-6</v>
      </c>
      <c r="M5" s="30">
        <f>IF($D5=""," ",$C5/100*VLOOKUP($D5,allergenes,M$2,TRUE))</f>
        <v>1.35E-4</v>
      </c>
      <c r="N5" s="30">
        <f>IF($D5=""," ",$C5/100*VLOOKUP($D5,allergenes,N$2,TRUE))</f>
        <v>0</v>
      </c>
      <c r="O5" s="30">
        <f>IF($D5=""," ",$C5/100*VLOOKUP($D5,allergenes,O$2,TRUE))</f>
        <v>2.019E-4</v>
      </c>
      <c r="P5" s="30">
        <f>IF($D5=""," ",$C5/100*VLOOKUP($D5,allergenes,P$2,TRUE))</f>
        <v>1.4925000000000002E-4</v>
      </c>
      <c r="Q5" s="30">
        <f>IF($D5=""," ",$C5/100*VLOOKUP($D5,allergenes,Q$2,TRUE))</f>
        <v>1.0739999999999999E-4</v>
      </c>
      <c r="R5" s="30">
        <f>IF($D5=""," ",$C5/100*VLOOKUP($D5,allergenes,R$2,TRUE))</f>
        <v>1.35E-4</v>
      </c>
      <c r="S5" s="30">
        <f>IF($D5=""," ",$C5/100*VLOOKUP($D5,allergenes,S$2,TRUE))</f>
        <v>8.1000000000000004E-5</v>
      </c>
      <c r="T5" s="30">
        <f>IF($D5=""," ",$C5/100*VLOOKUP($D5,allergenes,T$2,TRUE))</f>
        <v>0</v>
      </c>
      <c r="U5" s="30">
        <f>IF($D5=""," ",$C5/100*VLOOKUP($D5,allergenes,U$2,TRUE))</f>
        <v>0</v>
      </c>
      <c r="V5" s="30">
        <f>IF($D5=""," ",$C5/100*VLOOKUP($D5,allergenes,V$2,TRUE))</f>
        <v>0</v>
      </c>
      <c r="W5" s="30">
        <f>IF($D5=""," ",$C5/100*VLOOKUP($D5,allergenes,W$2,TRUE))</f>
        <v>1.5660000000000001E-4</v>
      </c>
      <c r="X5" s="30">
        <f>IF($D5=""," ",$C5/100*VLOOKUP($D5,allergenes,X$2,TRUE))</f>
        <v>2.0250000000000002E-4</v>
      </c>
      <c r="Y5" s="30">
        <f>IF($D5=""," ",$C5/100*VLOOKUP($D5,allergenes,Y$2,TRUE))</f>
        <v>2.0654999999999998E-4</v>
      </c>
      <c r="Z5" s="30">
        <f>IF($D5=""," ",$C5/100*VLOOKUP($D5,allergenes,Z$2,TRUE))</f>
        <v>2.0250000000000002E-4</v>
      </c>
      <c r="AA5" s="30">
        <f>IF($D5=""," ",$C5/100*VLOOKUP($D5,allergenes,AA$2,TRUE))</f>
        <v>7.5000000000000002E-7</v>
      </c>
      <c r="AB5" s="30">
        <f>IF($D5=""," ",$C5/100*VLOOKUP($D5,allergenes,AB$2,TRUE))</f>
        <v>0</v>
      </c>
      <c r="AC5" s="30">
        <f>IF($D5=""," ",$C5/100*VLOOKUP($D5,allergenes,AC$2,TRUE))</f>
        <v>1.9650000000000001E-4</v>
      </c>
      <c r="AD5" s="30">
        <f>IF($D5=""," ",$C5/100*VLOOKUP($D5,allergenes,AD$2,TRUE))</f>
        <v>5.52E-5</v>
      </c>
      <c r="AE5" s="30">
        <f>IF($D5=""," ",$C5/100*VLOOKUP($D5,allergenes,AE$2,TRUE))</f>
        <v>0</v>
      </c>
      <c r="AF5" s="30">
        <f>IF($D5=""," ",$C5/100*VLOOKUP($D5,allergenes,AF$2,TRUE))</f>
        <v>4.0500000000000002E-5</v>
      </c>
    </row>
    <row r="6" spans="1:74">
      <c r="A6">
        <f>IF(D6&lt;&gt;"",VLOOKUP(D6,'fichier huile essentielle'!$B$7:$BZ$48,31,TRUE),"")</f>
        <v>0.13</v>
      </c>
      <c r="B6" s="73"/>
      <c r="C6" s="62">
        <v>100</v>
      </c>
      <c r="D6" s="62" t="s">
        <v>277</v>
      </c>
      <c r="E6" s="30">
        <f>IF($D6=""," ",$C6/100*VLOOKUP($D6,allergenes,E$2,TRUE))</f>
        <v>0</v>
      </c>
      <c r="F6" s="30">
        <f>IF($D6=""," ",$C6/100*VLOOKUP($D6,allergenes,F$2,TRUE))</f>
        <v>0</v>
      </c>
      <c r="G6" s="30">
        <f>IF($D6=""," ",$C6/100*VLOOKUP($D6,allergenes,G$2,TRUE))</f>
        <v>0</v>
      </c>
      <c r="H6" s="30">
        <f>IF($D6=""," ",$C6/100*VLOOKUP($D6,allergenes,H$2,TRUE))</f>
        <v>0</v>
      </c>
      <c r="I6" s="30">
        <f>IF($D6=""," ",$C6/100*VLOOKUP($D6,allergenes,I$2,TRUE))</f>
        <v>0.05</v>
      </c>
      <c r="J6" s="30">
        <f>IF($D6=""," ",$C6/100*VLOOKUP($D6,allergenes,J$2,TRUE))</f>
        <v>0</v>
      </c>
      <c r="K6" s="30">
        <f>IF($D6=""," ",$C6/100*VLOOKUP($D6,allergenes,K$2,TRUE))</f>
        <v>0</v>
      </c>
      <c r="L6" s="30">
        <f>IF($D6=""," ",$C6/100*VLOOKUP($D6,allergenes,L$2,TRUE))</f>
        <v>0</v>
      </c>
      <c r="M6" s="30">
        <f>IF($D6=""," ",$C6/100*VLOOKUP($D6,allergenes,M$2,TRUE))</f>
        <v>0</v>
      </c>
      <c r="N6" s="30">
        <f>IF($D6=""," ",$C6/100*VLOOKUP($D6,allergenes,N$2,TRUE))</f>
        <v>0</v>
      </c>
      <c r="O6" s="30">
        <f>IF($D6=""," ",$C6/100*VLOOKUP($D6,allergenes,O$2,TRUE))</f>
        <v>0</v>
      </c>
      <c r="P6" s="30">
        <f>IF($D6=""," ",$C6/100*VLOOKUP($D6,allergenes,P$2,TRUE))</f>
        <v>0</v>
      </c>
      <c r="Q6" s="30">
        <f>IF($D6=""," ",$C6/100*VLOOKUP($D6,allergenes,Q$2,TRUE))</f>
        <v>0</v>
      </c>
      <c r="R6" s="30">
        <f>IF($D6=""," ",$C6/100*VLOOKUP($D6,allergenes,R$2,TRUE))</f>
        <v>0</v>
      </c>
      <c r="S6" s="30">
        <f>IF($D6=""," ",$C6/100*VLOOKUP($D6,allergenes,S$2,TRUE))</f>
        <v>84</v>
      </c>
      <c r="T6" s="30">
        <f>IF($D6=""," ",$C6/100*VLOOKUP($D6,allergenes,T$2,TRUE))</f>
        <v>0</v>
      </c>
      <c r="U6" s="30">
        <f>IF($D6=""," ",$C6/100*VLOOKUP($D6,allergenes,U$2,TRUE))</f>
        <v>0</v>
      </c>
      <c r="V6" s="30">
        <f>IF($D6=""," ",$C6/100*VLOOKUP($D6,allergenes,V$2,TRUE))</f>
        <v>0</v>
      </c>
      <c r="W6" s="30">
        <f>IF($D6=""," ",$C6/100*VLOOKUP($D6,allergenes,W$2,TRUE))</f>
        <v>0</v>
      </c>
      <c r="X6" s="30">
        <f>IF($D6=""," ",$C6/100*VLOOKUP($D6,allergenes,X$2,TRUE))</f>
        <v>0</v>
      </c>
      <c r="Y6" s="30">
        <f>IF($D6=""," ",$C6/100*VLOOKUP($D6,allergenes,Y$2,TRUE))</f>
        <v>0</v>
      </c>
      <c r="Z6" s="30">
        <f>IF($D6=""," ",$C6/100*VLOOKUP($D6,allergenes,Z$2,TRUE))</f>
        <v>0</v>
      </c>
      <c r="AA6" s="30">
        <f>IF($D6=""," ",$C6/100*VLOOKUP($D6,allergenes,AA$2,TRUE))</f>
        <v>0.5</v>
      </c>
      <c r="AB6" s="30">
        <f>IF($D6=""," ",$C6/100*VLOOKUP($D6,allergenes,AB$2,TRUE))</f>
        <v>0</v>
      </c>
      <c r="AC6" s="30">
        <f>IF($D6=""," ",$C6/100*VLOOKUP($D6,allergenes,AC$2,TRUE))</f>
        <v>0</v>
      </c>
      <c r="AD6" s="30">
        <f>IF($D6=""," ",$C6/100*VLOOKUP($D6,allergenes,AD$2,TRUE))</f>
        <v>0</v>
      </c>
      <c r="AE6" s="30">
        <f>IF($D6=""," ",$C6/100*VLOOKUP($D6,allergenes,AE$2,TRUE))</f>
        <v>0</v>
      </c>
      <c r="AF6" s="30">
        <f>IF($D6=""," ",$C6/100*VLOOKUP($D6,allergenes,AF$2,TRUE))</f>
        <v>0</v>
      </c>
    </row>
    <row r="7" spans="1:74">
      <c r="A7" t="str">
        <f>IF(D7&lt;&gt;"",VLOOKUP(D7,'fichier huile essentielle'!$B$7:$BZ$48,31,TRUE),"")</f>
        <v/>
      </c>
      <c r="B7" s="73"/>
      <c r="C7" s="62"/>
      <c r="D7" s="62"/>
      <c r="E7" s="30" t="str">
        <f>IF($D7=""," ",$C7/100*VLOOKUP($D7,allergenes,E$2,TRUE))</f>
        <v xml:space="preserve"> </v>
      </c>
      <c r="F7" s="30" t="str">
        <f>IF($D7=""," ",$C7/100*VLOOKUP($D7,allergenes,F$2,TRUE))</f>
        <v xml:space="preserve"> </v>
      </c>
      <c r="G7" s="30" t="str">
        <f>IF($D7=""," ",$C7/100*VLOOKUP($D7,allergenes,G$2,TRUE))</f>
        <v xml:space="preserve"> </v>
      </c>
      <c r="H7" s="30" t="str">
        <f>IF($D7=""," ",$C7/100*VLOOKUP($D7,allergenes,H$2,TRUE))</f>
        <v xml:space="preserve"> </v>
      </c>
      <c r="I7" s="30" t="str">
        <f>IF($D7=""," ",$C7/100*VLOOKUP($D7,allergenes,I$2,TRUE))</f>
        <v xml:space="preserve"> </v>
      </c>
      <c r="J7" s="30" t="str">
        <f>IF($D7=""," ",$C7/100*VLOOKUP($D7,allergenes,J$2,TRUE))</f>
        <v xml:space="preserve"> </v>
      </c>
      <c r="K7" s="30" t="str">
        <f>IF($D7=""," ",$C7/100*VLOOKUP($D7,allergenes,K$2,TRUE))</f>
        <v xml:space="preserve"> </v>
      </c>
      <c r="L7" s="30" t="str">
        <f>IF($D7=""," ",$C7/100*VLOOKUP($D7,allergenes,L$2,TRUE))</f>
        <v xml:space="preserve"> </v>
      </c>
      <c r="M7" s="30" t="str">
        <f>IF($D7=""," ",$C7/100*VLOOKUP($D7,allergenes,M$2,TRUE))</f>
        <v xml:space="preserve"> </v>
      </c>
      <c r="N7" s="30" t="str">
        <f>IF($D7=""," ",$C7/100*VLOOKUP($D7,allergenes,N$2,TRUE))</f>
        <v xml:space="preserve"> </v>
      </c>
      <c r="O7" s="30" t="str">
        <f>IF($D7=""," ",$C7/100*VLOOKUP($D7,allergenes,O$2,TRUE))</f>
        <v xml:space="preserve"> </v>
      </c>
      <c r="P7" s="30" t="str">
        <f>IF($D7=""," ",$C7/100*VLOOKUP($D7,allergenes,P$2,TRUE))</f>
        <v xml:space="preserve"> </v>
      </c>
      <c r="Q7" s="30" t="str">
        <f>IF($D7=""," ",$C7/100*VLOOKUP($D7,allergenes,Q$2,TRUE))</f>
        <v xml:space="preserve"> </v>
      </c>
      <c r="R7" s="30" t="str">
        <f>IF($D7=""," ",$C7/100*VLOOKUP($D7,allergenes,R$2,TRUE))</f>
        <v xml:space="preserve"> </v>
      </c>
      <c r="S7" s="30" t="str">
        <f>IF($D7=""," ",$C7/100*VLOOKUP($D7,allergenes,S$2,TRUE))</f>
        <v xml:space="preserve"> </v>
      </c>
      <c r="T7" s="30" t="str">
        <f>IF($D7=""," ",$C7/100*VLOOKUP($D7,allergenes,T$2,TRUE))</f>
        <v xml:space="preserve"> </v>
      </c>
      <c r="U7" s="30" t="str">
        <f>IF($D7=""," ",$C7/100*VLOOKUP($D7,allergenes,U$2,TRUE))</f>
        <v xml:space="preserve"> </v>
      </c>
      <c r="V7" s="30" t="str">
        <f>IF($D7=""," ",$C7/100*VLOOKUP($D7,allergenes,V$2,TRUE))</f>
        <v xml:space="preserve"> </v>
      </c>
      <c r="W7" s="30" t="str">
        <f>IF($D7=""," ",$C7/100*VLOOKUP($D7,allergenes,W$2,TRUE))</f>
        <v xml:space="preserve"> </v>
      </c>
      <c r="X7" s="30" t="str">
        <f>IF($D7=""," ",$C7/100*VLOOKUP($D7,allergenes,X$2,TRUE))</f>
        <v xml:space="preserve"> </v>
      </c>
      <c r="Y7" s="30" t="str">
        <f>IF($D7=""," ",$C7/100*VLOOKUP($D7,allergenes,Y$2,TRUE))</f>
        <v xml:space="preserve"> </v>
      </c>
      <c r="Z7" s="30" t="str">
        <f>IF($D7=""," ",$C7/100*VLOOKUP($D7,allergenes,Z$2,TRUE))</f>
        <v xml:space="preserve"> </v>
      </c>
      <c r="AA7" s="30" t="str">
        <f>IF($D7=""," ",$C7/100*VLOOKUP($D7,allergenes,AA$2,TRUE))</f>
        <v xml:space="preserve"> </v>
      </c>
      <c r="AB7" s="30" t="str">
        <f>IF($D7=""," ",$C7/100*VLOOKUP($D7,allergenes,AB$2,TRUE))</f>
        <v xml:space="preserve"> </v>
      </c>
      <c r="AC7" s="30" t="str">
        <f>IF($D7=""," ",$C7/100*VLOOKUP($D7,allergenes,AC$2,TRUE))</f>
        <v xml:space="preserve"> </v>
      </c>
      <c r="AD7" s="30" t="str">
        <f>IF($D7=""," ",$C7/100*VLOOKUP($D7,allergenes,AD$2,TRUE))</f>
        <v xml:space="preserve"> </v>
      </c>
      <c r="AE7" s="30" t="str">
        <f>IF($D7=""," ",$C7/100*VLOOKUP($D7,allergenes,AE$2,TRUE))</f>
        <v xml:space="preserve"> </v>
      </c>
      <c r="AF7" s="30" t="str">
        <f>IF($D7=""," ",$C7/100*VLOOKUP($D7,allergenes,AF$2,TRUE))</f>
        <v xml:space="preserve"> </v>
      </c>
    </row>
    <row r="8" spans="1:74">
      <c r="A8" t="str">
        <f>IF(D8&lt;&gt;"",VLOOKUP(D8,'fichier huile essentielle'!$B$7:$BZ$48,31,TRUE),"")</f>
        <v/>
      </c>
      <c r="B8" s="73"/>
      <c r="C8" s="62"/>
      <c r="D8" s="62"/>
      <c r="E8" s="30" t="str">
        <f>IF($D8=""," ",$C8/100*VLOOKUP($D8,allergenes,E$2,TRUE))</f>
        <v xml:space="preserve"> </v>
      </c>
      <c r="F8" s="30" t="str">
        <f>IF($D8=""," ",$C8/100*VLOOKUP($D8,allergenes,F$2,TRUE))</f>
        <v xml:space="preserve"> </v>
      </c>
      <c r="G8" s="30" t="str">
        <f>IF($D8=""," ",$C8/100*VLOOKUP($D8,allergenes,G$2,TRUE))</f>
        <v xml:space="preserve"> </v>
      </c>
      <c r="H8" s="30" t="str">
        <f>IF($D8=""," ",$C8/100*VLOOKUP($D8,allergenes,H$2,TRUE))</f>
        <v xml:space="preserve"> </v>
      </c>
      <c r="I8" s="30" t="str">
        <f>IF($D8=""," ",$C8/100*VLOOKUP($D8,allergenes,I$2,TRUE))</f>
        <v xml:space="preserve"> </v>
      </c>
      <c r="J8" s="30" t="str">
        <f>IF($D8=""," ",$C8/100*VLOOKUP($D8,allergenes,J$2,TRUE))</f>
        <v xml:space="preserve"> </v>
      </c>
      <c r="K8" s="30" t="str">
        <f>IF($D8=""," ",$C8/100*VLOOKUP($D8,allergenes,K$2,TRUE))</f>
        <v xml:space="preserve"> </v>
      </c>
      <c r="L8" s="30" t="str">
        <f>IF($D8=""," ",$C8/100*VLOOKUP($D8,allergenes,L$2,TRUE))</f>
        <v xml:space="preserve"> </v>
      </c>
      <c r="M8" s="30" t="str">
        <f>IF($D8=""," ",$C8/100*VLOOKUP($D8,allergenes,M$2,TRUE))</f>
        <v xml:space="preserve"> </v>
      </c>
      <c r="N8" s="30" t="str">
        <f>IF($D8=""," ",$C8/100*VLOOKUP($D8,allergenes,N$2,TRUE))</f>
        <v xml:space="preserve"> </v>
      </c>
      <c r="O8" s="30" t="str">
        <f>IF($D8=""," ",$C8/100*VLOOKUP($D8,allergenes,O$2,TRUE))</f>
        <v xml:space="preserve"> </v>
      </c>
      <c r="P8" s="30" t="str">
        <f>IF($D8=""," ",$C8/100*VLOOKUP($D8,allergenes,P$2,TRUE))</f>
        <v xml:space="preserve"> </v>
      </c>
      <c r="Q8" s="30" t="str">
        <f>IF($D8=""," ",$C8/100*VLOOKUP($D8,allergenes,Q$2,TRUE))</f>
        <v xml:space="preserve"> </v>
      </c>
      <c r="R8" s="30" t="str">
        <f>IF($D8=""," ",$C8/100*VLOOKUP($D8,allergenes,R$2,TRUE))</f>
        <v xml:space="preserve"> </v>
      </c>
      <c r="S8" s="30" t="str">
        <f>IF($D8=""," ",$C8/100*VLOOKUP($D8,allergenes,S$2,TRUE))</f>
        <v xml:space="preserve"> </v>
      </c>
      <c r="T8" s="30" t="str">
        <f>IF($D8=""," ",$C8/100*VLOOKUP($D8,allergenes,T$2,TRUE))</f>
        <v xml:space="preserve"> </v>
      </c>
      <c r="U8" s="30" t="str">
        <f>IF($D8=""," ",$C8/100*VLOOKUP($D8,allergenes,U$2,TRUE))</f>
        <v xml:space="preserve"> </v>
      </c>
      <c r="V8" s="30" t="str">
        <f>IF($D8=""," ",$C8/100*VLOOKUP($D8,allergenes,V$2,TRUE))</f>
        <v xml:space="preserve"> </v>
      </c>
      <c r="W8" s="30" t="str">
        <f>IF($D8=""," ",$C8/100*VLOOKUP($D8,allergenes,W$2,TRUE))</f>
        <v xml:space="preserve"> </v>
      </c>
      <c r="X8" s="30" t="str">
        <f>IF($D8=""," ",$C8/100*VLOOKUP($D8,allergenes,X$2,TRUE))</f>
        <v xml:space="preserve"> </v>
      </c>
      <c r="Y8" s="30" t="str">
        <f>IF($D8=""," ",$C8/100*VLOOKUP($D8,allergenes,Y$2,TRUE))</f>
        <v xml:space="preserve"> </v>
      </c>
      <c r="Z8" s="30" t="str">
        <f>IF($D8=""," ",$C8/100*VLOOKUP($D8,allergenes,Z$2,TRUE))</f>
        <v xml:space="preserve"> </v>
      </c>
      <c r="AA8" s="30" t="str">
        <f>IF($D8=""," ",$C8/100*VLOOKUP($D8,allergenes,AA$2,TRUE))</f>
        <v xml:space="preserve"> </v>
      </c>
      <c r="AB8" s="30" t="str">
        <f>IF($D8=""," ",$C8/100*VLOOKUP($D8,allergenes,AB$2,TRUE))</f>
        <v xml:space="preserve"> </v>
      </c>
      <c r="AC8" s="30" t="str">
        <f>IF($D8=""," ",$C8/100*VLOOKUP($D8,allergenes,AC$2,TRUE))</f>
        <v xml:space="preserve"> </v>
      </c>
      <c r="AD8" s="30" t="str">
        <f>IF($D8=""," ",$C8/100*VLOOKUP($D8,allergenes,AD$2,TRUE))</f>
        <v xml:space="preserve"> </v>
      </c>
      <c r="AE8" s="30" t="str">
        <f>IF($D8=""," ",$C8/100*VLOOKUP($D8,allergenes,AE$2,TRUE))</f>
        <v xml:space="preserve"> </v>
      </c>
      <c r="AF8" s="30" t="str">
        <f>IF($D8=""," ",$C8/100*VLOOKUP($D8,allergenes,AF$2,TRUE))</f>
        <v xml:space="preserve"> </v>
      </c>
    </row>
    <row r="9" spans="1:74">
      <c r="A9" t="str">
        <f>IF(D9&lt;&gt;"",VLOOKUP(D9,'fichier huile essentielle'!$B$7:$BZ$48,31,TRUE),"")</f>
        <v/>
      </c>
      <c r="B9" s="73"/>
      <c r="C9" s="62"/>
      <c r="D9" s="62"/>
      <c r="E9" s="30" t="str">
        <f>IF($D9=""," ",$C9/100*VLOOKUP($D9,allergenes,E$2,TRUE))</f>
        <v xml:space="preserve"> </v>
      </c>
      <c r="F9" s="30" t="str">
        <f>IF($D9=""," ",$C9/100*VLOOKUP($D9,allergenes,F$2,TRUE))</f>
        <v xml:space="preserve"> </v>
      </c>
      <c r="G9" s="30" t="str">
        <f>IF($D9=""," ",$C9/100*VLOOKUP($D9,allergenes,G$2,TRUE))</f>
        <v xml:space="preserve"> </v>
      </c>
      <c r="H9" s="30" t="str">
        <f>IF($D9=""," ",$C9/100*VLOOKUP($D9,allergenes,H$2,TRUE))</f>
        <v xml:space="preserve"> </v>
      </c>
      <c r="I9" s="30" t="str">
        <f>IF($D9=""," ",$C9/100*VLOOKUP($D9,allergenes,I$2,TRUE))</f>
        <v xml:space="preserve"> </v>
      </c>
      <c r="J9" s="30" t="str">
        <f>IF($D9=""," ",$C9/100*VLOOKUP($D9,allergenes,J$2,TRUE))</f>
        <v xml:space="preserve"> </v>
      </c>
      <c r="K9" s="30" t="str">
        <f>IF($D9=""," ",$C9/100*VLOOKUP($D9,allergenes,K$2,TRUE))</f>
        <v xml:space="preserve"> </v>
      </c>
      <c r="L9" s="30" t="str">
        <f>IF($D9=""," ",$C9/100*VLOOKUP($D9,allergenes,L$2,TRUE))</f>
        <v xml:space="preserve"> </v>
      </c>
      <c r="M9" s="30" t="str">
        <f>IF($D9=""," ",$C9/100*VLOOKUP($D9,allergenes,M$2,TRUE))</f>
        <v xml:space="preserve"> </v>
      </c>
      <c r="N9" s="30" t="str">
        <f>IF($D9=""," ",$C9/100*VLOOKUP($D9,allergenes,N$2,TRUE))</f>
        <v xml:space="preserve"> </v>
      </c>
      <c r="O9" s="30" t="str">
        <f>IF($D9=""," ",$C9/100*VLOOKUP($D9,allergenes,O$2,TRUE))</f>
        <v xml:space="preserve"> </v>
      </c>
      <c r="P9" s="30" t="str">
        <f>IF($D9=""," ",$C9/100*VLOOKUP($D9,allergenes,P$2,TRUE))</f>
        <v xml:space="preserve"> </v>
      </c>
      <c r="Q9" s="30" t="str">
        <f>IF($D9=""," ",$C9/100*VLOOKUP($D9,allergenes,Q$2,TRUE))</f>
        <v xml:space="preserve"> </v>
      </c>
      <c r="R9" s="30" t="str">
        <f>IF($D9=""," ",$C9/100*VLOOKUP($D9,allergenes,R$2,TRUE))</f>
        <v xml:space="preserve"> </v>
      </c>
      <c r="S9" s="30" t="str">
        <f>IF($D9=""," ",$C9/100*VLOOKUP($D9,allergenes,S$2,TRUE))</f>
        <v xml:space="preserve"> </v>
      </c>
      <c r="T9" s="30" t="str">
        <f>IF($D9=""," ",$C9/100*VLOOKUP($D9,allergenes,T$2,TRUE))</f>
        <v xml:space="preserve"> </v>
      </c>
      <c r="U9" s="30" t="str">
        <f>IF($D9=""," ",$C9/100*VLOOKUP($D9,allergenes,U$2,TRUE))</f>
        <v xml:space="preserve"> </v>
      </c>
      <c r="V9" s="30" t="str">
        <f>IF($D9=""," ",$C9/100*VLOOKUP($D9,allergenes,V$2,TRUE))</f>
        <v xml:space="preserve"> </v>
      </c>
      <c r="W9" s="30" t="str">
        <f>IF($D9=""," ",$C9/100*VLOOKUP($D9,allergenes,W$2,TRUE))</f>
        <v xml:space="preserve"> </v>
      </c>
      <c r="X9" s="30" t="str">
        <f>IF($D9=""," ",$C9/100*VLOOKUP($D9,allergenes,X$2,TRUE))</f>
        <v xml:space="preserve"> </v>
      </c>
      <c r="Y9" s="30" t="str">
        <f>IF($D9=""," ",$C9/100*VLOOKUP($D9,allergenes,Y$2,TRUE))</f>
        <v xml:space="preserve"> </v>
      </c>
      <c r="Z9" s="30" t="str">
        <f>IF($D9=""," ",$C9/100*VLOOKUP($D9,allergenes,Z$2,TRUE))</f>
        <v xml:space="preserve"> </v>
      </c>
      <c r="AA9" s="30" t="str">
        <f>IF($D9=""," ",$C9/100*VLOOKUP($D9,allergenes,AA$2,TRUE))</f>
        <v xml:space="preserve"> </v>
      </c>
      <c r="AB9" s="30" t="str">
        <f>IF($D9=""," ",$C9/100*VLOOKUP($D9,allergenes,AB$2,TRUE))</f>
        <v xml:space="preserve"> </v>
      </c>
      <c r="AC9" s="30" t="str">
        <f>IF($D9=""," ",$C9/100*VLOOKUP($D9,allergenes,AC$2,TRUE))</f>
        <v xml:space="preserve"> </v>
      </c>
      <c r="AD9" s="30" t="str">
        <f>IF($D9=""," ",$C9/100*VLOOKUP($D9,allergenes,AD$2,TRUE))</f>
        <v xml:space="preserve"> </v>
      </c>
      <c r="AE9" s="30" t="str">
        <f>IF($D9=""," ",$C9/100*VLOOKUP($D9,allergenes,AE$2,TRUE))</f>
        <v xml:space="preserve"> </v>
      </c>
      <c r="AF9" s="30" t="str">
        <f>IF($D9=""," ",$C9/100*VLOOKUP($D9,allergenes,AF$2,TRUE))</f>
        <v xml:space="preserve"> </v>
      </c>
    </row>
    <row r="10" spans="1:74">
      <c r="A10" t="str">
        <f>IF(D10&lt;&gt;"",VLOOKUP(D10,'fichier huile essentielle'!$B$7:$BZ$48,31,TRUE),"")</f>
        <v/>
      </c>
      <c r="B10" s="73"/>
      <c r="C10" s="62"/>
      <c r="D10" s="62"/>
      <c r="E10" s="30" t="str">
        <f>IF($D10=""," ",$C10/100*VLOOKUP($D10,allergenes,E$2,TRUE))</f>
        <v xml:space="preserve"> </v>
      </c>
      <c r="F10" s="30" t="str">
        <f>IF($D10=""," ",$C10/100*VLOOKUP($D10,allergenes,F$2,TRUE))</f>
        <v xml:space="preserve"> </v>
      </c>
      <c r="G10" s="30" t="str">
        <f>IF($D10=""," ",$C10/100*VLOOKUP($D10,allergenes,G$2,TRUE))</f>
        <v xml:space="preserve"> </v>
      </c>
      <c r="H10" s="30" t="str">
        <f>IF($D10=""," ",$C10/100*VLOOKUP($D10,allergenes,H$2,TRUE))</f>
        <v xml:space="preserve"> </v>
      </c>
      <c r="I10" s="30" t="str">
        <f>IF($D10=""," ",$C10/100*VLOOKUP($D10,allergenes,I$2,TRUE))</f>
        <v xml:space="preserve"> </v>
      </c>
      <c r="J10" s="30" t="str">
        <f>IF($D10=""," ",$C10/100*VLOOKUP($D10,allergenes,J$2,TRUE))</f>
        <v xml:space="preserve"> </v>
      </c>
      <c r="K10" s="30" t="str">
        <f>IF($D10=""," ",$C10/100*VLOOKUP($D10,allergenes,K$2,TRUE))</f>
        <v xml:space="preserve"> </v>
      </c>
      <c r="L10" s="30" t="str">
        <f>IF($D10=""," ",$C10/100*VLOOKUP($D10,allergenes,L$2,TRUE))</f>
        <v xml:space="preserve"> </v>
      </c>
      <c r="M10" s="30" t="str">
        <f>IF($D10=""," ",$C10/100*VLOOKUP($D10,allergenes,M$2,TRUE))</f>
        <v xml:space="preserve"> </v>
      </c>
      <c r="N10" s="30" t="str">
        <f>IF($D10=""," ",$C10/100*VLOOKUP($D10,allergenes,N$2,TRUE))</f>
        <v xml:space="preserve"> </v>
      </c>
      <c r="O10" s="30" t="str">
        <f>IF($D10=""," ",$C10/100*VLOOKUP($D10,allergenes,O$2,TRUE))</f>
        <v xml:space="preserve"> </v>
      </c>
      <c r="P10" s="30" t="str">
        <f>IF($D10=""," ",$C10/100*VLOOKUP($D10,allergenes,P$2,TRUE))</f>
        <v xml:space="preserve"> </v>
      </c>
      <c r="Q10" s="30" t="str">
        <f>IF($D10=""," ",$C10/100*VLOOKUP($D10,allergenes,Q$2,TRUE))</f>
        <v xml:space="preserve"> </v>
      </c>
      <c r="R10" s="30" t="str">
        <f>IF($D10=""," ",$C10/100*VLOOKUP($D10,allergenes,R$2,TRUE))</f>
        <v xml:space="preserve"> </v>
      </c>
      <c r="S10" s="30" t="str">
        <f>IF($D10=""," ",$C10/100*VLOOKUP($D10,allergenes,S$2,TRUE))</f>
        <v xml:space="preserve"> </v>
      </c>
      <c r="T10" s="30" t="str">
        <f>IF($D10=""," ",$C10/100*VLOOKUP($D10,allergenes,T$2,TRUE))</f>
        <v xml:space="preserve"> </v>
      </c>
      <c r="U10" s="30" t="str">
        <f>IF($D10=""," ",$C10/100*VLOOKUP($D10,allergenes,U$2,TRUE))</f>
        <v xml:space="preserve"> </v>
      </c>
      <c r="V10" s="30" t="str">
        <f>IF($D10=""," ",$C10/100*VLOOKUP($D10,allergenes,V$2,TRUE))</f>
        <v xml:space="preserve"> </v>
      </c>
      <c r="W10" s="30" t="str">
        <f>IF($D10=""," ",$C10/100*VLOOKUP($D10,allergenes,W$2,TRUE))</f>
        <v xml:space="preserve"> </v>
      </c>
      <c r="X10" s="30" t="str">
        <f>IF($D10=""," ",$C10/100*VLOOKUP($D10,allergenes,X$2,TRUE))</f>
        <v xml:space="preserve"> </v>
      </c>
      <c r="Y10" s="30" t="str">
        <f>IF($D10=""," ",$C10/100*VLOOKUP($D10,allergenes,Y$2,TRUE))</f>
        <v xml:space="preserve"> </v>
      </c>
      <c r="Z10" s="30" t="str">
        <f>IF($D10=""," ",$C10/100*VLOOKUP($D10,allergenes,Z$2,TRUE))</f>
        <v xml:space="preserve"> </v>
      </c>
      <c r="AA10" s="30" t="str">
        <f>IF($D10=""," ",$C10/100*VLOOKUP($D10,allergenes,AA$2,TRUE))</f>
        <v xml:space="preserve"> </v>
      </c>
      <c r="AB10" s="30" t="str">
        <f>IF($D10=""," ",$C10/100*VLOOKUP($D10,allergenes,AB$2,TRUE))</f>
        <v xml:space="preserve"> </v>
      </c>
      <c r="AC10" s="30" t="str">
        <f>IF($D10=""," ",$C10/100*VLOOKUP($D10,allergenes,AC$2,TRUE))</f>
        <v xml:space="preserve"> </v>
      </c>
      <c r="AD10" s="30" t="str">
        <f>IF($D10=""," ",$C10/100*VLOOKUP($D10,allergenes,AD$2,TRUE))</f>
        <v xml:space="preserve"> </v>
      </c>
      <c r="AE10" s="30" t="str">
        <f>IF($D10=""," ",$C10/100*VLOOKUP($D10,allergenes,AE$2,TRUE))</f>
        <v xml:space="preserve"> </v>
      </c>
      <c r="AF10" s="30" t="str">
        <f>IF($D10=""," ",$C10/100*VLOOKUP($D10,allergenes,AF$2,TRUE))</f>
        <v xml:space="preserve"> </v>
      </c>
    </row>
    <row r="11" spans="1:74">
      <c r="A11" t="str">
        <f>IF(D11&lt;&gt;"",VLOOKUP(D11,'fichier huile essentielle'!$B$7:$BZ$48,31,TRUE),"")</f>
        <v/>
      </c>
      <c r="B11" s="73"/>
      <c r="C11" s="62"/>
      <c r="D11" s="62"/>
      <c r="E11" s="30" t="str">
        <f>IF($D11=""," ",$C11/100*VLOOKUP($D11,allergenes,E$2,TRUE))</f>
        <v xml:space="preserve"> </v>
      </c>
      <c r="F11" s="30" t="str">
        <f>IF($D11=""," ",$C11/100*VLOOKUP($D11,allergenes,F$2,TRUE))</f>
        <v xml:space="preserve"> </v>
      </c>
      <c r="G11" s="30" t="str">
        <f>IF($D11=""," ",$C11/100*VLOOKUP($D11,allergenes,G$2,TRUE))</f>
        <v xml:space="preserve"> </v>
      </c>
      <c r="H11" s="30" t="str">
        <f>IF($D11=""," ",$C11/100*VLOOKUP($D11,allergenes,H$2,TRUE))</f>
        <v xml:space="preserve"> </v>
      </c>
      <c r="I11" s="30" t="str">
        <f>IF($D11=""," ",$C11/100*VLOOKUP($D11,allergenes,I$2,TRUE))</f>
        <v xml:space="preserve"> </v>
      </c>
      <c r="J11" s="30" t="str">
        <f>IF($D11=""," ",$C11/100*VLOOKUP($D11,allergenes,J$2,TRUE))</f>
        <v xml:space="preserve"> </v>
      </c>
      <c r="K11" s="30" t="str">
        <f>IF($D11=""," ",$C11/100*VLOOKUP($D11,allergenes,K$2,TRUE))</f>
        <v xml:space="preserve"> </v>
      </c>
      <c r="L11" s="30" t="str">
        <f>IF($D11=""," ",$C11/100*VLOOKUP($D11,allergenes,L$2,TRUE))</f>
        <v xml:space="preserve"> </v>
      </c>
      <c r="M11" s="30" t="str">
        <f>IF($D11=""," ",$C11/100*VLOOKUP($D11,allergenes,M$2,TRUE))</f>
        <v xml:space="preserve"> </v>
      </c>
      <c r="N11" s="30" t="str">
        <f>IF($D11=""," ",$C11/100*VLOOKUP($D11,allergenes,N$2,TRUE))</f>
        <v xml:space="preserve"> </v>
      </c>
      <c r="O11" s="30" t="str">
        <f>IF($D11=""," ",$C11/100*VLOOKUP($D11,allergenes,O$2,TRUE))</f>
        <v xml:space="preserve"> </v>
      </c>
      <c r="P11" s="30" t="str">
        <f>IF($D11=""," ",$C11/100*VLOOKUP($D11,allergenes,P$2,TRUE))</f>
        <v xml:space="preserve"> </v>
      </c>
      <c r="Q11" s="30" t="str">
        <f>IF($D11=""," ",$C11/100*VLOOKUP($D11,allergenes,Q$2,TRUE))</f>
        <v xml:space="preserve"> </v>
      </c>
      <c r="R11" s="30" t="str">
        <f>IF($D11=""," ",$C11/100*VLOOKUP($D11,allergenes,R$2,TRUE))</f>
        <v xml:space="preserve"> </v>
      </c>
      <c r="S11" s="30" t="str">
        <f>IF($D11=""," ",$C11/100*VLOOKUP($D11,allergenes,S$2,TRUE))</f>
        <v xml:space="preserve"> </v>
      </c>
      <c r="T11" s="30" t="str">
        <f>IF($D11=""," ",$C11/100*VLOOKUP($D11,allergenes,T$2,TRUE))</f>
        <v xml:space="preserve"> </v>
      </c>
      <c r="U11" s="30" t="str">
        <f>IF($D11=""," ",$C11/100*VLOOKUP($D11,allergenes,U$2,TRUE))</f>
        <v xml:space="preserve"> </v>
      </c>
      <c r="V11" s="30" t="str">
        <f>IF($D11=""," ",$C11/100*VLOOKUP($D11,allergenes,V$2,TRUE))</f>
        <v xml:space="preserve"> </v>
      </c>
      <c r="W11" s="30" t="str">
        <f>IF($D11=""," ",$C11/100*VLOOKUP($D11,allergenes,W$2,TRUE))</f>
        <v xml:space="preserve"> </v>
      </c>
      <c r="X11" s="30" t="str">
        <f>IF($D11=""," ",$C11/100*VLOOKUP($D11,allergenes,X$2,TRUE))</f>
        <v xml:space="preserve"> </v>
      </c>
      <c r="Y11" s="30" t="str">
        <f>IF($D11=""," ",$C11/100*VLOOKUP($D11,allergenes,Y$2,TRUE))</f>
        <v xml:space="preserve"> </v>
      </c>
      <c r="Z11" s="30" t="str">
        <f>IF($D11=""," ",$C11/100*VLOOKUP($D11,allergenes,Z$2,TRUE))</f>
        <v xml:space="preserve"> </v>
      </c>
      <c r="AA11" s="30" t="str">
        <f>IF($D11=""," ",$C11/100*VLOOKUP($D11,allergenes,AA$2,TRUE))</f>
        <v xml:space="preserve"> </v>
      </c>
      <c r="AB11" s="30" t="str">
        <f>IF($D11=""," ",$C11/100*VLOOKUP($D11,allergenes,AB$2,TRUE))</f>
        <v xml:space="preserve"> </v>
      </c>
      <c r="AC11" s="30" t="str">
        <f>IF($D11=""," ",$C11/100*VLOOKUP($D11,allergenes,AC$2,TRUE))</f>
        <v xml:space="preserve"> </v>
      </c>
      <c r="AD11" s="30" t="str">
        <f>IF($D11=""," ",$C11/100*VLOOKUP($D11,allergenes,AD$2,TRUE))</f>
        <v xml:space="preserve"> </v>
      </c>
      <c r="AE11" s="30" t="str">
        <f>IF($D11=""," ",$C11/100*VLOOKUP($D11,allergenes,AE$2,TRUE))</f>
        <v xml:space="preserve"> </v>
      </c>
      <c r="AF11" s="30" t="str">
        <f>IF($D11=""," ",$C11/100*VLOOKUP($D11,allergenes,AF$2,TRUE))</f>
        <v xml:space="preserve"> </v>
      </c>
    </row>
    <row r="12" spans="1:74">
      <c r="A12" t="str">
        <f>IF(D12&lt;&gt;"",VLOOKUP(D12,'fichier huile essentielle'!$B$7:$BZ$48,31,TRUE),"")</f>
        <v/>
      </c>
      <c r="B12" s="73"/>
      <c r="C12" s="62"/>
      <c r="D12" s="62"/>
      <c r="E12" s="30" t="str">
        <f>IF($D12=""," ",$C12/100*VLOOKUP($D12,allergenes,E$2,TRUE))</f>
        <v xml:space="preserve"> </v>
      </c>
      <c r="F12" s="30" t="str">
        <f>IF($D12=""," ",$C12/100*VLOOKUP($D12,allergenes,F$2,TRUE))</f>
        <v xml:space="preserve"> </v>
      </c>
      <c r="G12" s="30" t="str">
        <f>IF($D12=""," ",$C12/100*VLOOKUP($D12,allergenes,G$2,TRUE))</f>
        <v xml:space="preserve"> </v>
      </c>
      <c r="H12" s="30" t="str">
        <f>IF($D12=""," ",$C12/100*VLOOKUP($D12,allergenes,H$2,TRUE))</f>
        <v xml:space="preserve"> </v>
      </c>
      <c r="I12" s="30" t="str">
        <f>IF($D12=""," ",$C12/100*VLOOKUP($D12,allergenes,I$2,TRUE))</f>
        <v xml:space="preserve"> </v>
      </c>
      <c r="J12" s="30" t="str">
        <f>IF($D12=""," ",$C12/100*VLOOKUP($D12,allergenes,J$2,TRUE))</f>
        <v xml:space="preserve"> </v>
      </c>
      <c r="K12" s="30" t="str">
        <f>IF($D12=""," ",$C12/100*VLOOKUP($D12,allergenes,K$2,TRUE))</f>
        <v xml:space="preserve"> </v>
      </c>
      <c r="L12" s="30" t="str">
        <f>IF($D12=""," ",$C12/100*VLOOKUP($D12,allergenes,L$2,TRUE))</f>
        <v xml:space="preserve"> </v>
      </c>
      <c r="M12" s="30" t="str">
        <f>IF($D12=""," ",$C12/100*VLOOKUP($D12,allergenes,M$2,TRUE))</f>
        <v xml:space="preserve"> </v>
      </c>
      <c r="N12" s="30" t="str">
        <f>IF($D12=""," ",$C12/100*VLOOKUP($D12,allergenes,N$2,TRUE))</f>
        <v xml:space="preserve"> </v>
      </c>
      <c r="O12" s="30" t="str">
        <f>IF($D12=""," ",$C12/100*VLOOKUP($D12,allergenes,O$2,TRUE))</f>
        <v xml:space="preserve"> </v>
      </c>
      <c r="P12" s="30" t="str">
        <f>IF($D12=""," ",$C12/100*VLOOKUP($D12,allergenes,P$2,TRUE))</f>
        <v xml:space="preserve"> </v>
      </c>
      <c r="Q12" s="30" t="str">
        <f>IF($D12=""," ",$C12/100*VLOOKUP($D12,allergenes,Q$2,TRUE))</f>
        <v xml:space="preserve"> </v>
      </c>
      <c r="R12" s="30" t="str">
        <f>IF($D12=""," ",$C12/100*VLOOKUP($D12,allergenes,R$2,TRUE))</f>
        <v xml:space="preserve"> </v>
      </c>
      <c r="S12" s="30" t="str">
        <f>IF($D12=""," ",$C12/100*VLOOKUP($D12,allergenes,S$2,TRUE))</f>
        <v xml:space="preserve"> </v>
      </c>
      <c r="T12" s="30" t="str">
        <f>IF($D12=""," ",$C12/100*VLOOKUP($D12,allergenes,T$2,TRUE))</f>
        <v xml:space="preserve"> </v>
      </c>
      <c r="U12" s="30" t="str">
        <f>IF($D12=""," ",$C12/100*VLOOKUP($D12,allergenes,U$2,TRUE))</f>
        <v xml:space="preserve"> </v>
      </c>
      <c r="V12" s="30" t="str">
        <f>IF($D12=""," ",$C12/100*VLOOKUP($D12,allergenes,V$2,TRUE))</f>
        <v xml:space="preserve"> </v>
      </c>
      <c r="W12" s="30" t="str">
        <f>IF($D12=""," ",$C12/100*VLOOKUP($D12,allergenes,W$2,TRUE))</f>
        <v xml:space="preserve"> </v>
      </c>
      <c r="X12" s="30" t="str">
        <f>IF($D12=""," ",$C12/100*VLOOKUP($D12,allergenes,X$2,TRUE))</f>
        <v xml:space="preserve"> </v>
      </c>
      <c r="Y12" s="30" t="str">
        <f>IF($D12=""," ",$C12/100*VLOOKUP($D12,allergenes,Y$2,TRUE))</f>
        <v xml:space="preserve"> </v>
      </c>
      <c r="Z12" s="30" t="str">
        <f>IF($D12=""," ",$C12/100*VLOOKUP($D12,allergenes,Z$2,TRUE))</f>
        <v xml:space="preserve"> </v>
      </c>
      <c r="AA12" s="30" t="str">
        <f>IF($D12=""," ",$C12/100*VLOOKUP($D12,allergenes,AA$2,TRUE))</f>
        <v xml:space="preserve"> </v>
      </c>
      <c r="AB12" s="30" t="str">
        <f>IF($D12=""," ",$C12/100*VLOOKUP($D12,allergenes,AB$2,TRUE))</f>
        <v xml:space="preserve"> </v>
      </c>
      <c r="AC12" s="30" t="str">
        <f>IF($D12=""," ",$C12/100*VLOOKUP($D12,allergenes,AC$2,TRUE))</f>
        <v xml:space="preserve"> </v>
      </c>
      <c r="AD12" s="30" t="str">
        <f>IF($D12=""," ",$C12/100*VLOOKUP($D12,allergenes,AD$2,TRUE))</f>
        <v xml:space="preserve"> </v>
      </c>
      <c r="AE12" s="30" t="str">
        <f>IF($D12=""," ",$C12/100*VLOOKUP($D12,allergenes,AE$2,TRUE))</f>
        <v xml:space="preserve"> </v>
      </c>
      <c r="AF12" s="30" t="str">
        <f>IF($D12=""," ",$C12/100*VLOOKUP($D12,allergenes,AF$2,TRUE))</f>
        <v xml:space="preserve"> </v>
      </c>
    </row>
    <row r="13" spans="1:74">
      <c r="A13" t="str">
        <f>IF(D13&lt;&gt;"",VLOOKUP(D13,'fichier huile essentielle'!$B$7:$BZ$48,31,TRUE),"")</f>
        <v/>
      </c>
      <c r="B13" s="73"/>
      <c r="C13" s="62"/>
      <c r="D13" s="62"/>
      <c r="E13" s="30" t="str">
        <f>IF($D13=""," ",$C13/100*VLOOKUP($D13,allergenes,E$2,TRUE))</f>
        <v xml:space="preserve"> </v>
      </c>
      <c r="F13" s="30" t="str">
        <f>IF($D13=""," ",$C13/100*VLOOKUP($D13,allergenes,F$2,TRUE))</f>
        <v xml:space="preserve"> </v>
      </c>
      <c r="G13" s="30" t="str">
        <f>IF($D13=""," ",$C13/100*VLOOKUP($D13,allergenes,G$2,TRUE))</f>
        <v xml:space="preserve"> </v>
      </c>
      <c r="H13" s="30" t="str">
        <f>IF($D13=""," ",$C13/100*VLOOKUP($D13,allergenes,H$2,TRUE))</f>
        <v xml:space="preserve"> </v>
      </c>
      <c r="I13" s="30" t="str">
        <f>IF($D13=""," ",$C13/100*VLOOKUP($D13,allergenes,I$2,TRUE))</f>
        <v xml:space="preserve"> </v>
      </c>
      <c r="J13" s="30" t="str">
        <f>IF($D13=""," ",$C13/100*VLOOKUP($D13,allergenes,J$2,TRUE))</f>
        <v xml:space="preserve"> </v>
      </c>
      <c r="K13" s="30" t="str">
        <f>IF($D13=""," ",$C13/100*VLOOKUP($D13,allergenes,K$2,TRUE))</f>
        <v xml:space="preserve"> </v>
      </c>
      <c r="L13" s="30" t="str">
        <f>IF($D13=""," ",$C13/100*VLOOKUP($D13,allergenes,L$2,TRUE))</f>
        <v xml:space="preserve"> </v>
      </c>
      <c r="M13" s="30" t="str">
        <f>IF($D13=""," ",$C13/100*VLOOKUP($D13,allergenes,M$2,TRUE))</f>
        <v xml:space="preserve"> </v>
      </c>
      <c r="N13" s="30" t="str">
        <f>IF($D13=""," ",$C13/100*VLOOKUP($D13,allergenes,N$2,TRUE))</f>
        <v xml:space="preserve"> </v>
      </c>
      <c r="O13" s="30" t="str">
        <f>IF($D13=""," ",$C13/100*VLOOKUP($D13,allergenes,O$2,TRUE))</f>
        <v xml:space="preserve"> </v>
      </c>
      <c r="P13" s="30" t="str">
        <f>IF($D13=""," ",$C13/100*VLOOKUP($D13,allergenes,P$2,TRUE))</f>
        <v xml:space="preserve"> </v>
      </c>
      <c r="Q13" s="30" t="str">
        <f>IF($D13=""," ",$C13/100*VLOOKUP($D13,allergenes,Q$2,TRUE))</f>
        <v xml:space="preserve"> </v>
      </c>
      <c r="R13" s="30" t="str">
        <f>IF($D13=""," ",$C13/100*VLOOKUP($D13,allergenes,R$2,TRUE))</f>
        <v xml:space="preserve"> </v>
      </c>
      <c r="S13" s="30" t="str">
        <f>IF($D13=""," ",$C13/100*VLOOKUP($D13,allergenes,S$2,TRUE))</f>
        <v xml:space="preserve"> </v>
      </c>
      <c r="T13" s="30" t="str">
        <f>IF($D13=""," ",$C13/100*VLOOKUP($D13,allergenes,T$2,TRUE))</f>
        <v xml:space="preserve"> </v>
      </c>
      <c r="U13" s="30" t="str">
        <f>IF($D13=""," ",$C13/100*VLOOKUP($D13,allergenes,U$2,TRUE))</f>
        <v xml:space="preserve"> </v>
      </c>
      <c r="V13" s="30" t="str">
        <f>IF($D13=""," ",$C13/100*VLOOKUP($D13,allergenes,V$2,TRUE))</f>
        <v xml:space="preserve"> </v>
      </c>
      <c r="W13" s="30" t="str">
        <f>IF($D13=""," ",$C13/100*VLOOKUP($D13,allergenes,W$2,TRUE))</f>
        <v xml:space="preserve"> </v>
      </c>
      <c r="X13" s="30" t="str">
        <f>IF($D13=""," ",$C13/100*VLOOKUP($D13,allergenes,X$2,TRUE))</f>
        <v xml:space="preserve"> </v>
      </c>
      <c r="Y13" s="30" t="str">
        <f>IF($D13=""," ",$C13/100*VLOOKUP($D13,allergenes,Y$2,TRUE))</f>
        <v xml:space="preserve"> </v>
      </c>
      <c r="Z13" s="30" t="str">
        <f>IF($D13=""," ",$C13/100*VLOOKUP($D13,allergenes,Z$2,TRUE))</f>
        <v xml:space="preserve"> </v>
      </c>
      <c r="AA13" s="30" t="str">
        <f>IF($D13=""," ",$C13/100*VLOOKUP($D13,allergenes,AA$2,TRUE))</f>
        <v xml:space="preserve"> </v>
      </c>
      <c r="AB13" s="30" t="str">
        <f>IF($D13=""," ",$C13/100*VLOOKUP($D13,allergenes,AB$2,TRUE))</f>
        <v xml:space="preserve"> </v>
      </c>
      <c r="AC13" s="30" t="str">
        <f>IF($D13=""," ",$C13/100*VLOOKUP($D13,allergenes,AC$2,TRUE))</f>
        <v xml:space="preserve"> </v>
      </c>
      <c r="AD13" s="30" t="str">
        <f>IF($D13=""," ",$C13/100*VLOOKUP($D13,allergenes,AD$2,TRUE))</f>
        <v xml:space="preserve"> </v>
      </c>
      <c r="AE13" s="30" t="str">
        <f>IF($D13=""," ",$C13/100*VLOOKUP($D13,allergenes,AE$2,TRUE))</f>
        <v xml:space="preserve"> </v>
      </c>
      <c r="AF13" s="30" t="str">
        <f>IF($D13=""," ",$C13/100*VLOOKUP($D13,allergenes,AF$2,TRUE))</f>
        <v xml:space="preserve"> </v>
      </c>
    </row>
    <row r="14" spans="1:74">
      <c r="A14" t="str">
        <f>IF(D14&lt;&gt;"",VLOOKUP(D14,'fichier huile essentielle'!$B$7:$BZ$48,31,TRUE),"")</f>
        <v/>
      </c>
      <c r="B14" s="73"/>
      <c r="C14" s="62"/>
      <c r="D14" s="62"/>
      <c r="E14" s="30" t="str">
        <f>IF($D14=""," ",$C14/100*VLOOKUP($D14,allergenes,E$2,TRUE))</f>
        <v xml:space="preserve"> </v>
      </c>
      <c r="F14" s="30" t="str">
        <f>IF($D14=""," ",$C14/100*VLOOKUP($D14,allergenes,F$2,TRUE))</f>
        <v xml:space="preserve"> </v>
      </c>
      <c r="G14" s="30" t="str">
        <f>IF($D14=""," ",$C14/100*VLOOKUP($D14,allergenes,G$2,TRUE))</f>
        <v xml:space="preserve"> </v>
      </c>
      <c r="H14" s="30" t="str">
        <f>IF($D14=""," ",$C14/100*VLOOKUP($D14,allergenes,H$2,TRUE))</f>
        <v xml:space="preserve"> </v>
      </c>
      <c r="I14" s="30" t="str">
        <f>IF($D14=""," ",$C14/100*VLOOKUP($D14,allergenes,I$2,TRUE))</f>
        <v xml:space="preserve"> </v>
      </c>
      <c r="J14" s="30" t="str">
        <f>IF($D14=""," ",$C14/100*VLOOKUP($D14,allergenes,J$2,TRUE))</f>
        <v xml:space="preserve"> </v>
      </c>
      <c r="K14" s="30" t="str">
        <f>IF($D14=""," ",$C14/100*VLOOKUP($D14,allergenes,K$2,TRUE))</f>
        <v xml:space="preserve"> </v>
      </c>
      <c r="L14" s="30" t="str">
        <f>IF($D14=""," ",$C14/100*VLOOKUP($D14,allergenes,L$2,TRUE))</f>
        <v xml:space="preserve"> </v>
      </c>
      <c r="M14" s="30" t="str">
        <f>IF($D14=""," ",$C14/100*VLOOKUP($D14,allergenes,M$2,TRUE))</f>
        <v xml:space="preserve"> </v>
      </c>
      <c r="N14" s="30" t="str">
        <f>IF($D14=""," ",$C14/100*VLOOKUP($D14,allergenes,N$2,TRUE))</f>
        <v xml:space="preserve"> </v>
      </c>
      <c r="O14" s="30" t="str">
        <f>IF($D14=""," ",$C14/100*VLOOKUP($D14,allergenes,O$2,TRUE))</f>
        <v xml:space="preserve"> </v>
      </c>
      <c r="P14" s="30" t="str">
        <f>IF($D14=""," ",$C14/100*VLOOKUP($D14,allergenes,P$2,TRUE))</f>
        <v xml:space="preserve"> </v>
      </c>
      <c r="Q14" s="30" t="str">
        <f>IF($D14=""," ",$C14/100*VLOOKUP($D14,allergenes,Q$2,TRUE))</f>
        <v xml:space="preserve"> </v>
      </c>
      <c r="R14" s="30" t="str">
        <f>IF($D14=""," ",$C14/100*VLOOKUP($D14,allergenes,R$2,TRUE))</f>
        <v xml:space="preserve"> </v>
      </c>
      <c r="S14" s="30" t="str">
        <f>IF($D14=""," ",$C14/100*VLOOKUP($D14,allergenes,S$2,TRUE))</f>
        <v xml:space="preserve"> </v>
      </c>
      <c r="T14" s="30" t="str">
        <f>IF($D14=""," ",$C14/100*VLOOKUP($D14,allergenes,T$2,TRUE))</f>
        <v xml:space="preserve"> </v>
      </c>
      <c r="U14" s="30" t="str">
        <f>IF($D14=""," ",$C14/100*VLOOKUP($D14,allergenes,U$2,TRUE))</f>
        <v xml:space="preserve"> </v>
      </c>
      <c r="V14" s="30" t="str">
        <f>IF($D14=""," ",$C14/100*VLOOKUP($D14,allergenes,V$2,TRUE))</f>
        <v xml:space="preserve"> </v>
      </c>
      <c r="W14" s="30" t="str">
        <f>IF($D14=""," ",$C14/100*VLOOKUP($D14,allergenes,W$2,TRUE))</f>
        <v xml:space="preserve"> </v>
      </c>
      <c r="X14" s="30" t="str">
        <f>IF($D14=""," ",$C14/100*VLOOKUP($D14,allergenes,X$2,TRUE))</f>
        <v xml:space="preserve"> </v>
      </c>
      <c r="Y14" s="30" t="str">
        <f>IF($D14=""," ",$C14/100*VLOOKUP($D14,allergenes,Y$2,TRUE))</f>
        <v xml:space="preserve"> </v>
      </c>
      <c r="Z14" s="30" t="str">
        <f>IF($D14=""," ",$C14/100*VLOOKUP($D14,allergenes,Z$2,TRUE))</f>
        <v xml:space="preserve"> </v>
      </c>
      <c r="AA14" s="30" t="str">
        <f>IF($D14=""," ",$C14/100*VLOOKUP($D14,allergenes,AA$2,TRUE))</f>
        <v xml:space="preserve"> </v>
      </c>
      <c r="AB14" s="30" t="str">
        <f>IF($D14=""," ",$C14/100*VLOOKUP($D14,allergenes,AB$2,TRUE))</f>
        <v xml:space="preserve"> </v>
      </c>
      <c r="AC14" s="30" t="str">
        <f>IF($D14=""," ",$C14/100*VLOOKUP($D14,allergenes,AC$2,TRUE))</f>
        <v xml:space="preserve"> </v>
      </c>
      <c r="AD14" s="30" t="str">
        <f>IF($D14=""," ",$C14/100*VLOOKUP($D14,allergenes,AD$2,TRUE))</f>
        <v xml:space="preserve"> </v>
      </c>
      <c r="AE14" s="30" t="str">
        <f>IF($D14=""," ",$C14/100*VLOOKUP($D14,allergenes,AE$2,TRUE))</f>
        <v xml:space="preserve"> </v>
      </c>
      <c r="AF14" s="30" t="str">
        <f>IF($D14=""," ",$C14/100*VLOOKUP($D14,allergenes,AF$2,TRUE))</f>
        <v xml:space="preserve"> </v>
      </c>
    </row>
    <row r="15" spans="1:74">
      <c r="A15" t="str">
        <f>IF(D15&lt;&gt;"",VLOOKUP(D15,'fichier huile essentielle'!$B$7:$BZ$48,31,TRUE),"")</f>
        <v/>
      </c>
      <c r="B15" s="73"/>
      <c r="C15" s="62"/>
      <c r="D15" s="62"/>
      <c r="E15" s="30" t="str">
        <f>IF($D15=""," ",$C15/100*VLOOKUP($D15,allergenes,E$2,TRUE))</f>
        <v xml:space="preserve"> </v>
      </c>
      <c r="F15" s="30" t="str">
        <f>IF($D15=""," ",$C15/100*VLOOKUP($D15,allergenes,F$2,TRUE))</f>
        <v xml:space="preserve"> </v>
      </c>
      <c r="G15" s="30" t="str">
        <f>IF($D15=""," ",$C15/100*VLOOKUP($D15,allergenes,G$2,TRUE))</f>
        <v xml:space="preserve"> </v>
      </c>
      <c r="H15" s="30" t="str">
        <f>IF($D15=""," ",$C15/100*VLOOKUP($D15,allergenes,H$2,TRUE))</f>
        <v xml:space="preserve"> </v>
      </c>
      <c r="I15" s="30" t="str">
        <f>IF($D15=""," ",$C15/100*VLOOKUP($D15,allergenes,I$2,TRUE))</f>
        <v xml:space="preserve"> </v>
      </c>
      <c r="J15" s="30" t="str">
        <f>IF($D15=""," ",$C15/100*VLOOKUP($D15,allergenes,J$2,TRUE))</f>
        <v xml:space="preserve"> </v>
      </c>
      <c r="K15" s="30" t="str">
        <f>IF($D15=""," ",$C15/100*VLOOKUP($D15,allergenes,K$2,TRUE))</f>
        <v xml:space="preserve"> </v>
      </c>
      <c r="L15" s="30" t="str">
        <f>IF($D15=""," ",$C15/100*VLOOKUP($D15,allergenes,L$2,TRUE))</f>
        <v xml:space="preserve"> </v>
      </c>
      <c r="M15" s="30" t="str">
        <f>IF($D15=""," ",$C15/100*VLOOKUP($D15,allergenes,M$2,TRUE))</f>
        <v xml:space="preserve"> </v>
      </c>
      <c r="N15" s="30" t="str">
        <f>IF($D15=""," ",$C15/100*VLOOKUP($D15,allergenes,N$2,TRUE))</f>
        <v xml:space="preserve"> </v>
      </c>
      <c r="O15" s="30" t="str">
        <f>IF($D15=""," ",$C15/100*VLOOKUP($D15,allergenes,O$2,TRUE))</f>
        <v xml:space="preserve"> </v>
      </c>
      <c r="P15" s="30" t="str">
        <f>IF($D15=""," ",$C15/100*VLOOKUP($D15,allergenes,P$2,TRUE))</f>
        <v xml:space="preserve"> </v>
      </c>
      <c r="Q15" s="30" t="str">
        <f>IF($D15=""," ",$C15/100*VLOOKUP($D15,allergenes,Q$2,TRUE))</f>
        <v xml:space="preserve"> </v>
      </c>
      <c r="R15" s="30" t="str">
        <f>IF($D15=""," ",$C15/100*VLOOKUP($D15,allergenes,R$2,TRUE))</f>
        <v xml:space="preserve"> </v>
      </c>
      <c r="S15" s="30" t="str">
        <f>IF($D15=""," ",$C15/100*VLOOKUP($D15,allergenes,S$2,TRUE))</f>
        <v xml:space="preserve"> </v>
      </c>
      <c r="T15" s="30" t="str">
        <f>IF($D15=""," ",$C15/100*VLOOKUP($D15,allergenes,T$2,TRUE))</f>
        <v xml:space="preserve"> </v>
      </c>
      <c r="U15" s="30" t="str">
        <f>IF($D15=""," ",$C15/100*VLOOKUP($D15,allergenes,U$2,TRUE))</f>
        <v xml:space="preserve"> </v>
      </c>
      <c r="V15" s="30" t="str">
        <f>IF($D15=""," ",$C15/100*VLOOKUP($D15,allergenes,V$2,TRUE))</f>
        <v xml:space="preserve"> </v>
      </c>
      <c r="W15" s="30" t="str">
        <f>IF($D15=""," ",$C15/100*VLOOKUP($D15,allergenes,W$2,TRUE))</f>
        <v xml:space="preserve"> </v>
      </c>
      <c r="X15" s="30" t="str">
        <f>IF($D15=""," ",$C15/100*VLOOKUP($D15,allergenes,X$2,TRUE))</f>
        <v xml:space="preserve"> </v>
      </c>
      <c r="Y15" s="30" t="str">
        <f>IF($D15=""," ",$C15/100*VLOOKUP($D15,allergenes,Y$2,TRUE))</f>
        <v xml:space="preserve"> </v>
      </c>
      <c r="Z15" s="30" t="str">
        <f>IF($D15=""," ",$C15/100*VLOOKUP($D15,allergenes,Z$2,TRUE))</f>
        <v xml:space="preserve"> </v>
      </c>
      <c r="AA15" s="30" t="str">
        <f>IF($D15=""," ",$C15/100*VLOOKUP($D15,allergenes,AA$2,TRUE))</f>
        <v xml:space="preserve"> </v>
      </c>
      <c r="AB15" s="30" t="str">
        <f>IF($D15=""," ",$C15/100*VLOOKUP($D15,allergenes,AB$2,TRUE))</f>
        <v xml:space="preserve"> </v>
      </c>
      <c r="AC15" s="30" t="str">
        <f>IF($D15=""," ",$C15/100*VLOOKUP($D15,allergenes,AC$2,TRUE))</f>
        <v xml:space="preserve"> </v>
      </c>
      <c r="AD15" s="30" t="str">
        <f>IF($D15=""," ",$C15/100*VLOOKUP($D15,allergenes,AD$2,TRUE))</f>
        <v xml:space="preserve"> </v>
      </c>
      <c r="AE15" s="30" t="str">
        <f>IF($D15=""," ",$C15/100*VLOOKUP($D15,allergenes,AE$2,TRUE))</f>
        <v xml:space="preserve"> </v>
      </c>
      <c r="AF15" s="30" t="str">
        <f>IF($D15=""," ",$C15/100*VLOOKUP($D15,allergenes,AF$2,TRUE))</f>
        <v xml:space="preserve"> </v>
      </c>
    </row>
    <row r="16" spans="1:74">
      <c r="A16" t="str">
        <f>IF(D16&lt;&gt;"",VLOOKUP(D16,'fichier huile essentielle'!$B$7:$BZ$48,31,TRUE),"")</f>
        <v/>
      </c>
      <c r="B16" s="73"/>
      <c r="C16" s="62"/>
      <c r="D16" s="62"/>
      <c r="E16" s="30" t="str">
        <f>IF($D16=""," ",$C16/100*VLOOKUP($D16,allergenes,E$2,TRUE))</f>
        <v xml:space="preserve"> </v>
      </c>
      <c r="F16" s="30" t="str">
        <f>IF($D16=""," ",$C16/100*VLOOKUP($D16,allergenes,F$2,TRUE))</f>
        <v xml:space="preserve"> </v>
      </c>
      <c r="G16" s="30" t="str">
        <f>IF($D16=""," ",$C16/100*VLOOKUP($D16,allergenes,G$2,TRUE))</f>
        <v xml:space="preserve"> </v>
      </c>
      <c r="H16" s="30" t="str">
        <f>IF($D16=""," ",$C16/100*VLOOKUP($D16,allergenes,H$2,TRUE))</f>
        <v xml:space="preserve"> </v>
      </c>
      <c r="I16" s="30" t="str">
        <f>IF($D16=""," ",$C16/100*VLOOKUP($D16,allergenes,I$2,TRUE))</f>
        <v xml:space="preserve"> </v>
      </c>
      <c r="J16" s="30" t="str">
        <f>IF($D16=""," ",$C16/100*VLOOKUP($D16,allergenes,J$2,TRUE))</f>
        <v xml:space="preserve"> </v>
      </c>
      <c r="K16" s="30" t="str">
        <f>IF($D16=""," ",$C16/100*VLOOKUP($D16,allergenes,K$2,TRUE))</f>
        <v xml:space="preserve"> </v>
      </c>
      <c r="L16" s="30" t="str">
        <f>IF($D16=""," ",$C16/100*VLOOKUP($D16,allergenes,L$2,TRUE))</f>
        <v xml:space="preserve"> </v>
      </c>
      <c r="M16" s="30" t="str">
        <f>IF($D16=""," ",$C16/100*VLOOKUP($D16,allergenes,M$2,TRUE))</f>
        <v xml:space="preserve"> </v>
      </c>
      <c r="N16" s="30" t="str">
        <f>IF($D16=""," ",$C16/100*VLOOKUP($D16,allergenes,N$2,TRUE))</f>
        <v xml:space="preserve"> </v>
      </c>
      <c r="O16" s="30" t="str">
        <f>IF($D16=""," ",$C16/100*VLOOKUP($D16,allergenes,O$2,TRUE))</f>
        <v xml:space="preserve"> </v>
      </c>
      <c r="P16" s="30" t="str">
        <f>IF($D16=""," ",$C16/100*VLOOKUP($D16,allergenes,P$2,TRUE))</f>
        <v xml:space="preserve"> </v>
      </c>
      <c r="Q16" s="30" t="str">
        <f>IF($D16=""," ",$C16/100*VLOOKUP($D16,allergenes,Q$2,TRUE))</f>
        <v xml:space="preserve"> </v>
      </c>
      <c r="R16" s="30" t="str">
        <f>IF($D16=""," ",$C16/100*VLOOKUP($D16,allergenes,R$2,TRUE))</f>
        <v xml:space="preserve"> </v>
      </c>
      <c r="S16" s="30" t="str">
        <f>IF($D16=""," ",$C16/100*VLOOKUP($D16,allergenes,S$2,TRUE))</f>
        <v xml:space="preserve"> </v>
      </c>
      <c r="T16" s="30" t="str">
        <f>IF($D16=""," ",$C16/100*VLOOKUP($D16,allergenes,T$2,TRUE))</f>
        <v xml:space="preserve"> </v>
      </c>
      <c r="U16" s="30" t="str">
        <f>IF($D16=""," ",$C16/100*VLOOKUP($D16,allergenes,U$2,TRUE))</f>
        <v xml:space="preserve"> </v>
      </c>
      <c r="V16" s="30" t="str">
        <f>IF($D16=""," ",$C16/100*VLOOKUP($D16,allergenes,V$2,TRUE))</f>
        <v xml:space="preserve"> </v>
      </c>
      <c r="W16" s="30" t="str">
        <f>IF($D16=""," ",$C16/100*VLOOKUP($D16,allergenes,W$2,TRUE))</f>
        <v xml:space="preserve"> </v>
      </c>
      <c r="X16" s="30" t="str">
        <f>IF($D16=""," ",$C16/100*VLOOKUP($D16,allergenes,X$2,TRUE))</f>
        <v xml:space="preserve"> </v>
      </c>
      <c r="Y16" s="30" t="str">
        <f>IF($D16=""," ",$C16/100*VLOOKUP($D16,allergenes,Y$2,TRUE))</f>
        <v xml:space="preserve"> </v>
      </c>
      <c r="Z16" s="30" t="str">
        <f>IF($D16=""," ",$C16/100*VLOOKUP($D16,allergenes,Z$2,TRUE))</f>
        <v xml:space="preserve"> </v>
      </c>
      <c r="AA16" s="30" t="str">
        <f>IF($D16=""," ",$C16/100*VLOOKUP($D16,allergenes,AA$2,TRUE))</f>
        <v xml:space="preserve"> </v>
      </c>
      <c r="AB16" s="30" t="str">
        <f>IF($D16=""," ",$C16/100*VLOOKUP($D16,allergenes,AB$2,TRUE))</f>
        <v xml:space="preserve"> </v>
      </c>
      <c r="AC16" s="30" t="str">
        <f>IF($D16=""," ",$C16/100*VLOOKUP($D16,allergenes,AC$2,TRUE))</f>
        <v xml:space="preserve"> </v>
      </c>
      <c r="AD16" s="30" t="str">
        <f>IF($D16=""," ",$C16/100*VLOOKUP($D16,allergenes,AD$2,TRUE))</f>
        <v xml:space="preserve"> </v>
      </c>
      <c r="AE16" s="30" t="str">
        <f>IF($D16=""," ",$C16/100*VLOOKUP($D16,allergenes,AE$2,TRUE))</f>
        <v xml:space="preserve"> </v>
      </c>
      <c r="AF16" s="30" t="str">
        <f>IF($D16=""," ",$C16/100*VLOOKUP($D16,allergenes,AF$2,TRUE))</f>
        <v xml:space="preserve"> </v>
      </c>
    </row>
    <row r="17" spans="1:55">
      <c r="A17" t="str">
        <f>IF(D17&lt;&gt;"",VLOOKUP(D17,'fichier huile essentielle'!$B$7:$BZ$48,31,TRUE),"")</f>
        <v/>
      </c>
      <c r="B17" s="73"/>
      <c r="C17" s="62"/>
      <c r="D17" s="62"/>
      <c r="E17" s="30" t="str">
        <f>IF($D17=""," ",$C17/100*VLOOKUP($D17,allergenes,E$2,TRUE))</f>
        <v xml:space="preserve"> </v>
      </c>
      <c r="F17" s="30" t="str">
        <f>IF($D17=""," ",$C17/100*VLOOKUP($D17,allergenes,F$2,TRUE))</f>
        <v xml:space="preserve"> </v>
      </c>
      <c r="G17" s="30" t="str">
        <f>IF($D17=""," ",$C17/100*VLOOKUP($D17,allergenes,G$2,TRUE))</f>
        <v xml:space="preserve"> </v>
      </c>
      <c r="H17" s="30" t="str">
        <f>IF($D17=""," ",$C17/100*VLOOKUP($D17,allergenes,H$2,TRUE))</f>
        <v xml:space="preserve"> </v>
      </c>
      <c r="I17" s="30" t="str">
        <f>IF($D17=""," ",$C17/100*VLOOKUP($D17,allergenes,I$2,TRUE))</f>
        <v xml:space="preserve"> </v>
      </c>
      <c r="J17" s="30" t="str">
        <f>IF($D17=""," ",$C17/100*VLOOKUP($D17,allergenes,J$2,TRUE))</f>
        <v xml:space="preserve"> </v>
      </c>
      <c r="K17" s="30" t="str">
        <f>IF($D17=""," ",$C17/100*VLOOKUP($D17,allergenes,K$2,TRUE))</f>
        <v xml:space="preserve"> </v>
      </c>
      <c r="L17" s="30" t="str">
        <f>IF($D17=""," ",$C17/100*VLOOKUP($D17,allergenes,L$2,TRUE))</f>
        <v xml:space="preserve"> </v>
      </c>
      <c r="M17" s="30" t="str">
        <f>IF($D17=""," ",$C17/100*VLOOKUP($D17,allergenes,M$2,TRUE))</f>
        <v xml:space="preserve"> </v>
      </c>
      <c r="N17" s="30" t="str">
        <f>IF($D17=""," ",$C17/100*VLOOKUP($D17,allergenes,N$2,TRUE))</f>
        <v xml:space="preserve"> </v>
      </c>
      <c r="O17" s="30" t="str">
        <f>IF($D17=""," ",$C17/100*VLOOKUP($D17,allergenes,O$2,TRUE))</f>
        <v xml:space="preserve"> </v>
      </c>
      <c r="P17" s="30" t="str">
        <f>IF($D17=""," ",$C17/100*VLOOKUP($D17,allergenes,P$2,TRUE))</f>
        <v xml:space="preserve"> </v>
      </c>
      <c r="Q17" s="30" t="str">
        <f>IF($D17=""," ",$C17/100*VLOOKUP($D17,allergenes,Q$2,TRUE))</f>
        <v xml:space="preserve"> </v>
      </c>
      <c r="R17" s="30" t="str">
        <f>IF($D17=""," ",$C17/100*VLOOKUP($D17,allergenes,R$2,TRUE))</f>
        <v xml:space="preserve"> </v>
      </c>
      <c r="S17" s="30" t="str">
        <f>IF($D17=""," ",$C17/100*VLOOKUP($D17,allergenes,S$2,TRUE))</f>
        <v xml:space="preserve"> </v>
      </c>
      <c r="T17" s="30" t="str">
        <f>IF($D17=""," ",$C17/100*VLOOKUP($D17,allergenes,T$2,TRUE))</f>
        <v xml:space="preserve"> </v>
      </c>
      <c r="U17" s="30" t="str">
        <f>IF($D17=""," ",$C17/100*VLOOKUP($D17,allergenes,U$2,TRUE))</f>
        <v xml:space="preserve"> </v>
      </c>
      <c r="V17" s="30" t="str">
        <f>IF($D17=""," ",$C17/100*VLOOKUP($D17,allergenes,V$2,TRUE))</f>
        <v xml:space="preserve"> </v>
      </c>
      <c r="W17" s="30" t="str">
        <f>IF($D17=""," ",$C17/100*VLOOKUP($D17,allergenes,W$2,TRUE))</f>
        <v xml:space="preserve"> </v>
      </c>
      <c r="X17" s="30" t="str">
        <f>IF($D17=""," ",$C17/100*VLOOKUP($D17,allergenes,X$2,TRUE))</f>
        <v xml:space="preserve"> </v>
      </c>
      <c r="Y17" s="30" t="str">
        <f>IF($D17=""," ",$C17/100*VLOOKUP($D17,allergenes,Y$2,TRUE))</f>
        <v xml:space="preserve"> </v>
      </c>
      <c r="Z17" s="30" t="str">
        <f>IF($D17=""," ",$C17/100*VLOOKUP($D17,allergenes,Z$2,TRUE))</f>
        <v xml:space="preserve"> </v>
      </c>
      <c r="AA17" s="30" t="str">
        <f>IF($D17=""," ",$C17/100*VLOOKUP($D17,allergenes,AA$2,TRUE))</f>
        <v xml:space="preserve"> </v>
      </c>
      <c r="AB17" s="30" t="str">
        <f>IF($D17=""," ",$C17/100*VLOOKUP($D17,allergenes,AB$2,TRUE))</f>
        <v xml:space="preserve"> </v>
      </c>
      <c r="AC17" s="30" t="str">
        <f>IF($D17=""," ",$C17/100*VLOOKUP($D17,allergenes,AC$2,TRUE))</f>
        <v xml:space="preserve"> </v>
      </c>
      <c r="AD17" s="30" t="str">
        <f>IF($D17=""," ",$C17/100*VLOOKUP($D17,allergenes,AD$2,TRUE))</f>
        <v xml:space="preserve"> </v>
      </c>
      <c r="AE17" s="30" t="str">
        <f>IF($D17=""," ",$C17/100*VLOOKUP($D17,allergenes,AE$2,TRUE))</f>
        <v xml:space="preserve"> </v>
      </c>
      <c r="AF17" s="30" t="str">
        <f>IF($D17=""," ",$C17/100*VLOOKUP($D17,allergenes,AF$2,TRUE))</f>
        <v xml:space="preserve"> </v>
      </c>
    </row>
    <row r="18" spans="1:55">
      <c r="A18" t="str">
        <f>IF(D18&lt;&gt;"",VLOOKUP(D18,'fichier huile essentielle'!$B$7:$BZ$48,31,TRUE),"")</f>
        <v/>
      </c>
      <c r="B18" s="73"/>
      <c r="C18" s="62"/>
      <c r="D18" s="62"/>
      <c r="E18" s="30" t="str">
        <f>IF($D18=""," ",$C18/100*VLOOKUP($D18,allergenes,E$2,TRUE))</f>
        <v xml:space="preserve"> </v>
      </c>
      <c r="F18" s="30" t="str">
        <f>IF($D18=""," ",$C18/100*VLOOKUP($D18,allergenes,F$2,TRUE))</f>
        <v xml:space="preserve"> </v>
      </c>
      <c r="G18" s="30" t="str">
        <f>IF($D18=""," ",$C18/100*VLOOKUP($D18,allergenes,G$2,TRUE))</f>
        <v xml:space="preserve"> </v>
      </c>
      <c r="H18" s="30" t="str">
        <f>IF($D18=""," ",$C18/100*VLOOKUP($D18,allergenes,H$2,TRUE))</f>
        <v xml:space="preserve"> </v>
      </c>
      <c r="I18" s="30" t="str">
        <f>IF($D18=""," ",$C18/100*VLOOKUP($D18,allergenes,I$2,TRUE))</f>
        <v xml:space="preserve"> </v>
      </c>
      <c r="J18" s="30" t="str">
        <f>IF($D18=""," ",$C18/100*VLOOKUP($D18,allergenes,J$2,TRUE))</f>
        <v xml:space="preserve"> </v>
      </c>
      <c r="K18" s="30" t="str">
        <f>IF($D18=""," ",$C18/100*VLOOKUP($D18,allergenes,K$2,TRUE))</f>
        <v xml:space="preserve"> </v>
      </c>
      <c r="L18" s="30" t="str">
        <f>IF($D18=""," ",$C18/100*VLOOKUP($D18,allergenes,L$2,TRUE))</f>
        <v xml:space="preserve"> </v>
      </c>
      <c r="M18" s="30" t="str">
        <f>IF($D18=""," ",$C18/100*VLOOKUP($D18,allergenes,M$2,TRUE))</f>
        <v xml:space="preserve"> </v>
      </c>
      <c r="N18" s="30" t="str">
        <f>IF($D18=""," ",$C18/100*VLOOKUP($D18,allergenes,N$2,TRUE))</f>
        <v xml:space="preserve"> </v>
      </c>
      <c r="O18" s="30" t="str">
        <f>IF($D18=""," ",$C18/100*VLOOKUP($D18,allergenes,O$2,TRUE))</f>
        <v xml:space="preserve"> </v>
      </c>
      <c r="P18" s="30" t="str">
        <f>IF($D18=""," ",$C18/100*VLOOKUP($D18,allergenes,P$2,TRUE))</f>
        <v xml:space="preserve"> </v>
      </c>
      <c r="Q18" s="30" t="str">
        <f>IF($D18=""," ",$C18/100*VLOOKUP($D18,allergenes,Q$2,TRUE))</f>
        <v xml:space="preserve"> </v>
      </c>
      <c r="R18" s="30" t="str">
        <f>IF($D18=""," ",$C18/100*VLOOKUP($D18,allergenes,R$2,TRUE))</f>
        <v xml:space="preserve"> </v>
      </c>
      <c r="S18" s="30" t="str">
        <f>IF($D18=""," ",$C18/100*VLOOKUP($D18,allergenes,S$2,TRUE))</f>
        <v xml:space="preserve"> </v>
      </c>
      <c r="T18" s="30" t="str">
        <f>IF($D18=""," ",$C18/100*VLOOKUP($D18,allergenes,T$2,TRUE))</f>
        <v xml:space="preserve"> </v>
      </c>
      <c r="U18" s="30" t="str">
        <f>IF($D18=""," ",$C18/100*VLOOKUP($D18,allergenes,U$2,TRUE))</f>
        <v xml:space="preserve"> </v>
      </c>
      <c r="V18" s="30" t="str">
        <f>IF($D18=""," ",$C18/100*VLOOKUP($D18,allergenes,V$2,TRUE))</f>
        <v xml:space="preserve"> </v>
      </c>
      <c r="W18" s="30" t="str">
        <f>IF($D18=""," ",$C18/100*VLOOKUP($D18,allergenes,W$2,TRUE))</f>
        <v xml:space="preserve"> </v>
      </c>
      <c r="X18" s="30" t="str">
        <f>IF($D18=""," ",$C18/100*VLOOKUP($D18,allergenes,X$2,TRUE))</f>
        <v xml:space="preserve"> </v>
      </c>
      <c r="Y18" s="30" t="str">
        <f>IF($D18=""," ",$C18/100*VLOOKUP($D18,allergenes,Y$2,TRUE))</f>
        <v xml:space="preserve"> </v>
      </c>
      <c r="Z18" s="30" t="str">
        <f>IF($D18=""," ",$C18/100*VLOOKUP($D18,allergenes,Z$2,TRUE))</f>
        <v xml:space="preserve"> </v>
      </c>
      <c r="AA18" s="30" t="str">
        <f>IF($D18=""," ",$C18/100*VLOOKUP($D18,allergenes,AA$2,TRUE))</f>
        <v xml:space="preserve"> </v>
      </c>
      <c r="AB18" s="30" t="str">
        <f>IF($D18=""," ",$C18/100*VLOOKUP($D18,allergenes,AB$2,TRUE))</f>
        <v xml:space="preserve"> </v>
      </c>
      <c r="AC18" s="30" t="str">
        <f>IF($D18=""," ",$C18/100*VLOOKUP($D18,allergenes,AC$2,TRUE))</f>
        <v xml:space="preserve"> </v>
      </c>
      <c r="AD18" s="30" t="str">
        <f>IF($D18=""," ",$C18/100*VLOOKUP($D18,allergenes,AD$2,TRUE))</f>
        <v xml:space="preserve"> </v>
      </c>
      <c r="AE18" s="30" t="str">
        <f>IF($D18=""," ",$C18/100*VLOOKUP($D18,allergenes,AE$2,TRUE))</f>
        <v xml:space="preserve"> </v>
      </c>
      <c r="AF18" s="30" t="str">
        <f>IF($D18=""," ",$C18/100*VLOOKUP($D18,allergenes,AF$2,TRUE))</f>
        <v xml:space="preserve"> </v>
      </c>
    </row>
    <row r="19" spans="1:55">
      <c r="A19" t="str">
        <f>IF(D19&lt;&gt;"",VLOOKUP(D19,'fichier huile essentielle'!$B$7:$BZ$48,31,TRUE),"")</f>
        <v/>
      </c>
      <c r="B19" s="73"/>
      <c r="C19" s="62"/>
      <c r="D19" s="62"/>
      <c r="E19" s="30" t="str">
        <f>IF($D19=""," ",$C19/100*VLOOKUP($D19,allergenes,E$2,TRUE))</f>
        <v xml:space="preserve"> </v>
      </c>
      <c r="F19" s="30" t="str">
        <f>IF($D19=""," ",$C19/100*VLOOKUP($D19,allergenes,F$2,TRUE))</f>
        <v xml:space="preserve"> </v>
      </c>
      <c r="G19" s="30" t="str">
        <f>IF($D19=""," ",$C19/100*VLOOKUP($D19,allergenes,G$2,TRUE))</f>
        <v xml:space="preserve"> </v>
      </c>
      <c r="H19" s="30" t="str">
        <f>IF($D19=""," ",$C19/100*VLOOKUP($D19,allergenes,H$2,TRUE))</f>
        <v xml:space="preserve"> </v>
      </c>
      <c r="I19" s="30" t="str">
        <f>IF($D19=""," ",$C19/100*VLOOKUP($D19,allergenes,I$2,TRUE))</f>
        <v xml:space="preserve"> </v>
      </c>
      <c r="J19" s="30" t="str">
        <f>IF($D19=""," ",$C19/100*VLOOKUP($D19,allergenes,J$2,TRUE))</f>
        <v xml:space="preserve"> </v>
      </c>
      <c r="K19" s="30" t="str">
        <f>IF($D19=""," ",$C19/100*VLOOKUP($D19,allergenes,K$2,TRUE))</f>
        <v xml:space="preserve"> </v>
      </c>
      <c r="L19" s="30" t="str">
        <f>IF($D19=""," ",$C19/100*VLOOKUP($D19,allergenes,L$2,TRUE))</f>
        <v xml:space="preserve"> </v>
      </c>
      <c r="M19" s="30" t="str">
        <f>IF($D19=""," ",$C19/100*VLOOKUP($D19,allergenes,M$2,TRUE))</f>
        <v xml:space="preserve"> </v>
      </c>
      <c r="N19" s="30" t="str">
        <f>IF($D19=""," ",$C19/100*VLOOKUP($D19,allergenes,N$2,TRUE))</f>
        <v xml:space="preserve"> </v>
      </c>
      <c r="O19" s="30" t="str">
        <f>IF($D19=""," ",$C19/100*VLOOKUP($D19,allergenes,O$2,TRUE))</f>
        <v xml:space="preserve"> </v>
      </c>
      <c r="P19" s="30" t="str">
        <f>IF($D19=""," ",$C19/100*VLOOKUP($D19,allergenes,P$2,TRUE))</f>
        <v xml:space="preserve"> </v>
      </c>
      <c r="Q19" s="30" t="str">
        <f>IF($D19=""," ",$C19/100*VLOOKUP($D19,allergenes,Q$2,TRUE))</f>
        <v xml:space="preserve"> </v>
      </c>
      <c r="R19" s="30" t="str">
        <f>IF($D19=""," ",$C19/100*VLOOKUP($D19,allergenes,R$2,TRUE))</f>
        <v xml:space="preserve"> </v>
      </c>
      <c r="S19" s="30" t="str">
        <f>IF($D19=""," ",$C19/100*VLOOKUP($D19,allergenes,S$2,TRUE))</f>
        <v xml:space="preserve"> </v>
      </c>
      <c r="T19" s="30" t="str">
        <f>IF($D19=""," ",$C19/100*VLOOKUP($D19,allergenes,T$2,TRUE))</f>
        <v xml:space="preserve"> </v>
      </c>
      <c r="U19" s="30" t="str">
        <f>IF($D19=""," ",$C19/100*VLOOKUP($D19,allergenes,U$2,TRUE))</f>
        <v xml:space="preserve"> </v>
      </c>
      <c r="V19" s="30" t="str">
        <f>IF($D19=""," ",$C19/100*VLOOKUP($D19,allergenes,V$2,TRUE))</f>
        <v xml:space="preserve"> </v>
      </c>
      <c r="W19" s="30" t="str">
        <f>IF($D19=""," ",$C19/100*VLOOKUP($D19,allergenes,W$2,TRUE))</f>
        <v xml:space="preserve"> </v>
      </c>
      <c r="X19" s="30" t="str">
        <f>IF($D19=""," ",$C19/100*VLOOKUP($D19,allergenes,X$2,TRUE))</f>
        <v xml:space="preserve"> </v>
      </c>
      <c r="Y19" s="30" t="str">
        <f>IF($D19=""," ",$C19/100*VLOOKUP($D19,allergenes,Y$2,TRUE))</f>
        <v xml:space="preserve"> </v>
      </c>
      <c r="Z19" s="30" t="str">
        <f>IF($D19=""," ",$C19/100*VLOOKUP($D19,allergenes,Z$2,TRUE))</f>
        <v xml:space="preserve"> </v>
      </c>
      <c r="AA19" s="30" t="str">
        <f>IF($D19=""," ",$C19/100*VLOOKUP($D19,allergenes,AA$2,TRUE))</f>
        <v xml:space="preserve"> </v>
      </c>
      <c r="AB19" s="30" t="str">
        <f>IF($D19=""," ",$C19/100*VLOOKUP($D19,allergenes,AB$2,TRUE))</f>
        <v xml:space="preserve"> </v>
      </c>
      <c r="AC19" s="30" t="str">
        <f>IF($D19=""," ",$C19/100*VLOOKUP($D19,allergenes,AC$2,TRUE))</f>
        <v xml:space="preserve"> </v>
      </c>
      <c r="AD19" s="30" t="str">
        <f>IF($D19=""," ",$C19/100*VLOOKUP($D19,allergenes,AD$2,TRUE))</f>
        <v xml:space="preserve"> </v>
      </c>
      <c r="AE19" s="30" t="str">
        <f>IF($D19=""," ",$C19/100*VLOOKUP($D19,allergenes,AE$2,TRUE))</f>
        <v xml:space="preserve"> </v>
      </c>
      <c r="AF19" s="30" t="str">
        <f>IF($D19=""," ",$C19/100*VLOOKUP($D19,allergenes,AF$2,TRUE))</f>
        <v xml:space="preserve"> </v>
      </c>
    </row>
    <row r="20" spans="1:55" ht="13.5" thickBot="1">
      <c r="B20" s="74" t="s">
        <v>194</v>
      </c>
      <c r="C20" s="63"/>
      <c r="D20" s="63"/>
      <c r="E20" s="75">
        <f>SUM(E$5:E$14)</f>
        <v>0</v>
      </c>
      <c r="F20" s="75">
        <f t="shared" ref="F20:AD20" si="0">SUM(F$5:F$14)</f>
        <v>2.0325000000000001E-4</v>
      </c>
      <c r="G20" s="75">
        <f t="shared" si="0"/>
        <v>0</v>
      </c>
      <c r="H20" s="75">
        <f t="shared" si="0"/>
        <v>0</v>
      </c>
      <c r="I20" s="75">
        <f t="shared" si="0"/>
        <v>5.00081E-2</v>
      </c>
      <c r="J20" s="75">
        <f t="shared" si="0"/>
        <v>0</v>
      </c>
      <c r="K20" s="75">
        <f t="shared" si="0"/>
        <v>0</v>
      </c>
      <c r="L20" s="75">
        <f t="shared" si="0"/>
        <v>2.1000000000000002E-6</v>
      </c>
      <c r="M20" s="75">
        <f t="shared" si="0"/>
        <v>1.35E-4</v>
      </c>
      <c r="N20" s="75">
        <f t="shared" si="0"/>
        <v>0</v>
      </c>
      <c r="O20" s="75">
        <f t="shared" si="0"/>
        <v>2.019E-4</v>
      </c>
      <c r="P20" s="75">
        <f t="shared" si="0"/>
        <v>1.4925000000000002E-4</v>
      </c>
      <c r="Q20" s="75">
        <f t="shared" si="0"/>
        <v>1.0739999999999999E-4</v>
      </c>
      <c r="R20" s="75">
        <f t="shared" si="0"/>
        <v>1.35E-4</v>
      </c>
      <c r="S20" s="75">
        <f t="shared" si="0"/>
        <v>84.000080999999994</v>
      </c>
      <c r="T20" s="75">
        <f t="shared" si="0"/>
        <v>0</v>
      </c>
      <c r="U20" s="75">
        <f t="shared" si="0"/>
        <v>0</v>
      </c>
      <c r="V20" s="75">
        <f t="shared" si="0"/>
        <v>0</v>
      </c>
      <c r="W20" s="75">
        <f t="shared" si="0"/>
        <v>1.5660000000000001E-4</v>
      </c>
      <c r="X20" s="75">
        <f t="shared" si="0"/>
        <v>2.0250000000000002E-4</v>
      </c>
      <c r="Y20" s="75">
        <f t="shared" si="0"/>
        <v>2.0654999999999998E-4</v>
      </c>
      <c r="Z20" s="75">
        <f t="shared" si="0"/>
        <v>2.0250000000000002E-4</v>
      </c>
      <c r="AA20" s="75">
        <f t="shared" si="0"/>
        <v>0.50000074999999999</v>
      </c>
      <c r="AB20" s="75">
        <f t="shared" si="0"/>
        <v>0</v>
      </c>
      <c r="AC20" s="75">
        <f t="shared" si="0"/>
        <v>1.9650000000000001E-4</v>
      </c>
      <c r="AD20" s="75">
        <f t="shared" si="0"/>
        <v>5.52E-5</v>
      </c>
      <c r="AE20" s="75">
        <f>SUM(AE$5:AE$14)</f>
        <v>0</v>
      </c>
      <c r="AF20" s="75">
        <f>SUM(AF$5:AF$14)</f>
        <v>4.0500000000000002E-5</v>
      </c>
    </row>
    <row r="21" spans="1:55">
      <c r="C21" t="s">
        <v>270</v>
      </c>
      <c r="D21">
        <f>SUM(E21:AZ21)</f>
        <v>2</v>
      </c>
      <c r="F21" t="str">
        <f t="shared" ref="F21:AF21" si="1">IF(AND(F3&lt;&gt;0,F20&gt;F3),1," ")</f>
        <v xml:space="preserve"> </v>
      </c>
      <c r="G21" t="str">
        <f t="shared" si="1"/>
        <v xml:space="preserve"> </v>
      </c>
      <c r="H21" t="str">
        <f t="shared" si="1"/>
        <v xml:space="preserve"> </v>
      </c>
      <c r="I21" t="str">
        <f t="shared" si="1"/>
        <v xml:space="preserve"> </v>
      </c>
      <c r="J21" t="str">
        <f t="shared" si="1"/>
        <v xml:space="preserve"> </v>
      </c>
      <c r="K21" t="str">
        <f t="shared" si="1"/>
        <v xml:space="preserve"> </v>
      </c>
      <c r="L21" t="str">
        <f t="shared" si="1"/>
        <v xml:space="preserve"> </v>
      </c>
      <c r="M21" t="str">
        <f t="shared" si="1"/>
        <v xml:space="preserve"> </v>
      </c>
      <c r="N21" t="str">
        <f t="shared" si="1"/>
        <v xml:space="preserve"> </v>
      </c>
      <c r="O21" t="str">
        <f t="shared" si="1"/>
        <v xml:space="preserve"> </v>
      </c>
      <c r="P21" t="str">
        <f t="shared" si="1"/>
        <v xml:space="preserve"> </v>
      </c>
      <c r="Q21" t="str">
        <f t="shared" si="1"/>
        <v xml:space="preserve"> </v>
      </c>
      <c r="R21" t="str">
        <f t="shared" si="1"/>
        <v xml:space="preserve"> </v>
      </c>
      <c r="S21">
        <f t="shared" si="1"/>
        <v>1</v>
      </c>
      <c r="T21" t="str">
        <f t="shared" si="1"/>
        <v xml:space="preserve"> </v>
      </c>
      <c r="U21" t="str">
        <f t="shared" si="1"/>
        <v xml:space="preserve"> </v>
      </c>
      <c r="V21" t="str">
        <f t="shared" si="1"/>
        <v xml:space="preserve"> </v>
      </c>
      <c r="W21" t="str">
        <f t="shared" si="1"/>
        <v xml:space="preserve"> </v>
      </c>
      <c r="X21" t="str">
        <f t="shared" si="1"/>
        <v xml:space="preserve"> </v>
      </c>
      <c r="Y21" t="str">
        <f t="shared" si="1"/>
        <v xml:space="preserve"> </v>
      </c>
      <c r="Z21" t="str">
        <f t="shared" si="1"/>
        <v xml:space="preserve"> </v>
      </c>
      <c r="AA21">
        <f t="shared" si="1"/>
        <v>1</v>
      </c>
      <c r="AB21" t="str">
        <f t="shared" si="1"/>
        <v xml:space="preserve"> </v>
      </c>
      <c r="AC21" t="str">
        <f t="shared" si="1"/>
        <v xml:space="preserve"> </v>
      </c>
      <c r="AD21" t="str">
        <f t="shared" si="1"/>
        <v xml:space="preserve"> </v>
      </c>
      <c r="AE21" t="str">
        <f t="shared" si="1"/>
        <v xml:space="preserve"> </v>
      </c>
      <c r="AF21" t="str">
        <f t="shared" si="1"/>
        <v xml:space="preserve"> </v>
      </c>
    </row>
    <row r="23" spans="1:55">
      <c r="A23" s="115" t="s">
        <v>199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</row>
    <row r="24" spans="1:55">
      <c r="A24" s="52"/>
      <c r="B24" s="61"/>
      <c r="C24" s="52"/>
      <c r="E24" s="52"/>
    </row>
    <row r="25" spans="1:55" ht="13.5" thickBot="1">
      <c r="A25" s="52" t="s">
        <v>259</v>
      </c>
      <c r="E25" t="str">
        <f>IF('fichier huile essentielle'!D54=0," ",'fichier huile essentielle'!D54)</f>
        <v xml:space="preserve"> </v>
      </c>
      <c r="F25" t="str">
        <f>IF('fichier huile essentielle'!E54=0," ",'fichier huile essentielle'!E54)</f>
        <v xml:space="preserve"> </v>
      </c>
      <c r="G25" t="str">
        <f>IF('fichier huile essentielle'!F54=0," ",'fichier huile essentielle'!F54)</f>
        <v xml:space="preserve"> </v>
      </c>
      <c r="H25" t="str">
        <f>IF('fichier huile essentielle'!G54=0," ",'fichier huile essentielle'!G54)</f>
        <v xml:space="preserve"> </v>
      </c>
      <c r="I25" t="str">
        <f>IF('fichier huile essentielle'!H54=0," ",'fichier huile essentielle'!H54)</f>
        <v xml:space="preserve"> </v>
      </c>
      <c r="J25" t="str">
        <f>IF('fichier huile essentielle'!I54=0," ",'fichier huile essentielle'!I54)</f>
        <v xml:space="preserve"> </v>
      </c>
      <c r="K25" t="str">
        <f>IF('fichier huile essentielle'!J54=0," ",'fichier huile essentielle'!J54)</f>
        <v xml:space="preserve"> </v>
      </c>
      <c r="L25" t="str">
        <f>IF('fichier huile essentielle'!K54=0," ",'fichier huile essentielle'!K54)</f>
        <v xml:space="preserve"> </v>
      </c>
      <c r="M25" t="str">
        <f>IF('fichier huile essentielle'!L54=0," ",'fichier huile essentielle'!L54)</f>
        <v xml:space="preserve"> </v>
      </c>
      <c r="N25" t="str">
        <f>IF('fichier huile essentielle'!M54=0," ",'fichier huile essentielle'!M54)</f>
        <v xml:space="preserve"> </v>
      </c>
      <c r="O25" t="str">
        <f>IF('fichier huile essentielle'!N54=0," ",'fichier huile essentielle'!N54)</f>
        <v xml:space="preserve"> </v>
      </c>
      <c r="P25" t="str">
        <f>IF('fichier huile essentielle'!O54=0," ",'fichier huile essentielle'!O54)</f>
        <v xml:space="preserve"> </v>
      </c>
      <c r="Q25" t="str">
        <f>IF('fichier huile essentielle'!P54=0," ",'fichier huile essentielle'!P54)</f>
        <v xml:space="preserve"> </v>
      </c>
      <c r="R25" t="str">
        <f>IF('fichier huile essentielle'!Q54=0," ",'fichier huile essentielle'!Q54)</f>
        <v xml:space="preserve"> </v>
      </c>
      <c r="S25" t="str">
        <f>IF('fichier huile essentielle'!R54=0," ",'fichier huile essentielle'!R54)</f>
        <v xml:space="preserve"> </v>
      </c>
      <c r="T25" t="str">
        <f>IF('fichier huile essentielle'!S54=0," ",'fichier huile essentielle'!S54)</f>
        <v xml:space="preserve"> </v>
      </c>
      <c r="U25" t="str">
        <f>IF('fichier huile essentielle'!T54=0," ",'fichier huile essentielle'!T54)</f>
        <v xml:space="preserve"> </v>
      </c>
      <c r="V25" t="str">
        <f>IF('fichier huile essentielle'!U54=0," ",'fichier huile essentielle'!U54)</f>
        <v xml:space="preserve"> </v>
      </c>
      <c r="W25">
        <f>IF('fichier huile essentielle'!V54=0," ",'fichier huile essentielle'!V54)</f>
        <v>1.86</v>
      </c>
      <c r="X25" t="str">
        <f>IF('fichier huile essentielle'!W54=0," ",'fichier huile essentielle'!W54)</f>
        <v xml:space="preserve"> </v>
      </c>
      <c r="Y25" t="str">
        <f>IF('fichier huile essentielle'!X54=0," ",'fichier huile essentielle'!X54)</f>
        <v xml:space="preserve"> </v>
      </c>
      <c r="Z25" t="str">
        <f>IF('fichier huile essentielle'!Y54=0," ",'fichier huile essentielle'!Y54)</f>
        <v xml:space="preserve"> </v>
      </c>
      <c r="AA25" t="str">
        <f>IF('fichier huile essentielle'!Z54=0," ",'fichier huile essentielle'!Z54)</f>
        <v xml:space="preserve"> </v>
      </c>
      <c r="AB25">
        <f>IF('fichier huile essentielle'!AA54=0," ",'fichier huile essentielle'!AA54)</f>
        <v>0.01</v>
      </c>
      <c r="AC25" t="str">
        <f>IF('fichier huile essentielle'!AB54=0," ",'fichier huile essentielle'!AB54)</f>
        <v xml:space="preserve"> </v>
      </c>
      <c r="AD25" t="str">
        <f>IF('fichier huile essentielle'!AC54=0," ",'fichier huile essentielle'!AC54)</f>
        <v xml:space="preserve"> </v>
      </c>
      <c r="AE25" t="str">
        <f>IF('fichier huile essentielle'!AD54=0," ",'fichier huile essentielle'!AD54)</f>
        <v xml:space="preserve"> </v>
      </c>
      <c r="AF25" t="str">
        <f>IF('fichier huile essentielle'!AE54=0," ",'fichier huile essentielle'!AE54)</f>
        <v xml:space="preserve"> </v>
      </c>
      <c r="AG25" t="str">
        <f>IF('fichier huile essentielle'!AF54=0," ",'fichier huile essentielle'!AF54)</f>
        <v xml:space="preserve"> </v>
      </c>
      <c r="AH25" t="str">
        <f>IF('fichier huile essentielle'!AG54=0," ",'fichier huile essentielle'!AG54)</f>
        <v xml:space="preserve"> </v>
      </c>
      <c r="AI25" t="str">
        <f>IF('fichier huile essentielle'!AH54=0," ",'fichier huile essentielle'!AH54)</f>
        <v xml:space="preserve"> </v>
      </c>
      <c r="AJ25" t="str">
        <f>IF('fichier huile essentielle'!AI54=0," ",'fichier huile essentielle'!AI54)</f>
        <v xml:space="preserve"> </v>
      </c>
      <c r="AK25" t="str">
        <f>IF('fichier huile essentielle'!AJ54=0," ",'fichier huile essentielle'!AJ54)</f>
        <v xml:space="preserve"> </v>
      </c>
      <c r="AL25">
        <f>IF('fichier huile essentielle'!AK54=0," ",'fichier huile essentielle'!AK54)</f>
        <v>4.0000000000000002E-4</v>
      </c>
      <c r="AM25" t="str">
        <f>IF('fichier huile essentielle'!AL54=0," ",'fichier huile essentielle'!AL54)</f>
        <v xml:space="preserve"> </v>
      </c>
      <c r="AN25" t="str">
        <f>IF('fichier huile essentielle'!AM54=0," ",'fichier huile essentielle'!AM54)</f>
        <v xml:space="preserve"> </v>
      </c>
      <c r="AO25" t="str">
        <f>IF('fichier huile essentielle'!AN54=0," ",'fichier huile essentielle'!AN54)</f>
        <v xml:space="preserve"> </v>
      </c>
      <c r="AP25" t="str">
        <f>IF('fichier huile essentielle'!AO54=0," ",'fichier huile essentielle'!AO54)</f>
        <v xml:space="preserve"> </v>
      </c>
      <c r="AQ25" t="str">
        <f>IF('fichier huile essentielle'!AP54=0," ",'fichier huile essentielle'!AP54)</f>
        <v xml:space="preserve"> </v>
      </c>
      <c r="AR25" t="str">
        <f>IF('fichier huile essentielle'!AQ54=0," ",'fichier huile essentielle'!AQ54)</f>
        <v xml:space="preserve"> </v>
      </c>
      <c r="AS25" t="str">
        <f>IF('fichier huile essentielle'!AR54=0," ",'fichier huile essentielle'!AR54)</f>
        <v xml:space="preserve"> </v>
      </c>
      <c r="AT25" t="str">
        <f>IF('fichier huile essentielle'!AS54=0," ",'fichier huile essentielle'!AS54)</f>
        <v xml:space="preserve"> </v>
      </c>
      <c r="AU25" t="str">
        <f>IF('fichier huile essentielle'!AT54=0," ",'fichier huile essentielle'!AT54)</f>
        <v xml:space="preserve"> </v>
      </c>
      <c r="AV25">
        <f>IF('fichier huile essentielle'!AU54=0," ",'fichier huile essentielle'!AU54)</f>
        <v>0.01</v>
      </c>
      <c r="AW25" t="str">
        <f>IF('fichier huile essentielle'!AV54=0," ",'fichier huile essentielle'!AV54)</f>
        <v xml:space="preserve"> </v>
      </c>
      <c r="AX25" t="str">
        <f>IF('fichier huile essentielle'!AW54=0," ",'fichier huile essentielle'!AW54)</f>
        <v xml:space="preserve"> </v>
      </c>
      <c r="AY25" t="str">
        <f>IF('fichier huile essentielle'!AX54=0," ",'fichier huile essentielle'!AX54)</f>
        <v xml:space="preserve"> </v>
      </c>
      <c r="AZ25" t="str">
        <f>IF('fichier huile essentielle'!AY54=0," ",'fichier huile essentielle'!AY54)</f>
        <v xml:space="preserve"> </v>
      </c>
      <c r="BA25" t="str">
        <f>IF('fichier huile essentielle'!AZ54=0," ",'fichier huile essentielle'!AZ54)</f>
        <v xml:space="preserve"> </v>
      </c>
      <c r="BB25" t="str">
        <f>IF('fichier huile essentielle'!BA54=0," ",'fichier huile essentielle'!BA54)</f>
        <v xml:space="preserve"> </v>
      </c>
      <c r="BC25" t="str">
        <f>IF('fichier huile essentielle'!BB54=0," ",'fichier huile essentielle'!BB54)</f>
        <v xml:space="preserve"> </v>
      </c>
    </row>
    <row r="26" spans="1:55" ht="13.5" thickBot="1">
      <c r="B26" s="76" t="s">
        <v>186</v>
      </c>
      <c r="C26" s="93" t="s">
        <v>187</v>
      </c>
      <c r="D26" s="76" t="s">
        <v>188</v>
      </c>
      <c r="E26" t="str">
        <f>'fichier huile essentielle'!D55</f>
        <v>46-11-1</v>
      </c>
      <c r="F26" t="str">
        <f>'fichier huile essentielle'!E55</f>
        <v>3033-23-6</v>
      </c>
      <c r="G26" t="str">
        <f>'fichier huile essentielle'!F55</f>
        <v>120-80-9</v>
      </c>
      <c r="H26" t="str">
        <f>'fichier huile essentielle'!G55</f>
        <v>111-77-3</v>
      </c>
      <c r="I26" t="str">
        <f>'fichier huile essentielle'!H55</f>
        <v>5406-86-0</v>
      </c>
      <c r="J26" t="str">
        <f>'fichier huile essentielle'!I55</f>
        <v>110-80-5</v>
      </c>
      <c r="K26" t="str">
        <f>'fichier huile essentielle'!J55</f>
        <v>123-05-7</v>
      </c>
      <c r="L26" t="str">
        <f>'fichier huile essentielle'!K55</f>
        <v>109-86-4</v>
      </c>
      <c r="M26" t="str">
        <f>'fichier huile essentielle'!L55</f>
        <v>62518-65-4</v>
      </c>
      <c r="N26" t="str">
        <f>'fichier huile essentielle'!M55</f>
        <v>56107-04-1</v>
      </c>
      <c r="O26" t="str">
        <f>'fichier huile essentielle'!N55</f>
        <v>5146-66-7/558</v>
      </c>
      <c r="P26" t="str">
        <f>'fichier huile essentielle'!O55</f>
        <v>150-76-5</v>
      </c>
      <c r="Q26" t="str">
        <f>'fichier huile essentielle'!P55</f>
        <v>75-07-0</v>
      </c>
      <c r="R26" t="str">
        <f>'fichier huile essentielle'!Q55</f>
        <v>60-35-5</v>
      </c>
      <c r="S26" t="str">
        <f>'fichier huile essentielle'!R55</f>
        <v>71-43-2</v>
      </c>
      <c r="T26" t="str">
        <f>'fichier huile essentielle'!S55</f>
        <v>84012-15-7</v>
      </c>
      <c r="U26" t="str">
        <f>'fichier huile essentielle'!T55</f>
        <v>68917-50-0</v>
      </c>
      <c r="V26" t="str">
        <f>'fichier huile essentielle'!U55</f>
        <v>85940-29-0</v>
      </c>
      <c r="W26" t="str">
        <f>'fichier huile essentielle'!V55</f>
        <v>80-54-6</v>
      </c>
      <c r="X26" t="str">
        <f>'fichier huile essentielle'!W55</f>
        <v>4170-30-3</v>
      </c>
      <c r="Y26" t="str">
        <f>'fichier huile essentielle'!X55</f>
        <v>123-73-9</v>
      </c>
      <c r="Z26" t="str">
        <f>'fichier huile essentielle'!Y55</f>
        <v>117-81-7</v>
      </c>
      <c r="AA26" t="str">
        <f>'fichier huile essentielle'!Z55</f>
        <v>122-39-4</v>
      </c>
      <c r="AB26" t="str">
        <f>'fichier huile essentielle'!AA55</f>
        <v>140-67-0</v>
      </c>
      <c r="AC26" t="str">
        <f>'fichier huile essentielle'!AB55</f>
        <v>98-01-1</v>
      </c>
      <c r="AD26" t="str">
        <f>'fichier huile essentielle'!AC55</f>
        <v>98-00-0</v>
      </c>
      <c r="AE26" t="str">
        <f>'fichier huile essentielle'!AD55</f>
        <v>107-22-2</v>
      </c>
      <c r="AF26" t="str">
        <f>'fichier huile essentielle'!AE55</f>
        <v>591-78-6</v>
      </c>
      <c r="AG26" t="str">
        <f>'fichier huile essentielle'!AF55</f>
        <v>93-53-8</v>
      </c>
      <c r="AH26" t="str">
        <f>'fichier huile essentielle'!AG55</f>
        <v>123-31-9</v>
      </c>
      <c r="AI26" t="str">
        <f>'fichier huile essentielle'!AH55</f>
        <v>78-59-1</v>
      </c>
      <c r="AJ26" t="str">
        <f>'fichier huile essentielle'!AI55</f>
        <v>78-79-5</v>
      </c>
      <c r="AK26" t="str">
        <f>'fichier huile essentielle'!AJ55</f>
        <v>120-58-1</v>
      </c>
      <c r="AL26" t="str">
        <f>'fichier huile essentielle'!AK55</f>
        <v>93-15-2</v>
      </c>
      <c r="AM26" t="str">
        <f>'fichier huile essentielle'!AL55</f>
        <v>104-93-8</v>
      </c>
      <c r="AN26" t="str">
        <f>'fichier huile essentielle'!AM55</f>
        <v>81-14-1</v>
      </c>
      <c r="AO26" t="str">
        <f>'fichier huile essentielle'!AN55</f>
        <v>81-15-2</v>
      </c>
      <c r="AP26" t="str">
        <f>'fichier huile essentielle'!AO55</f>
        <v>91-20-3</v>
      </c>
      <c r="AQ26" t="str">
        <f>'fichier huile essentielle'!AP55</f>
        <v>108-95-2</v>
      </c>
      <c r="AR26" t="str">
        <f>'fichier huile essentielle'!AQ55</f>
        <v>18127-01-0</v>
      </c>
      <c r="AS26" t="str">
        <f>'fichier huile essentielle'!AR55</f>
        <v>91-22-5</v>
      </c>
      <c r="AT26" t="str">
        <f>'fichier huile essentielle'!AS55</f>
        <v>16409-43-1</v>
      </c>
      <c r="AU26" t="str">
        <f>'fichier huile essentielle'!AT55</f>
        <v>8030-89-5</v>
      </c>
      <c r="AV26" t="str">
        <f>'fichier huile essentielle'!AU55</f>
        <v>94-59-7</v>
      </c>
      <c r="AW26" t="str">
        <f>'fichier huile essentielle'!AV55</f>
        <v>6658-48-6</v>
      </c>
      <c r="AX26" t="str">
        <f>'fichier huile essentielle'!AW55</f>
        <v>64-67-5</v>
      </c>
      <c r="AY26" t="str">
        <f>'fichier huile essentielle'!AX55</f>
        <v>77-78-1</v>
      </c>
      <c r="AZ26" t="str">
        <f>'fichier huile essentielle'!AY55</f>
        <v>97-99-4</v>
      </c>
      <c r="BA26" t="str">
        <f>'fichier huile essentielle'!AZ55</f>
        <v>108-88-3</v>
      </c>
      <c r="BB26">
        <f>'fichier huile essentielle'!BA55</f>
        <v>0</v>
      </c>
      <c r="BC26">
        <f>'fichier huile essentielle'!BB55</f>
        <v>0</v>
      </c>
    </row>
    <row r="27" spans="1:55" ht="13.5" thickBot="1">
      <c r="B27" s="94" t="str">
        <f>B5</f>
        <v>403e</v>
      </c>
      <c r="C27" s="73">
        <f>IF(C5&lt;&gt;"",C5,"")</f>
        <v>0.15</v>
      </c>
      <c r="D27" s="73" t="str">
        <f>IF(D5&lt;&gt;"",D5,"")</f>
        <v>base chevrefeuille creme</v>
      </c>
      <c r="E27" s="100">
        <f>IF($D27=""," ",$C27/100*VLOOKUP($D27,cmr,E$2+1,TRUE))</f>
        <v>0</v>
      </c>
      <c r="F27" s="100">
        <f>IF($D27=""," ",$C27/100*VLOOKUP($D27,cmr,F$2+1,TRUE))</f>
        <v>0</v>
      </c>
      <c r="G27" s="100">
        <f>IF($D27=""," ",$C27/100*VLOOKUP($D27,cmr,G$2+1,TRUE))</f>
        <v>0</v>
      </c>
      <c r="H27" s="100">
        <f>IF($D27=""," ",$C27/100*VLOOKUP($D27,cmr,H$2+1,TRUE))</f>
        <v>0</v>
      </c>
      <c r="I27" s="100">
        <f>IF($D27=""," ",$C27/100*VLOOKUP($D27,cmr,I$2+1,TRUE))</f>
        <v>0</v>
      </c>
      <c r="J27" s="100">
        <f>IF($D27=""," ",$C27/100*VLOOKUP($D27,cmr,J$2+1,TRUE))</f>
        <v>0</v>
      </c>
      <c r="K27" s="100">
        <f>IF($D27=""," ",$C27/100*VLOOKUP($D27,cmr,K$2+1,TRUE))</f>
        <v>0</v>
      </c>
      <c r="L27" s="100">
        <f>IF($D27=""," ",$C27/100*VLOOKUP($D27,cmr,L$2+1,TRUE))</f>
        <v>0</v>
      </c>
      <c r="M27" s="100">
        <f>IF($D27=""," ",$C27/100*VLOOKUP($D27,cmr,M$2+1,TRUE))</f>
        <v>0</v>
      </c>
      <c r="N27" s="100">
        <f>IF($D27=""," ",$C27/100*VLOOKUP($D27,cmr,N$2+1,TRUE))</f>
        <v>0</v>
      </c>
      <c r="O27" s="100">
        <f>IF($D27=""," ",$C27/100*VLOOKUP($D27,cmr,O$2+1,TRUE))</f>
        <v>0</v>
      </c>
      <c r="P27" s="100">
        <f>IF($D27=""," ",$C27/100*VLOOKUP($D27,cmr,P$2+1,TRUE))</f>
        <v>0</v>
      </c>
      <c r="Q27" s="100">
        <f>IF($D27=""," ",$C27/100*VLOOKUP($D27,cmr,Q$2+1,TRUE))</f>
        <v>0</v>
      </c>
      <c r="R27" s="100">
        <f>IF($D27=""," ",$C27/100*VLOOKUP($D27,cmr,R$2+1,TRUE))</f>
        <v>0</v>
      </c>
      <c r="S27" s="100">
        <f>IF($D27=""," ",$C27/100*VLOOKUP($D27,cmr,S$2+1,TRUE))</f>
        <v>0</v>
      </c>
      <c r="T27" s="100">
        <f>IF($D27=""," ",$C27/100*VLOOKUP($D27,cmr,T$2+1,TRUE))</f>
        <v>0</v>
      </c>
      <c r="U27" s="100">
        <f>IF($D27=""," ",$C27/100*VLOOKUP($D27,cmr,U$2+1,TRUE))</f>
        <v>0</v>
      </c>
      <c r="V27" s="100">
        <f>IF($D27=""," ",$C27/100*VLOOKUP($D27,cmr,V$2+1,TRUE))</f>
        <v>0</v>
      </c>
      <c r="W27" s="100">
        <f>IF($D27=""," ",$C27/100*VLOOKUP($D27,cmr,W$2+1,TRUE))</f>
        <v>1.35E-4</v>
      </c>
      <c r="X27" s="100">
        <f>IF($D27=""," ",$C27/100*VLOOKUP($D27,cmr,X$2+1,TRUE))</f>
        <v>0</v>
      </c>
      <c r="Y27" s="100">
        <f>IF($D27=""," ",$C27/100*VLOOKUP($D27,cmr,Y$2+1,TRUE))</f>
        <v>0</v>
      </c>
      <c r="Z27" s="100">
        <f>IF($D27=""," ",$C27/100*VLOOKUP($D27,cmr,Z$2+1,TRUE))</f>
        <v>0</v>
      </c>
      <c r="AA27" s="100">
        <f>IF($D27=""," ",$C27/100*VLOOKUP($D27,cmr,AA$2+1,TRUE))</f>
        <v>0</v>
      </c>
      <c r="AB27" s="100">
        <f>IF($D27=""," ",$C27/100*VLOOKUP($D27,cmr,AB$2+1,TRUE))</f>
        <v>0</v>
      </c>
      <c r="AC27" s="100">
        <f>IF($D27=""," ",$C27/100*VLOOKUP($D27,cmr,AC$2+1,TRUE))</f>
        <v>0</v>
      </c>
      <c r="AD27" s="100">
        <f>IF($D27=""," ",$C27/100*VLOOKUP($D27,cmr,AD$2+1,TRUE))</f>
        <v>0</v>
      </c>
      <c r="AE27" s="100">
        <f>IF($D27=""," ",$C27/100*VLOOKUP($D27,cmr,AE$2+1,TRUE))</f>
        <v>0</v>
      </c>
      <c r="AF27" s="100">
        <f>IF($D27=""," ",$C27/100*VLOOKUP($D27,cmr,AF$2+1,TRUE))</f>
        <v>0</v>
      </c>
      <c r="AG27" s="100">
        <f>IF($D27=""," ",$C27/100*VLOOKUP($D27,cmr,AG$2+1,TRUE))</f>
        <v>0</v>
      </c>
      <c r="AH27" s="100">
        <f>IF($D27=""," ",$C27/100*VLOOKUP($D27,cmr,AH$2+1,TRUE))</f>
        <v>0</v>
      </c>
      <c r="AI27" s="100">
        <f>IF($D27=""," ",$C27/100*VLOOKUP($D27,cmr,AI$2+1,TRUE))</f>
        <v>0</v>
      </c>
      <c r="AJ27" s="100">
        <f>IF($D27=""," ",$C27/100*VLOOKUP($D27,cmr,AJ$2+1,TRUE))</f>
        <v>0</v>
      </c>
      <c r="AK27" s="100">
        <f>IF($D27=""," ",$C27/100*VLOOKUP($D27,cmr,AK$2+1,TRUE))</f>
        <v>0</v>
      </c>
      <c r="AL27" s="100">
        <f>IF($D27=""," ",$C27/100*VLOOKUP($D27,cmr,AL$2+1,TRUE))</f>
        <v>0</v>
      </c>
      <c r="AM27" s="100">
        <f>IF($D27=""," ",$C27/100*VLOOKUP($D27,cmr,AM$2+1,TRUE))</f>
        <v>0</v>
      </c>
      <c r="AN27" s="100">
        <f>IF($D27=""," ",$C27/100*VLOOKUP($D27,cmr,AN$2+1,TRUE))</f>
        <v>0</v>
      </c>
      <c r="AO27" s="100">
        <f>IF($D27=""," ",$C27/100*VLOOKUP($D27,cmr,AO$2+1,TRUE))</f>
        <v>0</v>
      </c>
      <c r="AP27" s="100">
        <f>IF($D27=""," ",$C27/100*VLOOKUP($D27,cmr,AP$2+1,TRUE))</f>
        <v>0</v>
      </c>
      <c r="AQ27" s="100">
        <f>IF($D27=""," ",$C27/100*VLOOKUP($D27,cmr,AQ$2+1,TRUE))</f>
        <v>0</v>
      </c>
      <c r="AR27" s="100">
        <f>IF($D27=""," ",$C27/100*VLOOKUP($D27,cmr,AR$2+1,TRUE))</f>
        <v>0</v>
      </c>
      <c r="AS27" s="100">
        <f>IF($D27=""," ",$C27/100*VLOOKUP($D27,cmr,AS$2+1,TRUE))</f>
        <v>0</v>
      </c>
      <c r="AT27" s="100">
        <f>IF($D27=""," ",$C27/100*VLOOKUP($D27,cmr,AT$2+1,TRUE))</f>
        <v>0</v>
      </c>
      <c r="AU27" s="100">
        <f>IF($D27=""," ",$C27/100*VLOOKUP($D27,cmr,AU$2+1,TRUE))</f>
        <v>0</v>
      </c>
      <c r="AV27" s="100">
        <f>IF($D27=""," ",$C27/100*VLOOKUP($D27,cmr,AV$2+1,TRUE))</f>
        <v>0</v>
      </c>
      <c r="AW27" s="100">
        <f>IF($D27=""," ",$C27/100*VLOOKUP($D27,cmr,AW$2+1,TRUE))</f>
        <v>0</v>
      </c>
      <c r="AX27" s="100">
        <f>IF($D27=""," ",$C27/100*VLOOKUP($D27,cmr,AX$2+1,TRUE))</f>
        <v>0</v>
      </c>
      <c r="AY27" s="100">
        <f>IF($D27=""," ",$C27/100*VLOOKUP($D27,cmr,AY$2+1,TRUE))</f>
        <v>0</v>
      </c>
      <c r="AZ27" s="100">
        <f>IF($D27=""," ",$C27/100*VLOOKUP($D27,cmr,AZ$2+1,TRUE))</f>
        <v>0</v>
      </c>
      <c r="BA27" s="100">
        <f>IF($D27=""," ",$C27/100*VLOOKUP($D27,cmr,BA$2+1,TRUE))</f>
        <v>0</v>
      </c>
      <c r="BB27" s="100">
        <f>IF($D27=""," ",$C27/100*VLOOKUP($D27,cmr,BB$2+1,TRUE))</f>
        <v>0</v>
      </c>
    </row>
    <row r="28" spans="1:55" ht="13.5" thickBot="1">
      <c r="B28" s="62"/>
      <c r="C28" s="73">
        <f t="shared" ref="C28:D28" si="2">IF(C6&lt;&gt;"",C6,"")</f>
        <v>100</v>
      </c>
      <c r="D28" s="73" t="str">
        <f t="shared" si="2"/>
        <v>hh</v>
      </c>
      <c r="E28" s="100">
        <f>IF($D28=""," ",$C28/100*VLOOKUP($D28,cmr,E$2+1,TRUE))</f>
        <v>0</v>
      </c>
      <c r="F28" s="100">
        <f>IF($D28=""," ",$C28/100*VLOOKUP($D28,cmr,F$2+1,TRUE))</f>
        <v>0</v>
      </c>
      <c r="G28" s="100">
        <f>IF($D28=""," ",$C28/100*VLOOKUP($D28,cmr,G$2+1,TRUE))</f>
        <v>0</v>
      </c>
      <c r="H28" s="100">
        <f>IF($D28=""," ",$C28/100*VLOOKUP($D28,cmr,H$2+1,TRUE))</f>
        <v>0</v>
      </c>
      <c r="I28" s="100">
        <f>IF($D28=""," ",$C28/100*VLOOKUP($D28,cmr,I$2+1,TRUE))</f>
        <v>0</v>
      </c>
      <c r="J28" s="100">
        <f>IF($D28=""," ",$C28/100*VLOOKUP($D28,cmr,J$2+1,TRUE))</f>
        <v>0</v>
      </c>
      <c r="K28" s="100">
        <f>IF($D28=""," ",$C28/100*VLOOKUP($D28,cmr,K$2+1,TRUE))</f>
        <v>0</v>
      </c>
      <c r="L28" s="100">
        <f>IF($D28=""," ",$C28/100*VLOOKUP($D28,cmr,L$2+1,TRUE))</f>
        <v>0</v>
      </c>
      <c r="M28" s="100">
        <f>IF($D28=""," ",$C28/100*VLOOKUP($D28,cmr,M$2+1,TRUE))</f>
        <v>0</v>
      </c>
      <c r="N28" s="100">
        <f>IF($D28=""," ",$C28/100*VLOOKUP($D28,cmr,N$2+1,TRUE))</f>
        <v>0</v>
      </c>
      <c r="O28" s="100">
        <f>IF($D28=""," ",$C28/100*VLOOKUP($D28,cmr,O$2+1,TRUE))</f>
        <v>0</v>
      </c>
      <c r="P28" s="100">
        <f>IF($D28=""," ",$C28/100*VLOOKUP($D28,cmr,P$2+1,TRUE))</f>
        <v>0</v>
      </c>
      <c r="Q28" s="100">
        <f>IF($D28=""," ",$C28/100*VLOOKUP($D28,cmr,Q$2+1,TRUE))</f>
        <v>0</v>
      </c>
      <c r="R28" s="100">
        <f>IF($D28=""," ",$C28/100*VLOOKUP($D28,cmr,R$2+1,TRUE))</f>
        <v>0</v>
      </c>
      <c r="S28" s="100">
        <f>IF($D28=""," ",$C28/100*VLOOKUP($D28,cmr,S$2+1,TRUE))</f>
        <v>0</v>
      </c>
      <c r="T28" s="100">
        <f>IF($D28=""," ",$C28/100*VLOOKUP($D28,cmr,T$2+1,TRUE))</f>
        <v>0</v>
      </c>
      <c r="U28" s="100">
        <f>IF($D28=""," ",$C28/100*VLOOKUP($D28,cmr,U$2+1,TRUE))</f>
        <v>0</v>
      </c>
      <c r="V28" s="100">
        <f>IF($D28=""," ",$C28/100*VLOOKUP($D28,cmr,V$2+1,TRUE))</f>
        <v>0</v>
      </c>
      <c r="W28" s="100">
        <f>IF($D28=""," ",$C28/100*VLOOKUP($D28,cmr,W$2+1,TRUE))</f>
        <v>0</v>
      </c>
      <c r="X28" s="100">
        <f>IF($D28=""," ",$C28/100*VLOOKUP($D28,cmr,X$2+1,TRUE))</f>
        <v>0</v>
      </c>
      <c r="Y28" s="100">
        <f>IF($D28=""," ",$C28/100*VLOOKUP($D28,cmr,Y$2+1,TRUE))</f>
        <v>0</v>
      </c>
      <c r="Z28" s="100">
        <f>IF($D28=""," ",$C28/100*VLOOKUP($D28,cmr,Z$2+1,TRUE))</f>
        <v>0</v>
      </c>
      <c r="AA28" s="100">
        <f>IF($D28=""," ",$C28/100*VLOOKUP($D28,cmr,AA$2+1,TRUE))</f>
        <v>0</v>
      </c>
      <c r="AB28" s="100">
        <f>IF($D28=""," ",$C28/100*VLOOKUP($D28,cmr,AB$2+1,TRUE))</f>
        <v>0</v>
      </c>
      <c r="AC28" s="100">
        <f>IF($D28=""," ",$C28/100*VLOOKUP($D28,cmr,AC$2+1,TRUE))</f>
        <v>0</v>
      </c>
      <c r="AD28" s="100">
        <f>IF($D28=""," ",$C28/100*VLOOKUP($D28,cmr,AD$2+1,TRUE))</f>
        <v>0</v>
      </c>
      <c r="AE28" s="100">
        <f>IF($D28=""," ",$C28/100*VLOOKUP($D28,cmr,AE$2+1,TRUE))</f>
        <v>0</v>
      </c>
      <c r="AF28" s="100">
        <f>IF($D28=""," ",$C28/100*VLOOKUP($D28,cmr,AF$2+1,TRUE))</f>
        <v>0</v>
      </c>
      <c r="AG28" s="100">
        <f>IF($D28=""," ",$C28/100*VLOOKUP($D28,cmr,AG$2+1,TRUE))</f>
        <v>0</v>
      </c>
      <c r="AH28" s="100">
        <f>IF($D28=""," ",$C28/100*VLOOKUP($D28,cmr,AH$2+1,TRUE))</f>
        <v>0</v>
      </c>
      <c r="AI28" s="100">
        <f>IF($D28=""," ",$C28/100*VLOOKUP($D28,cmr,AI$2+1,TRUE))</f>
        <v>0</v>
      </c>
      <c r="AJ28" s="100">
        <f>IF($D28=""," ",$C28/100*VLOOKUP($D28,cmr,AJ$2+1,TRUE))</f>
        <v>0</v>
      </c>
      <c r="AK28" s="100">
        <f>IF($D28=""," ",$C28/100*VLOOKUP($D28,cmr,AK$2+1,TRUE))</f>
        <v>0</v>
      </c>
      <c r="AL28" s="100">
        <f>IF($D28=""," ",$C28/100*VLOOKUP($D28,cmr,AL$2+1,TRUE))</f>
        <v>0.3</v>
      </c>
      <c r="AM28" s="100">
        <f>IF($D28=""," ",$C28/100*VLOOKUP($D28,cmr,AM$2+1,TRUE))</f>
        <v>0</v>
      </c>
      <c r="AN28" s="100">
        <f>IF($D28=""," ",$C28/100*VLOOKUP($D28,cmr,AN$2+1,TRUE))</f>
        <v>0</v>
      </c>
      <c r="AO28" s="100">
        <f>IF($D28=""," ",$C28/100*VLOOKUP($D28,cmr,AO$2+1,TRUE))</f>
        <v>0</v>
      </c>
      <c r="AP28" s="100">
        <f>IF($D28=""," ",$C28/100*VLOOKUP($D28,cmr,AP$2+1,TRUE))</f>
        <v>0</v>
      </c>
      <c r="AQ28" s="100">
        <f>IF($D28=""," ",$C28/100*VLOOKUP($D28,cmr,AQ$2+1,TRUE))</f>
        <v>0</v>
      </c>
      <c r="AR28" s="100">
        <f>IF($D28=""," ",$C28/100*VLOOKUP($D28,cmr,AR$2+1,TRUE))</f>
        <v>0</v>
      </c>
      <c r="AS28" s="100">
        <f>IF($D28=""," ",$C28/100*VLOOKUP($D28,cmr,AS$2+1,TRUE))</f>
        <v>0</v>
      </c>
      <c r="AT28" s="100">
        <f>IF($D28=""," ",$C28/100*VLOOKUP($D28,cmr,AT$2+1,TRUE))</f>
        <v>0</v>
      </c>
      <c r="AU28" s="100">
        <f>IF($D28=""," ",$C28/100*VLOOKUP($D28,cmr,AU$2+1,TRUE))</f>
        <v>0</v>
      </c>
      <c r="AV28" s="100">
        <f>IF($D28=""," ",$C28/100*VLOOKUP($D28,cmr,AV$2+1,TRUE))</f>
        <v>0</v>
      </c>
      <c r="AW28" s="100">
        <f>IF($D28=""," ",$C28/100*VLOOKUP($D28,cmr,AW$2+1,TRUE))</f>
        <v>0</v>
      </c>
      <c r="AX28" s="100">
        <f>IF($D28=""," ",$C28/100*VLOOKUP($D28,cmr,AX$2+1,TRUE))</f>
        <v>0</v>
      </c>
      <c r="AY28" s="100">
        <f>IF($D28=""," ",$C28/100*VLOOKUP($D28,cmr,AY$2+1,TRUE))</f>
        <v>0</v>
      </c>
      <c r="AZ28" s="100">
        <f>IF($D28=""," ",$C28/100*VLOOKUP($D28,cmr,AZ$2+1,TRUE))</f>
        <v>0</v>
      </c>
      <c r="BA28" s="100">
        <f>IF($D28=""," ",$C28/100*VLOOKUP($D28,cmr,BA$2+1,TRUE))</f>
        <v>0</v>
      </c>
      <c r="BB28" s="100">
        <f>IF($D28=""," ",$C28/100*VLOOKUP($D28,cmr,BB$2+1,TRUE))</f>
        <v>0</v>
      </c>
    </row>
    <row r="29" spans="1:55" ht="13.5" thickBot="1">
      <c r="B29" s="62"/>
      <c r="C29" s="73" t="str">
        <f t="shared" ref="C29:D29" si="3">IF(C7&lt;&gt;"",C7,"")</f>
        <v/>
      </c>
      <c r="D29" s="73" t="str">
        <f t="shared" si="3"/>
        <v/>
      </c>
      <c r="E29" s="100" t="str">
        <f>IF($D29=""," ",$C29/100*VLOOKUP($D29,cmr,E$2+1,TRUE))</f>
        <v xml:space="preserve"> </v>
      </c>
      <c r="F29" s="100" t="str">
        <f>IF($D29=""," ",$C29/100*VLOOKUP($D29,cmr,F$2+1,TRUE))</f>
        <v xml:space="preserve"> </v>
      </c>
      <c r="G29" s="100" t="str">
        <f>IF($D29=""," ",$C29/100*VLOOKUP($D29,cmr,G$2+1,TRUE))</f>
        <v xml:space="preserve"> </v>
      </c>
      <c r="H29" s="100" t="str">
        <f>IF($D29=""," ",$C29/100*VLOOKUP($D29,cmr,H$2+1,TRUE))</f>
        <v xml:space="preserve"> </v>
      </c>
      <c r="I29" s="100" t="str">
        <f>IF($D29=""," ",$C29/100*VLOOKUP($D29,cmr,I$2+1,TRUE))</f>
        <v xml:space="preserve"> </v>
      </c>
      <c r="J29" s="100" t="str">
        <f>IF($D29=""," ",$C29/100*VLOOKUP($D29,cmr,J$2+1,TRUE))</f>
        <v xml:space="preserve"> </v>
      </c>
      <c r="K29" s="100" t="str">
        <f>IF($D29=""," ",$C29/100*VLOOKUP($D29,cmr,K$2+1,TRUE))</f>
        <v xml:space="preserve"> </v>
      </c>
      <c r="L29" s="100" t="str">
        <f>IF($D29=""," ",$C29/100*VLOOKUP($D29,cmr,L$2+1,TRUE))</f>
        <v xml:space="preserve"> </v>
      </c>
      <c r="M29" s="100" t="str">
        <f>IF($D29=""," ",$C29/100*VLOOKUP($D29,cmr,M$2+1,TRUE))</f>
        <v xml:space="preserve"> </v>
      </c>
      <c r="N29" s="100" t="str">
        <f>IF($D29=""," ",$C29/100*VLOOKUP($D29,cmr,N$2+1,TRUE))</f>
        <v xml:space="preserve"> </v>
      </c>
      <c r="O29" s="100" t="str">
        <f>IF($D29=""," ",$C29/100*VLOOKUP($D29,cmr,O$2+1,TRUE))</f>
        <v xml:space="preserve"> </v>
      </c>
      <c r="P29" s="100" t="str">
        <f>IF($D29=""," ",$C29/100*VLOOKUP($D29,cmr,P$2+1,TRUE))</f>
        <v xml:space="preserve"> </v>
      </c>
      <c r="Q29" s="100" t="str">
        <f>IF($D29=""," ",$C29/100*VLOOKUP($D29,cmr,Q$2+1,TRUE))</f>
        <v xml:space="preserve"> </v>
      </c>
      <c r="R29" s="100" t="str">
        <f>IF($D29=""," ",$C29/100*VLOOKUP($D29,cmr,R$2+1,TRUE))</f>
        <v xml:space="preserve"> </v>
      </c>
      <c r="S29" s="100" t="str">
        <f>IF($D29=""," ",$C29/100*VLOOKUP($D29,cmr,S$2+1,TRUE))</f>
        <v xml:space="preserve"> </v>
      </c>
      <c r="T29" s="100" t="str">
        <f>IF($D29=""," ",$C29/100*VLOOKUP($D29,cmr,T$2+1,TRUE))</f>
        <v xml:space="preserve"> </v>
      </c>
      <c r="U29" s="100" t="str">
        <f>IF($D29=""," ",$C29/100*VLOOKUP($D29,cmr,U$2+1,TRUE))</f>
        <v xml:space="preserve"> </v>
      </c>
      <c r="V29" s="100" t="str">
        <f>IF($D29=""," ",$C29/100*VLOOKUP($D29,cmr,V$2+1,TRUE))</f>
        <v xml:space="preserve"> </v>
      </c>
      <c r="W29" s="100" t="str">
        <f>IF($D29=""," ",$C29/100*VLOOKUP($D29,cmr,W$2+1,TRUE))</f>
        <v xml:space="preserve"> </v>
      </c>
      <c r="X29" s="100" t="str">
        <f>IF($D29=""," ",$C29/100*VLOOKUP($D29,cmr,X$2+1,TRUE))</f>
        <v xml:space="preserve"> </v>
      </c>
      <c r="Y29" s="100" t="str">
        <f>IF($D29=""," ",$C29/100*VLOOKUP($D29,cmr,Y$2+1,TRUE))</f>
        <v xml:space="preserve"> </v>
      </c>
      <c r="Z29" s="100" t="str">
        <f>IF($D29=""," ",$C29/100*VLOOKUP($D29,cmr,Z$2+1,TRUE))</f>
        <v xml:space="preserve"> </v>
      </c>
      <c r="AA29" s="100" t="str">
        <f>IF($D29=""," ",$C29/100*VLOOKUP($D29,cmr,AA$2+1,TRUE))</f>
        <v xml:space="preserve"> </v>
      </c>
      <c r="AB29" s="100" t="str">
        <f>IF($D29=""," ",$C29/100*VLOOKUP($D29,cmr,AB$2+1,TRUE))</f>
        <v xml:space="preserve"> </v>
      </c>
      <c r="AC29" s="100" t="str">
        <f>IF($D29=""," ",$C29/100*VLOOKUP($D29,cmr,AC$2+1,TRUE))</f>
        <v xml:space="preserve"> </v>
      </c>
      <c r="AD29" s="100" t="str">
        <f>IF($D29=""," ",$C29/100*VLOOKUP($D29,cmr,AD$2+1,TRUE))</f>
        <v xml:space="preserve"> </v>
      </c>
      <c r="AE29" s="100" t="str">
        <f>IF($D29=""," ",$C29/100*VLOOKUP($D29,cmr,AE$2+1,TRUE))</f>
        <v xml:space="preserve"> </v>
      </c>
      <c r="AF29" s="100" t="str">
        <f>IF($D29=""," ",$C29/100*VLOOKUP($D29,cmr,AF$2+1,TRUE))</f>
        <v xml:space="preserve"> </v>
      </c>
      <c r="AG29" s="100" t="str">
        <f>IF($D29=""," ",$C29/100*VLOOKUP($D29,cmr,AG$2+1,TRUE))</f>
        <v xml:space="preserve"> </v>
      </c>
      <c r="AH29" s="100" t="str">
        <f>IF($D29=""," ",$C29/100*VLOOKUP($D29,cmr,AH$2+1,TRUE))</f>
        <v xml:space="preserve"> </v>
      </c>
      <c r="AI29" s="100" t="str">
        <f>IF($D29=""," ",$C29/100*VLOOKUP($D29,cmr,AI$2+1,TRUE))</f>
        <v xml:space="preserve"> </v>
      </c>
      <c r="AJ29" s="100" t="str">
        <f>IF($D29=""," ",$C29/100*VLOOKUP($D29,cmr,AJ$2+1,TRUE))</f>
        <v xml:space="preserve"> </v>
      </c>
      <c r="AK29" s="100" t="str">
        <f>IF($D29=""," ",$C29/100*VLOOKUP($D29,cmr,AK$2+1,TRUE))</f>
        <v xml:space="preserve"> </v>
      </c>
      <c r="AL29" s="100" t="str">
        <f>IF($D29=""," ",$C29/100*VLOOKUP($D29,cmr,AL$2+1,TRUE))</f>
        <v xml:space="preserve"> </v>
      </c>
      <c r="AM29" s="100" t="str">
        <f>IF($D29=""," ",$C29/100*VLOOKUP($D29,cmr,AM$2+1,TRUE))</f>
        <v xml:space="preserve"> </v>
      </c>
      <c r="AN29" s="100" t="str">
        <f>IF($D29=""," ",$C29/100*VLOOKUP($D29,cmr,AN$2+1,TRUE))</f>
        <v xml:space="preserve"> </v>
      </c>
      <c r="AO29" s="100" t="str">
        <f>IF($D29=""," ",$C29/100*VLOOKUP($D29,cmr,AO$2+1,TRUE))</f>
        <v xml:space="preserve"> </v>
      </c>
      <c r="AP29" s="100" t="str">
        <f>IF($D29=""," ",$C29/100*VLOOKUP($D29,cmr,AP$2+1,TRUE))</f>
        <v xml:space="preserve"> </v>
      </c>
      <c r="AQ29" s="100" t="str">
        <f>IF($D29=""," ",$C29/100*VLOOKUP($D29,cmr,AQ$2+1,TRUE))</f>
        <v xml:space="preserve"> </v>
      </c>
      <c r="AR29" s="100" t="str">
        <f>IF($D29=""," ",$C29/100*VLOOKUP($D29,cmr,AR$2+1,TRUE))</f>
        <v xml:space="preserve"> </v>
      </c>
      <c r="AS29" s="100" t="str">
        <f>IF($D29=""," ",$C29/100*VLOOKUP($D29,cmr,AS$2+1,TRUE))</f>
        <v xml:space="preserve"> </v>
      </c>
      <c r="AT29" s="100" t="str">
        <f>IF($D29=""," ",$C29/100*VLOOKUP($D29,cmr,AT$2+1,TRUE))</f>
        <v xml:space="preserve"> </v>
      </c>
      <c r="AU29" s="100" t="str">
        <f>IF($D29=""," ",$C29/100*VLOOKUP($D29,cmr,AU$2+1,TRUE))</f>
        <v xml:space="preserve"> </v>
      </c>
      <c r="AV29" s="100" t="str">
        <f>IF($D29=""," ",$C29/100*VLOOKUP($D29,cmr,AV$2+1,TRUE))</f>
        <v xml:space="preserve"> </v>
      </c>
      <c r="AW29" s="100" t="str">
        <f>IF($D29=""," ",$C29/100*VLOOKUP($D29,cmr,AW$2+1,TRUE))</f>
        <v xml:space="preserve"> </v>
      </c>
      <c r="AX29" s="100" t="str">
        <f>IF($D29=""," ",$C29/100*VLOOKUP($D29,cmr,AX$2+1,TRUE))</f>
        <v xml:space="preserve"> </v>
      </c>
      <c r="AY29" s="100" t="str">
        <f>IF($D29=""," ",$C29/100*VLOOKUP($D29,cmr,AY$2+1,TRUE))</f>
        <v xml:space="preserve"> </v>
      </c>
      <c r="AZ29" s="100" t="str">
        <f>IF($D29=""," ",$C29/100*VLOOKUP($D29,cmr,AZ$2+1,TRUE))</f>
        <v xml:space="preserve"> </v>
      </c>
      <c r="BA29" s="100" t="str">
        <f>IF($D29=""," ",$C29/100*VLOOKUP($D29,cmr,BA$2+1,TRUE))</f>
        <v xml:space="preserve"> </v>
      </c>
      <c r="BB29" s="100" t="str">
        <f>IF($D29=""," ",$C29/100*VLOOKUP($D29,cmr,BB$2+1,TRUE))</f>
        <v xml:space="preserve"> </v>
      </c>
    </row>
    <row r="30" spans="1:55" ht="13.5" thickBot="1">
      <c r="B30" s="62"/>
      <c r="C30" s="73" t="str">
        <f t="shared" ref="C30:D30" si="4">IF(C8&lt;&gt;"",C8,"")</f>
        <v/>
      </c>
      <c r="D30" s="73" t="str">
        <f t="shared" si="4"/>
        <v/>
      </c>
      <c r="E30" s="100" t="str">
        <f>IF($D30=""," ",$C30/100*VLOOKUP($D30,cmr,E$2+1,TRUE))</f>
        <v xml:space="preserve"> </v>
      </c>
      <c r="F30" s="100" t="str">
        <f>IF($D30=""," ",$C30/100*VLOOKUP($D30,cmr,F$2+1,TRUE))</f>
        <v xml:space="preserve"> </v>
      </c>
      <c r="G30" s="100" t="str">
        <f>IF($D30=""," ",$C30/100*VLOOKUP($D30,cmr,G$2+1,TRUE))</f>
        <v xml:space="preserve"> </v>
      </c>
      <c r="H30" s="100" t="str">
        <f>IF($D30=""," ",$C30/100*VLOOKUP($D30,cmr,H$2+1,TRUE))</f>
        <v xml:space="preserve"> </v>
      </c>
      <c r="I30" s="100" t="str">
        <f>IF($D30=""," ",$C30/100*VLOOKUP($D30,cmr,I$2+1,TRUE))</f>
        <v xml:space="preserve"> </v>
      </c>
      <c r="J30" s="100" t="str">
        <f>IF($D30=""," ",$C30/100*VLOOKUP($D30,cmr,J$2+1,TRUE))</f>
        <v xml:space="preserve"> </v>
      </c>
      <c r="K30" s="100" t="str">
        <f>IF($D30=""," ",$C30/100*VLOOKUP($D30,cmr,K$2+1,TRUE))</f>
        <v xml:space="preserve"> </v>
      </c>
      <c r="L30" s="100" t="str">
        <f>IF($D30=""," ",$C30/100*VLOOKUP($D30,cmr,L$2+1,TRUE))</f>
        <v xml:space="preserve"> </v>
      </c>
      <c r="M30" s="100" t="str">
        <f>IF($D30=""," ",$C30/100*VLOOKUP($D30,cmr,M$2+1,TRUE))</f>
        <v xml:space="preserve"> </v>
      </c>
      <c r="N30" s="100" t="str">
        <f>IF($D30=""," ",$C30/100*VLOOKUP($D30,cmr,N$2+1,TRUE))</f>
        <v xml:space="preserve"> </v>
      </c>
      <c r="O30" s="100" t="str">
        <f>IF($D30=""," ",$C30/100*VLOOKUP($D30,cmr,O$2+1,TRUE))</f>
        <v xml:space="preserve"> </v>
      </c>
      <c r="P30" s="100" t="str">
        <f>IF($D30=""," ",$C30/100*VLOOKUP($D30,cmr,P$2+1,TRUE))</f>
        <v xml:space="preserve"> </v>
      </c>
      <c r="Q30" s="100" t="str">
        <f>IF($D30=""," ",$C30/100*VLOOKUP($D30,cmr,Q$2+1,TRUE))</f>
        <v xml:space="preserve"> </v>
      </c>
      <c r="R30" s="100" t="str">
        <f>IF($D30=""," ",$C30/100*VLOOKUP($D30,cmr,R$2+1,TRUE))</f>
        <v xml:space="preserve"> </v>
      </c>
      <c r="S30" s="100" t="str">
        <f>IF($D30=""," ",$C30/100*VLOOKUP($D30,cmr,S$2+1,TRUE))</f>
        <v xml:space="preserve"> </v>
      </c>
      <c r="T30" s="100" t="str">
        <f>IF($D30=""," ",$C30/100*VLOOKUP($D30,cmr,T$2+1,TRUE))</f>
        <v xml:space="preserve"> </v>
      </c>
      <c r="U30" s="100" t="str">
        <f>IF($D30=""," ",$C30/100*VLOOKUP($D30,cmr,U$2+1,TRUE))</f>
        <v xml:space="preserve"> </v>
      </c>
      <c r="V30" s="100" t="str">
        <f>IF($D30=""," ",$C30/100*VLOOKUP($D30,cmr,V$2+1,TRUE))</f>
        <v xml:space="preserve"> </v>
      </c>
      <c r="W30" s="100" t="str">
        <f>IF($D30=""," ",$C30/100*VLOOKUP($D30,cmr,W$2+1,TRUE))</f>
        <v xml:space="preserve"> </v>
      </c>
      <c r="X30" s="100" t="str">
        <f>IF($D30=""," ",$C30/100*VLOOKUP($D30,cmr,X$2+1,TRUE))</f>
        <v xml:space="preserve"> </v>
      </c>
      <c r="Y30" s="100" t="str">
        <f>IF($D30=""," ",$C30/100*VLOOKUP($D30,cmr,Y$2+1,TRUE))</f>
        <v xml:space="preserve"> </v>
      </c>
      <c r="Z30" s="100" t="str">
        <f>IF($D30=""," ",$C30/100*VLOOKUP($D30,cmr,Z$2+1,TRUE))</f>
        <v xml:space="preserve"> </v>
      </c>
      <c r="AA30" s="100" t="str">
        <f>IF($D30=""," ",$C30/100*VLOOKUP($D30,cmr,AA$2+1,TRUE))</f>
        <v xml:space="preserve"> </v>
      </c>
      <c r="AB30" s="100" t="str">
        <f>IF($D30=""," ",$C30/100*VLOOKUP($D30,cmr,AB$2+1,TRUE))</f>
        <v xml:space="preserve"> </v>
      </c>
      <c r="AC30" s="100" t="str">
        <f>IF($D30=""," ",$C30/100*VLOOKUP($D30,cmr,AC$2+1,TRUE))</f>
        <v xml:space="preserve"> </v>
      </c>
      <c r="AD30" s="100" t="str">
        <f>IF($D30=""," ",$C30/100*VLOOKUP($D30,cmr,AD$2+1,TRUE))</f>
        <v xml:space="preserve"> </v>
      </c>
      <c r="AE30" s="100" t="str">
        <f>IF($D30=""," ",$C30/100*VLOOKUP($D30,cmr,AE$2+1,TRUE))</f>
        <v xml:space="preserve"> </v>
      </c>
      <c r="AF30" s="100" t="str">
        <f>IF($D30=""," ",$C30/100*VLOOKUP($D30,cmr,AF$2+1,TRUE))</f>
        <v xml:space="preserve"> </v>
      </c>
      <c r="AG30" s="100" t="str">
        <f>IF($D30=""," ",$C30/100*VLOOKUP($D30,cmr,AG$2+1,TRUE))</f>
        <v xml:space="preserve"> </v>
      </c>
      <c r="AH30" s="100" t="str">
        <f>IF($D30=""," ",$C30/100*VLOOKUP($D30,cmr,AH$2+1,TRUE))</f>
        <v xml:space="preserve"> </v>
      </c>
      <c r="AI30" s="100" t="str">
        <f>IF($D30=""," ",$C30/100*VLOOKUP($D30,cmr,AI$2+1,TRUE))</f>
        <v xml:space="preserve"> </v>
      </c>
      <c r="AJ30" s="100" t="str">
        <f>IF($D30=""," ",$C30/100*VLOOKUP($D30,cmr,AJ$2+1,TRUE))</f>
        <v xml:space="preserve"> </v>
      </c>
      <c r="AK30" s="100" t="str">
        <f>IF($D30=""," ",$C30/100*VLOOKUP($D30,cmr,AK$2+1,TRUE))</f>
        <v xml:space="preserve"> </v>
      </c>
      <c r="AL30" s="100" t="str">
        <f>IF($D30=""," ",$C30/100*VLOOKUP($D30,cmr,AL$2+1,TRUE))</f>
        <v xml:space="preserve"> </v>
      </c>
      <c r="AM30" s="100" t="str">
        <f>IF($D30=""," ",$C30/100*VLOOKUP($D30,cmr,AM$2+1,TRUE))</f>
        <v xml:space="preserve"> </v>
      </c>
      <c r="AN30" s="100" t="str">
        <f>IF($D30=""," ",$C30/100*VLOOKUP($D30,cmr,AN$2+1,TRUE))</f>
        <v xml:space="preserve"> </v>
      </c>
      <c r="AO30" s="100" t="str">
        <f>IF($D30=""," ",$C30/100*VLOOKUP($D30,cmr,AO$2+1,TRUE))</f>
        <v xml:space="preserve"> </v>
      </c>
      <c r="AP30" s="100" t="str">
        <f>IF($D30=""," ",$C30/100*VLOOKUP($D30,cmr,AP$2+1,TRUE))</f>
        <v xml:space="preserve"> </v>
      </c>
      <c r="AQ30" s="100" t="str">
        <f>IF($D30=""," ",$C30/100*VLOOKUP($D30,cmr,AQ$2+1,TRUE))</f>
        <v xml:space="preserve"> </v>
      </c>
      <c r="AR30" s="100" t="str">
        <f>IF($D30=""," ",$C30/100*VLOOKUP($D30,cmr,AR$2+1,TRUE))</f>
        <v xml:space="preserve"> </v>
      </c>
      <c r="AS30" s="100" t="str">
        <f>IF($D30=""," ",$C30/100*VLOOKUP($D30,cmr,AS$2+1,TRUE))</f>
        <v xml:space="preserve"> </v>
      </c>
      <c r="AT30" s="100" t="str">
        <f>IF($D30=""," ",$C30/100*VLOOKUP($D30,cmr,AT$2+1,TRUE))</f>
        <v xml:space="preserve"> </v>
      </c>
      <c r="AU30" s="100" t="str">
        <f>IF($D30=""," ",$C30/100*VLOOKUP($D30,cmr,AU$2+1,TRUE))</f>
        <v xml:space="preserve"> </v>
      </c>
      <c r="AV30" s="100" t="str">
        <f>IF($D30=""," ",$C30/100*VLOOKUP($D30,cmr,AV$2+1,TRUE))</f>
        <v xml:space="preserve"> </v>
      </c>
      <c r="AW30" s="100" t="str">
        <f>IF($D30=""," ",$C30/100*VLOOKUP($D30,cmr,AW$2+1,TRUE))</f>
        <v xml:space="preserve"> </v>
      </c>
      <c r="AX30" s="100" t="str">
        <f>IF($D30=""," ",$C30/100*VLOOKUP($D30,cmr,AX$2+1,TRUE))</f>
        <v xml:space="preserve"> </v>
      </c>
      <c r="AY30" s="100" t="str">
        <f>IF($D30=""," ",$C30/100*VLOOKUP($D30,cmr,AY$2+1,TRUE))</f>
        <v xml:space="preserve"> </v>
      </c>
      <c r="AZ30" s="100" t="str">
        <f>IF($D30=""," ",$C30/100*VLOOKUP($D30,cmr,AZ$2+1,TRUE))</f>
        <v xml:space="preserve"> </v>
      </c>
      <c r="BA30" s="100" t="str">
        <f>IF($D30=""," ",$C30/100*VLOOKUP($D30,cmr,BA$2+1,TRUE))</f>
        <v xml:space="preserve"> </v>
      </c>
      <c r="BB30" s="100" t="str">
        <f>IF($D30=""," ",$C30/100*VLOOKUP($D30,cmr,BB$2+1,TRUE))</f>
        <v xml:space="preserve"> </v>
      </c>
    </row>
    <row r="31" spans="1:55" ht="14.25" customHeight="1" thickBot="1">
      <c r="B31" s="62"/>
      <c r="C31" s="73" t="str">
        <f t="shared" ref="C31:D31" si="5">IF(C9&lt;&gt;"",C9,"")</f>
        <v/>
      </c>
      <c r="D31" s="73" t="str">
        <f t="shared" si="5"/>
        <v/>
      </c>
      <c r="E31" s="100" t="str">
        <f>IF($D31=""," ",$C31/100*VLOOKUP($D31,cmr,E$2+1,TRUE))</f>
        <v xml:space="preserve"> </v>
      </c>
      <c r="F31" s="100" t="str">
        <f>IF($D31=""," ",$C31/100*VLOOKUP($D31,cmr,F$2+1,TRUE))</f>
        <v xml:space="preserve"> </v>
      </c>
      <c r="G31" s="100" t="str">
        <f>IF($D31=""," ",$C31/100*VLOOKUP($D31,cmr,G$2+1,TRUE))</f>
        <v xml:space="preserve"> </v>
      </c>
      <c r="H31" s="100" t="str">
        <f>IF($D31=""," ",$C31/100*VLOOKUP($D31,cmr,H$2+1,TRUE))</f>
        <v xml:space="preserve"> </v>
      </c>
      <c r="I31" s="100" t="str">
        <f>IF($D31=""," ",$C31/100*VLOOKUP($D31,cmr,I$2+1,TRUE))</f>
        <v xml:space="preserve"> </v>
      </c>
      <c r="J31" s="100" t="str">
        <f>IF($D31=""," ",$C31/100*VLOOKUP($D31,cmr,J$2+1,TRUE))</f>
        <v xml:space="preserve"> </v>
      </c>
      <c r="K31" s="100" t="str">
        <f>IF($D31=""," ",$C31/100*VLOOKUP($D31,cmr,K$2+1,TRUE))</f>
        <v xml:space="preserve"> </v>
      </c>
      <c r="L31" s="100" t="str">
        <f>IF($D31=""," ",$C31/100*VLOOKUP($D31,cmr,L$2+1,TRUE))</f>
        <v xml:space="preserve"> </v>
      </c>
      <c r="M31" s="100" t="str">
        <f>IF($D31=""," ",$C31/100*VLOOKUP($D31,cmr,M$2+1,TRUE))</f>
        <v xml:space="preserve"> </v>
      </c>
      <c r="N31" s="100" t="str">
        <f>IF($D31=""," ",$C31/100*VLOOKUP($D31,cmr,N$2+1,TRUE))</f>
        <v xml:space="preserve"> </v>
      </c>
      <c r="O31" s="100" t="str">
        <f>IF($D31=""," ",$C31/100*VLOOKUP($D31,cmr,O$2+1,TRUE))</f>
        <v xml:space="preserve"> </v>
      </c>
      <c r="P31" s="100" t="str">
        <f>IF($D31=""," ",$C31/100*VLOOKUP($D31,cmr,P$2+1,TRUE))</f>
        <v xml:space="preserve"> </v>
      </c>
      <c r="Q31" s="100" t="str">
        <f>IF($D31=""," ",$C31/100*VLOOKUP($D31,cmr,Q$2+1,TRUE))</f>
        <v xml:space="preserve"> </v>
      </c>
      <c r="R31" s="100" t="str">
        <f>IF($D31=""," ",$C31/100*VLOOKUP($D31,cmr,R$2+1,TRUE))</f>
        <v xml:space="preserve"> </v>
      </c>
      <c r="S31" s="100" t="str">
        <f>IF($D31=""," ",$C31/100*VLOOKUP($D31,cmr,S$2+1,TRUE))</f>
        <v xml:space="preserve"> </v>
      </c>
      <c r="T31" s="100" t="str">
        <f>IF($D31=""," ",$C31/100*VLOOKUP($D31,cmr,T$2+1,TRUE))</f>
        <v xml:space="preserve"> </v>
      </c>
      <c r="U31" s="100" t="str">
        <f>IF($D31=""," ",$C31/100*VLOOKUP($D31,cmr,U$2+1,TRUE))</f>
        <v xml:space="preserve"> </v>
      </c>
      <c r="V31" s="100" t="str">
        <f>IF($D31=""," ",$C31/100*VLOOKUP($D31,cmr,V$2+1,TRUE))</f>
        <v xml:space="preserve"> </v>
      </c>
      <c r="W31" s="100" t="str">
        <f>IF($D31=""," ",$C31/100*VLOOKUP($D31,cmr,W$2+1,TRUE))</f>
        <v xml:space="preserve"> </v>
      </c>
      <c r="X31" s="100" t="str">
        <f>IF($D31=""," ",$C31/100*VLOOKUP($D31,cmr,X$2+1,TRUE))</f>
        <v xml:space="preserve"> </v>
      </c>
      <c r="Y31" s="100" t="str">
        <f>IF($D31=""," ",$C31/100*VLOOKUP($D31,cmr,Y$2+1,TRUE))</f>
        <v xml:space="preserve"> </v>
      </c>
      <c r="Z31" s="100" t="str">
        <f>IF($D31=""," ",$C31/100*VLOOKUP($D31,cmr,Z$2+1,TRUE))</f>
        <v xml:space="preserve"> </v>
      </c>
      <c r="AA31" s="100" t="str">
        <f>IF($D31=""," ",$C31/100*VLOOKUP($D31,cmr,AA$2+1,TRUE))</f>
        <v xml:space="preserve"> </v>
      </c>
      <c r="AB31" s="100" t="str">
        <f>IF($D31=""," ",$C31/100*VLOOKUP($D31,cmr,AB$2+1,TRUE))</f>
        <v xml:space="preserve"> </v>
      </c>
      <c r="AC31" s="100" t="str">
        <f>IF($D31=""," ",$C31/100*VLOOKUP($D31,cmr,AC$2+1,TRUE))</f>
        <v xml:space="preserve"> </v>
      </c>
      <c r="AD31" s="100" t="str">
        <f>IF($D31=""," ",$C31/100*VLOOKUP($D31,cmr,AD$2+1,TRUE))</f>
        <v xml:space="preserve"> </v>
      </c>
      <c r="AE31" s="100" t="str">
        <f>IF($D31=""," ",$C31/100*VLOOKUP($D31,cmr,AE$2+1,TRUE))</f>
        <v xml:space="preserve"> </v>
      </c>
      <c r="AF31" s="100" t="str">
        <f>IF($D31=""," ",$C31/100*VLOOKUP($D31,cmr,AF$2+1,TRUE))</f>
        <v xml:space="preserve"> </v>
      </c>
      <c r="AG31" s="100" t="str">
        <f>IF($D31=""," ",$C31/100*VLOOKUP($D31,cmr,AG$2+1,TRUE))</f>
        <v xml:space="preserve"> </v>
      </c>
      <c r="AH31" s="100" t="str">
        <f>IF($D31=""," ",$C31/100*VLOOKUP($D31,cmr,AH$2+1,TRUE))</f>
        <v xml:space="preserve"> </v>
      </c>
      <c r="AI31" s="100" t="str">
        <f>IF($D31=""," ",$C31/100*VLOOKUP($D31,cmr,AI$2+1,TRUE))</f>
        <v xml:space="preserve"> </v>
      </c>
      <c r="AJ31" s="100" t="str">
        <f>IF($D31=""," ",$C31/100*VLOOKUP($D31,cmr,AJ$2+1,TRUE))</f>
        <v xml:space="preserve"> </v>
      </c>
      <c r="AK31" s="100" t="str">
        <f>IF($D31=""," ",$C31/100*VLOOKUP($D31,cmr,AK$2+1,TRUE))</f>
        <v xml:space="preserve"> </v>
      </c>
      <c r="AL31" s="100" t="str">
        <f>IF($D31=""," ",$C31/100*VLOOKUP($D31,cmr,AL$2+1,TRUE))</f>
        <v xml:space="preserve"> </v>
      </c>
      <c r="AM31" s="100" t="str">
        <f>IF($D31=""," ",$C31/100*VLOOKUP($D31,cmr,AM$2+1,TRUE))</f>
        <v xml:space="preserve"> </v>
      </c>
      <c r="AN31" s="100" t="str">
        <f>IF($D31=""," ",$C31/100*VLOOKUP($D31,cmr,AN$2+1,TRUE))</f>
        <v xml:space="preserve"> </v>
      </c>
      <c r="AO31" s="100" t="str">
        <f>IF($D31=""," ",$C31/100*VLOOKUP($D31,cmr,AO$2+1,TRUE))</f>
        <v xml:space="preserve"> </v>
      </c>
      <c r="AP31" s="100" t="str">
        <f>IF($D31=""," ",$C31/100*VLOOKUP($D31,cmr,AP$2+1,TRUE))</f>
        <v xml:space="preserve"> </v>
      </c>
      <c r="AQ31" s="100" t="str">
        <f>IF($D31=""," ",$C31/100*VLOOKUP($D31,cmr,AQ$2+1,TRUE))</f>
        <v xml:space="preserve"> </v>
      </c>
      <c r="AR31" s="100" t="str">
        <f>IF($D31=""," ",$C31/100*VLOOKUP($D31,cmr,AR$2+1,TRUE))</f>
        <v xml:space="preserve"> </v>
      </c>
      <c r="AS31" s="100" t="str">
        <f>IF($D31=""," ",$C31/100*VLOOKUP($D31,cmr,AS$2+1,TRUE))</f>
        <v xml:space="preserve"> </v>
      </c>
      <c r="AT31" s="100" t="str">
        <f>IF($D31=""," ",$C31/100*VLOOKUP($D31,cmr,AT$2+1,TRUE))</f>
        <v xml:space="preserve"> </v>
      </c>
      <c r="AU31" s="100" t="str">
        <f>IF($D31=""," ",$C31/100*VLOOKUP($D31,cmr,AU$2+1,TRUE))</f>
        <v xml:space="preserve"> </v>
      </c>
      <c r="AV31" s="100" t="str">
        <f>IF($D31=""," ",$C31/100*VLOOKUP($D31,cmr,AV$2+1,TRUE))</f>
        <v xml:space="preserve"> </v>
      </c>
      <c r="AW31" s="100" t="str">
        <f>IF($D31=""," ",$C31/100*VLOOKUP($D31,cmr,AW$2+1,TRUE))</f>
        <v xml:space="preserve"> </v>
      </c>
      <c r="AX31" s="100" t="str">
        <f>IF($D31=""," ",$C31/100*VLOOKUP($D31,cmr,AX$2+1,TRUE))</f>
        <v xml:space="preserve"> </v>
      </c>
      <c r="AY31" s="100" t="str">
        <f>IF($D31=""," ",$C31/100*VLOOKUP($D31,cmr,AY$2+1,TRUE))</f>
        <v xml:space="preserve"> </v>
      </c>
      <c r="AZ31" s="100" t="str">
        <f>IF($D31=""," ",$C31/100*VLOOKUP($D31,cmr,AZ$2+1,TRUE))</f>
        <v xml:space="preserve"> </v>
      </c>
      <c r="BA31" s="100" t="str">
        <f>IF($D31=""," ",$C31/100*VLOOKUP($D31,cmr,BA$2+1,TRUE))</f>
        <v xml:space="preserve"> </v>
      </c>
      <c r="BB31" s="100" t="str">
        <f>IF($D31=""," ",$C31/100*VLOOKUP($D31,cmr,BB$2+1,TRUE))</f>
        <v xml:space="preserve"> </v>
      </c>
    </row>
    <row r="32" spans="1:55" ht="13.5" thickBot="1">
      <c r="B32" s="73"/>
      <c r="C32" s="73" t="str">
        <f t="shared" ref="C32:D32" si="6">IF(C10&lt;&gt;"",C10,"")</f>
        <v/>
      </c>
      <c r="D32" s="73" t="str">
        <f t="shared" si="6"/>
        <v/>
      </c>
      <c r="E32" s="100" t="str">
        <f>IF($D32=""," ",$C32/100*VLOOKUP($D32,cmr,E$2+1,TRUE))</f>
        <v xml:space="preserve"> </v>
      </c>
      <c r="F32" s="100" t="str">
        <f>IF($D32=""," ",$C32/100*VLOOKUP($D32,cmr,F$2+1,TRUE))</f>
        <v xml:space="preserve"> </v>
      </c>
      <c r="G32" s="100" t="str">
        <f>IF($D32=""," ",$C32/100*VLOOKUP($D32,cmr,G$2+1,TRUE))</f>
        <v xml:space="preserve"> </v>
      </c>
      <c r="H32" s="100" t="str">
        <f>IF($D32=""," ",$C32/100*VLOOKUP($D32,cmr,H$2+1,TRUE))</f>
        <v xml:space="preserve"> </v>
      </c>
      <c r="I32" s="100" t="str">
        <f>IF($D32=""," ",$C32/100*VLOOKUP($D32,cmr,I$2+1,TRUE))</f>
        <v xml:space="preserve"> </v>
      </c>
      <c r="J32" s="100" t="str">
        <f>IF($D32=""," ",$C32/100*VLOOKUP($D32,cmr,J$2+1,TRUE))</f>
        <v xml:space="preserve"> </v>
      </c>
      <c r="K32" s="100" t="str">
        <f>IF($D32=""," ",$C32/100*VLOOKUP($D32,cmr,K$2+1,TRUE))</f>
        <v xml:space="preserve"> </v>
      </c>
      <c r="L32" s="100" t="str">
        <f>IF($D32=""," ",$C32/100*VLOOKUP($D32,cmr,L$2+1,TRUE))</f>
        <v xml:space="preserve"> </v>
      </c>
      <c r="M32" s="100" t="str">
        <f>IF($D32=""," ",$C32/100*VLOOKUP($D32,cmr,M$2+1,TRUE))</f>
        <v xml:space="preserve"> </v>
      </c>
      <c r="N32" s="100" t="str">
        <f>IF($D32=""," ",$C32/100*VLOOKUP($D32,cmr,N$2+1,TRUE))</f>
        <v xml:space="preserve"> </v>
      </c>
      <c r="O32" s="100" t="str">
        <f>IF($D32=""," ",$C32/100*VLOOKUP($D32,cmr,O$2+1,TRUE))</f>
        <v xml:space="preserve"> </v>
      </c>
      <c r="P32" s="100" t="str">
        <f>IF($D32=""," ",$C32/100*VLOOKUP($D32,cmr,P$2+1,TRUE))</f>
        <v xml:space="preserve"> </v>
      </c>
      <c r="Q32" s="100" t="str">
        <f>IF($D32=""," ",$C32/100*VLOOKUP($D32,cmr,Q$2+1,TRUE))</f>
        <v xml:space="preserve"> </v>
      </c>
      <c r="R32" s="100" t="str">
        <f>IF($D32=""," ",$C32/100*VLOOKUP($D32,cmr,R$2+1,TRUE))</f>
        <v xml:space="preserve"> </v>
      </c>
      <c r="S32" s="100" t="str">
        <f>IF($D32=""," ",$C32/100*VLOOKUP($D32,cmr,S$2+1,TRUE))</f>
        <v xml:space="preserve"> </v>
      </c>
      <c r="T32" s="100" t="str">
        <f>IF($D32=""," ",$C32/100*VLOOKUP($D32,cmr,T$2+1,TRUE))</f>
        <v xml:space="preserve"> </v>
      </c>
      <c r="U32" s="100" t="str">
        <f>IF($D32=""," ",$C32/100*VLOOKUP($D32,cmr,U$2+1,TRUE))</f>
        <v xml:space="preserve"> </v>
      </c>
      <c r="V32" s="100" t="str">
        <f>IF($D32=""," ",$C32/100*VLOOKUP($D32,cmr,V$2+1,TRUE))</f>
        <v xml:space="preserve"> </v>
      </c>
      <c r="W32" s="100" t="str">
        <f>IF($D32=""," ",$C32/100*VLOOKUP($D32,cmr,W$2+1,TRUE))</f>
        <v xml:space="preserve"> </v>
      </c>
      <c r="X32" s="100" t="str">
        <f>IF($D32=""," ",$C32/100*VLOOKUP($D32,cmr,X$2+1,TRUE))</f>
        <v xml:space="preserve"> </v>
      </c>
      <c r="Y32" s="100" t="str">
        <f>IF($D32=""," ",$C32/100*VLOOKUP($D32,cmr,Y$2+1,TRUE))</f>
        <v xml:space="preserve"> </v>
      </c>
      <c r="Z32" s="100" t="str">
        <f>IF($D32=""," ",$C32/100*VLOOKUP($D32,cmr,Z$2+1,TRUE))</f>
        <v xml:space="preserve"> </v>
      </c>
      <c r="AA32" s="100" t="str">
        <f>IF($D32=""," ",$C32/100*VLOOKUP($D32,cmr,AA$2+1,TRUE))</f>
        <v xml:space="preserve"> </v>
      </c>
      <c r="AB32" s="100" t="str">
        <f>IF($D32=""," ",$C32/100*VLOOKUP($D32,cmr,AB$2+1,TRUE))</f>
        <v xml:space="preserve"> </v>
      </c>
      <c r="AC32" s="100" t="str">
        <f>IF($D32=""," ",$C32/100*VLOOKUP($D32,cmr,AC$2+1,TRUE))</f>
        <v xml:space="preserve"> </v>
      </c>
      <c r="AD32" s="100" t="str">
        <f>IF($D32=""," ",$C32/100*VLOOKUP($D32,cmr,AD$2+1,TRUE))</f>
        <v xml:space="preserve"> </v>
      </c>
      <c r="AE32" s="100" t="str">
        <f>IF($D32=""," ",$C32/100*VLOOKUP($D32,cmr,AE$2+1,TRUE))</f>
        <v xml:space="preserve"> </v>
      </c>
      <c r="AF32" s="100" t="str">
        <f>IF($D32=""," ",$C32/100*VLOOKUP($D32,cmr,AF$2+1,TRUE))</f>
        <v xml:space="preserve"> </v>
      </c>
      <c r="AG32" s="100" t="str">
        <f>IF($D32=""," ",$C32/100*VLOOKUP($D32,cmr,AG$2+1,TRUE))</f>
        <v xml:space="preserve"> </v>
      </c>
      <c r="AH32" s="100" t="str">
        <f>IF($D32=""," ",$C32/100*VLOOKUP($D32,cmr,AH$2+1,TRUE))</f>
        <v xml:space="preserve"> </v>
      </c>
      <c r="AI32" s="100" t="str">
        <f>IF($D32=""," ",$C32/100*VLOOKUP($D32,cmr,AI$2+1,TRUE))</f>
        <v xml:space="preserve"> </v>
      </c>
      <c r="AJ32" s="100" t="str">
        <f>IF($D32=""," ",$C32/100*VLOOKUP($D32,cmr,AJ$2+1,TRUE))</f>
        <v xml:space="preserve"> </v>
      </c>
      <c r="AK32" s="100" t="str">
        <f>IF($D32=""," ",$C32/100*VLOOKUP($D32,cmr,AK$2+1,TRUE))</f>
        <v xml:space="preserve"> </v>
      </c>
      <c r="AL32" s="100" t="str">
        <f>IF($D32=""," ",$C32/100*VLOOKUP($D32,cmr,AL$2+1,TRUE))</f>
        <v xml:space="preserve"> </v>
      </c>
      <c r="AM32" s="100" t="str">
        <f>IF($D32=""," ",$C32/100*VLOOKUP($D32,cmr,AM$2+1,TRUE))</f>
        <v xml:space="preserve"> </v>
      </c>
      <c r="AN32" s="100" t="str">
        <f>IF($D32=""," ",$C32/100*VLOOKUP($D32,cmr,AN$2+1,TRUE))</f>
        <v xml:space="preserve"> </v>
      </c>
      <c r="AO32" s="100" t="str">
        <f>IF($D32=""," ",$C32/100*VLOOKUP($D32,cmr,AO$2+1,TRUE))</f>
        <v xml:space="preserve"> </v>
      </c>
      <c r="AP32" s="100" t="str">
        <f>IF($D32=""," ",$C32/100*VLOOKUP($D32,cmr,AP$2+1,TRUE))</f>
        <v xml:space="preserve"> </v>
      </c>
      <c r="AQ32" s="100" t="str">
        <f>IF($D32=""," ",$C32/100*VLOOKUP($D32,cmr,AQ$2+1,TRUE))</f>
        <v xml:space="preserve"> </v>
      </c>
      <c r="AR32" s="100" t="str">
        <f>IF($D32=""," ",$C32/100*VLOOKUP($D32,cmr,AR$2+1,TRUE))</f>
        <v xml:space="preserve"> </v>
      </c>
      <c r="AS32" s="100" t="str">
        <f>IF($D32=""," ",$C32/100*VLOOKUP($D32,cmr,AS$2+1,TRUE))</f>
        <v xml:space="preserve"> </v>
      </c>
      <c r="AT32" s="100" t="str">
        <f>IF($D32=""," ",$C32/100*VLOOKUP($D32,cmr,AT$2+1,TRUE))</f>
        <v xml:space="preserve"> </v>
      </c>
      <c r="AU32" s="100" t="str">
        <f>IF($D32=""," ",$C32/100*VLOOKUP($D32,cmr,AU$2+1,TRUE))</f>
        <v xml:space="preserve"> </v>
      </c>
      <c r="AV32" s="100" t="str">
        <f>IF($D32=""," ",$C32/100*VLOOKUP($D32,cmr,AV$2+1,TRUE))</f>
        <v xml:space="preserve"> </v>
      </c>
      <c r="AW32" s="100" t="str">
        <f>IF($D32=""," ",$C32/100*VLOOKUP($D32,cmr,AW$2+1,TRUE))</f>
        <v xml:space="preserve"> </v>
      </c>
      <c r="AX32" s="100" t="str">
        <f>IF($D32=""," ",$C32/100*VLOOKUP($D32,cmr,AX$2+1,TRUE))</f>
        <v xml:space="preserve"> </v>
      </c>
      <c r="AY32" s="100" t="str">
        <f>IF($D32=""," ",$C32/100*VLOOKUP($D32,cmr,AY$2+1,TRUE))</f>
        <v xml:space="preserve"> </v>
      </c>
      <c r="AZ32" s="100" t="str">
        <f>IF($D32=""," ",$C32/100*VLOOKUP($D32,cmr,AZ$2+1,TRUE))</f>
        <v xml:space="preserve"> </v>
      </c>
      <c r="BA32" s="100" t="str">
        <f>IF($D32=""," ",$C32/100*VLOOKUP($D32,cmr,BA$2+1,TRUE))</f>
        <v xml:space="preserve"> </v>
      </c>
      <c r="BB32" s="100" t="str">
        <f>IF($D32=""," ",$C32/100*VLOOKUP($D32,cmr,BB$2+1,TRUE))</f>
        <v xml:space="preserve"> </v>
      </c>
    </row>
    <row r="33" spans="2:55" ht="13.5" thickBot="1">
      <c r="B33" s="73"/>
      <c r="C33" s="73" t="str">
        <f t="shared" ref="C33:D33" si="7">IF(C11&lt;&gt;"",C11,"")</f>
        <v/>
      </c>
      <c r="D33" s="73" t="str">
        <f t="shared" si="7"/>
        <v/>
      </c>
      <c r="E33" s="100" t="str">
        <f>IF($D33=""," ",$C33/100*VLOOKUP($D33,cmr,E$2+1,TRUE))</f>
        <v xml:space="preserve"> </v>
      </c>
      <c r="F33" s="100" t="str">
        <f>IF($D33=""," ",$C33/100*VLOOKUP($D33,cmr,F$2+1,TRUE))</f>
        <v xml:space="preserve"> </v>
      </c>
      <c r="G33" s="100" t="str">
        <f>IF($D33=""," ",$C33/100*VLOOKUP($D33,cmr,G$2+1,TRUE))</f>
        <v xml:space="preserve"> </v>
      </c>
      <c r="H33" s="100" t="str">
        <f>IF($D33=""," ",$C33/100*VLOOKUP($D33,cmr,H$2+1,TRUE))</f>
        <v xml:space="preserve"> </v>
      </c>
      <c r="I33" s="100" t="str">
        <f>IF($D33=""," ",$C33/100*VLOOKUP($D33,cmr,I$2+1,TRUE))</f>
        <v xml:space="preserve"> </v>
      </c>
      <c r="J33" s="100" t="str">
        <f>IF($D33=""," ",$C33/100*VLOOKUP($D33,cmr,J$2+1,TRUE))</f>
        <v xml:space="preserve"> </v>
      </c>
      <c r="K33" s="100" t="str">
        <f>IF($D33=""," ",$C33/100*VLOOKUP($D33,cmr,K$2+1,TRUE))</f>
        <v xml:space="preserve"> </v>
      </c>
      <c r="L33" s="100" t="str">
        <f>IF($D33=""," ",$C33/100*VLOOKUP($D33,cmr,L$2+1,TRUE))</f>
        <v xml:space="preserve"> </v>
      </c>
      <c r="M33" s="100" t="str">
        <f>IF($D33=""," ",$C33/100*VLOOKUP($D33,cmr,M$2+1,TRUE))</f>
        <v xml:space="preserve"> </v>
      </c>
      <c r="N33" s="100" t="str">
        <f>IF($D33=""," ",$C33/100*VLOOKUP($D33,cmr,N$2+1,TRUE))</f>
        <v xml:space="preserve"> </v>
      </c>
      <c r="O33" s="100" t="str">
        <f>IF($D33=""," ",$C33/100*VLOOKUP($D33,cmr,O$2+1,TRUE))</f>
        <v xml:space="preserve"> </v>
      </c>
      <c r="P33" s="100" t="str">
        <f>IF($D33=""," ",$C33/100*VLOOKUP($D33,cmr,P$2+1,TRUE))</f>
        <v xml:space="preserve"> </v>
      </c>
      <c r="Q33" s="100" t="str">
        <f>IF($D33=""," ",$C33/100*VLOOKUP($D33,cmr,Q$2+1,TRUE))</f>
        <v xml:space="preserve"> </v>
      </c>
      <c r="R33" s="100" t="str">
        <f>IF($D33=""," ",$C33/100*VLOOKUP($D33,cmr,R$2+1,TRUE))</f>
        <v xml:space="preserve"> </v>
      </c>
      <c r="S33" s="100" t="str">
        <f>IF($D33=""," ",$C33/100*VLOOKUP($D33,cmr,S$2+1,TRUE))</f>
        <v xml:space="preserve"> </v>
      </c>
      <c r="T33" s="100" t="str">
        <f>IF($D33=""," ",$C33/100*VLOOKUP($D33,cmr,T$2+1,TRUE))</f>
        <v xml:space="preserve"> </v>
      </c>
      <c r="U33" s="100" t="str">
        <f>IF($D33=""," ",$C33/100*VLOOKUP($D33,cmr,U$2+1,TRUE))</f>
        <v xml:space="preserve"> </v>
      </c>
      <c r="V33" s="100" t="str">
        <f>IF($D33=""," ",$C33/100*VLOOKUP($D33,cmr,V$2+1,TRUE))</f>
        <v xml:space="preserve"> </v>
      </c>
      <c r="W33" s="100" t="str">
        <f>IF($D33=""," ",$C33/100*VLOOKUP($D33,cmr,W$2+1,TRUE))</f>
        <v xml:space="preserve"> </v>
      </c>
      <c r="X33" s="100" t="str">
        <f>IF($D33=""," ",$C33/100*VLOOKUP($D33,cmr,X$2+1,TRUE))</f>
        <v xml:space="preserve"> </v>
      </c>
      <c r="Y33" s="100" t="str">
        <f>IF($D33=""," ",$C33/100*VLOOKUP($D33,cmr,Y$2+1,TRUE))</f>
        <v xml:space="preserve"> </v>
      </c>
      <c r="Z33" s="100" t="str">
        <f>IF($D33=""," ",$C33/100*VLOOKUP($D33,cmr,Z$2+1,TRUE))</f>
        <v xml:space="preserve"> </v>
      </c>
      <c r="AA33" s="100" t="str">
        <f>IF($D33=""," ",$C33/100*VLOOKUP($D33,cmr,AA$2+1,TRUE))</f>
        <v xml:space="preserve"> </v>
      </c>
      <c r="AB33" s="100" t="str">
        <f>IF($D33=""," ",$C33/100*VLOOKUP($D33,cmr,AB$2+1,TRUE))</f>
        <v xml:space="preserve"> </v>
      </c>
      <c r="AC33" s="100" t="str">
        <f>IF($D33=""," ",$C33/100*VLOOKUP($D33,cmr,AC$2+1,TRUE))</f>
        <v xml:space="preserve"> </v>
      </c>
      <c r="AD33" s="100" t="str">
        <f>IF($D33=""," ",$C33/100*VLOOKUP($D33,cmr,AD$2+1,TRUE))</f>
        <v xml:space="preserve"> </v>
      </c>
      <c r="AE33" s="100" t="str">
        <f>IF($D33=""," ",$C33/100*VLOOKUP($D33,cmr,AE$2+1,TRUE))</f>
        <v xml:space="preserve"> </v>
      </c>
      <c r="AF33" s="100" t="str">
        <f>IF($D33=""," ",$C33/100*VLOOKUP($D33,cmr,AF$2+1,TRUE))</f>
        <v xml:space="preserve"> </v>
      </c>
      <c r="AG33" s="100" t="str">
        <f>IF($D33=""," ",$C33/100*VLOOKUP($D33,cmr,AG$2+1,TRUE))</f>
        <v xml:space="preserve"> </v>
      </c>
      <c r="AH33" s="100" t="str">
        <f>IF($D33=""," ",$C33/100*VLOOKUP($D33,cmr,AH$2+1,TRUE))</f>
        <v xml:space="preserve"> </v>
      </c>
      <c r="AI33" s="100" t="str">
        <f>IF($D33=""," ",$C33/100*VLOOKUP($D33,cmr,AI$2+1,TRUE))</f>
        <v xml:space="preserve"> </v>
      </c>
      <c r="AJ33" s="100" t="str">
        <f>IF($D33=""," ",$C33/100*VLOOKUP($D33,cmr,AJ$2+1,TRUE))</f>
        <v xml:space="preserve"> </v>
      </c>
      <c r="AK33" s="100" t="str">
        <f>IF($D33=""," ",$C33/100*VLOOKUP($D33,cmr,AK$2+1,TRUE))</f>
        <v xml:space="preserve"> </v>
      </c>
      <c r="AL33" s="100" t="str">
        <f>IF($D33=""," ",$C33/100*VLOOKUP($D33,cmr,AL$2+1,TRUE))</f>
        <v xml:space="preserve"> </v>
      </c>
      <c r="AM33" s="100" t="str">
        <f>IF($D33=""," ",$C33/100*VLOOKUP($D33,cmr,AM$2+1,TRUE))</f>
        <v xml:space="preserve"> </v>
      </c>
      <c r="AN33" s="100" t="str">
        <f>IF($D33=""," ",$C33/100*VLOOKUP($D33,cmr,AN$2+1,TRUE))</f>
        <v xml:space="preserve"> </v>
      </c>
      <c r="AO33" s="100" t="str">
        <f>IF($D33=""," ",$C33/100*VLOOKUP($D33,cmr,AO$2+1,TRUE))</f>
        <v xml:space="preserve"> </v>
      </c>
      <c r="AP33" s="100" t="str">
        <f>IF($D33=""," ",$C33/100*VLOOKUP($D33,cmr,AP$2+1,TRUE))</f>
        <v xml:space="preserve"> </v>
      </c>
      <c r="AQ33" s="100" t="str">
        <f>IF($D33=""," ",$C33/100*VLOOKUP($D33,cmr,AQ$2+1,TRUE))</f>
        <v xml:space="preserve"> </v>
      </c>
      <c r="AR33" s="100" t="str">
        <f>IF($D33=""," ",$C33/100*VLOOKUP($D33,cmr,AR$2+1,TRUE))</f>
        <v xml:space="preserve"> </v>
      </c>
      <c r="AS33" s="100" t="str">
        <f>IF($D33=""," ",$C33/100*VLOOKUP($D33,cmr,AS$2+1,TRUE))</f>
        <v xml:space="preserve"> </v>
      </c>
      <c r="AT33" s="100" t="str">
        <f>IF($D33=""," ",$C33/100*VLOOKUP($D33,cmr,AT$2+1,TRUE))</f>
        <v xml:space="preserve"> </v>
      </c>
      <c r="AU33" s="100" t="str">
        <f>IF($D33=""," ",$C33/100*VLOOKUP($D33,cmr,AU$2+1,TRUE))</f>
        <v xml:space="preserve"> </v>
      </c>
      <c r="AV33" s="100" t="str">
        <f>IF($D33=""," ",$C33/100*VLOOKUP($D33,cmr,AV$2+1,TRUE))</f>
        <v xml:space="preserve"> </v>
      </c>
      <c r="AW33" s="100" t="str">
        <f>IF($D33=""," ",$C33/100*VLOOKUP($D33,cmr,AW$2+1,TRUE))</f>
        <v xml:space="preserve"> </v>
      </c>
      <c r="AX33" s="100" t="str">
        <f>IF($D33=""," ",$C33/100*VLOOKUP($D33,cmr,AX$2+1,TRUE))</f>
        <v xml:space="preserve"> </v>
      </c>
      <c r="AY33" s="100" t="str">
        <f>IF($D33=""," ",$C33/100*VLOOKUP($D33,cmr,AY$2+1,TRUE))</f>
        <v xml:space="preserve"> </v>
      </c>
      <c r="AZ33" s="100" t="str">
        <f>IF($D33=""," ",$C33/100*VLOOKUP($D33,cmr,AZ$2+1,TRUE))</f>
        <v xml:space="preserve"> </v>
      </c>
      <c r="BA33" s="100" t="str">
        <f>IF($D33=""," ",$C33/100*VLOOKUP($D33,cmr,BA$2+1,TRUE))</f>
        <v xml:space="preserve"> </v>
      </c>
      <c r="BB33" s="100" t="str">
        <f>IF($D33=""," ",$C33/100*VLOOKUP($D33,cmr,BB$2+1,TRUE))</f>
        <v xml:space="preserve"> </v>
      </c>
    </row>
    <row r="34" spans="2:55" ht="13.5" thickBot="1">
      <c r="B34" s="73"/>
      <c r="C34" s="73" t="str">
        <f t="shared" ref="C34:D34" si="8">IF(C12&lt;&gt;"",C12,"")</f>
        <v/>
      </c>
      <c r="D34" s="73" t="str">
        <f t="shared" si="8"/>
        <v/>
      </c>
      <c r="E34" s="100" t="str">
        <f>IF($D34=""," ",$C34/100*VLOOKUP($D34,cmr,E$2+1,TRUE))</f>
        <v xml:space="preserve"> </v>
      </c>
      <c r="F34" s="100" t="str">
        <f>IF($D34=""," ",$C34/100*VLOOKUP($D34,cmr,F$2+1,TRUE))</f>
        <v xml:space="preserve"> </v>
      </c>
      <c r="G34" s="100" t="str">
        <f>IF($D34=""," ",$C34/100*VLOOKUP($D34,cmr,G$2+1,TRUE))</f>
        <v xml:space="preserve"> </v>
      </c>
      <c r="H34" s="100" t="str">
        <f>IF($D34=""," ",$C34/100*VLOOKUP($D34,cmr,H$2+1,TRUE))</f>
        <v xml:space="preserve"> </v>
      </c>
      <c r="I34" s="100" t="str">
        <f>IF($D34=""," ",$C34/100*VLOOKUP($D34,cmr,I$2+1,TRUE))</f>
        <v xml:space="preserve"> </v>
      </c>
      <c r="J34" s="100" t="str">
        <f>IF($D34=""," ",$C34/100*VLOOKUP($D34,cmr,J$2+1,TRUE))</f>
        <v xml:space="preserve"> </v>
      </c>
      <c r="K34" s="100" t="str">
        <f>IF($D34=""," ",$C34/100*VLOOKUP($D34,cmr,K$2+1,TRUE))</f>
        <v xml:space="preserve"> </v>
      </c>
      <c r="L34" s="100" t="str">
        <f>IF($D34=""," ",$C34/100*VLOOKUP($D34,cmr,L$2+1,TRUE))</f>
        <v xml:space="preserve"> </v>
      </c>
      <c r="M34" s="100" t="str">
        <f>IF($D34=""," ",$C34/100*VLOOKUP($D34,cmr,M$2+1,TRUE))</f>
        <v xml:space="preserve"> </v>
      </c>
      <c r="N34" s="100" t="str">
        <f>IF($D34=""," ",$C34/100*VLOOKUP($D34,cmr,N$2+1,TRUE))</f>
        <v xml:space="preserve"> </v>
      </c>
      <c r="O34" s="100" t="str">
        <f>IF($D34=""," ",$C34/100*VLOOKUP($D34,cmr,O$2+1,TRUE))</f>
        <v xml:space="preserve"> </v>
      </c>
      <c r="P34" s="100" t="str">
        <f>IF($D34=""," ",$C34/100*VLOOKUP($D34,cmr,P$2+1,TRUE))</f>
        <v xml:space="preserve"> </v>
      </c>
      <c r="Q34" s="100" t="str">
        <f>IF($D34=""," ",$C34/100*VLOOKUP($D34,cmr,Q$2+1,TRUE))</f>
        <v xml:space="preserve"> </v>
      </c>
      <c r="R34" s="100" t="str">
        <f>IF($D34=""," ",$C34/100*VLOOKUP($D34,cmr,R$2+1,TRUE))</f>
        <v xml:space="preserve"> </v>
      </c>
      <c r="S34" s="100" t="str">
        <f>IF($D34=""," ",$C34/100*VLOOKUP($D34,cmr,S$2+1,TRUE))</f>
        <v xml:space="preserve"> </v>
      </c>
      <c r="T34" s="100" t="str">
        <f>IF($D34=""," ",$C34/100*VLOOKUP($D34,cmr,T$2+1,TRUE))</f>
        <v xml:space="preserve"> </v>
      </c>
      <c r="U34" s="100" t="str">
        <f>IF($D34=""," ",$C34/100*VLOOKUP($D34,cmr,U$2+1,TRUE))</f>
        <v xml:space="preserve"> </v>
      </c>
      <c r="V34" s="100" t="str">
        <f>IF($D34=""," ",$C34/100*VLOOKUP($D34,cmr,V$2+1,TRUE))</f>
        <v xml:space="preserve"> </v>
      </c>
      <c r="W34" s="100" t="str">
        <f>IF($D34=""," ",$C34/100*VLOOKUP($D34,cmr,W$2+1,TRUE))</f>
        <v xml:space="preserve"> </v>
      </c>
      <c r="X34" s="100" t="str">
        <f>IF($D34=""," ",$C34/100*VLOOKUP($D34,cmr,X$2+1,TRUE))</f>
        <v xml:space="preserve"> </v>
      </c>
      <c r="Y34" s="100" t="str">
        <f>IF($D34=""," ",$C34/100*VLOOKUP($D34,cmr,Y$2+1,TRUE))</f>
        <v xml:space="preserve"> </v>
      </c>
      <c r="Z34" s="100" t="str">
        <f>IF($D34=""," ",$C34/100*VLOOKUP($D34,cmr,Z$2+1,TRUE))</f>
        <v xml:space="preserve"> </v>
      </c>
      <c r="AA34" s="100" t="str">
        <f>IF($D34=""," ",$C34/100*VLOOKUP($D34,cmr,AA$2+1,TRUE))</f>
        <v xml:space="preserve"> </v>
      </c>
      <c r="AB34" s="100" t="str">
        <f>IF($D34=""," ",$C34/100*VLOOKUP($D34,cmr,AB$2+1,TRUE))</f>
        <v xml:space="preserve"> </v>
      </c>
      <c r="AC34" s="100" t="str">
        <f>IF($D34=""," ",$C34/100*VLOOKUP($D34,cmr,AC$2+1,TRUE))</f>
        <v xml:space="preserve"> </v>
      </c>
      <c r="AD34" s="100" t="str">
        <f>IF($D34=""," ",$C34/100*VLOOKUP($D34,cmr,AD$2+1,TRUE))</f>
        <v xml:space="preserve"> </v>
      </c>
      <c r="AE34" s="100" t="str">
        <f>IF($D34=""," ",$C34/100*VLOOKUP($D34,cmr,AE$2+1,TRUE))</f>
        <v xml:space="preserve"> </v>
      </c>
      <c r="AF34" s="100" t="str">
        <f>IF($D34=""," ",$C34/100*VLOOKUP($D34,cmr,AF$2+1,TRUE))</f>
        <v xml:space="preserve"> </v>
      </c>
      <c r="AG34" s="100" t="str">
        <f>IF($D34=""," ",$C34/100*VLOOKUP($D34,cmr,AG$2+1,TRUE))</f>
        <v xml:space="preserve"> </v>
      </c>
      <c r="AH34" s="100" t="str">
        <f>IF($D34=""," ",$C34/100*VLOOKUP($D34,cmr,AH$2+1,TRUE))</f>
        <v xml:space="preserve"> </v>
      </c>
      <c r="AI34" s="100" t="str">
        <f>IF($D34=""," ",$C34/100*VLOOKUP($D34,cmr,AI$2+1,TRUE))</f>
        <v xml:space="preserve"> </v>
      </c>
      <c r="AJ34" s="100" t="str">
        <f>IF($D34=""," ",$C34/100*VLOOKUP($D34,cmr,AJ$2+1,TRUE))</f>
        <v xml:space="preserve"> </v>
      </c>
      <c r="AK34" s="100" t="str">
        <f>IF($D34=""," ",$C34/100*VLOOKUP($D34,cmr,AK$2+1,TRUE))</f>
        <v xml:space="preserve"> </v>
      </c>
      <c r="AL34" s="100" t="str">
        <f>IF($D34=""," ",$C34/100*VLOOKUP($D34,cmr,AL$2+1,TRUE))</f>
        <v xml:space="preserve"> </v>
      </c>
      <c r="AM34" s="100" t="str">
        <f>IF($D34=""," ",$C34/100*VLOOKUP($D34,cmr,AM$2+1,TRUE))</f>
        <v xml:space="preserve"> </v>
      </c>
      <c r="AN34" s="100" t="str">
        <f>IF($D34=""," ",$C34/100*VLOOKUP($D34,cmr,AN$2+1,TRUE))</f>
        <v xml:space="preserve"> </v>
      </c>
      <c r="AO34" s="100" t="str">
        <f>IF($D34=""," ",$C34/100*VLOOKUP($D34,cmr,AO$2+1,TRUE))</f>
        <v xml:space="preserve"> </v>
      </c>
      <c r="AP34" s="100" t="str">
        <f>IF($D34=""," ",$C34/100*VLOOKUP($D34,cmr,AP$2+1,TRUE))</f>
        <v xml:space="preserve"> </v>
      </c>
      <c r="AQ34" s="100" t="str">
        <f>IF($D34=""," ",$C34/100*VLOOKUP($D34,cmr,AQ$2+1,TRUE))</f>
        <v xml:space="preserve"> </v>
      </c>
      <c r="AR34" s="100" t="str">
        <f>IF($D34=""," ",$C34/100*VLOOKUP($D34,cmr,AR$2+1,TRUE))</f>
        <v xml:space="preserve"> </v>
      </c>
      <c r="AS34" s="100" t="str">
        <f>IF($D34=""," ",$C34/100*VLOOKUP($D34,cmr,AS$2+1,TRUE))</f>
        <v xml:space="preserve"> </v>
      </c>
      <c r="AT34" s="100" t="str">
        <f>IF($D34=""," ",$C34/100*VLOOKUP($D34,cmr,AT$2+1,TRUE))</f>
        <v xml:space="preserve"> </v>
      </c>
      <c r="AU34" s="100" t="str">
        <f>IF($D34=""," ",$C34/100*VLOOKUP($D34,cmr,AU$2+1,TRUE))</f>
        <v xml:space="preserve"> </v>
      </c>
      <c r="AV34" s="100" t="str">
        <f>IF($D34=""," ",$C34/100*VLOOKUP($D34,cmr,AV$2+1,TRUE))</f>
        <v xml:space="preserve"> </v>
      </c>
      <c r="AW34" s="100" t="str">
        <f>IF($D34=""," ",$C34/100*VLOOKUP($D34,cmr,AW$2+1,TRUE))</f>
        <v xml:space="preserve"> </v>
      </c>
      <c r="AX34" s="100" t="str">
        <f>IF($D34=""," ",$C34/100*VLOOKUP($D34,cmr,AX$2+1,TRUE))</f>
        <v xml:space="preserve"> </v>
      </c>
      <c r="AY34" s="100" t="str">
        <f>IF($D34=""," ",$C34/100*VLOOKUP($D34,cmr,AY$2+1,TRUE))</f>
        <v xml:space="preserve"> </v>
      </c>
      <c r="AZ34" s="100" t="str">
        <f>IF($D34=""," ",$C34/100*VLOOKUP($D34,cmr,AZ$2+1,TRUE))</f>
        <v xml:space="preserve"> </v>
      </c>
      <c r="BA34" s="100" t="str">
        <f>IF($D34=""," ",$C34/100*VLOOKUP($D34,cmr,BA$2+1,TRUE))</f>
        <v xml:space="preserve"> </v>
      </c>
      <c r="BB34" s="100" t="str">
        <f>IF($D34=""," ",$C34/100*VLOOKUP($D34,cmr,BB$2+1,TRUE))</f>
        <v xml:space="preserve"> </v>
      </c>
    </row>
    <row r="35" spans="2:55" ht="13.5" thickBot="1">
      <c r="B35" s="73"/>
      <c r="C35" s="73" t="str">
        <f t="shared" ref="C35:D35" si="9">IF(C13&lt;&gt;"",C13,"")</f>
        <v/>
      </c>
      <c r="D35" s="73" t="str">
        <f t="shared" si="9"/>
        <v/>
      </c>
      <c r="E35" s="100" t="str">
        <f>IF($D35=""," ",$C35/100*VLOOKUP($D35,cmr,E$2+1,TRUE))</f>
        <v xml:space="preserve"> </v>
      </c>
      <c r="F35" s="100" t="str">
        <f>IF($D35=""," ",$C35/100*VLOOKUP($D35,cmr,F$2+1,TRUE))</f>
        <v xml:space="preserve"> </v>
      </c>
      <c r="G35" s="100" t="str">
        <f>IF($D35=""," ",$C35/100*VLOOKUP($D35,cmr,G$2+1,TRUE))</f>
        <v xml:space="preserve"> </v>
      </c>
      <c r="H35" s="100" t="str">
        <f>IF($D35=""," ",$C35/100*VLOOKUP($D35,cmr,H$2+1,TRUE))</f>
        <v xml:space="preserve"> </v>
      </c>
      <c r="I35" s="100" t="str">
        <f>IF($D35=""," ",$C35/100*VLOOKUP($D35,cmr,I$2+1,TRUE))</f>
        <v xml:space="preserve"> </v>
      </c>
      <c r="J35" s="100" t="str">
        <f>IF($D35=""," ",$C35/100*VLOOKUP($D35,cmr,J$2+1,TRUE))</f>
        <v xml:space="preserve"> </v>
      </c>
      <c r="K35" s="100" t="str">
        <f>IF($D35=""," ",$C35/100*VLOOKUP($D35,cmr,K$2+1,TRUE))</f>
        <v xml:space="preserve"> </v>
      </c>
      <c r="L35" s="100" t="str">
        <f>IF($D35=""," ",$C35/100*VLOOKUP($D35,cmr,L$2+1,TRUE))</f>
        <v xml:space="preserve"> </v>
      </c>
      <c r="M35" s="100" t="str">
        <f>IF($D35=""," ",$C35/100*VLOOKUP($D35,cmr,M$2+1,TRUE))</f>
        <v xml:space="preserve"> </v>
      </c>
      <c r="N35" s="100" t="str">
        <f>IF($D35=""," ",$C35/100*VLOOKUP($D35,cmr,N$2+1,TRUE))</f>
        <v xml:space="preserve"> </v>
      </c>
      <c r="O35" s="100" t="str">
        <f>IF($D35=""," ",$C35/100*VLOOKUP($D35,cmr,O$2+1,TRUE))</f>
        <v xml:space="preserve"> </v>
      </c>
      <c r="P35" s="100" t="str">
        <f>IF($D35=""," ",$C35/100*VLOOKUP($D35,cmr,P$2+1,TRUE))</f>
        <v xml:space="preserve"> </v>
      </c>
      <c r="Q35" s="100" t="str">
        <f>IF($D35=""," ",$C35/100*VLOOKUP($D35,cmr,Q$2+1,TRUE))</f>
        <v xml:space="preserve"> </v>
      </c>
      <c r="R35" s="100" t="str">
        <f>IF($D35=""," ",$C35/100*VLOOKUP($D35,cmr,R$2+1,TRUE))</f>
        <v xml:space="preserve"> </v>
      </c>
      <c r="S35" s="100" t="str">
        <f>IF($D35=""," ",$C35/100*VLOOKUP($D35,cmr,S$2+1,TRUE))</f>
        <v xml:space="preserve"> </v>
      </c>
      <c r="T35" s="100" t="str">
        <f>IF($D35=""," ",$C35/100*VLOOKUP($D35,cmr,T$2+1,TRUE))</f>
        <v xml:space="preserve"> </v>
      </c>
      <c r="U35" s="100" t="str">
        <f>IF($D35=""," ",$C35/100*VLOOKUP($D35,cmr,U$2+1,TRUE))</f>
        <v xml:space="preserve"> </v>
      </c>
      <c r="V35" s="100" t="str">
        <f>IF($D35=""," ",$C35/100*VLOOKUP($D35,cmr,V$2+1,TRUE))</f>
        <v xml:space="preserve"> </v>
      </c>
      <c r="W35" s="100" t="str">
        <f>IF($D35=""," ",$C35/100*VLOOKUP($D35,cmr,W$2+1,TRUE))</f>
        <v xml:space="preserve"> </v>
      </c>
      <c r="X35" s="100" t="str">
        <f>IF($D35=""," ",$C35/100*VLOOKUP($D35,cmr,X$2+1,TRUE))</f>
        <v xml:space="preserve"> </v>
      </c>
      <c r="Y35" s="100" t="str">
        <f>IF($D35=""," ",$C35/100*VLOOKUP($D35,cmr,Y$2+1,TRUE))</f>
        <v xml:space="preserve"> </v>
      </c>
      <c r="Z35" s="100" t="str">
        <f>IF($D35=""," ",$C35/100*VLOOKUP($D35,cmr,Z$2+1,TRUE))</f>
        <v xml:space="preserve"> </v>
      </c>
      <c r="AA35" s="100" t="str">
        <f>IF($D35=""," ",$C35/100*VLOOKUP($D35,cmr,AA$2+1,TRUE))</f>
        <v xml:space="preserve"> </v>
      </c>
      <c r="AB35" s="100" t="str">
        <f>IF($D35=""," ",$C35/100*VLOOKUP($D35,cmr,AB$2+1,TRUE))</f>
        <v xml:space="preserve"> </v>
      </c>
      <c r="AC35" s="100" t="str">
        <f>IF($D35=""," ",$C35/100*VLOOKUP($D35,cmr,AC$2+1,TRUE))</f>
        <v xml:space="preserve"> </v>
      </c>
      <c r="AD35" s="100" t="str">
        <f>IF($D35=""," ",$C35/100*VLOOKUP($D35,cmr,AD$2+1,TRUE))</f>
        <v xml:space="preserve"> </v>
      </c>
      <c r="AE35" s="100" t="str">
        <f>IF($D35=""," ",$C35/100*VLOOKUP($D35,cmr,AE$2+1,TRUE))</f>
        <v xml:space="preserve"> </v>
      </c>
      <c r="AF35" s="100" t="str">
        <f>IF($D35=""," ",$C35/100*VLOOKUP($D35,cmr,AF$2+1,TRUE))</f>
        <v xml:space="preserve"> </v>
      </c>
      <c r="AG35" s="100" t="str">
        <f>IF($D35=""," ",$C35/100*VLOOKUP($D35,cmr,AG$2+1,TRUE))</f>
        <v xml:space="preserve"> </v>
      </c>
      <c r="AH35" s="100" t="str">
        <f>IF($D35=""," ",$C35/100*VLOOKUP($D35,cmr,AH$2+1,TRUE))</f>
        <v xml:space="preserve"> </v>
      </c>
      <c r="AI35" s="100" t="str">
        <f>IF($D35=""," ",$C35/100*VLOOKUP($D35,cmr,AI$2+1,TRUE))</f>
        <v xml:space="preserve"> </v>
      </c>
      <c r="AJ35" s="100" t="str">
        <f>IF($D35=""," ",$C35/100*VLOOKUP($D35,cmr,AJ$2+1,TRUE))</f>
        <v xml:space="preserve"> </v>
      </c>
      <c r="AK35" s="100" t="str">
        <f>IF($D35=""," ",$C35/100*VLOOKUP($D35,cmr,AK$2+1,TRUE))</f>
        <v xml:space="preserve"> </v>
      </c>
      <c r="AL35" s="100" t="str">
        <f>IF($D35=""," ",$C35/100*VLOOKUP($D35,cmr,AL$2+1,TRUE))</f>
        <v xml:space="preserve"> </v>
      </c>
      <c r="AM35" s="100" t="str">
        <f>IF($D35=""," ",$C35/100*VLOOKUP($D35,cmr,AM$2+1,TRUE))</f>
        <v xml:space="preserve"> </v>
      </c>
      <c r="AN35" s="100" t="str">
        <f>IF($D35=""," ",$C35/100*VLOOKUP($D35,cmr,AN$2+1,TRUE))</f>
        <v xml:space="preserve"> </v>
      </c>
      <c r="AO35" s="100" t="str">
        <f>IF($D35=""," ",$C35/100*VLOOKUP($D35,cmr,AO$2+1,TRUE))</f>
        <v xml:space="preserve"> </v>
      </c>
      <c r="AP35" s="100" t="str">
        <f>IF($D35=""," ",$C35/100*VLOOKUP($D35,cmr,AP$2+1,TRUE))</f>
        <v xml:space="preserve"> </v>
      </c>
      <c r="AQ35" s="100" t="str">
        <f>IF($D35=""," ",$C35/100*VLOOKUP($D35,cmr,AQ$2+1,TRUE))</f>
        <v xml:space="preserve"> </v>
      </c>
      <c r="AR35" s="100" t="str">
        <f>IF($D35=""," ",$C35/100*VLOOKUP($D35,cmr,AR$2+1,TRUE))</f>
        <v xml:space="preserve"> </v>
      </c>
      <c r="AS35" s="100" t="str">
        <f>IF($D35=""," ",$C35/100*VLOOKUP($D35,cmr,AS$2+1,TRUE))</f>
        <v xml:space="preserve"> </v>
      </c>
      <c r="AT35" s="100" t="str">
        <f>IF($D35=""," ",$C35/100*VLOOKUP($D35,cmr,AT$2+1,TRUE))</f>
        <v xml:space="preserve"> </v>
      </c>
      <c r="AU35" s="100" t="str">
        <f>IF($D35=""," ",$C35/100*VLOOKUP($D35,cmr,AU$2+1,TRUE))</f>
        <v xml:space="preserve"> </v>
      </c>
      <c r="AV35" s="100" t="str">
        <f>IF($D35=""," ",$C35/100*VLOOKUP($D35,cmr,AV$2+1,TRUE))</f>
        <v xml:space="preserve"> </v>
      </c>
      <c r="AW35" s="100" t="str">
        <f>IF($D35=""," ",$C35/100*VLOOKUP($D35,cmr,AW$2+1,TRUE))</f>
        <v xml:space="preserve"> </v>
      </c>
      <c r="AX35" s="100" t="str">
        <f>IF($D35=""," ",$C35/100*VLOOKUP($D35,cmr,AX$2+1,TRUE))</f>
        <v xml:space="preserve"> </v>
      </c>
      <c r="AY35" s="100" t="str">
        <f>IF($D35=""," ",$C35/100*VLOOKUP($D35,cmr,AY$2+1,TRUE))</f>
        <v xml:space="preserve"> </v>
      </c>
      <c r="AZ35" s="100" t="str">
        <f>IF($D35=""," ",$C35/100*VLOOKUP($D35,cmr,AZ$2+1,TRUE))</f>
        <v xml:space="preserve"> </v>
      </c>
      <c r="BA35" s="100" t="str">
        <f>IF($D35=""," ",$C35/100*VLOOKUP($D35,cmr,BA$2+1,TRUE))</f>
        <v xml:space="preserve"> </v>
      </c>
      <c r="BB35" s="100" t="str">
        <f>IF($D35=""," ",$C35/100*VLOOKUP($D35,cmr,BB$2+1,TRUE))</f>
        <v xml:space="preserve"> </v>
      </c>
    </row>
    <row r="36" spans="2:55" ht="13.5" thickBot="1">
      <c r="B36" s="73"/>
      <c r="C36" s="73" t="str">
        <f t="shared" ref="C36:D36" si="10">IF(C14&lt;&gt;"",C14,"")</f>
        <v/>
      </c>
      <c r="D36" s="73" t="str">
        <f t="shared" si="10"/>
        <v/>
      </c>
      <c r="E36" s="100" t="str">
        <f>IF($D36=""," ",$C36/100*VLOOKUP($D36,cmr,E$2+1,TRUE))</f>
        <v xml:space="preserve"> </v>
      </c>
      <c r="F36" s="100" t="str">
        <f>IF($D36=""," ",$C36/100*VLOOKUP($D36,cmr,F$2+1,TRUE))</f>
        <v xml:space="preserve"> </v>
      </c>
      <c r="G36" s="100" t="str">
        <f>IF($D36=""," ",$C36/100*VLOOKUP($D36,cmr,G$2+1,TRUE))</f>
        <v xml:space="preserve"> </v>
      </c>
      <c r="H36" s="100" t="str">
        <f>IF($D36=""," ",$C36/100*VLOOKUP($D36,cmr,H$2+1,TRUE))</f>
        <v xml:space="preserve"> </v>
      </c>
      <c r="I36" s="100" t="str">
        <f>IF($D36=""," ",$C36/100*VLOOKUP($D36,cmr,I$2+1,TRUE))</f>
        <v xml:space="preserve"> </v>
      </c>
      <c r="J36" s="100" t="str">
        <f>IF($D36=""," ",$C36/100*VLOOKUP($D36,cmr,J$2+1,TRUE))</f>
        <v xml:space="preserve"> </v>
      </c>
      <c r="K36" s="100" t="str">
        <f>IF($D36=""," ",$C36/100*VLOOKUP($D36,cmr,K$2+1,TRUE))</f>
        <v xml:space="preserve"> </v>
      </c>
      <c r="L36" s="100" t="str">
        <f>IF($D36=""," ",$C36/100*VLOOKUP($D36,cmr,L$2+1,TRUE))</f>
        <v xml:space="preserve"> </v>
      </c>
      <c r="M36" s="100" t="str">
        <f>IF($D36=""," ",$C36/100*VLOOKUP($D36,cmr,M$2+1,TRUE))</f>
        <v xml:space="preserve"> </v>
      </c>
      <c r="N36" s="100" t="str">
        <f>IF($D36=""," ",$C36/100*VLOOKUP($D36,cmr,N$2+1,TRUE))</f>
        <v xml:space="preserve"> </v>
      </c>
      <c r="O36" s="100" t="str">
        <f>IF($D36=""," ",$C36/100*VLOOKUP($D36,cmr,O$2+1,TRUE))</f>
        <v xml:space="preserve"> </v>
      </c>
      <c r="P36" s="100" t="str">
        <f>IF($D36=""," ",$C36/100*VLOOKUP($D36,cmr,P$2+1,TRUE))</f>
        <v xml:space="preserve"> </v>
      </c>
      <c r="Q36" s="100" t="str">
        <f>IF($D36=""," ",$C36/100*VLOOKUP($D36,cmr,Q$2+1,TRUE))</f>
        <v xml:space="preserve"> </v>
      </c>
      <c r="R36" s="100" t="str">
        <f>IF($D36=""," ",$C36/100*VLOOKUP($D36,cmr,R$2+1,TRUE))</f>
        <v xml:space="preserve"> </v>
      </c>
      <c r="S36" s="100" t="str">
        <f>IF($D36=""," ",$C36/100*VLOOKUP($D36,cmr,S$2+1,TRUE))</f>
        <v xml:space="preserve"> </v>
      </c>
      <c r="T36" s="100" t="str">
        <f>IF($D36=""," ",$C36/100*VLOOKUP($D36,cmr,T$2+1,TRUE))</f>
        <v xml:space="preserve"> </v>
      </c>
      <c r="U36" s="100" t="str">
        <f>IF($D36=""," ",$C36/100*VLOOKUP($D36,cmr,U$2+1,TRUE))</f>
        <v xml:space="preserve"> </v>
      </c>
      <c r="V36" s="100" t="str">
        <f>IF($D36=""," ",$C36/100*VLOOKUP($D36,cmr,V$2+1,TRUE))</f>
        <v xml:space="preserve"> </v>
      </c>
      <c r="W36" s="100" t="str">
        <f>IF($D36=""," ",$C36/100*VLOOKUP($D36,cmr,W$2+1,TRUE))</f>
        <v xml:space="preserve"> </v>
      </c>
      <c r="X36" s="100" t="str">
        <f>IF($D36=""," ",$C36/100*VLOOKUP($D36,cmr,X$2+1,TRUE))</f>
        <v xml:space="preserve"> </v>
      </c>
      <c r="Y36" s="100" t="str">
        <f>IF($D36=""," ",$C36/100*VLOOKUP($D36,cmr,Y$2+1,TRUE))</f>
        <v xml:space="preserve"> </v>
      </c>
      <c r="Z36" s="100" t="str">
        <f>IF($D36=""," ",$C36/100*VLOOKUP($D36,cmr,Z$2+1,TRUE))</f>
        <v xml:space="preserve"> </v>
      </c>
      <c r="AA36" s="100" t="str">
        <f>IF($D36=""," ",$C36/100*VLOOKUP($D36,cmr,AA$2+1,TRUE))</f>
        <v xml:space="preserve"> </v>
      </c>
      <c r="AB36" s="100" t="str">
        <f>IF($D36=""," ",$C36/100*VLOOKUP($D36,cmr,AB$2+1,TRUE))</f>
        <v xml:space="preserve"> </v>
      </c>
      <c r="AC36" s="100" t="str">
        <f>IF($D36=""," ",$C36/100*VLOOKUP($D36,cmr,AC$2+1,TRUE))</f>
        <v xml:space="preserve"> </v>
      </c>
      <c r="AD36" s="100" t="str">
        <f>IF($D36=""," ",$C36/100*VLOOKUP($D36,cmr,AD$2+1,TRUE))</f>
        <v xml:space="preserve"> </v>
      </c>
      <c r="AE36" s="100" t="str">
        <f>IF($D36=""," ",$C36/100*VLOOKUP($D36,cmr,AE$2+1,TRUE))</f>
        <v xml:space="preserve"> </v>
      </c>
      <c r="AF36" s="100" t="str">
        <f>IF($D36=""," ",$C36/100*VLOOKUP($D36,cmr,AF$2+1,TRUE))</f>
        <v xml:space="preserve"> </v>
      </c>
      <c r="AG36" s="100" t="str">
        <f>IF($D36=""," ",$C36/100*VLOOKUP($D36,cmr,AG$2+1,TRUE))</f>
        <v xml:space="preserve"> </v>
      </c>
      <c r="AH36" s="100" t="str">
        <f>IF($D36=""," ",$C36/100*VLOOKUP($D36,cmr,AH$2+1,TRUE))</f>
        <v xml:space="preserve"> </v>
      </c>
      <c r="AI36" s="100" t="str">
        <f>IF($D36=""," ",$C36/100*VLOOKUP($D36,cmr,AI$2+1,TRUE))</f>
        <v xml:space="preserve"> </v>
      </c>
      <c r="AJ36" s="100" t="str">
        <f>IF($D36=""," ",$C36/100*VLOOKUP($D36,cmr,AJ$2+1,TRUE))</f>
        <v xml:space="preserve"> </v>
      </c>
      <c r="AK36" s="100" t="str">
        <f>IF($D36=""," ",$C36/100*VLOOKUP($D36,cmr,AK$2+1,TRUE))</f>
        <v xml:space="preserve"> </v>
      </c>
      <c r="AL36" s="100" t="str">
        <f>IF($D36=""," ",$C36/100*VLOOKUP($D36,cmr,AL$2+1,TRUE))</f>
        <v xml:space="preserve"> </v>
      </c>
      <c r="AM36" s="100" t="str">
        <f>IF($D36=""," ",$C36/100*VLOOKUP($D36,cmr,AM$2+1,TRUE))</f>
        <v xml:space="preserve"> </v>
      </c>
      <c r="AN36" s="100" t="str">
        <f>IF($D36=""," ",$C36/100*VLOOKUP($D36,cmr,AN$2+1,TRUE))</f>
        <v xml:space="preserve"> </v>
      </c>
      <c r="AO36" s="100" t="str">
        <f>IF($D36=""," ",$C36/100*VLOOKUP($D36,cmr,AO$2+1,TRUE))</f>
        <v xml:space="preserve"> </v>
      </c>
      <c r="AP36" s="100" t="str">
        <f>IF($D36=""," ",$C36/100*VLOOKUP($D36,cmr,AP$2+1,TRUE))</f>
        <v xml:space="preserve"> </v>
      </c>
      <c r="AQ36" s="100" t="str">
        <f>IF($D36=""," ",$C36/100*VLOOKUP($D36,cmr,AQ$2+1,TRUE))</f>
        <v xml:space="preserve"> </v>
      </c>
      <c r="AR36" s="100" t="str">
        <f>IF($D36=""," ",$C36/100*VLOOKUP($D36,cmr,AR$2+1,TRUE))</f>
        <v xml:space="preserve"> </v>
      </c>
      <c r="AS36" s="100" t="str">
        <f>IF($D36=""," ",$C36/100*VLOOKUP($D36,cmr,AS$2+1,TRUE))</f>
        <v xml:space="preserve"> </v>
      </c>
      <c r="AT36" s="100" t="str">
        <f>IF($D36=""," ",$C36/100*VLOOKUP($D36,cmr,AT$2+1,TRUE))</f>
        <v xml:space="preserve"> </v>
      </c>
      <c r="AU36" s="100" t="str">
        <f>IF($D36=""," ",$C36/100*VLOOKUP($D36,cmr,AU$2+1,TRUE))</f>
        <v xml:space="preserve"> </v>
      </c>
      <c r="AV36" s="100" t="str">
        <f>IF($D36=""," ",$C36/100*VLOOKUP($D36,cmr,AV$2+1,TRUE))</f>
        <v xml:space="preserve"> </v>
      </c>
      <c r="AW36" s="100" t="str">
        <f>IF($D36=""," ",$C36/100*VLOOKUP($D36,cmr,AW$2+1,TRUE))</f>
        <v xml:space="preserve"> </v>
      </c>
      <c r="AX36" s="100" t="str">
        <f>IF($D36=""," ",$C36/100*VLOOKUP($D36,cmr,AX$2+1,TRUE))</f>
        <v xml:space="preserve"> </v>
      </c>
      <c r="AY36" s="100" t="str">
        <f>IF($D36=""," ",$C36/100*VLOOKUP($D36,cmr,AY$2+1,TRUE))</f>
        <v xml:space="preserve"> </v>
      </c>
      <c r="AZ36" s="100" t="str">
        <f>IF($D36=""," ",$C36/100*VLOOKUP($D36,cmr,AZ$2+1,TRUE))</f>
        <v xml:space="preserve"> </v>
      </c>
      <c r="BA36" s="100" t="str">
        <f>IF($D36=""," ",$C36/100*VLOOKUP($D36,cmr,BA$2+1,TRUE))</f>
        <v xml:space="preserve"> </v>
      </c>
      <c r="BB36" s="100" t="str">
        <f>IF($D36=""," ",$C36/100*VLOOKUP($D36,cmr,BB$2+1,TRUE))</f>
        <v xml:space="preserve"> </v>
      </c>
    </row>
    <row r="37" spans="2:55" ht="13.5" thickBot="1">
      <c r="B37" s="73"/>
      <c r="C37" s="73" t="str">
        <f t="shared" ref="C37:D37" si="11">IF(C15&lt;&gt;"",C15,"")</f>
        <v/>
      </c>
      <c r="D37" s="73" t="str">
        <f t="shared" si="11"/>
        <v/>
      </c>
      <c r="E37" s="100" t="str">
        <f>IF($D37=""," ",$C37/100*VLOOKUP($D37,cmr,E$2+1,TRUE))</f>
        <v xml:space="preserve"> </v>
      </c>
      <c r="F37" s="100" t="str">
        <f>IF($D37=""," ",$C37/100*VLOOKUP($D37,cmr,F$2+1,TRUE))</f>
        <v xml:space="preserve"> </v>
      </c>
      <c r="G37" s="100" t="str">
        <f>IF($D37=""," ",$C37/100*VLOOKUP($D37,cmr,G$2+1,TRUE))</f>
        <v xml:space="preserve"> </v>
      </c>
      <c r="H37" s="100" t="str">
        <f>IF($D37=""," ",$C37/100*VLOOKUP($D37,cmr,H$2+1,TRUE))</f>
        <v xml:space="preserve"> </v>
      </c>
      <c r="I37" s="100" t="str">
        <f>IF($D37=""," ",$C37/100*VLOOKUP($D37,cmr,I$2+1,TRUE))</f>
        <v xml:space="preserve"> </v>
      </c>
      <c r="J37" s="100" t="str">
        <f>IF($D37=""," ",$C37/100*VLOOKUP($D37,cmr,J$2+1,TRUE))</f>
        <v xml:space="preserve"> </v>
      </c>
      <c r="K37" s="100" t="str">
        <f>IF($D37=""," ",$C37/100*VLOOKUP($D37,cmr,K$2+1,TRUE))</f>
        <v xml:space="preserve"> </v>
      </c>
      <c r="L37" s="100" t="str">
        <f>IF($D37=""," ",$C37/100*VLOOKUP($D37,cmr,L$2+1,TRUE))</f>
        <v xml:space="preserve"> </v>
      </c>
      <c r="M37" s="100" t="str">
        <f>IF($D37=""," ",$C37/100*VLOOKUP($D37,cmr,M$2+1,TRUE))</f>
        <v xml:space="preserve"> </v>
      </c>
      <c r="N37" s="100" t="str">
        <f>IF($D37=""," ",$C37/100*VLOOKUP($D37,cmr,N$2+1,TRUE))</f>
        <v xml:space="preserve"> </v>
      </c>
      <c r="O37" s="100" t="str">
        <f>IF($D37=""," ",$C37/100*VLOOKUP($D37,cmr,O$2+1,TRUE))</f>
        <v xml:space="preserve"> </v>
      </c>
      <c r="P37" s="100" t="str">
        <f>IF($D37=""," ",$C37/100*VLOOKUP($D37,cmr,P$2+1,TRUE))</f>
        <v xml:space="preserve"> </v>
      </c>
      <c r="Q37" s="100" t="str">
        <f>IF($D37=""," ",$C37/100*VLOOKUP($D37,cmr,Q$2+1,TRUE))</f>
        <v xml:space="preserve"> </v>
      </c>
      <c r="R37" s="100" t="str">
        <f>IF($D37=""," ",$C37/100*VLOOKUP($D37,cmr,R$2+1,TRUE))</f>
        <v xml:space="preserve"> </v>
      </c>
      <c r="S37" s="100" t="str">
        <f>IF($D37=""," ",$C37/100*VLOOKUP($D37,cmr,S$2+1,TRUE))</f>
        <v xml:space="preserve"> </v>
      </c>
      <c r="T37" s="100" t="str">
        <f>IF($D37=""," ",$C37/100*VLOOKUP($D37,cmr,T$2+1,TRUE))</f>
        <v xml:space="preserve"> </v>
      </c>
      <c r="U37" s="100" t="str">
        <f>IF($D37=""," ",$C37/100*VLOOKUP($D37,cmr,U$2+1,TRUE))</f>
        <v xml:space="preserve"> </v>
      </c>
      <c r="V37" s="100" t="str">
        <f>IF($D37=""," ",$C37/100*VLOOKUP($D37,cmr,V$2+1,TRUE))</f>
        <v xml:space="preserve"> </v>
      </c>
      <c r="W37" s="100" t="str">
        <f>IF($D37=""," ",$C37/100*VLOOKUP($D37,cmr,W$2+1,TRUE))</f>
        <v xml:space="preserve"> </v>
      </c>
      <c r="X37" s="100" t="str">
        <f>IF($D37=""," ",$C37/100*VLOOKUP($D37,cmr,X$2+1,TRUE))</f>
        <v xml:space="preserve"> </v>
      </c>
      <c r="Y37" s="100" t="str">
        <f>IF($D37=""," ",$C37/100*VLOOKUP($D37,cmr,Y$2+1,TRUE))</f>
        <v xml:space="preserve"> </v>
      </c>
      <c r="Z37" s="100" t="str">
        <f>IF($D37=""," ",$C37/100*VLOOKUP($D37,cmr,Z$2+1,TRUE))</f>
        <v xml:space="preserve"> </v>
      </c>
      <c r="AA37" s="100" t="str">
        <f>IF($D37=""," ",$C37/100*VLOOKUP($D37,cmr,AA$2+1,TRUE))</f>
        <v xml:space="preserve"> </v>
      </c>
      <c r="AB37" s="100" t="str">
        <f>IF($D37=""," ",$C37/100*VLOOKUP($D37,cmr,AB$2+1,TRUE))</f>
        <v xml:space="preserve"> </v>
      </c>
      <c r="AC37" s="100" t="str">
        <f>IF($D37=""," ",$C37/100*VLOOKUP($D37,cmr,AC$2+1,TRUE))</f>
        <v xml:space="preserve"> </v>
      </c>
      <c r="AD37" s="100" t="str">
        <f>IF($D37=""," ",$C37/100*VLOOKUP($D37,cmr,AD$2+1,TRUE))</f>
        <v xml:space="preserve"> </v>
      </c>
      <c r="AE37" s="100" t="str">
        <f>IF($D37=""," ",$C37/100*VLOOKUP($D37,cmr,AE$2+1,TRUE))</f>
        <v xml:space="preserve"> </v>
      </c>
      <c r="AF37" s="100" t="str">
        <f>IF($D37=""," ",$C37/100*VLOOKUP($D37,cmr,AF$2+1,TRUE))</f>
        <v xml:space="preserve"> </v>
      </c>
      <c r="AG37" s="100" t="str">
        <f>IF($D37=""," ",$C37/100*VLOOKUP($D37,cmr,AG$2+1,TRUE))</f>
        <v xml:space="preserve"> </v>
      </c>
      <c r="AH37" s="100" t="str">
        <f>IF($D37=""," ",$C37/100*VLOOKUP($D37,cmr,AH$2+1,TRUE))</f>
        <v xml:space="preserve"> </v>
      </c>
      <c r="AI37" s="100" t="str">
        <f>IF($D37=""," ",$C37/100*VLOOKUP($D37,cmr,AI$2+1,TRUE))</f>
        <v xml:space="preserve"> </v>
      </c>
      <c r="AJ37" s="100" t="str">
        <f>IF($D37=""," ",$C37/100*VLOOKUP($D37,cmr,AJ$2+1,TRUE))</f>
        <v xml:space="preserve"> </v>
      </c>
      <c r="AK37" s="100" t="str">
        <f>IF($D37=""," ",$C37/100*VLOOKUP($D37,cmr,AK$2+1,TRUE))</f>
        <v xml:space="preserve"> </v>
      </c>
      <c r="AL37" s="100" t="str">
        <f>IF($D37=""," ",$C37/100*VLOOKUP($D37,cmr,AL$2+1,TRUE))</f>
        <v xml:space="preserve"> </v>
      </c>
      <c r="AM37" s="100" t="str">
        <f>IF($D37=""," ",$C37/100*VLOOKUP($D37,cmr,AM$2+1,TRUE))</f>
        <v xml:space="preserve"> </v>
      </c>
      <c r="AN37" s="100" t="str">
        <f>IF($D37=""," ",$C37/100*VLOOKUP($D37,cmr,AN$2+1,TRUE))</f>
        <v xml:space="preserve"> </v>
      </c>
      <c r="AO37" s="100" t="str">
        <f>IF($D37=""," ",$C37/100*VLOOKUP($D37,cmr,AO$2+1,TRUE))</f>
        <v xml:space="preserve"> </v>
      </c>
      <c r="AP37" s="100" t="str">
        <f>IF($D37=""," ",$C37/100*VLOOKUP($D37,cmr,AP$2+1,TRUE))</f>
        <v xml:space="preserve"> </v>
      </c>
      <c r="AQ37" s="100" t="str">
        <f>IF($D37=""," ",$C37/100*VLOOKUP($D37,cmr,AQ$2+1,TRUE))</f>
        <v xml:space="preserve"> </v>
      </c>
      <c r="AR37" s="100" t="str">
        <f>IF($D37=""," ",$C37/100*VLOOKUP($D37,cmr,AR$2+1,TRUE))</f>
        <v xml:space="preserve"> </v>
      </c>
      <c r="AS37" s="100" t="str">
        <f>IF($D37=""," ",$C37/100*VLOOKUP($D37,cmr,AS$2+1,TRUE))</f>
        <v xml:space="preserve"> </v>
      </c>
      <c r="AT37" s="100" t="str">
        <f>IF($D37=""," ",$C37/100*VLOOKUP($D37,cmr,AT$2+1,TRUE))</f>
        <v xml:space="preserve"> </v>
      </c>
      <c r="AU37" s="100" t="str">
        <f>IF($D37=""," ",$C37/100*VLOOKUP($D37,cmr,AU$2+1,TRUE))</f>
        <v xml:space="preserve"> </v>
      </c>
      <c r="AV37" s="100" t="str">
        <f>IF($D37=""," ",$C37/100*VLOOKUP($D37,cmr,AV$2+1,TRUE))</f>
        <v xml:space="preserve"> </v>
      </c>
      <c r="AW37" s="100" t="str">
        <f>IF($D37=""," ",$C37/100*VLOOKUP($D37,cmr,AW$2+1,TRUE))</f>
        <v xml:space="preserve"> </v>
      </c>
      <c r="AX37" s="100" t="str">
        <f>IF($D37=""," ",$C37/100*VLOOKUP($D37,cmr,AX$2+1,TRUE))</f>
        <v xml:space="preserve"> </v>
      </c>
      <c r="AY37" s="100" t="str">
        <f>IF($D37=""," ",$C37/100*VLOOKUP($D37,cmr,AY$2+1,TRUE))</f>
        <v xml:space="preserve"> </v>
      </c>
      <c r="AZ37" s="100" t="str">
        <f>IF($D37=""," ",$C37/100*VLOOKUP($D37,cmr,AZ$2+1,TRUE))</f>
        <v xml:space="preserve"> </v>
      </c>
      <c r="BA37" s="100" t="str">
        <f>IF($D37=""," ",$C37/100*VLOOKUP($D37,cmr,BA$2+1,TRUE))</f>
        <v xml:space="preserve"> </v>
      </c>
      <c r="BB37" s="100" t="str">
        <f>IF($D37=""," ",$C37/100*VLOOKUP($D37,cmr,BB$2+1,TRUE))</f>
        <v xml:space="preserve"> </v>
      </c>
    </row>
    <row r="38" spans="2:55" ht="13.5" thickBot="1">
      <c r="B38" s="73"/>
      <c r="C38" s="73" t="str">
        <f t="shared" ref="C38:D38" si="12">IF(C16&lt;&gt;"",C16,"")</f>
        <v/>
      </c>
      <c r="D38" s="73" t="str">
        <f t="shared" si="12"/>
        <v/>
      </c>
      <c r="E38" s="100" t="str">
        <f>IF($D38=""," ",$C38/100*VLOOKUP($D38,cmr,E$2+1,TRUE))</f>
        <v xml:space="preserve"> </v>
      </c>
      <c r="F38" s="100" t="str">
        <f>IF($D38=""," ",$C38/100*VLOOKUP($D38,cmr,F$2+1,TRUE))</f>
        <v xml:space="preserve"> </v>
      </c>
      <c r="G38" s="100" t="str">
        <f>IF($D38=""," ",$C38/100*VLOOKUP($D38,cmr,G$2+1,TRUE))</f>
        <v xml:space="preserve"> </v>
      </c>
      <c r="H38" s="100" t="str">
        <f>IF($D38=""," ",$C38/100*VLOOKUP($D38,cmr,H$2+1,TRUE))</f>
        <v xml:space="preserve"> </v>
      </c>
      <c r="I38" s="100" t="str">
        <f>IF($D38=""," ",$C38/100*VLOOKUP($D38,cmr,I$2+1,TRUE))</f>
        <v xml:space="preserve"> </v>
      </c>
      <c r="J38" s="100" t="str">
        <f>IF($D38=""," ",$C38/100*VLOOKUP($D38,cmr,J$2+1,TRUE))</f>
        <v xml:space="preserve"> </v>
      </c>
      <c r="K38" s="100" t="str">
        <f>IF($D38=""," ",$C38/100*VLOOKUP($D38,cmr,K$2+1,TRUE))</f>
        <v xml:space="preserve"> </v>
      </c>
      <c r="L38" s="100" t="str">
        <f>IF($D38=""," ",$C38/100*VLOOKUP($D38,cmr,L$2+1,TRUE))</f>
        <v xml:space="preserve"> </v>
      </c>
      <c r="M38" s="100" t="str">
        <f>IF($D38=""," ",$C38/100*VLOOKUP($D38,cmr,M$2+1,TRUE))</f>
        <v xml:space="preserve"> </v>
      </c>
      <c r="N38" s="100" t="str">
        <f>IF($D38=""," ",$C38/100*VLOOKUP($D38,cmr,N$2+1,TRUE))</f>
        <v xml:space="preserve"> </v>
      </c>
      <c r="O38" s="100" t="str">
        <f>IF($D38=""," ",$C38/100*VLOOKUP($D38,cmr,O$2+1,TRUE))</f>
        <v xml:space="preserve"> </v>
      </c>
      <c r="P38" s="100" t="str">
        <f>IF($D38=""," ",$C38/100*VLOOKUP($D38,cmr,P$2+1,TRUE))</f>
        <v xml:space="preserve"> </v>
      </c>
      <c r="Q38" s="100" t="str">
        <f>IF($D38=""," ",$C38/100*VLOOKUP($D38,cmr,Q$2+1,TRUE))</f>
        <v xml:space="preserve"> </v>
      </c>
      <c r="R38" s="100" t="str">
        <f>IF($D38=""," ",$C38/100*VLOOKUP($D38,cmr,R$2+1,TRUE))</f>
        <v xml:space="preserve"> </v>
      </c>
      <c r="S38" s="100" t="str">
        <f>IF($D38=""," ",$C38/100*VLOOKUP($D38,cmr,S$2+1,TRUE))</f>
        <v xml:space="preserve"> </v>
      </c>
      <c r="T38" s="100" t="str">
        <f>IF($D38=""," ",$C38/100*VLOOKUP($D38,cmr,T$2+1,TRUE))</f>
        <v xml:space="preserve"> </v>
      </c>
      <c r="U38" s="100" t="str">
        <f>IF($D38=""," ",$C38/100*VLOOKUP($D38,cmr,U$2+1,TRUE))</f>
        <v xml:space="preserve"> </v>
      </c>
      <c r="V38" s="100" t="str">
        <f>IF($D38=""," ",$C38/100*VLOOKUP($D38,cmr,V$2+1,TRUE))</f>
        <v xml:space="preserve"> </v>
      </c>
      <c r="W38" s="100" t="str">
        <f>IF($D38=""," ",$C38/100*VLOOKUP($D38,cmr,W$2+1,TRUE))</f>
        <v xml:space="preserve"> </v>
      </c>
      <c r="X38" s="100" t="str">
        <f>IF($D38=""," ",$C38/100*VLOOKUP($D38,cmr,X$2+1,TRUE))</f>
        <v xml:space="preserve"> </v>
      </c>
      <c r="Y38" s="100" t="str">
        <f>IF($D38=""," ",$C38/100*VLOOKUP($D38,cmr,Y$2+1,TRUE))</f>
        <v xml:space="preserve"> </v>
      </c>
      <c r="Z38" s="100" t="str">
        <f>IF($D38=""," ",$C38/100*VLOOKUP($D38,cmr,Z$2+1,TRUE))</f>
        <v xml:space="preserve"> </v>
      </c>
      <c r="AA38" s="100" t="str">
        <f>IF($D38=""," ",$C38/100*VLOOKUP($D38,cmr,AA$2+1,TRUE))</f>
        <v xml:space="preserve"> </v>
      </c>
      <c r="AB38" s="100" t="str">
        <f>IF($D38=""," ",$C38/100*VLOOKUP($D38,cmr,AB$2+1,TRUE))</f>
        <v xml:space="preserve"> </v>
      </c>
      <c r="AC38" s="100" t="str">
        <f>IF($D38=""," ",$C38/100*VLOOKUP($D38,cmr,AC$2+1,TRUE))</f>
        <v xml:space="preserve"> </v>
      </c>
      <c r="AD38" s="100" t="str">
        <f>IF($D38=""," ",$C38/100*VLOOKUP($D38,cmr,AD$2+1,TRUE))</f>
        <v xml:space="preserve"> </v>
      </c>
      <c r="AE38" s="100" t="str">
        <f>IF($D38=""," ",$C38/100*VLOOKUP($D38,cmr,AE$2+1,TRUE))</f>
        <v xml:space="preserve"> </v>
      </c>
      <c r="AF38" s="100" t="str">
        <f>IF($D38=""," ",$C38/100*VLOOKUP($D38,cmr,AF$2+1,TRUE))</f>
        <v xml:space="preserve"> </v>
      </c>
      <c r="AG38" s="100" t="str">
        <f>IF($D38=""," ",$C38/100*VLOOKUP($D38,cmr,AG$2+1,TRUE))</f>
        <v xml:space="preserve"> </v>
      </c>
      <c r="AH38" s="100" t="str">
        <f>IF($D38=""," ",$C38/100*VLOOKUP($D38,cmr,AH$2+1,TRUE))</f>
        <v xml:space="preserve"> </v>
      </c>
      <c r="AI38" s="100" t="str">
        <f>IF($D38=""," ",$C38/100*VLOOKUP($D38,cmr,AI$2+1,TRUE))</f>
        <v xml:space="preserve"> </v>
      </c>
      <c r="AJ38" s="100" t="str">
        <f>IF($D38=""," ",$C38/100*VLOOKUP($D38,cmr,AJ$2+1,TRUE))</f>
        <v xml:space="preserve"> </v>
      </c>
      <c r="AK38" s="100" t="str">
        <f>IF($D38=""," ",$C38/100*VLOOKUP($D38,cmr,AK$2+1,TRUE))</f>
        <v xml:space="preserve"> </v>
      </c>
      <c r="AL38" s="100" t="str">
        <f>IF($D38=""," ",$C38/100*VLOOKUP($D38,cmr,AL$2+1,TRUE))</f>
        <v xml:space="preserve"> </v>
      </c>
      <c r="AM38" s="100" t="str">
        <f>IF($D38=""," ",$C38/100*VLOOKUP($D38,cmr,AM$2+1,TRUE))</f>
        <v xml:space="preserve"> </v>
      </c>
      <c r="AN38" s="100" t="str">
        <f>IF($D38=""," ",$C38/100*VLOOKUP($D38,cmr,AN$2+1,TRUE))</f>
        <v xml:space="preserve"> </v>
      </c>
      <c r="AO38" s="100" t="str">
        <f>IF($D38=""," ",$C38/100*VLOOKUP($D38,cmr,AO$2+1,TRUE))</f>
        <v xml:space="preserve"> </v>
      </c>
      <c r="AP38" s="100" t="str">
        <f>IF($D38=""," ",$C38/100*VLOOKUP($D38,cmr,AP$2+1,TRUE))</f>
        <v xml:space="preserve"> </v>
      </c>
      <c r="AQ38" s="100" t="str">
        <f>IF($D38=""," ",$C38/100*VLOOKUP($D38,cmr,AQ$2+1,TRUE))</f>
        <v xml:space="preserve"> </v>
      </c>
      <c r="AR38" s="100" t="str">
        <f>IF($D38=""," ",$C38/100*VLOOKUP($D38,cmr,AR$2+1,TRUE))</f>
        <v xml:space="preserve"> </v>
      </c>
      <c r="AS38" s="100" t="str">
        <f>IF($D38=""," ",$C38/100*VLOOKUP($D38,cmr,AS$2+1,TRUE))</f>
        <v xml:space="preserve"> </v>
      </c>
      <c r="AT38" s="100" t="str">
        <f>IF($D38=""," ",$C38/100*VLOOKUP($D38,cmr,AT$2+1,TRUE))</f>
        <v xml:space="preserve"> </v>
      </c>
      <c r="AU38" s="100" t="str">
        <f>IF($D38=""," ",$C38/100*VLOOKUP($D38,cmr,AU$2+1,TRUE))</f>
        <v xml:space="preserve"> </v>
      </c>
      <c r="AV38" s="100" t="str">
        <f>IF($D38=""," ",$C38/100*VLOOKUP($D38,cmr,AV$2+1,TRUE))</f>
        <v xml:space="preserve"> </v>
      </c>
      <c r="AW38" s="100" t="str">
        <f>IF($D38=""," ",$C38/100*VLOOKUP($D38,cmr,AW$2+1,TRUE))</f>
        <v xml:space="preserve"> </v>
      </c>
      <c r="AX38" s="100" t="str">
        <f>IF($D38=""," ",$C38/100*VLOOKUP($D38,cmr,AX$2+1,TRUE))</f>
        <v xml:space="preserve"> </v>
      </c>
      <c r="AY38" s="100" t="str">
        <f>IF($D38=""," ",$C38/100*VLOOKUP($D38,cmr,AY$2+1,TRUE))</f>
        <v xml:space="preserve"> </v>
      </c>
      <c r="AZ38" s="100" t="str">
        <f>IF($D38=""," ",$C38/100*VLOOKUP($D38,cmr,AZ$2+1,TRUE))</f>
        <v xml:space="preserve"> </v>
      </c>
      <c r="BA38" s="100" t="str">
        <f>IF($D38=""," ",$C38/100*VLOOKUP($D38,cmr,BA$2+1,TRUE))</f>
        <v xml:space="preserve"> </v>
      </c>
      <c r="BB38" s="100" t="str">
        <f>IF($D38=""," ",$C38/100*VLOOKUP($D38,cmr,BB$2+1,TRUE))</f>
        <v xml:space="preserve"> </v>
      </c>
    </row>
    <row r="39" spans="2:55" ht="13.5" thickBot="1">
      <c r="B39" s="62"/>
      <c r="C39" s="73" t="str">
        <f t="shared" ref="C39:D39" si="13">IF(C17&lt;&gt;"",C17,"")</f>
        <v/>
      </c>
      <c r="D39" s="73" t="str">
        <f t="shared" si="13"/>
        <v/>
      </c>
      <c r="E39" s="100" t="str">
        <f>IF($D39=""," ",$C39/100*VLOOKUP($D39,cmr,E$2+1,TRUE))</f>
        <v xml:space="preserve"> </v>
      </c>
      <c r="F39" s="100" t="str">
        <f>IF($D39=""," ",$C39/100*VLOOKUP($D39,cmr,F$2+1,TRUE))</f>
        <v xml:space="preserve"> </v>
      </c>
      <c r="G39" s="100" t="str">
        <f>IF($D39=""," ",$C39/100*VLOOKUP($D39,cmr,G$2+1,TRUE))</f>
        <v xml:space="preserve"> </v>
      </c>
      <c r="H39" s="100" t="str">
        <f>IF($D39=""," ",$C39/100*VLOOKUP($D39,cmr,H$2+1,TRUE))</f>
        <v xml:space="preserve"> </v>
      </c>
      <c r="I39" s="100" t="str">
        <f>IF($D39=""," ",$C39/100*VLOOKUP($D39,cmr,I$2+1,TRUE))</f>
        <v xml:space="preserve"> </v>
      </c>
      <c r="J39" s="100" t="str">
        <f>IF($D39=""," ",$C39/100*VLOOKUP($D39,cmr,J$2+1,TRUE))</f>
        <v xml:space="preserve"> </v>
      </c>
      <c r="K39" s="100" t="str">
        <f>IF($D39=""," ",$C39/100*VLOOKUP($D39,cmr,K$2+1,TRUE))</f>
        <v xml:space="preserve"> </v>
      </c>
      <c r="L39" s="100" t="str">
        <f>IF($D39=""," ",$C39/100*VLOOKUP($D39,cmr,L$2+1,TRUE))</f>
        <v xml:space="preserve"> </v>
      </c>
      <c r="M39" s="100" t="str">
        <f>IF($D39=""," ",$C39/100*VLOOKUP($D39,cmr,M$2+1,TRUE))</f>
        <v xml:space="preserve"> </v>
      </c>
      <c r="N39" s="100" t="str">
        <f>IF($D39=""," ",$C39/100*VLOOKUP($D39,cmr,N$2+1,TRUE))</f>
        <v xml:space="preserve"> </v>
      </c>
      <c r="O39" s="100" t="str">
        <f>IF($D39=""," ",$C39/100*VLOOKUP($D39,cmr,O$2+1,TRUE))</f>
        <v xml:space="preserve"> </v>
      </c>
      <c r="P39" s="100" t="str">
        <f>IF($D39=""," ",$C39/100*VLOOKUP($D39,cmr,P$2+1,TRUE))</f>
        <v xml:space="preserve"> </v>
      </c>
      <c r="Q39" s="100" t="str">
        <f>IF($D39=""," ",$C39/100*VLOOKUP($D39,cmr,Q$2+1,TRUE))</f>
        <v xml:space="preserve"> </v>
      </c>
      <c r="R39" s="100" t="str">
        <f>IF($D39=""," ",$C39/100*VLOOKUP($D39,cmr,R$2+1,TRUE))</f>
        <v xml:space="preserve"> </v>
      </c>
      <c r="S39" s="100" t="str">
        <f>IF($D39=""," ",$C39/100*VLOOKUP($D39,cmr,S$2+1,TRUE))</f>
        <v xml:space="preserve"> </v>
      </c>
      <c r="T39" s="100" t="str">
        <f>IF($D39=""," ",$C39/100*VLOOKUP($D39,cmr,T$2+1,TRUE))</f>
        <v xml:space="preserve"> </v>
      </c>
      <c r="U39" s="100" t="str">
        <f>IF($D39=""," ",$C39/100*VLOOKUP($D39,cmr,U$2+1,TRUE))</f>
        <v xml:space="preserve"> </v>
      </c>
      <c r="V39" s="100" t="str">
        <f>IF($D39=""," ",$C39/100*VLOOKUP($D39,cmr,V$2+1,TRUE))</f>
        <v xml:space="preserve"> </v>
      </c>
      <c r="W39" s="100" t="str">
        <f>IF($D39=""," ",$C39/100*VLOOKUP($D39,cmr,W$2+1,TRUE))</f>
        <v xml:space="preserve"> </v>
      </c>
      <c r="X39" s="100" t="str">
        <f>IF($D39=""," ",$C39/100*VLOOKUP($D39,cmr,X$2+1,TRUE))</f>
        <v xml:space="preserve"> </v>
      </c>
      <c r="Y39" s="100" t="str">
        <f>IF($D39=""," ",$C39/100*VLOOKUP($D39,cmr,Y$2+1,TRUE))</f>
        <v xml:space="preserve"> </v>
      </c>
      <c r="Z39" s="100" t="str">
        <f>IF($D39=""," ",$C39/100*VLOOKUP($D39,cmr,Z$2+1,TRUE))</f>
        <v xml:space="preserve"> </v>
      </c>
      <c r="AA39" s="100" t="str">
        <f>IF($D39=""," ",$C39/100*VLOOKUP($D39,cmr,AA$2+1,TRUE))</f>
        <v xml:space="preserve"> </v>
      </c>
      <c r="AB39" s="100" t="str">
        <f>IF($D39=""," ",$C39/100*VLOOKUP($D39,cmr,AB$2+1,TRUE))</f>
        <v xml:space="preserve"> </v>
      </c>
      <c r="AC39" s="100" t="str">
        <f>IF($D39=""," ",$C39/100*VLOOKUP($D39,cmr,AC$2+1,TRUE))</f>
        <v xml:space="preserve"> </v>
      </c>
      <c r="AD39" s="100" t="str">
        <f>IF($D39=""," ",$C39/100*VLOOKUP($D39,cmr,AD$2+1,TRUE))</f>
        <v xml:space="preserve"> </v>
      </c>
      <c r="AE39" s="100" t="str">
        <f>IF($D39=""," ",$C39/100*VLOOKUP($D39,cmr,AE$2+1,TRUE))</f>
        <v xml:space="preserve"> </v>
      </c>
      <c r="AF39" s="100" t="str">
        <f>IF($D39=""," ",$C39/100*VLOOKUP($D39,cmr,AF$2+1,TRUE))</f>
        <v xml:space="preserve"> </v>
      </c>
      <c r="AG39" s="100" t="str">
        <f>IF($D39=""," ",$C39/100*VLOOKUP($D39,cmr,AG$2+1,TRUE))</f>
        <v xml:space="preserve"> </v>
      </c>
      <c r="AH39" s="100" t="str">
        <f>IF($D39=""," ",$C39/100*VLOOKUP($D39,cmr,AH$2+1,TRUE))</f>
        <v xml:space="preserve"> </v>
      </c>
      <c r="AI39" s="100" t="str">
        <f>IF($D39=""," ",$C39/100*VLOOKUP($D39,cmr,AI$2+1,TRUE))</f>
        <v xml:space="preserve"> </v>
      </c>
      <c r="AJ39" s="100" t="str">
        <f>IF($D39=""," ",$C39/100*VLOOKUP($D39,cmr,AJ$2+1,TRUE))</f>
        <v xml:space="preserve"> </v>
      </c>
      <c r="AK39" s="100" t="str">
        <f>IF($D39=""," ",$C39/100*VLOOKUP($D39,cmr,AK$2+1,TRUE))</f>
        <v xml:space="preserve"> </v>
      </c>
      <c r="AL39" s="100" t="str">
        <f>IF($D39=""," ",$C39/100*VLOOKUP($D39,cmr,AL$2+1,TRUE))</f>
        <v xml:space="preserve"> </v>
      </c>
      <c r="AM39" s="100" t="str">
        <f>IF($D39=""," ",$C39/100*VLOOKUP($D39,cmr,AM$2+1,TRUE))</f>
        <v xml:space="preserve"> </v>
      </c>
      <c r="AN39" s="100" t="str">
        <f>IF($D39=""," ",$C39/100*VLOOKUP($D39,cmr,AN$2+1,TRUE))</f>
        <v xml:space="preserve"> </v>
      </c>
      <c r="AO39" s="100" t="str">
        <f>IF($D39=""," ",$C39/100*VLOOKUP($D39,cmr,AO$2+1,TRUE))</f>
        <v xml:space="preserve"> </v>
      </c>
      <c r="AP39" s="100" t="str">
        <f>IF($D39=""," ",$C39/100*VLOOKUP($D39,cmr,AP$2+1,TRUE))</f>
        <v xml:space="preserve"> </v>
      </c>
      <c r="AQ39" s="100" t="str">
        <f>IF($D39=""," ",$C39/100*VLOOKUP($D39,cmr,AQ$2+1,TRUE))</f>
        <v xml:space="preserve"> </v>
      </c>
      <c r="AR39" s="100" t="str">
        <f>IF($D39=""," ",$C39/100*VLOOKUP($D39,cmr,AR$2+1,TRUE))</f>
        <v xml:space="preserve"> </v>
      </c>
      <c r="AS39" s="100" t="str">
        <f>IF($D39=""," ",$C39/100*VLOOKUP($D39,cmr,AS$2+1,TRUE))</f>
        <v xml:space="preserve"> </v>
      </c>
      <c r="AT39" s="100" t="str">
        <f>IF($D39=""," ",$C39/100*VLOOKUP($D39,cmr,AT$2+1,TRUE))</f>
        <v xml:space="preserve"> </v>
      </c>
      <c r="AU39" s="100" t="str">
        <f>IF($D39=""," ",$C39/100*VLOOKUP($D39,cmr,AU$2+1,TRUE))</f>
        <v xml:space="preserve"> </v>
      </c>
      <c r="AV39" s="100" t="str">
        <f>IF($D39=""," ",$C39/100*VLOOKUP($D39,cmr,AV$2+1,TRUE))</f>
        <v xml:space="preserve"> </v>
      </c>
      <c r="AW39" s="100" t="str">
        <f>IF($D39=""," ",$C39/100*VLOOKUP($D39,cmr,AW$2+1,TRUE))</f>
        <v xml:space="preserve"> </v>
      </c>
      <c r="AX39" s="100" t="str">
        <f>IF($D39=""," ",$C39/100*VLOOKUP($D39,cmr,AX$2+1,TRUE))</f>
        <v xml:space="preserve"> </v>
      </c>
      <c r="AY39" s="100" t="str">
        <f>IF($D39=""," ",$C39/100*VLOOKUP($D39,cmr,AY$2+1,TRUE))</f>
        <v xml:space="preserve"> </v>
      </c>
      <c r="AZ39" s="100" t="str">
        <f>IF($D39=""," ",$C39/100*VLOOKUP($D39,cmr,AZ$2+1,TRUE))</f>
        <v xml:space="preserve"> </v>
      </c>
      <c r="BA39" s="100" t="str">
        <f>IF($D39=""," ",$C39/100*VLOOKUP($D39,cmr,BA$2+1,TRUE))</f>
        <v xml:space="preserve"> </v>
      </c>
      <c r="BB39" s="100" t="str">
        <f>IF($D39=""," ",$C39/100*VLOOKUP($D39,cmr,BB$2+1,TRUE))</f>
        <v xml:space="preserve"> </v>
      </c>
    </row>
    <row r="40" spans="2:55" ht="13.5" thickBot="1">
      <c r="B40" s="62"/>
      <c r="C40" s="73" t="str">
        <f t="shared" ref="C40:D40" si="14">IF(C18&lt;&gt;"",C18,"")</f>
        <v/>
      </c>
      <c r="D40" s="73" t="str">
        <f t="shared" si="14"/>
        <v/>
      </c>
      <c r="E40" s="100" t="str">
        <f>IF($D40=""," ",$C40/100*VLOOKUP($D40,cmr,E$2+1,TRUE))</f>
        <v xml:space="preserve"> </v>
      </c>
      <c r="F40" s="100" t="str">
        <f>IF($D40=""," ",$C40/100*VLOOKUP($D40,cmr,F$2+1,TRUE))</f>
        <v xml:space="preserve"> </v>
      </c>
      <c r="G40" s="100" t="str">
        <f>IF($D40=""," ",$C40/100*VLOOKUP($D40,cmr,G$2+1,TRUE))</f>
        <v xml:space="preserve"> </v>
      </c>
      <c r="H40" s="100" t="str">
        <f>IF($D40=""," ",$C40/100*VLOOKUP($D40,cmr,H$2+1,TRUE))</f>
        <v xml:space="preserve"> </v>
      </c>
      <c r="I40" s="100" t="str">
        <f>IF($D40=""," ",$C40/100*VLOOKUP($D40,cmr,I$2+1,TRUE))</f>
        <v xml:space="preserve"> </v>
      </c>
      <c r="J40" s="100" t="str">
        <f>IF($D40=""," ",$C40/100*VLOOKUP($D40,cmr,J$2+1,TRUE))</f>
        <v xml:space="preserve"> </v>
      </c>
      <c r="K40" s="100" t="str">
        <f>IF($D40=""," ",$C40/100*VLOOKUP($D40,cmr,K$2+1,TRUE))</f>
        <v xml:space="preserve"> </v>
      </c>
      <c r="L40" s="100" t="str">
        <f>IF($D40=""," ",$C40/100*VLOOKUP($D40,cmr,L$2+1,TRUE))</f>
        <v xml:space="preserve"> </v>
      </c>
      <c r="M40" s="100" t="str">
        <f>IF($D40=""," ",$C40/100*VLOOKUP($D40,cmr,M$2+1,TRUE))</f>
        <v xml:space="preserve"> </v>
      </c>
      <c r="N40" s="100" t="str">
        <f>IF($D40=""," ",$C40/100*VLOOKUP($D40,cmr,N$2+1,TRUE))</f>
        <v xml:space="preserve"> </v>
      </c>
      <c r="O40" s="100" t="str">
        <f>IF($D40=""," ",$C40/100*VLOOKUP($D40,cmr,O$2+1,TRUE))</f>
        <v xml:space="preserve"> </v>
      </c>
      <c r="P40" s="100" t="str">
        <f>IF($D40=""," ",$C40/100*VLOOKUP($D40,cmr,P$2+1,TRUE))</f>
        <v xml:space="preserve"> </v>
      </c>
      <c r="Q40" s="100" t="str">
        <f>IF($D40=""," ",$C40/100*VLOOKUP($D40,cmr,Q$2+1,TRUE))</f>
        <v xml:space="preserve"> </v>
      </c>
      <c r="R40" s="100" t="str">
        <f>IF($D40=""," ",$C40/100*VLOOKUP($D40,cmr,R$2+1,TRUE))</f>
        <v xml:space="preserve"> </v>
      </c>
      <c r="S40" s="100" t="str">
        <f>IF($D40=""," ",$C40/100*VLOOKUP($D40,cmr,S$2+1,TRUE))</f>
        <v xml:space="preserve"> </v>
      </c>
      <c r="T40" s="100" t="str">
        <f>IF($D40=""," ",$C40/100*VLOOKUP($D40,cmr,T$2+1,TRUE))</f>
        <v xml:space="preserve"> </v>
      </c>
      <c r="U40" s="100" t="str">
        <f>IF($D40=""," ",$C40/100*VLOOKUP($D40,cmr,U$2+1,TRUE))</f>
        <v xml:space="preserve"> </v>
      </c>
      <c r="V40" s="100" t="str">
        <f>IF($D40=""," ",$C40/100*VLOOKUP($D40,cmr,V$2+1,TRUE))</f>
        <v xml:space="preserve"> </v>
      </c>
      <c r="W40" s="100" t="str">
        <f>IF($D40=""," ",$C40/100*VLOOKUP($D40,cmr,W$2+1,TRUE))</f>
        <v xml:space="preserve"> </v>
      </c>
      <c r="X40" s="100" t="str">
        <f>IF($D40=""," ",$C40/100*VLOOKUP($D40,cmr,X$2+1,TRUE))</f>
        <v xml:space="preserve"> </v>
      </c>
      <c r="Y40" s="100" t="str">
        <f>IF($D40=""," ",$C40/100*VLOOKUP($D40,cmr,Y$2+1,TRUE))</f>
        <v xml:space="preserve"> </v>
      </c>
      <c r="Z40" s="100" t="str">
        <f>IF($D40=""," ",$C40/100*VLOOKUP($D40,cmr,Z$2+1,TRUE))</f>
        <v xml:space="preserve"> </v>
      </c>
      <c r="AA40" s="100" t="str">
        <f>IF($D40=""," ",$C40/100*VLOOKUP($D40,cmr,AA$2+1,TRUE))</f>
        <v xml:space="preserve"> </v>
      </c>
      <c r="AB40" s="100" t="str">
        <f>IF($D40=""," ",$C40/100*VLOOKUP($D40,cmr,AB$2+1,TRUE))</f>
        <v xml:space="preserve"> </v>
      </c>
      <c r="AC40" s="100" t="str">
        <f>IF($D40=""," ",$C40/100*VLOOKUP($D40,cmr,AC$2+1,TRUE))</f>
        <v xml:space="preserve"> </v>
      </c>
      <c r="AD40" s="100" t="str">
        <f>IF($D40=""," ",$C40/100*VLOOKUP($D40,cmr,AD$2+1,TRUE))</f>
        <v xml:space="preserve"> </v>
      </c>
      <c r="AE40" s="100" t="str">
        <f>IF($D40=""," ",$C40/100*VLOOKUP($D40,cmr,AE$2+1,TRUE))</f>
        <v xml:space="preserve"> </v>
      </c>
      <c r="AF40" s="100" t="str">
        <f>IF($D40=""," ",$C40/100*VLOOKUP($D40,cmr,AF$2+1,TRUE))</f>
        <v xml:space="preserve"> </v>
      </c>
      <c r="AG40" s="100" t="str">
        <f>IF($D40=""," ",$C40/100*VLOOKUP($D40,cmr,AG$2+1,TRUE))</f>
        <v xml:space="preserve"> </v>
      </c>
      <c r="AH40" s="100" t="str">
        <f>IF($D40=""," ",$C40/100*VLOOKUP($D40,cmr,AH$2+1,TRUE))</f>
        <v xml:space="preserve"> </v>
      </c>
      <c r="AI40" s="100" t="str">
        <f>IF($D40=""," ",$C40/100*VLOOKUP($D40,cmr,AI$2+1,TRUE))</f>
        <v xml:space="preserve"> </v>
      </c>
      <c r="AJ40" s="100" t="str">
        <f>IF($D40=""," ",$C40/100*VLOOKUP($D40,cmr,AJ$2+1,TRUE))</f>
        <v xml:space="preserve"> </v>
      </c>
      <c r="AK40" s="100" t="str">
        <f>IF($D40=""," ",$C40/100*VLOOKUP($D40,cmr,AK$2+1,TRUE))</f>
        <v xml:space="preserve"> </v>
      </c>
      <c r="AL40" s="100" t="str">
        <f>IF($D40=""," ",$C40/100*VLOOKUP($D40,cmr,AL$2+1,TRUE))</f>
        <v xml:space="preserve"> </v>
      </c>
      <c r="AM40" s="100" t="str">
        <f>IF($D40=""," ",$C40/100*VLOOKUP($D40,cmr,AM$2+1,TRUE))</f>
        <v xml:space="preserve"> </v>
      </c>
      <c r="AN40" s="100" t="str">
        <f>IF($D40=""," ",$C40/100*VLOOKUP($D40,cmr,AN$2+1,TRUE))</f>
        <v xml:space="preserve"> </v>
      </c>
      <c r="AO40" s="100" t="str">
        <f>IF($D40=""," ",$C40/100*VLOOKUP($D40,cmr,AO$2+1,TRUE))</f>
        <v xml:space="preserve"> </v>
      </c>
      <c r="AP40" s="100" t="str">
        <f>IF($D40=""," ",$C40/100*VLOOKUP($D40,cmr,AP$2+1,TRUE))</f>
        <v xml:space="preserve"> </v>
      </c>
      <c r="AQ40" s="100" t="str">
        <f>IF($D40=""," ",$C40/100*VLOOKUP($D40,cmr,AQ$2+1,TRUE))</f>
        <v xml:space="preserve"> </v>
      </c>
      <c r="AR40" s="100" t="str">
        <f>IF($D40=""," ",$C40/100*VLOOKUP($D40,cmr,AR$2+1,TRUE))</f>
        <v xml:space="preserve"> </v>
      </c>
      <c r="AS40" s="100" t="str">
        <f>IF($D40=""," ",$C40/100*VLOOKUP($D40,cmr,AS$2+1,TRUE))</f>
        <v xml:space="preserve"> </v>
      </c>
      <c r="AT40" s="100" t="str">
        <f>IF($D40=""," ",$C40/100*VLOOKUP($D40,cmr,AT$2+1,TRUE))</f>
        <v xml:space="preserve"> </v>
      </c>
      <c r="AU40" s="100" t="str">
        <f>IF($D40=""," ",$C40/100*VLOOKUP($D40,cmr,AU$2+1,TRUE))</f>
        <v xml:space="preserve"> </v>
      </c>
      <c r="AV40" s="100" t="str">
        <f>IF($D40=""," ",$C40/100*VLOOKUP($D40,cmr,AV$2+1,TRUE))</f>
        <v xml:space="preserve"> </v>
      </c>
      <c r="AW40" s="100" t="str">
        <f>IF($D40=""," ",$C40/100*VLOOKUP($D40,cmr,AW$2+1,TRUE))</f>
        <v xml:space="preserve"> </v>
      </c>
      <c r="AX40" s="100" t="str">
        <f>IF($D40=""," ",$C40/100*VLOOKUP($D40,cmr,AX$2+1,TRUE))</f>
        <v xml:space="preserve"> </v>
      </c>
      <c r="AY40" s="100" t="str">
        <f>IF($D40=""," ",$C40/100*VLOOKUP($D40,cmr,AY$2+1,TRUE))</f>
        <v xml:space="preserve"> </v>
      </c>
      <c r="AZ40" s="100" t="str">
        <f>IF($D40=""," ",$C40/100*VLOOKUP($D40,cmr,AZ$2+1,TRUE))</f>
        <v xml:space="preserve"> </v>
      </c>
      <c r="BA40" s="100" t="str">
        <f>IF($D40=""," ",$C40/100*VLOOKUP($D40,cmr,BA$2+1,TRUE))</f>
        <v xml:space="preserve"> </v>
      </c>
      <c r="BB40" s="100" t="str">
        <f>IF($D40=""," ",$C40/100*VLOOKUP($D40,cmr,BB$2+1,TRUE))</f>
        <v xml:space="preserve"> </v>
      </c>
    </row>
    <row r="41" spans="2:55" ht="13.5" thickBot="1">
      <c r="B41" s="62"/>
      <c r="C41" s="73" t="str">
        <f t="shared" ref="C41:D41" si="15">IF(C19&lt;&gt;"",C19,"")</f>
        <v/>
      </c>
      <c r="D41" s="73" t="str">
        <f t="shared" si="15"/>
        <v/>
      </c>
      <c r="E41" s="100" t="str">
        <f>IF($D41=""," ",$C41/100*VLOOKUP($D41,cmr,E$2+1,TRUE))</f>
        <v xml:space="preserve"> </v>
      </c>
      <c r="F41" s="100" t="str">
        <f>IF($D41=""," ",$C41/100*VLOOKUP($D41,cmr,F$2+1,TRUE))</f>
        <v xml:space="preserve"> </v>
      </c>
      <c r="G41" s="100" t="str">
        <f>IF($D41=""," ",$C41/100*VLOOKUP($D41,cmr,G$2+1,TRUE))</f>
        <v xml:space="preserve"> </v>
      </c>
      <c r="H41" s="100" t="str">
        <f>IF($D41=""," ",$C41/100*VLOOKUP($D41,cmr,H$2+1,TRUE))</f>
        <v xml:space="preserve"> </v>
      </c>
      <c r="I41" s="100" t="str">
        <f>IF($D41=""," ",$C41/100*VLOOKUP($D41,cmr,I$2+1,TRUE))</f>
        <v xml:space="preserve"> </v>
      </c>
      <c r="J41" s="100" t="str">
        <f>IF($D41=""," ",$C41/100*VLOOKUP($D41,cmr,J$2+1,TRUE))</f>
        <v xml:space="preserve"> </v>
      </c>
      <c r="K41" s="100" t="str">
        <f>IF($D41=""," ",$C41/100*VLOOKUP($D41,cmr,K$2+1,TRUE))</f>
        <v xml:space="preserve"> </v>
      </c>
      <c r="L41" s="100" t="str">
        <f>IF($D41=""," ",$C41/100*VLOOKUP($D41,cmr,L$2+1,TRUE))</f>
        <v xml:space="preserve"> </v>
      </c>
      <c r="M41" s="100" t="str">
        <f>IF($D41=""," ",$C41/100*VLOOKUP($D41,cmr,M$2+1,TRUE))</f>
        <v xml:space="preserve"> </v>
      </c>
      <c r="N41" s="100" t="str">
        <f>IF($D41=""," ",$C41/100*VLOOKUP($D41,cmr,N$2+1,TRUE))</f>
        <v xml:space="preserve"> </v>
      </c>
      <c r="O41" s="100" t="str">
        <f>IF($D41=""," ",$C41/100*VLOOKUP($D41,cmr,O$2+1,TRUE))</f>
        <v xml:space="preserve"> </v>
      </c>
      <c r="P41" s="100" t="str">
        <f>IF($D41=""," ",$C41/100*VLOOKUP($D41,cmr,P$2+1,TRUE))</f>
        <v xml:space="preserve"> </v>
      </c>
      <c r="Q41" s="100" t="str">
        <f>IF($D41=""," ",$C41/100*VLOOKUP($D41,cmr,Q$2+1,TRUE))</f>
        <v xml:space="preserve"> </v>
      </c>
      <c r="R41" s="100" t="str">
        <f>IF($D41=""," ",$C41/100*VLOOKUP($D41,cmr,R$2+1,TRUE))</f>
        <v xml:space="preserve"> </v>
      </c>
      <c r="S41" s="100" t="str">
        <f>IF($D41=""," ",$C41/100*VLOOKUP($D41,cmr,S$2+1,TRUE))</f>
        <v xml:space="preserve"> </v>
      </c>
      <c r="T41" s="100" t="str">
        <f>IF($D41=""," ",$C41/100*VLOOKUP($D41,cmr,T$2+1,TRUE))</f>
        <v xml:space="preserve"> </v>
      </c>
      <c r="U41" s="100" t="str">
        <f>IF($D41=""," ",$C41/100*VLOOKUP($D41,cmr,U$2+1,TRUE))</f>
        <v xml:space="preserve"> </v>
      </c>
      <c r="V41" s="100" t="str">
        <f>IF($D41=""," ",$C41/100*VLOOKUP($D41,cmr,V$2+1,TRUE))</f>
        <v xml:space="preserve"> </v>
      </c>
      <c r="W41" s="100" t="str">
        <f>IF($D41=""," ",$C41/100*VLOOKUP($D41,cmr,W$2+1,TRUE))</f>
        <v xml:space="preserve"> </v>
      </c>
      <c r="X41" s="100" t="str">
        <f>IF($D41=""," ",$C41/100*VLOOKUP($D41,cmr,X$2+1,TRUE))</f>
        <v xml:space="preserve"> </v>
      </c>
      <c r="Y41" s="100" t="str">
        <f>IF($D41=""," ",$C41/100*VLOOKUP($D41,cmr,Y$2+1,TRUE))</f>
        <v xml:space="preserve"> </v>
      </c>
      <c r="Z41" s="100" t="str">
        <f>IF($D41=""," ",$C41/100*VLOOKUP($D41,cmr,Z$2+1,TRUE))</f>
        <v xml:space="preserve"> </v>
      </c>
      <c r="AA41" s="100" t="str">
        <f>IF($D41=""," ",$C41/100*VLOOKUP($D41,cmr,AA$2+1,TRUE))</f>
        <v xml:space="preserve"> </v>
      </c>
      <c r="AB41" s="100" t="str">
        <f>IF($D41=""," ",$C41/100*VLOOKUP($D41,cmr,AB$2+1,TRUE))</f>
        <v xml:space="preserve"> </v>
      </c>
      <c r="AC41" s="100" t="str">
        <f>IF($D41=""," ",$C41/100*VLOOKUP($D41,cmr,AC$2+1,TRUE))</f>
        <v xml:space="preserve"> </v>
      </c>
      <c r="AD41" s="100" t="str">
        <f>IF($D41=""," ",$C41/100*VLOOKUP($D41,cmr,AD$2+1,TRUE))</f>
        <v xml:space="preserve"> </v>
      </c>
      <c r="AE41" s="100" t="str">
        <f>IF($D41=""," ",$C41/100*VLOOKUP($D41,cmr,AE$2+1,TRUE))</f>
        <v xml:space="preserve"> </v>
      </c>
      <c r="AF41" s="100" t="str">
        <f>IF($D41=""," ",$C41/100*VLOOKUP($D41,cmr,AF$2+1,TRUE))</f>
        <v xml:space="preserve"> </v>
      </c>
      <c r="AG41" s="100" t="str">
        <f>IF($D41=""," ",$C41/100*VLOOKUP($D41,cmr,AG$2+1,TRUE))</f>
        <v xml:space="preserve"> </v>
      </c>
      <c r="AH41" s="100" t="str">
        <f>IF($D41=""," ",$C41/100*VLOOKUP($D41,cmr,AH$2+1,TRUE))</f>
        <v xml:space="preserve"> </v>
      </c>
      <c r="AI41" s="100" t="str">
        <f>IF($D41=""," ",$C41/100*VLOOKUP($D41,cmr,AI$2+1,TRUE))</f>
        <v xml:space="preserve"> </v>
      </c>
      <c r="AJ41" s="100" t="str">
        <f>IF($D41=""," ",$C41/100*VLOOKUP($D41,cmr,AJ$2+1,TRUE))</f>
        <v xml:space="preserve"> </v>
      </c>
      <c r="AK41" s="100" t="str">
        <f>IF($D41=""," ",$C41/100*VLOOKUP($D41,cmr,AK$2+1,TRUE))</f>
        <v xml:space="preserve"> </v>
      </c>
      <c r="AL41" s="100" t="str">
        <f>IF($D41=""," ",$C41/100*VLOOKUP($D41,cmr,AL$2+1,TRUE))</f>
        <v xml:space="preserve"> </v>
      </c>
      <c r="AM41" s="100" t="str">
        <f>IF($D41=""," ",$C41/100*VLOOKUP($D41,cmr,AM$2+1,TRUE))</f>
        <v xml:space="preserve"> </v>
      </c>
      <c r="AN41" s="100" t="str">
        <f>IF($D41=""," ",$C41/100*VLOOKUP($D41,cmr,AN$2+1,TRUE))</f>
        <v xml:space="preserve"> </v>
      </c>
      <c r="AO41" s="100" t="str">
        <f>IF($D41=""," ",$C41/100*VLOOKUP($D41,cmr,AO$2+1,TRUE))</f>
        <v xml:space="preserve"> </v>
      </c>
      <c r="AP41" s="100" t="str">
        <f>IF($D41=""," ",$C41/100*VLOOKUP($D41,cmr,AP$2+1,TRUE))</f>
        <v xml:space="preserve"> </v>
      </c>
      <c r="AQ41" s="100" t="str">
        <f>IF($D41=""," ",$C41/100*VLOOKUP($D41,cmr,AQ$2+1,TRUE))</f>
        <v xml:space="preserve"> </v>
      </c>
      <c r="AR41" s="100" t="str">
        <f>IF($D41=""," ",$C41/100*VLOOKUP($D41,cmr,AR$2+1,TRUE))</f>
        <v xml:space="preserve"> </v>
      </c>
      <c r="AS41" s="100" t="str">
        <f>IF($D41=""," ",$C41/100*VLOOKUP($D41,cmr,AS$2+1,TRUE))</f>
        <v xml:space="preserve"> </v>
      </c>
      <c r="AT41" s="100" t="str">
        <f>IF($D41=""," ",$C41/100*VLOOKUP($D41,cmr,AT$2+1,TRUE))</f>
        <v xml:space="preserve"> </v>
      </c>
      <c r="AU41" s="100" t="str">
        <f>IF($D41=""," ",$C41/100*VLOOKUP($D41,cmr,AU$2+1,TRUE))</f>
        <v xml:space="preserve"> </v>
      </c>
      <c r="AV41" s="100" t="str">
        <f>IF($D41=""," ",$C41/100*VLOOKUP($D41,cmr,AV$2+1,TRUE))</f>
        <v xml:space="preserve"> </v>
      </c>
      <c r="AW41" s="100" t="str">
        <f>IF($D41=""," ",$C41/100*VLOOKUP($D41,cmr,AW$2+1,TRUE))</f>
        <v xml:space="preserve"> </v>
      </c>
      <c r="AX41" s="100" t="str">
        <f>IF($D41=""," ",$C41/100*VLOOKUP($D41,cmr,AX$2+1,TRUE))</f>
        <v xml:space="preserve"> </v>
      </c>
      <c r="AY41" s="100" t="str">
        <f>IF($D41=""," ",$C41/100*VLOOKUP($D41,cmr,AY$2+1,TRUE))</f>
        <v xml:space="preserve"> </v>
      </c>
      <c r="AZ41" s="100" t="str">
        <f>IF($D41=""," ",$C41/100*VLOOKUP($D41,cmr,AZ$2+1,TRUE))</f>
        <v xml:space="preserve"> </v>
      </c>
      <c r="BA41" s="100" t="str">
        <f>IF($D41=""," ",$C41/100*VLOOKUP($D41,cmr,BA$2+1,TRUE))</f>
        <v xml:space="preserve"> </v>
      </c>
      <c r="BB41" s="100" t="str">
        <f>IF($D41=""," ",$C41/100*VLOOKUP($D41,cmr,BB$2+1,TRUE))</f>
        <v xml:space="preserve"> </v>
      </c>
    </row>
    <row r="42" spans="2:55">
      <c r="B42" s="62"/>
      <c r="C42" s="73" t="str">
        <f t="shared" ref="C42:D42" si="16">IF(C20&lt;&gt;"",C20,"")</f>
        <v/>
      </c>
      <c r="D42" s="73" t="str">
        <f t="shared" si="16"/>
        <v/>
      </c>
      <c r="E42" s="100" t="str">
        <f>IF($D42=""," ",$C42/100*VLOOKUP($D42,cmr,E$2+1,TRUE))</f>
        <v xml:space="preserve"> </v>
      </c>
      <c r="F42" s="100" t="str">
        <f>IF($D42=""," ",$C42/100*VLOOKUP($D42,cmr,F$2+1,TRUE))</f>
        <v xml:space="preserve"> </v>
      </c>
      <c r="G42" s="100" t="str">
        <f>IF($D42=""," ",$C42/100*VLOOKUP($D42,cmr,G$2+1,TRUE))</f>
        <v xml:space="preserve"> </v>
      </c>
      <c r="H42" s="100" t="str">
        <f>IF($D42=""," ",$C42/100*VLOOKUP($D42,cmr,H$2+1,TRUE))</f>
        <v xml:space="preserve"> </v>
      </c>
      <c r="I42" s="100" t="str">
        <f>IF($D42=""," ",$C42/100*VLOOKUP($D42,cmr,I$2+1,TRUE))</f>
        <v xml:space="preserve"> </v>
      </c>
      <c r="J42" s="100" t="str">
        <f>IF($D42=""," ",$C42/100*VLOOKUP($D42,cmr,J$2+1,TRUE))</f>
        <v xml:space="preserve"> </v>
      </c>
      <c r="K42" s="100" t="str">
        <f>IF($D42=""," ",$C42/100*VLOOKUP($D42,cmr,K$2+1,TRUE))</f>
        <v xml:space="preserve"> </v>
      </c>
      <c r="L42" s="100" t="str">
        <f>IF($D42=""," ",$C42/100*VLOOKUP($D42,cmr,L$2+1,TRUE))</f>
        <v xml:space="preserve"> </v>
      </c>
      <c r="M42" s="100" t="str">
        <f>IF($D42=""," ",$C42/100*VLOOKUP($D42,cmr,M$2+1,TRUE))</f>
        <v xml:space="preserve"> </v>
      </c>
      <c r="N42" s="100" t="str">
        <f>IF($D42=""," ",$C42/100*VLOOKUP($D42,cmr,N$2+1,TRUE))</f>
        <v xml:space="preserve"> </v>
      </c>
      <c r="O42" s="100" t="str">
        <f>IF($D42=""," ",$C42/100*VLOOKUP($D42,cmr,O$2+1,TRUE))</f>
        <v xml:space="preserve"> </v>
      </c>
      <c r="P42" s="100" t="str">
        <f>IF($D42=""," ",$C42/100*VLOOKUP($D42,cmr,P$2+1,TRUE))</f>
        <v xml:space="preserve"> </v>
      </c>
      <c r="Q42" s="100" t="str">
        <f>IF($D42=""," ",$C42/100*VLOOKUP($D42,cmr,Q$2+1,TRUE))</f>
        <v xml:space="preserve"> </v>
      </c>
      <c r="R42" s="100" t="str">
        <f>IF($D42=""," ",$C42/100*VLOOKUP($D42,cmr,R$2+1,TRUE))</f>
        <v xml:space="preserve"> </v>
      </c>
      <c r="S42" s="100" t="str">
        <f>IF($D42=""," ",$C42/100*VLOOKUP($D42,cmr,S$2+1,TRUE))</f>
        <v xml:space="preserve"> </v>
      </c>
      <c r="T42" s="100" t="str">
        <f>IF($D42=""," ",$C42/100*VLOOKUP($D42,cmr,T$2+1,TRUE))</f>
        <v xml:space="preserve"> </v>
      </c>
      <c r="U42" s="100" t="str">
        <f>IF($D42=""," ",$C42/100*VLOOKUP($D42,cmr,U$2+1,TRUE))</f>
        <v xml:space="preserve"> </v>
      </c>
      <c r="V42" s="100" t="str">
        <f>IF($D42=""," ",$C42/100*VLOOKUP($D42,cmr,V$2+1,TRUE))</f>
        <v xml:space="preserve"> </v>
      </c>
      <c r="W42" s="100" t="str">
        <f>IF($D42=""," ",$C42/100*VLOOKUP($D42,cmr,W$2+1,TRUE))</f>
        <v xml:space="preserve"> </v>
      </c>
      <c r="X42" s="100" t="str">
        <f>IF($D42=""," ",$C42/100*VLOOKUP($D42,cmr,X$2+1,TRUE))</f>
        <v xml:space="preserve"> </v>
      </c>
      <c r="Y42" s="100" t="str">
        <f>IF($D42=""," ",$C42/100*VLOOKUP($D42,cmr,Y$2+1,TRUE))</f>
        <v xml:space="preserve"> </v>
      </c>
      <c r="Z42" s="100" t="str">
        <f>IF($D42=""," ",$C42/100*VLOOKUP($D42,cmr,Z$2+1,TRUE))</f>
        <v xml:space="preserve"> </v>
      </c>
      <c r="AA42" s="100" t="str">
        <f>IF($D42=""," ",$C42/100*VLOOKUP($D42,cmr,AA$2+1,TRUE))</f>
        <v xml:space="preserve"> </v>
      </c>
      <c r="AB42" s="100" t="str">
        <f>IF($D42=""," ",$C42/100*VLOOKUP($D42,cmr,AB$2+1,TRUE))</f>
        <v xml:space="preserve"> </v>
      </c>
      <c r="AC42" s="100" t="str">
        <f>IF($D42=""," ",$C42/100*VLOOKUP($D42,cmr,AC$2+1,TRUE))</f>
        <v xml:space="preserve"> </v>
      </c>
      <c r="AD42" s="100" t="str">
        <f>IF($D42=""," ",$C42/100*VLOOKUP($D42,cmr,AD$2+1,TRUE))</f>
        <v xml:space="preserve"> </v>
      </c>
      <c r="AE42" s="100" t="str">
        <f>IF($D42=""," ",$C42/100*VLOOKUP($D42,cmr,AE$2+1,TRUE))</f>
        <v xml:space="preserve"> </v>
      </c>
      <c r="AF42" s="100" t="str">
        <f>IF($D42=""," ",$C42/100*VLOOKUP($D42,cmr,AF$2+1,TRUE))</f>
        <v xml:space="preserve"> </v>
      </c>
      <c r="AG42" s="100" t="str">
        <f>IF($D42=""," ",$C42/100*VLOOKUP($D42,cmr,AG$2+1,TRUE))</f>
        <v xml:space="preserve"> </v>
      </c>
      <c r="AH42" s="100" t="str">
        <f>IF($D42=""," ",$C42/100*VLOOKUP($D42,cmr,AH$2+1,TRUE))</f>
        <v xml:space="preserve"> </v>
      </c>
      <c r="AI42" s="100" t="str">
        <f>IF($D42=""," ",$C42/100*VLOOKUP($D42,cmr,AI$2+1,TRUE))</f>
        <v xml:space="preserve"> </v>
      </c>
      <c r="AJ42" s="100" t="str">
        <f>IF($D42=""," ",$C42/100*VLOOKUP($D42,cmr,AJ$2+1,TRUE))</f>
        <v xml:space="preserve"> </v>
      </c>
      <c r="AK42" s="100" t="str">
        <f>IF($D42=""," ",$C42/100*VLOOKUP($D42,cmr,AK$2+1,TRUE))</f>
        <v xml:space="preserve"> </v>
      </c>
      <c r="AL42" s="100" t="str">
        <f>IF($D42=""," ",$C42/100*VLOOKUP($D42,cmr,AL$2+1,TRUE))</f>
        <v xml:space="preserve"> </v>
      </c>
      <c r="AM42" s="100" t="str">
        <f>IF($D42=""," ",$C42/100*VLOOKUP($D42,cmr,AM$2+1,TRUE))</f>
        <v xml:space="preserve"> </v>
      </c>
      <c r="AN42" s="100" t="str">
        <f>IF($D42=""," ",$C42/100*VLOOKUP($D42,cmr,AN$2+1,TRUE))</f>
        <v xml:space="preserve"> </v>
      </c>
      <c r="AO42" s="100" t="str">
        <f>IF($D42=""," ",$C42/100*VLOOKUP($D42,cmr,AO$2+1,TRUE))</f>
        <v xml:space="preserve"> </v>
      </c>
      <c r="AP42" s="100" t="str">
        <f>IF($D42=""," ",$C42/100*VLOOKUP($D42,cmr,AP$2+1,TRUE))</f>
        <v xml:space="preserve"> </v>
      </c>
      <c r="AQ42" s="100" t="str">
        <f>IF($D42=""," ",$C42/100*VLOOKUP($D42,cmr,AQ$2+1,TRUE))</f>
        <v xml:space="preserve"> </v>
      </c>
      <c r="AR42" s="100" t="str">
        <f>IF($D42=""," ",$C42/100*VLOOKUP($D42,cmr,AR$2+1,TRUE))</f>
        <v xml:space="preserve"> </v>
      </c>
      <c r="AS42" s="100" t="str">
        <f>IF($D42=""," ",$C42/100*VLOOKUP($D42,cmr,AS$2+1,TRUE))</f>
        <v xml:space="preserve"> </v>
      </c>
      <c r="AT42" s="100" t="str">
        <f>IF($D42=""," ",$C42/100*VLOOKUP($D42,cmr,AT$2+1,TRUE))</f>
        <v xml:space="preserve"> </v>
      </c>
      <c r="AU42" s="100" t="str">
        <f>IF($D42=""," ",$C42/100*VLOOKUP($D42,cmr,AU$2+1,TRUE))</f>
        <v xml:space="preserve"> </v>
      </c>
      <c r="AV42" s="100" t="str">
        <f>IF($D42=""," ",$C42/100*VLOOKUP($D42,cmr,AV$2+1,TRUE))</f>
        <v xml:space="preserve"> </v>
      </c>
      <c r="AW42" s="100" t="str">
        <f>IF($D42=""," ",$C42/100*VLOOKUP($D42,cmr,AW$2+1,TRUE))</f>
        <v xml:space="preserve"> </v>
      </c>
      <c r="AX42" s="100" t="str">
        <f>IF($D42=""," ",$C42/100*VLOOKUP($D42,cmr,AX$2+1,TRUE))</f>
        <v xml:space="preserve"> </v>
      </c>
      <c r="AY42" s="100" t="str">
        <f>IF($D42=""," ",$C42/100*VLOOKUP($D42,cmr,AY$2+1,TRUE))</f>
        <v xml:space="preserve"> </v>
      </c>
      <c r="AZ42" s="100" t="str">
        <f>IF($D42=""," ",$C42/100*VLOOKUP($D42,cmr,AZ$2+1,TRUE))</f>
        <v xml:space="preserve"> </v>
      </c>
      <c r="BA42" s="100" t="str">
        <f>IF($D42=""," ",$C42/100*VLOOKUP($D42,cmr,BA$2+1,TRUE))</f>
        <v xml:space="preserve"> </v>
      </c>
      <c r="BB42" s="100" t="str">
        <f>IF($D42=""," ",$C42/100*VLOOKUP($D42,cmr,BB$2+1,TRUE))</f>
        <v xml:space="preserve"> </v>
      </c>
    </row>
    <row r="43" spans="2:55" ht="13.5" thickBot="1">
      <c r="B43" s="63"/>
      <c r="C43" s="73" t="str">
        <f t="shared" ref="C28:C43" si="17">IF(C21&lt;&gt;"",C21,"")</f>
        <v>total interdiction:</v>
      </c>
      <c r="D43" s="101" t="s">
        <v>256</v>
      </c>
      <c r="E43" s="101">
        <f t="shared" ref="E43:BC43" si="18">SUM(E27:E42)</f>
        <v>0</v>
      </c>
      <c r="F43" s="101">
        <f t="shared" si="18"/>
        <v>0</v>
      </c>
      <c r="G43" s="101">
        <f t="shared" si="18"/>
        <v>0</v>
      </c>
      <c r="H43" s="101">
        <f t="shared" si="18"/>
        <v>0</v>
      </c>
      <c r="I43" s="101">
        <f t="shared" si="18"/>
        <v>0</v>
      </c>
      <c r="J43" s="101">
        <f t="shared" si="18"/>
        <v>0</v>
      </c>
      <c r="K43" s="101">
        <f t="shared" si="18"/>
        <v>0</v>
      </c>
      <c r="L43" s="101">
        <f t="shared" si="18"/>
        <v>0</v>
      </c>
      <c r="M43" s="101">
        <f t="shared" si="18"/>
        <v>0</v>
      </c>
      <c r="N43" s="101">
        <f t="shared" si="18"/>
        <v>0</v>
      </c>
      <c r="O43" s="101">
        <f t="shared" si="18"/>
        <v>0</v>
      </c>
      <c r="P43" s="101">
        <f t="shared" si="18"/>
        <v>0</v>
      </c>
      <c r="Q43" s="101">
        <f t="shared" si="18"/>
        <v>0</v>
      </c>
      <c r="R43" s="101">
        <f t="shared" si="18"/>
        <v>0</v>
      </c>
      <c r="S43" s="101">
        <f t="shared" si="18"/>
        <v>0</v>
      </c>
      <c r="T43" s="101">
        <f t="shared" si="18"/>
        <v>0</v>
      </c>
      <c r="U43" s="101">
        <f t="shared" si="18"/>
        <v>0</v>
      </c>
      <c r="V43" s="101">
        <f t="shared" si="18"/>
        <v>0</v>
      </c>
      <c r="W43" s="101">
        <f t="shared" si="18"/>
        <v>1.35E-4</v>
      </c>
      <c r="X43" s="101">
        <f t="shared" si="18"/>
        <v>0</v>
      </c>
      <c r="Y43" s="101">
        <f t="shared" si="18"/>
        <v>0</v>
      </c>
      <c r="Z43" s="101">
        <f t="shared" si="18"/>
        <v>0</v>
      </c>
      <c r="AA43" s="101">
        <f t="shared" si="18"/>
        <v>0</v>
      </c>
      <c r="AB43" s="101">
        <f t="shared" si="18"/>
        <v>0</v>
      </c>
      <c r="AC43" s="101">
        <f t="shared" si="18"/>
        <v>0</v>
      </c>
      <c r="AD43" s="101">
        <f t="shared" si="18"/>
        <v>0</v>
      </c>
      <c r="AE43" s="101">
        <f t="shared" si="18"/>
        <v>0</v>
      </c>
      <c r="AF43" s="101">
        <f t="shared" si="18"/>
        <v>0</v>
      </c>
      <c r="AG43" s="101">
        <f t="shared" si="18"/>
        <v>0</v>
      </c>
      <c r="AH43" s="101">
        <f t="shared" si="18"/>
        <v>0</v>
      </c>
      <c r="AI43" s="101">
        <f t="shared" si="18"/>
        <v>0</v>
      </c>
      <c r="AJ43" s="101">
        <f t="shared" si="18"/>
        <v>0</v>
      </c>
      <c r="AK43" s="101">
        <f t="shared" si="18"/>
        <v>0</v>
      </c>
      <c r="AL43" s="101">
        <f t="shared" si="18"/>
        <v>0.3</v>
      </c>
      <c r="AM43" s="101">
        <f t="shared" si="18"/>
        <v>0</v>
      </c>
      <c r="AN43" s="101">
        <f t="shared" si="18"/>
        <v>0</v>
      </c>
      <c r="AO43" s="101">
        <f t="shared" si="18"/>
        <v>0</v>
      </c>
      <c r="AP43" s="101">
        <f t="shared" si="18"/>
        <v>0</v>
      </c>
      <c r="AQ43" s="101">
        <f t="shared" si="18"/>
        <v>0</v>
      </c>
      <c r="AR43" s="101">
        <f t="shared" si="18"/>
        <v>0</v>
      </c>
      <c r="AS43" s="101">
        <f t="shared" si="18"/>
        <v>0</v>
      </c>
      <c r="AT43" s="101">
        <f t="shared" si="18"/>
        <v>0</v>
      </c>
      <c r="AU43" s="101">
        <f t="shared" si="18"/>
        <v>0</v>
      </c>
      <c r="AV43" s="101">
        <f t="shared" si="18"/>
        <v>0</v>
      </c>
      <c r="AW43" s="101">
        <f t="shared" si="18"/>
        <v>0</v>
      </c>
      <c r="AX43" s="101">
        <f t="shared" si="18"/>
        <v>0</v>
      </c>
      <c r="AY43" s="101">
        <f t="shared" si="18"/>
        <v>0</v>
      </c>
      <c r="AZ43" s="101">
        <f t="shared" si="18"/>
        <v>0</v>
      </c>
      <c r="BA43" s="101">
        <f t="shared" si="18"/>
        <v>0</v>
      </c>
      <c r="BB43" s="101">
        <f t="shared" si="18"/>
        <v>0</v>
      </c>
      <c r="BC43" s="101">
        <f t="shared" si="18"/>
        <v>0</v>
      </c>
    </row>
    <row r="44" spans="2:55">
      <c r="C44" t="s">
        <v>270</v>
      </c>
      <c r="D44">
        <f>SUM(E44:BC44)</f>
        <v>1</v>
      </c>
      <c r="E44" t="str">
        <f>IF(AND(E25&lt;&gt;0,E43&gt;E25),1," ")</f>
        <v xml:space="preserve"> </v>
      </c>
      <c r="F44" t="str">
        <f t="shared" ref="F44:BC44" si="19">IF(AND(F25&lt;&gt;0,F43&gt;F25),1," ")</f>
        <v xml:space="preserve"> </v>
      </c>
      <c r="G44" t="str">
        <f t="shared" si="19"/>
        <v xml:space="preserve"> </v>
      </c>
      <c r="H44" t="str">
        <f t="shared" si="19"/>
        <v xml:space="preserve"> </v>
      </c>
      <c r="I44" t="str">
        <f t="shared" si="19"/>
        <v xml:space="preserve"> </v>
      </c>
      <c r="J44" t="str">
        <f t="shared" si="19"/>
        <v xml:space="preserve"> </v>
      </c>
      <c r="K44" t="str">
        <f t="shared" si="19"/>
        <v xml:space="preserve"> </v>
      </c>
      <c r="L44" t="str">
        <f t="shared" si="19"/>
        <v xml:space="preserve"> </v>
      </c>
      <c r="M44" t="str">
        <f t="shared" si="19"/>
        <v xml:space="preserve"> </v>
      </c>
      <c r="N44" t="str">
        <f t="shared" si="19"/>
        <v xml:space="preserve"> </v>
      </c>
      <c r="O44" t="str">
        <f t="shared" si="19"/>
        <v xml:space="preserve"> </v>
      </c>
      <c r="P44" t="str">
        <f t="shared" si="19"/>
        <v xml:space="preserve"> </v>
      </c>
      <c r="Q44" t="str">
        <f t="shared" si="19"/>
        <v xml:space="preserve"> </v>
      </c>
      <c r="R44" t="str">
        <f t="shared" si="19"/>
        <v xml:space="preserve"> </v>
      </c>
      <c r="S44" t="str">
        <f t="shared" si="19"/>
        <v xml:space="preserve"> </v>
      </c>
      <c r="T44" t="str">
        <f t="shared" si="19"/>
        <v xml:space="preserve"> </v>
      </c>
      <c r="U44" t="str">
        <f t="shared" si="19"/>
        <v xml:space="preserve"> </v>
      </c>
      <c r="V44" t="str">
        <f t="shared" si="19"/>
        <v xml:space="preserve"> </v>
      </c>
      <c r="W44" t="str">
        <f t="shared" si="19"/>
        <v xml:space="preserve"> </v>
      </c>
      <c r="X44" t="str">
        <f t="shared" si="19"/>
        <v xml:space="preserve"> </v>
      </c>
      <c r="Y44" t="str">
        <f t="shared" si="19"/>
        <v xml:space="preserve"> </v>
      </c>
      <c r="Z44" t="str">
        <f t="shared" si="19"/>
        <v xml:space="preserve"> </v>
      </c>
      <c r="AA44" t="str">
        <f t="shared" si="19"/>
        <v xml:space="preserve"> </v>
      </c>
      <c r="AB44" t="str">
        <f t="shared" si="19"/>
        <v xml:space="preserve"> </v>
      </c>
      <c r="AC44" t="str">
        <f t="shared" si="19"/>
        <v xml:space="preserve"> </v>
      </c>
      <c r="AD44" t="str">
        <f t="shared" si="19"/>
        <v xml:space="preserve"> </v>
      </c>
      <c r="AE44" t="str">
        <f t="shared" si="19"/>
        <v xml:space="preserve"> </v>
      </c>
      <c r="AF44" t="str">
        <f t="shared" si="19"/>
        <v xml:space="preserve"> </v>
      </c>
      <c r="AG44" t="str">
        <f t="shared" si="19"/>
        <v xml:space="preserve"> </v>
      </c>
      <c r="AH44" t="str">
        <f t="shared" si="19"/>
        <v xml:space="preserve"> </v>
      </c>
      <c r="AI44" t="str">
        <f t="shared" si="19"/>
        <v xml:space="preserve"> </v>
      </c>
      <c r="AJ44" t="str">
        <f t="shared" si="19"/>
        <v xml:space="preserve"> </v>
      </c>
      <c r="AK44" t="str">
        <f t="shared" si="19"/>
        <v xml:space="preserve"> </v>
      </c>
      <c r="AL44">
        <f t="shared" si="19"/>
        <v>1</v>
      </c>
      <c r="AM44" t="str">
        <f t="shared" si="19"/>
        <v xml:space="preserve"> </v>
      </c>
      <c r="AN44" t="str">
        <f t="shared" si="19"/>
        <v xml:space="preserve"> </v>
      </c>
      <c r="AO44" t="str">
        <f t="shared" si="19"/>
        <v xml:space="preserve"> </v>
      </c>
      <c r="AP44" t="str">
        <f t="shared" si="19"/>
        <v xml:space="preserve"> </v>
      </c>
      <c r="AQ44" t="str">
        <f t="shared" si="19"/>
        <v xml:space="preserve"> </v>
      </c>
      <c r="AR44" t="str">
        <f t="shared" si="19"/>
        <v xml:space="preserve"> </v>
      </c>
      <c r="AS44" t="str">
        <f t="shared" si="19"/>
        <v xml:space="preserve"> </v>
      </c>
      <c r="AT44" t="str">
        <f t="shared" si="19"/>
        <v xml:space="preserve"> </v>
      </c>
      <c r="AU44" t="str">
        <f t="shared" si="19"/>
        <v xml:space="preserve"> </v>
      </c>
      <c r="AV44" t="str">
        <f t="shared" si="19"/>
        <v xml:space="preserve"> </v>
      </c>
      <c r="AW44" t="str">
        <f t="shared" si="19"/>
        <v xml:space="preserve"> </v>
      </c>
      <c r="AX44" t="str">
        <f t="shared" si="19"/>
        <v xml:space="preserve"> </v>
      </c>
      <c r="AY44" t="str">
        <f t="shared" si="19"/>
        <v xml:space="preserve"> </v>
      </c>
      <c r="AZ44" t="str">
        <f t="shared" si="19"/>
        <v xml:space="preserve"> </v>
      </c>
      <c r="BA44" t="str">
        <f t="shared" si="19"/>
        <v xml:space="preserve"> </v>
      </c>
      <c r="BB44" t="str">
        <f t="shared" si="19"/>
        <v xml:space="preserve"> </v>
      </c>
      <c r="BC44" t="str">
        <f t="shared" si="19"/>
        <v xml:space="preserve"> </v>
      </c>
    </row>
  </sheetData>
  <mergeCells count="2">
    <mergeCell ref="A1:AD1"/>
    <mergeCell ref="A23:AD23"/>
  </mergeCells>
  <conditionalFormatting sqref="E43:BB43">
    <cfRule type="cellIs" dxfId="2" priority="3" operator="greaterThan">
      <formula>"e14"</formula>
    </cfRule>
  </conditionalFormatting>
  <conditionalFormatting sqref="E20:AE20">
    <cfRule type="cellIs" dxfId="1" priority="2" operator="greaterThan">
      <formula>$B$2</formula>
    </cfRule>
  </conditionalFormatting>
  <conditionalFormatting sqref="E20:AF20">
    <cfRule type="cellIs" dxfId="0" priority="1" operator="greaterThan">
      <formula>$B$2</formula>
    </cfRule>
  </conditionalFormatting>
  <dataValidations count="1">
    <dataValidation type="list" allowBlank="1" showInputMessage="1" showErrorMessage="1" sqref="D5:D20">
      <formula1>'fichier huile essentielle'!$B$7:$B$48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2</vt:i4>
      </vt:variant>
    </vt:vector>
  </HeadingPairs>
  <TitlesOfParts>
    <vt:vector size="36" baseType="lpstr">
      <vt:lpstr>Feuil1</vt:lpstr>
      <vt:lpstr>Feuil2</vt:lpstr>
      <vt:lpstr>Feuil3</vt:lpstr>
      <vt:lpstr>Feuil4</vt:lpstr>
      <vt:lpstr>Feuil5</vt:lpstr>
      <vt:lpstr>Feuil6</vt:lpstr>
      <vt:lpstr>Feuil7</vt:lpstr>
      <vt:lpstr>gaultherie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palmarossa</vt:lpstr>
      <vt:lpstr>Feuil20</vt:lpstr>
      <vt:lpstr>Feuil21</vt:lpstr>
      <vt:lpstr>Feuil22</vt:lpstr>
      <vt:lpstr>Feuil23</vt:lpstr>
      <vt:lpstr>tea tree</vt:lpstr>
      <vt:lpstr>Feuil24</vt:lpstr>
      <vt:lpstr>Feuil25</vt:lpstr>
      <vt:lpstr>Feuil26</vt:lpstr>
      <vt:lpstr>Feuil27</vt:lpstr>
      <vt:lpstr>Feuil28</vt:lpstr>
      <vt:lpstr>Feuil29</vt:lpstr>
      <vt:lpstr>fichier huile essentielle</vt:lpstr>
      <vt:lpstr>403e</vt:lpstr>
      <vt:lpstr>allergenes</vt:lpstr>
      <vt:lpstr>cmr</vt:lpstr>
    </vt:vector>
  </TitlesOfParts>
  <Company>phykidis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Roussel</dc:creator>
  <cp:lastModifiedBy>lolo</cp:lastModifiedBy>
  <cp:lastPrinted>2015-12-11T16:23:40Z</cp:lastPrinted>
  <dcterms:created xsi:type="dcterms:W3CDTF">2004-12-02T15:54:24Z</dcterms:created>
  <dcterms:modified xsi:type="dcterms:W3CDTF">2016-08-24T19:53:02Z</dcterms:modified>
</cp:coreProperties>
</file>