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xl/ctrlProps/ctrlProp2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\Desktop\"/>
    </mc:Choice>
  </mc:AlternateContent>
  <bookViews>
    <workbookView xWindow="0" yWindow="0" windowWidth="28800" windowHeight="14820" activeTab="1"/>
  </bookViews>
  <sheets>
    <sheet name="Pointage" sheetId="1" r:id="rId1"/>
    <sheet name="Data" sheetId="2" r:id="rId2"/>
  </sheets>
  <externalReferences>
    <externalReference r:id="rId3"/>
  </externalReferences>
  <definedNames>
    <definedName name="DATEJOUR">Pointage!$M$8</definedName>
    <definedName name="Fériés">[1]Data!$B$4:$B$29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L22" i="2" l="1"/>
  <c r="CR21" i="2"/>
  <c r="CK21" i="2"/>
  <c r="CJ21" i="2"/>
  <c r="CL18" i="2"/>
  <c r="CR17" i="2"/>
  <c r="CK17" i="2"/>
  <c r="CJ17" i="2"/>
  <c r="CD16" i="2"/>
  <c r="CE16" i="2" s="1"/>
  <c r="CF16" i="2" s="1"/>
  <c r="CG16" i="2" s="1"/>
  <c r="CH16" i="2" s="1"/>
  <c r="CI16" i="2" s="1"/>
  <c r="L31" i="1"/>
  <c r="F37" i="1" s="1"/>
  <c r="T123" i="1"/>
  <c r="O123" i="1"/>
  <c r="AA122" i="1" s="1"/>
  <c r="B123" i="1"/>
  <c r="A123" i="1"/>
  <c r="X122" i="1"/>
  <c r="W122" i="1"/>
  <c r="U122" i="1"/>
  <c r="N122" i="1"/>
  <c r="Z122" i="1" s="1"/>
  <c r="M122" i="1"/>
  <c r="Y122" i="1" s="1"/>
  <c r="A122" i="1"/>
  <c r="T117" i="1"/>
  <c r="O117" i="1"/>
  <c r="AA116" i="1" s="1"/>
  <c r="B117" i="1"/>
  <c r="A117" i="1"/>
  <c r="X116" i="1"/>
  <c r="W116" i="1"/>
  <c r="U116" i="1"/>
  <c r="N116" i="1"/>
  <c r="M116" i="1"/>
  <c r="Y116" i="1" s="1"/>
  <c r="A116" i="1"/>
  <c r="T111" i="1"/>
  <c r="O111" i="1"/>
  <c r="AA110" i="1" s="1"/>
  <c r="B111" i="1"/>
  <c r="A111" i="1"/>
  <c r="X110" i="1"/>
  <c r="W110" i="1"/>
  <c r="U110" i="1"/>
  <c r="N110" i="1"/>
  <c r="Z110" i="1" s="1"/>
  <c r="M110" i="1"/>
  <c r="Y110" i="1" s="1"/>
  <c r="A110" i="1"/>
  <c r="T105" i="1"/>
  <c r="O105" i="1"/>
  <c r="AA104" i="1" s="1"/>
  <c r="B105" i="1"/>
  <c r="A105" i="1"/>
  <c r="X104" i="1"/>
  <c r="W104" i="1"/>
  <c r="U104" i="1"/>
  <c r="N104" i="1"/>
  <c r="M104" i="1"/>
  <c r="Y104" i="1" s="1"/>
  <c r="A104" i="1"/>
  <c r="O99" i="1"/>
  <c r="AA98" i="1" s="1"/>
  <c r="B99" i="1"/>
  <c r="A99" i="1"/>
  <c r="X98" i="1"/>
  <c r="U98" i="1"/>
  <c r="N98" i="1"/>
  <c r="Z98" i="1" s="1"/>
  <c r="M98" i="1"/>
  <c r="Y98" i="1" s="1"/>
  <c r="A98" i="1"/>
  <c r="O93" i="1"/>
  <c r="AA92" i="1" s="1"/>
  <c r="B93" i="1"/>
  <c r="A93" i="1"/>
  <c r="X92" i="1"/>
  <c r="U92" i="1"/>
  <c r="N92" i="1"/>
  <c r="M92" i="1"/>
  <c r="Y92" i="1" s="1"/>
  <c r="A92" i="1"/>
  <c r="O87" i="1"/>
  <c r="AA86" i="1" s="1"/>
  <c r="B87" i="1"/>
  <c r="A87" i="1"/>
  <c r="X86" i="1"/>
  <c r="U86" i="1"/>
  <c r="N86" i="1"/>
  <c r="Z86" i="1" s="1"/>
  <c r="M86" i="1"/>
  <c r="Y86" i="1" s="1"/>
  <c r="A86" i="1"/>
  <c r="O81" i="1"/>
  <c r="AA80" i="1" s="1"/>
  <c r="B81" i="1"/>
  <c r="A81" i="1"/>
  <c r="X80" i="1"/>
  <c r="U80" i="1"/>
  <c r="N80" i="1"/>
  <c r="Z80" i="1" s="1"/>
  <c r="M80" i="1"/>
  <c r="Y80" i="1" s="1"/>
  <c r="A80" i="1"/>
  <c r="O75" i="1"/>
  <c r="AA74" i="1" s="1"/>
  <c r="B75" i="1"/>
  <c r="A75" i="1"/>
  <c r="X74" i="1"/>
  <c r="U74" i="1"/>
  <c r="N74" i="1"/>
  <c r="Z74" i="1" s="1"/>
  <c r="M74" i="1"/>
  <c r="A74" i="1"/>
  <c r="O69" i="1"/>
  <c r="AA68" i="1" s="1"/>
  <c r="B69" i="1"/>
  <c r="A69" i="1"/>
  <c r="X68" i="1"/>
  <c r="U68" i="1"/>
  <c r="N68" i="1"/>
  <c r="Z68" i="1" s="1"/>
  <c r="M68" i="1"/>
  <c r="Y68" i="1" s="1"/>
  <c r="A68" i="1"/>
  <c r="O63" i="1"/>
  <c r="AA62" i="1" s="1"/>
  <c r="B63" i="1"/>
  <c r="A63" i="1"/>
  <c r="X62" i="1"/>
  <c r="U62" i="1"/>
  <c r="N62" i="1"/>
  <c r="M62" i="1"/>
  <c r="Y62" i="1" s="1"/>
  <c r="A62" i="1"/>
  <c r="O57" i="1"/>
  <c r="AA56" i="1" s="1"/>
  <c r="B57" i="1"/>
  <c r="A57" i="1"/>
  <c r="X56" i="1"/>
  <c r="U56" i="1"/>
  <c r="N56" i="1"/>
  <c r="Z56" i="1" s="1"/>
  <c r="M56" i="1"/>
  <c r="Y56" i="1" s="1"/>
  <c r="A56" i="1"/>
  <c r="O51" i="1"/>
  <c r="AA50" i="1" s="1"/>
  <c r="B51" i="1"/>
  <c r="A51" i="1"/>
  <c r="X50" i="1"/>
  <c r="U50" i="1"/>
  <c r="N50" i="1"/>
  <c r="Z50" i="1" s="1"/>
  <c r="M50" i="1"/>
  <c r="P50" i="1" s="1"/>
  <c r="Q50" i="1" s="1"/>
  <c r="A50" i="1"/>
  <c r="O45" i="1"/>
  <c r="AA44" i="1" s="1"/>
  <c r="B45" i="1"/>
  <c r="A45" i="1"/>
  <c r="X44" i="1"/>
  <c r="U44" i="1"/>
  <c r="N44" i="1"/>
  <c r="Z44" i="1" s="1"/>
  <c r="M44" i="1"/>
  <c r="Y44" i="1" s="1"/>
  <c r="A44" i="1"/>
  <c r="O39" i="1"/>
  <c r="B39" i="1"/>
  <c r="A39" i="1"/>
  <c r="AA38" i="1"/>
  <c r="X38" i="1"/>
  <c r="U38" i="1"/>
  <c r="N38" i="1"/>
  <c r="M38" i="1"/>
  <c r="Y38" i="1" s="1"/>
  <c r="A38" i="1"/>
  <c r="O33" i="1"/>
  <c r="AA32" i="1" s="1"/>
  <c r="B33" i="1"/>
  <c r="A33" i="1"/>
  <c r="X32" i="1"/>
  <c r="U32" i="1"/>
  <c r="N32" i="1"/>
  <c r="Z32" i="1" s="1"/>
  <c r="M32" i="1"/>
  <c r="Y32" i="1" s="1"/>
  <c r="A32" i="1"/>
  <c r="O27" i="1"/>
  <c r="AA26" i="1" s="1"/>
  <c r="B27" i="1"/>
  <c r="L25" i="1" s="1"/>
  <c r="F31" i="1" s="1"/>
  <c r="A27" i="1"/>
  <c r="X26" i="1"/>
  <c r="U26" i="1"/>
  <c r="N26" i="1"/>
  <c r="Z26" i="1" s="1"/>
  <c r="M26" i="1"/>
  <c r="A26" i="1"/>
  <c r="O21" i="1"/>
  <c r="AA20" i="1" s="1"/>
  <c r="B21" i="1"/>
  <c r="L19" i="1" s="1"/>
  <c r="F25" i="1" s="1"/>
  <c r="A21" i="1"/>
  <c r="X20" i="1"/>
  <c r="U20" i="1"/>
  <c r="N20" i="1"/>
  <c r="Z20" i="1" s="1"/>
  <c r="M20" i="1"/>
  <c r="A20" i="1"/>
  <c r="O15" i="1"/>
  <c r="AA14" i="1" s="1"/>
  <c r="B15" i="1"/>
  <c r="A15" i="1"/>
  <c r="X14" i="1"/>
  <c r="U14" i="1"/>
  <c r="N14" i="1"/>
  <c r="Z14" i="1" s="1"/>
  <c r="M14" i="1"/>
  <c r="Y14" i="1" s="1"/>
  <c r="A14" i="1"/>
  <c r="H11" i="1"/>
  <c r="A7" i="1"/>
  <c r="CM21" i="2" l="1"/>
  <c r="CN21" i="2" s="1"/>
  <c r="CQ22" i="2" s="1"/>
  <c r="CP22" i="2" s="1"/>
  <c r="CD20" i="2"/>
  <c r="CE20" i="2" s="1"/>
  <c r="CF20" i="2" s="1"/>
  <c r="CG20" i="2" s="1"/>
  <c r="CH20" i="2" s="1"/>
  <c r="CI20" i="2" s="1"/>
  <c r="CM17" i="2"/>
  <c r="CN17" i="2" s="1"/>
  <c r="CQ18" i="2" s="1"/>
  <c r="CP18" i="2" s="1"/>
  <c r="G25" i="1"/>
  <c r="H25" i="1" s="1"/>
  <c r="I25" i="1" s="1"/>
  <c r="J25" i="1" s="1"/>
  <c r="K25" i="1" s="1"/>
  <c r="G37" i="1"/>
  <c r="H37" i="1" s="1"/>
  <c r="I37" i="1" s="1"/>
  <c r="J37" i="1" s="1"/>
  <c r="K37" i="1" s="1"/>
  <c r="L37" i="1" s="1"/>
  <c r="F43" i="1" s="1"/>
  <c r="G43" i="1" s="1"/>
  <c r="H43" i="1" s="1"/>
  <c r="I43" i="1" s="1"/>
  <c r="J43" i="1" s="1"/>
  <c r="K43" i="1" s="1"/>
  <c r="L43" i="1" s="1"/>
  <c r="F49" i="1" s="1"/>
  <c r="G49" i="1" s="1"/>
  <c r="H49" i="1" s="1"/>
  <c r="I49" i="1" s="1"/>
  <c r="J49" i="1" s="1"/>
  <c r="K49" i="1" s="1"/>
  <c r="L49" i="1" s="1"/>
  <c r="F55" i="1" s="1"/>
  <c r="G55" i="1" s="1"/>
  <c r="H55" i="1" s="1"/>
  <c r="I55" i="1" s="1"/>
  <c r="J55" i="1" s="1"/>
  <c r="K55" i="1" s="1"/>
  <c r="L55" i="1" s="1"/>
  <c r="F61" i="1" s="1"/>
  <c r="G61" i="1" s="1"/>
  <c r="H61" i="1" s="1"/>
  <c r="I61" i="1" s="1"/>
  <c r="J61" i="1" s="1"/>
  <c r="K61" i="1" s="1"/>
  <c r="L61" i="1" s="1"/>
  <c r="F67" i="1" s="1"/>
  <c r="G67" i="1" s="1"/>
  <c r="H67" i="1" s="1"/>
  <c r="I67" i="1" s="1"/>
  <c r="J67" i="1" s="1"/>
  <c r="K67" i="1" s="1"/>
  <c r="L67" i="1" s="1"/>
  <c r="F73" i="1" s="1"/>
  <c r="G73" i="1" s="1"/>
  <c r="H73" i="1" s="1"/>
  <c r="I73" i="1" s="1"/>
  <c r="J73" i="1" s="1"/>
  <c r="K73" i="1" s="1"/>
  <c r="L73" i="1" s="1"/>
  <c r="F79" i="1" s="1"/>
  <c r="G79" i="1" s="1"/>
  <c r="H79" i="1" s="1"/>
  <c r="I79" i="1" s="1"/>
  <c r="J79" i="1" s="1"/>
  <c r="K79" i="1" s="1"/>
  <c r="L79" i="1" s="1"/>
  <c r="F85" i="1" s="1"/>
  <c r="G85" i="1" s="1"/>
  <c r="H85" i="1" s="1"/>
  <c r="I85" i="1" s="1"/>
  <c r="J85" i="1" s="1"/>
  <c r="K85" i="1" s="1"/>
  <c r="L85" i="1" s="1"/>
  <c r="F91" i="1" s="1"/>
  <c r="G91" i="1" s="1"/>
  <c r="H91" i="1" s="1"/>
  <c r="I91" i="1" s="1"/>
  <c r="J91" i="1" s="1"/>
  <c r="K91" i="1" s="1"/>
  <c r="L91" i="1" s="1"/>
  <c r="F97" i="1" s="1"/>
  <c r="G97" i="1" s="1"/>
  <c r="H97" i="1" s="1"/>
  <c r="I97" i="1" s="1"/>
  <c r="J97" i="1" s="1"/>
  <c r="K97" i="1" s="1"/>
  <c r="L97" i="1" s="1"/>
  <c r="F103" i="1" s="1"/>
  <c r="P62" i="1"/>
  <c r="Q62" i="1" s="1"/>
  <c r="P38" i="1"/>
  <c r="Q38" i="1" s="1"/>
  <c r="P20" i="1"/>
  <c r="Q20" i="1" s="1"/>
  <c r="T21" i="1" s="1"/>
  <c r="P26" i="1"/>
  <c r="Q26" i="1" s="1"/>
  <c r="T27" i="1" s="1"/>
  <c r="S27" i="1" s="1"/>
  <c r="P74" i="1"/>
  <c r="Q74" i="1" s="1"/>
  <c r="T75" i="1" s="1"/>
  <c r="P56" i="1"/>
  <c r="Q56" i="1" s="1"/>
  <c r="T57" i="1" s="1"/>
  <c r="Y20" i="1"/>
  <c r="P14" i="1"/>
  <c r="Q14" i="1" s="1"/>
  <c r="T15" i="1" s="1"/>
  <c r="S15" i="1" s="1"/>
  <c r="P80" i="1"/>
  <c r="Q80" i="1" s="1"/>
  <c r="T81" i="1" s="1"/>
  <c r="Y50" i="1"/>
  <c r="Y74" i="1"/>
  <c r="AA12" i="1"/>
  <c r="P122" i="1"/>
  <c r="Q122" i="1" s="1"/>
  <c r="Y26" i="1"/>
  <c r="P32" i="1"/>
  <c r="Q32" i="1" s="1"/>
  <c r="T33" i="1" s="1"/>
  <c r="S33" i="1" s="1"/>
  <c r="P98" i="1"/>
  <c r="Q98" i="1" s="1"/>
  <c r="T99" i="1" s="1"/>
  <c r="G31" i="1"/>
  <c r="H31" i="1" s="1"/>
  <c r="I31" i="1" s="1"/>
  <c r="J31" i="1" s="1"/>
  <c r="K31" i="1" s="1"/>
  <c r="T39" i="1"/>
  <c r="S39" i="1" s="1"/>
  <c r="T51" i="1"/>
  <c r="T63" i="1"/>
  <c r="G13" i="1"/>
  <c r="H13" i="1" s="1"/>
  <c r="I13" i="1" s="1"/>
  <c r="J13" i="1" s="1"/>
  <c r="K13" i="1" s="1"/>
  <c r="L13" i="1" s="1"/>
  <c r="F19" i="1" s="1"/>
  <c r="G19" i="1" s="1"/>
  <c r="H19" i="1" s="1"/>
  <c r="I19" i="1" s="1"/>
  <c r="J19" i="1" s="1"/>
  <c r="K19" i="1" s="1"/>
  <c r="Z38" i="1"/>
  <c r="Z62" i="1"/>
  <c r="P86" i="1"/>
  <c r="Q86" i="1" s="1"/>
  <c r="P104" i="1"/>
  <c r="Q104" i="1" s="1"/>
  <c r="Z104" i="1"/>
  <c r="P44" i="1"/>
  <c r="Q44" i="1" s="1"/>
  <c r="P68" i="1"/>
  <c r="Q68" i="1" s="1"/>
  <c r="Z92" i="1"/>
  <c r="P92" i="1"/>
  <c r="Q92" i="1" s="1"/>
  <c r="Z116" i="1"/>
  <c r="P116" i="1"/>
  <c r="Q116" i="1" s="1"/>
  <c r="P110" i="1"/>
  <c r="Q110" i="1" s="1"/>
  <c r="S51" i="1" l="1"/>
  <c r="Q51" i="1" s="1"/>
  <c r="S57" i="1"/>
  <c r="Q57" i="1" s="1"/>
  <c r="S63" i="1"/>
  <c r="Q63" i="1" s="1"/>
  <c r="S81" i="1"/>
  <c r="Q81" i="1" s="1"/>
  <c r="S75" i="1"/>
  <c r="Q75" i="1" s="1"/>
  <c r="G103" i="1"/>
  <c r="H103" i="1" s="1"/>
  <c r="I103" i="1" s="1"/>
  <c r="J103" i="1" s="1"/>
  <c r="K103" i="1" s="1"/>
  <c r="L103" i="1" s="1"/>
  <c r="F109" i="1" s="1"/>
  <c r="S105" i="1"/>
  <c r="Q105" i="1" s="1"/>
  <c r="S99" i="1"/>
  <c r="Q99" i="1" s="1"/>
  <c r="S21" i="1"/>
  <c r="Q21" i="1" s="1"/>
  <c r="Z12" i="1"/>
  <c r="Y12" i="1"/>
  <c r="Q39" i="1"/>
  <c r="W38" i="1"/>
  <c r="Q27" i="1"/>
  <c r="Q33" i="1"/>
  <c r="Q15" i="1"/>
  <c r="T69" i="1"/>
  <c r="S69" i="1" s="1"/>
  <c r="Q69" i="1" s="1"/>
  <c r="T87" i="1"/>
  <c r="S87" i="1" s="1"/>
  <c r="Q87" i="1" s="1"/>
  <c r="T93" i="1"/>
  <c r="S93" i="1" s="1"/>
  <c r="Q93" i="1" s="1"/>
  <c r="T45" i="1"/>
  <c r="S45" i="1" s="1"/>
  <c r="Q45" i="1" s="1"/>
  <c r="W62" i="1"/>
  <c r="W50" i="1" l="1"/>
  <c r="W80" i="1"/>
  <c r="W56" i="1"/>
  <c r="W74" i="1"/>
  <c r="G109" i="1"/>
  <c r="H109" i="1" s="1"/>
  <c r="I109" i="1" s="1"/>
  <c r="J109" i="1" s="1"/>
  <c r="K109" i="1" s="1"/>
  <c r="L109" i="1" s="1"/>
  <c r="F115" i="1" s="1"/>
  <c r="S111" i="1"/>
  <c r="Q111" i="1" s="1"/>
  <c r="W98" i="1"/>
  <c r="W68" i="1"/>
  <c r="W44" i="1"/>
  <c r="W92" i="1"/>
  <c r="W86" i="1"/>
  <c r="G115" i="1" l="1"/>
  <c r="H115" i="1" s="1"/>
  <c r="I115" i="1" s="1"/>
  <c r="J115" i="1" s="1"/>
  <c r="K115" i="1" s="1"/>
  <c r="L115" i="1" s="1"/>
  <c r="F121" i="1" s="1"/>
  <c r="S117" i="1"/>
  <c r="W11" i="1"/>
  <c r="G121" i="1" l="1"/>
  <c r="H121" i="1" s="1"/>
  <c r="I121" i="1" s="1"/>
  <c r="J121" i="1" s="1"/>
  <c r="K121" i="1" s="1"/>
  <c r="L121" i="1" s="1"/>
  <c r="S123" i="1"/>
  <c r="Q123" i="1" s="1"/>
  <c r="Q117" i="1"/>
  <c r="Q11" i="1" l="1"/>
</calcChain>
</file>

<file path=xl/sharedStrings.xml><?xml version="1.0" encoding="utf-8"?>
<sst xmlns="http://schemas.openxmlformats.org/spreadsheetml/2006/main" count="93" uniqueCount="41">
  <si>
    <t/>
  </si>
  <si>
    <t xml:space="preserve">Début période : </t>
  </si>
  <si>
    <t xml:space="preserve">Fin période : </t>
  </si>
  <si>
    <t>TOTAL Heures Sup.</t>
  </si>
  <si>
    <t>T. Effectif</t>
  </si>
  <si>
    <t>Sam.Dim</t>
  </si>
  <si>
    <t>CP. Mal.JF</t>
  </si>
  <si>
    <t>Semaine</t>
  </si>
  <si>
    <t>Intitulé</t>
  </si>
  <si>
    <t>Lundi</t>
  </si>
  <si>
    <t>Mardi</t>
  </si>
  <si>
    <t>Mercredi</t>
  </si>
  <si>
    <t>Jeudi</t>
  </si>
  <si>
    <t>Vendredi</t>
  </si>
  <si>
    <t>Samedi</t>
  </si>
  <si>
    <t>Dimanche</t>
  </si>
  <si>
    <t>Heures Normales</t>
  </si>
  <si>
    <t>S-D</t>
  </si>
  <si>
    <t>Non travaillés</t>
  </si>
  <si>
    <t>TOTAL</t>
  </si>
  <si>
    <t>RTTH</t>
  </si>
  <si>
    <t>S/ calcul RCB</t>
  </si>
  <si>
    <t>Nb jour travaillé</t>
  </si>
  <si>
    <t>Heures supplémentaires</t>
  </si>
  <si>
    <t>Heures normales</t>
  </si>
  <si>
    <r>
      <t xml:space="preserve">Heures Non Travaillé </t>
    </r>
    <r>
      <rPr>
        <i/>
        <sz val="10"/>
        <color indexed="8"/>
        <rFont val="Times New Roman"/>
        <family val="1"/>
      </rPr>
      <t>(congés, Fériés, Maladie…)</t>
    </r>
  </si>
  <si>
    <t xml:space="preserve">RTT limite basse : </t>
  </si>
  <si>
    <t>TOTAL RTT :</t>
  </si>
  <si>
    <t xml:space="preserve">RTT limite haute : </t>
  </si>
  <si>
    <t>Heure de travail</t>
  </si>
  <si>
    <t>Heures RTT</t>
  </si>
  <si>
    <t>Heures Sup</t>
  </si>
  <si>
    <t>Début</t>
  </si>
  <si>
    <t>Fin</t>
  </si>
  <si>
    <t>si ma période est du 01/06/2019 au 30/06/2019</t>
  </si>
  <si>
    <t>report des heures RTT et supplémentaire impossible</t>
  </si>
  <si>
    <t>il n'y a que deux jours inclus dans la période</t>
  </si>
  <si>
    <t>Report possible</t>
  </si>
  <si>
    <t>tous les jours de la semaine sont dans la période.</t>
  </si>
  <si>
    <t>EXEMPLE</t>
  </si>
  <si>
    <t>ces deux données ne devrait pas apparaitre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</si>
</sst>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;;;"/>
    <numFmt numFmtId="165" formatCode="dd/mm"/>
    <numFmt numFmtId="166" formatCode="\-\ dd/mm"/>
    <numFmt numFmtId="167" formatCode="dd\-mm\-yyyy"/>
    <numFmt numFmtId="168" formatCode="\ \-\ dd/mm"/>
  </numFmts>
  <fonts count="2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u/>
      <sz val="14"/>
      <color rgb="FF3660AC"/>
      <name val="Times New Roman"/>
      <family val="1"/>
    </font>
    <font>
      <b/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i/>
      <sz val="9"/>
      <color theme="1" tint="0.499984740745262"/>
      <name val="Times New Roman"/>
      <family val="1"/>
    </font>
    <font>
      <sz val="11"/>
      <color rgb="FF0000FF"/>
      <name val="Times New Roman"/>
      <family val="1"/>
    </font>
    <font>
      <u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i/>
      <sz val="10"/>
      <color theme="1" tint="0.499984740745262"/>
      <name val="Times New Roman"/>
      <family val="1"/>
    </font>
    <font>
      <u/>
      <sz val="12"/>
      <color theme="1"/>
      <name val="Times New Roman"/>
      <family val="1"/>
    </font>
    <font>
      <b/>
      <sz val="14"/>
      <color rgb="FFC00000"/>
      <name val="Times New Roman"/>
      <family val="1"/>
    </font>
    <font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0000FF"/>
      <name val="Times New Roman"/>
      <family val="1"/>
    </font>
    <font>
      <b/>
      <sz val="14"/>
      <color rgb="FFFF0000"/>
      <name val="Times New Roman"/>
      <family val="1"/>
    </font>
    <font>
      <u/>
      <sz val="11"/>
      <color theme="10"/>
      <name val="Calibri"/>
      <family val="2"/>
      <scheme val="minor"/>
    </font>
    <font>
      <sz val="10"/>
      <color theme="0"/>
      <name val="Times New Roman"/>
      <family val="1"/>
    </font>
    <font>
      <sz val="9"/>
      <color theme="1"/>
      <name val="Times New Roman"/>
      <family val="1"/>
    </font>
    <font>
      <sz val="8"/>
      <color theme="1" tint="0.34998626667073579"/>
      <name val="Times New Roman"/>
      <family val="1"/>
    </font>
    <font>
      <b/>
      <sz val="16"/>
      <color theme="1"/>
      <name val="Times New Roman"/>
      <family val="1"/>
    </font>
    <font>
      <sz val="8"/>
      <color theme="0" tint="-0.249977111117893"/>
      <name val="Times New Roman"/>
      <family val="1"/>
    </font>
    <font>
      <i/>
      <sz val="10"/>
      <color indexed="8"/>
      <name val="Times New Roman"/>
      <family val="1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theme="4" tint="0.39991454817346722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68">
    <xf numFmtId="0" fontId="0" fillId="0" borderId="0" xfId="0"/>
    <xf numFmtId="0" fontId="2" fillId="0" borderId="0" xfId="0" applyFont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1" fontId="5" fillId="0" borderId="0" xfId="0" applyNumberFormat="1" applyFont="1" applyProtection="1">
      <protection hidden="1"/>
    </xf>
    <xf numFmtId="0" fontId="2" fillId="0" borderId="0" xfId="0" applyFont="1" applyProtection="1"/>
    <xf numFmtId="0" fontId="2" fillId="0" borderId="0" xfId="0" applyFont="1" applyFill="1" applyProtection="1"/>
    <xf numFmtId="0" fontId="2" fillId="0" borderId="1" xfId="0" applyFont="1" applyBorder="1" applyProtection="1"/>
    <xf numFmtId="0" fontId="2" fillId="0" borderId="0" xfId="0" applyFont="1" applyBorder="1" applyProtection="1"/>
    <xf numFmtId="2" fontId="2" fillId="0" borderId="0" xfId="0" applyNumberFormat="1" applyFont="1" applyBorder="1" applyAlignment="1" applyProtection="1">
      <alignment horizontal="right" vertical="center"/>
    </xf>
    <xf numFmtId="2" fontId="4" fillId="0" borderId="0" xfId="0" applyNumberFormat="1" applyFont="1" applyFill="1" applyBorder="1" applyAlignment="1" applyProtection="1">
      <alignment horizontal="left" vertical="center"/>
    </xf>
    <xf numFmtId="2" fontId="2" fillId="0" borderId="0" xfId="0" applyNumberFormat="1" applyFont="1" applyProtection="1"/>
    <xf numFmtId="2" fontId="2" fillId="0" borderId="0" xfId="0" applyNumberFormat="1" applyFont="1" applyFill="1" applyBorder="1" applyProtection="1"/>
    <xf numFmtId="2" fontId="4" fillId="0" borderId="0" xfId="0" applyNumberFormat="1" applyFont="1" applyFill="1" applyBorder="1" applyAlignment="1" applyProtection="1">
      <protection locked="0"/>
    </xf>
    <xf numFmtId="0" fontId="14" fillId="0" borderId="0" xfId="0" applyFont="1" applyAlignment="1" applyProtection="1">
      <alignment vertical="center"/>
    </xf>
    <xf numFmtId="0" fontId="2" fillId="0" borderId="0" xfId="0" applyNumberFormat="1" applyFont="1" applyProtection="1"/>
    <xf numFmtId="2" fontId="16" fillId="0" borderId="0" xfId="0" applyNumberFormat="1" applyFont="1" applyAlignment="1" applyProtection="1">
      <alignment horizontal="center"/>
    </xf>
    <xf numFmtId="0" fontId="2" fillId="0" borderId="0" xfId="0" applyFont="1" applyAlignment="1" applyProtection="1">
      <alignment vertical="top"/>
    </xf>
    <xf numFmtId="0" fontId="6" fillId="0" borderId="0" xfId="0" applyFont="1" applyAlignment="1" applyProtection="1">
      <alignment vertical="top"/>
    </xf>
    <xf numFmtId="2" fontId="2" fillId="0" borderId="2" xfId="0" applyNumberFormat="1" applyFont="1" applyBorder="1" applyAlignment="1" applyProtection="1">
      <alignment vertical="top"/>
    </xf>
    <xf numFmtId="0" fontId="17" fillId="0" borderId="0" xfId="0" applyFont="1" applyAlignment="1" applyProtection="1">
      <alignment horizontal="right" vertical="center"/>
    </xf>
    <xf numFmtId="0" fontId="18" fillId="0" borderId="0" xfId="0" applyNumberFormat="1" applyFont="1" applyFill="1" applyAlignment="1" applyProtection="1">
      <alignment horizontal="left" vertical="center"/>
    </xf>
    <xf numFmtId="2" fontId="2" fillId="0" borderId="2" xfId="0" applyNumberFormat="1" applyFont="1" applyBorder="1" applyAlignment="1" applyProtection="1"/>
    <xf numFmtId="2" fontId="2" fillId="0" borderId="2" xfId="0" applyNumberFormat="1" applyFont="1" applyBorder="1" applyAlignment="1" applyProtection="1">
      <alignment horizontal="center" vertical="center"/>
    </xf>
    <xf numFmtId="0" fontId="16" fillId="5" borderId="3" xfId="0" applyFont="1" applyFill="1" applyBorder="1" applyAlignment="1" applyProtection="1">
      <alignment horizontal="center" vertical="center" wrapText="1"/>
    </xf>
    <xf numFmtId="2" fontId="19" fillId="5" borderId="4" xfId="0" applyNumberFormat="1" applyFont="1" applyFill="1" applyBorder="1" applyAlignment="1" applyProtection="1">
      <alignment horizontal="center" vertical="center"/>
    </xf>
    <xf numFmtId="0" fontId="5" fillId="0" borderId="0" xfId="0" applyFont="1" applyProtection="1"/>
    <xf numFmtId="0" fontId="19" fillId="5" borderId="5" xfId="1" applyFont="1" applyFill="1" applyBorder="1" applyAlignment="1">
      <alignment horizontal="center" vertical="center"/>
    </xf>
    <xf numFmtId="0" fontId="5" fillId="6" borderId="3" xfId="0" applyFont="1" applyFill="1" applyBorder="1" applyAlignment="1" applyProtection="1">
      <alignment horizontal="center" vertical="center"/>
    </xf>
    <xf numFmtId="0" fontId="5" fillId="6" borderId="4" xfId="0" applyFont="1" applyFill="1" applyBorder="1" applyAlignment="1" applyProtection="1">
      <alignment horizontal="center" vertical="center"/>
    </xf>
    <xf numFmtId="0" fontId="5" fillId="6" borderId="6" xfId="0" applyFont="1" applyFill="1" applyBorder="1" applyAlignment="1" applyProtection="1">
      <alignment horizontal="center" vertical="center"/>
    </xf>
    <xf numFmtId="0" fontId="5" fillId="6" borderId="7" xfId="0" applyFont="1" applyFill="1" applyBorder="1" applyAlignment="1" applyProtection="1">
      <alignment horizontal="center" vertical="center"/>
    </xf>
    <xf numFmtId="2" fontId="5" fillId="6" borderId="8" xfId="0" applyNumberFormat="1" applyFont="1" applyFill="1" applyBorder="1" applyAlignment="1" applyProtection="1">
      <alignment horizontal="center" vertical="center"/>
    </xf>
    <xf numFmtId="2" fontId="5" fillId="6" borderId="9" xfId="0" applyNumberFormat="1" applyFont="1" applyFill="1" applyBorder="1" applyAlignment="1" applyProtection="1">
      <alignment horizontal="center" vertical="center"/>
    </xf>
    <xf numFmtId="2" fontId="5" fillId="6" borderId="10" xfId="0" applyNumberFormat="1" applyFont="1" applyFill="1" applyBorder="1" applyAlignment="1" applyProtection="1">
      <alignment horizontal="center" vertical="center"/>
    </xf>
    <xf numFmtId="2" fontId="21" fillId="7" borderId="3" xfId="0" applyNumberFormat="1" applyFont="1" applyFill="1" applyBorder="1" applyAlignment="1" applyProtection="1">
      <alignment horizontal="center" vertical="center" wrapText="1"/>
    </xf>
    <xf numFmtId="2" fontId="21" fillId="7" borderId="5" xfId="0" applyNumberFormat="1" applyFont="1" applyFill="1" applyBorder="1" applyAlignment="1" applyProtection="1">
      <alignment horizontal="center" vertical="center"/>
    </xf>
    <xf numFmtId="2" fontId="5" fillId="7" borderId="5" xfId="0" applyNumberFormat="1" applyFont="1" applyFill="1" applyBorder="1" applyAlignment="1" applyProtection="1">
      <alignment horizontal="center" vertical="center" wrapText="1"/>
    </xf>
    <xf numFmtId="2" fontId="5" fillId="7" borderId="4" xfId="0" applyNumberFormat="1" applyFont="1" applyFill="1" applyBorder="1" applyAlignment="1" applyProtection="1">
      <alignment horizontal="center" vertical="center"/>
    </xf>
    <xf numFmtId="0" fontId="5" fillId="7" borderId="5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 wrapText="1"/>
    </xf>
    <xf numFmtId="0" fontId="2" fillId="4" borderId="11" xfId="0" applyFont="1" applyFill="1" applyBorder="1" applyAlignment="1" applyProtection="1">
      <alignment horizontal="center" vertical="center"/>
    </xf>
    <xf numFmtId="0" fontId="5" fillId="7" borderId="5" xfId="0" applyFont="1" applyFill="1" applyBorder="1" applyAlignment="1" applyProtection="1">
      <alignment horizontal="center" vertical="center" wrapText="1"/>
    </xf>
    <xf numFmtId="2" fontId="2" fillId="0" borderId="0" xfId="0" applyNumberFormat="1" applyFont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165" fontId="23" fillId="0" borderId="0" xfId="0" applyNumberFormat="1" applyFont="1" applyFill="1" applyBorder="1" applyAlignment="1" applyProtection="1">
      <alignment horizontal="center"/>
    </xf>
    <xf numFmtId="165" fontId="23" fillId="0" borderId="12" xfId="0" applyNumberFormat="1" applyFont="1" applyFill="1" applyBorder="1" applyAlignment="1" applyProtection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</xf>
    <xf numFmtId="2" fontId="5" fillId="0" borderId="14" xfId="0" applyNumberFormat="1" applyFont="1" applyFill="1" applyBorder="1" applyAlignment="1" applyProtection="1">
      <alignment horizontal="center" vertical="center"/>
    </xf>
    <xf numFmtId="2" fontId="5" fillId="0" borderId="0" xfId="0" applyNumberFormat="1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2" fontId="24" fillId="0" borderId="0" xfId="0" applyNumberFormat="1" applyFont="1" applyAlignment="1" applyProtection="1">
      <alignment horizontal="center" vertical="center"/>
    </xf>
    <xf numFmtId="0" fontId="2" fillId="0" borderId="15" xfId="0" applyFont="1" applyBorder="1" applyAlignment="1" applyProtection="1">
      <alignment horizontal="left" vertical="center"/>
    </xf>
    <xf numFmtId="0" fontId="2" fillId="0" borderId="16" xfId="0" applyFont="1" applyBorder="1" applyAlignment="1" applyProtection="1">
      <alignment horizontal="left" vertical="center"/>
    </xf>
    <xf numFmtId="2" fontId="2" fillId="3" borderId="17" xfId="0" applyNumberFormat="1" applyFont="1" applyFill="1" applyBorder="1" applyAlignment="1" applyProtection="1">
      <alignment horizontal="center" vertical="center"/>
      <protection locked="0"/>
    </xf>
    <xf numFmtId="2" fontId="2" fillId="3" borderId="18" xfId="0" applyNumberFormat="1" applyFont="1" applyFill="1" applyBorder="1" applyAlignment="1" applyProtection="1">
      <alignment horizontal="center" vertical="center"/>
      <protection locked="0"/>
    </xf>
    <xf numFmtId="2" fontId="2" fillId="2" borderId="17" xfId="0" applyNumberFormat="1" applyFont="1" applyFill="1" applyBorder="1" applyAlignment="1" applyProtection="1">
      <alignment horizontal="center" vertical="center"/>
      <protection locked="0"/>
    </xf>
    <xf numFmtId="2" fontId="2" fillId="0" borderId="19" xfId="0" applyNumberFormat="1" applyFont="1" applyBorder="1" applyAlignment="1" applyProtection="1">
      <alignment horizontal="center" vertical="center"/>
    </xf>
    <xf numFmtId="2" fontId="2" fillId="0" borderId="20" xfId="0" applyNumberFormat="1" applyFont="1" applyBorder="1" applyAlignment="1" applyProtection="1">
      <alignment horizontal="center" vertical="center"/>
    </xf>
    <xf numFmtId="2" fontId="4" fillId="0" borderId="21" xfId="0" applyNumberFormat="1" applyFont="1" applyBorder="1" applyAlignment="1" applyProtection="1">
      <alignment horizontal="center" vertical="center"/>
    </xf>
    <xf numFmtId="0" fontId="25" fillId="0" borderId="21" xfId="0" applyFont="1" applyBorder="1" applyAlignment="1" applyProtection="1">
      <alignment horizontal="center" vertical="center"/>
    </xf>
    <xf numFmtId="14" fontId="0" fillId="4" borderId="0" xfId="0" applyNumberFormat="1" applyFill="1" applyAlignment="1" applyProtection="1">
      <alignment horizontal="center" vertical="center"/>
    </xf>
    <xf numFmtId="2" fontId="0" fillId="0" borderId="21" xfId="0" applyNumberFormat="1" applyFont="1" applyBorder="1" applyAlignment="1" applyProtection="1">
      <alignment horizontal="center" vertical="center"/>
    </xf>
    <xf numFmtId="0" fontId="20" fillId="0" borderId="0" xfId="1" applyAlignment="1">
      <alignment vertical="center"/>
    </xf>
    <xf numFmtId="165" fontId="2" fillId="0" borderId="0" xfId="0" applyNumberFormat="1" applyFont="1" applyAlignment="1" applyProtection="1">
      <alignment horizontal="right" vertical="center"/>
    </xf>
    <xf numFmtId="166" fontId="2" fillId="0" borderId="0" xfId="0" applyNumberFormat="1" applyFont="1" applyAlignment="1" applyProtection="1">
      <alignment horizontal="left" vertical="center"/>
    </xf>
    <xf numFmtId="0" fontId="2" fillId="0" borderId="22" xfId="0" applyFont="1" applyBorder="1" applyAlignment="1" applyProtection="1">
      <alignment horizontal="left" vertical="center"/>
    </xf>
    <xf numFmtId="0" fontId="2" fillId="0" borderId="23" xfId="0" applyFont="1" applyBorder="1" applyAlignment="1" applyProtection="1">
      <alignment horizontal="left" vertical="center"/>
    </xf>
    <xf numFmtId="2" fontId="2" fillId="8" borderId="17" xfId="0" applyNumberFormat="1" applyFont="1" applyFill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2" fontId="4" fillId="0" borderId="24" xfId="0" applyNumberFormat="1" applyFont="1" applyBorder="1" applyAlignment="1" applyProtection="1">
      <alignment horizontal="center" vertical="center"/>
    </xf>
    <xf numFmtId="2" fontId="7" fillId="0" borderId="24" xfId="0" applyNumberFormat="1" applyFont="1" applyBorder="1" applyAlignment="1" applyProtection="1">
      <alignment horizontal="center" vertical="center"/>
    </xf>
    <xf numFmtId="2" fontId="2" fillId="0" borderId="0" xfId="0" applyNumberFormat="1" applyFont="1" applyBorder="1" applyAlignment="1" applyProtection="1">
      <alignment horizontal="center" vertical="center"/>
    </xf>
    <xf numFmtId="164" fontId="2" fillId="4" borderId="0" xfId="0" applyNumberFormat="1" applyFont="1" applyFill="1" applyAlignment="1" applyProtection="1">
      <alignment horizontal="center" vertical="center"/>
      <protection locked="0"/>
    </xf>
    <xf numFmtId="2" fontId="0" fillId="0" borderId="24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2" fontId="2" fillId="0" borderId="15" xfId="0" applyNumberFormat="1" applyFont="1" applyFill="1" applyBorder="1" applyAlignment="1" applyProtection="1">
      <alignment horizontal="left" vertical="center"/>
    </xf>
    <xf numFmtId="2" fontId="2" fillId="0" borderId="15" xfId="0" applyNumberFormat="1" applyFont="1" applyFill="1" applyBorder="1" applyAlignment="1" applyProtection="1">
      <alignment horizontal="center" vertical="center"/>
    </xf>
    <xf numFmtId="2" fontId="2" fillId="0" borderId="22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2" fontId="2" fillId="0" borderId="22" xfId="0" applyNumberFormat="1" applyFont="1" applyFill="1" applyBorder="1" applyAlignment="1" applyProtection="1">
      <alignment horizontal="left" vertical="center"/>
    </xf>
    <xf numFmtId="2" fontId="2" fillId="0" borderId="22" xfId="0" applyNumberFormat="1" applyFont="1" applyFill="1" applyBorder="1" applyAlignment="1" applyProtection="1">
      <alignment horizontal="center" vertical="center"/>
    </xf>
    <xf numFmtId="2" fontId="2" fillId="0" borderId="0" xfId="0" applyNumberFormat="1" applyFont="1" applyFill="1" applyBorder="1" applyAlignment="1" applyProtection="1">
      <alignment horizontal="center" vertical="center"/>
    </xf>
    <xf numFmtId="165" fontId="23" fillId="0" borderId="25" xfId="0" applyNumberFormat="1" applyFont="1" applyFill="1" applyBorder="1" applyAlignment="1" applyProtection="1">
      <alignment horizontal="center"/>
    </xf>
    <xf numFmtId="0" fontId="2" fillId="4" borderId="0" xfId="0" applyFont="1" applyFill="1" applyAlignment="1" applyProtection="1">
      <alignment horizontal="center" vertical="center"/>
    </xf>
    <xf numFmtId="2" fontId="4" fillId="0" borderId="20" xfId="0" applyNumberFormat="1" applyFont="1" applyBorder="1" applyAlignment="1" applyProtection="1">
      <alignment horizontal="center" vertical="center"/>
    </xf>
    <xf numFmtId="2" fontId="2" fillId="0" borderId="15" xfId="0" applyNumberFormat="1" applyFont="1" applyBorder="1" applyAlignment="1" applyProtection="1">
      <alignment horizontal="center" vertical="center"/>
    </xf>
    <xf numFmtId="2" fontId="0" fillId="0" borderId="0" xfId="0" applyNumberFormat="1" applyAlignment="1" applyProtection="1">
      <alignment vertical="center"/>
    </xf>
    <xf numFmtId="2" fontId="24" fillId="0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2" fontId="2" fillId="3" borderId="26" xfId="0" applyNumberFormat="1" applyFont="1" applyFill="1" applyBorder="1" applyAlignment="1" applyProtection="1">
      <alignment horizontal="center" vertical="center"/>
      <protection locked="0"/>
    </xf>
    <xf numFmtId="2" fontId="2" fillId="3" borderId="27" xfId="0" applyNumberFormat="1" applyFont="1" applyFill="1" applyBorder="1" applyAlignment="1" applyProtection="1">
      <alignment horizontal="center" vertical="center"/>
      <protection locked="0"/>
    </xf>
    <xf numFmtId="2" fontId="2" fillId="0" borderId="28" xfId="0" applyNumberFormat="1" applyFont="1" applyBorder="1" applyAlignment="1" applyProtection="1">
      <alignment horizontal="center" vertical="center"/>
    </xf>
    <xf numFmtId="2" fontId="24" fillId="0" borderId="0" xfId="0" applyNumberFormat="1" applyFont="1" applyFill="1" applyBorder="1" applyAlignment="1" applyProtection="1">
      <alignment horizontal="center" vertical="center"/>
    </xf>
    <xf numFmtId="167" fontId="2" fillId="0" borderId="0" xfId="0" applyNumberFormat="1" applyFont="1" applyAlignment="1" applyProtection="1">
      <alignment horizontal="center" vertical="center"/>
    </xf>
    <xf numFmtId="165" fontId="2" fillId="0" borderId="0" xfId="0" applyNumberFormat="1" applyFont="1" applyFill="1" applyBorder="1" applyAlignment="1" applyProtection="1">
      <alignment horizontal="right" vertical="center"/>
    </xf>
    <xf numFmtId="168" fontId="2" fillId="0" borderId="0" xfId="0" applyNumberFormat="1" applyFont="1" applyFill="1" applyBorder="1" applyAlignment="1" applyProtection="1">
      <alignment horizontal="left" vertical="center"/>
    </xf>
    <xf numFmtId="2" fontId="4" fillId="0" borderId="0" xfId="0" applyNumberFormat="1" applyFont="1" applyFill="1" applyBorder="1" applyAlignment="1" applyProtection="1">
      <alignment horizontal="center" vertical="center"/>
    </xf>
    <xf numFmtId="2" fontId="7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" fontId="2" fillId="3" borderId="29" xfId="0" applyNumberFormat="1" applyFont="1" applyFill="1" applyBorder="1" applyAlignment="1" applyProtection="1">
      <alignment horizontal="center" vertical="center"/>
      <protection locked="0"/>
    </xf>
    <xf numFmtId="2" fontId="2" fillId="3" borderId="8" xfId="0" applyNumberFormat="1" applyFont="1" applyFill="1" applyBorder="1" applyAlignment="1" applyProtection="1">
      <alignment horizontal="center" vertical="center"/>
      <protection locked="0"/>
    </xf>
    <xf numFmtId="2" fontId="2" fillId="3" borderId="10" xfId="0" applyNumberFormat="1" applyFont="1" applyFill="1" applyBorder="1" applyAlignment="1" applyProtection="1">
      <alignment horizontal="center" vertical="center"/>
      <protection locked="0"/>
    </xf>
    <xf numFmtId="2" fontId="2" fillId="2" borderId="30" xfId="0" applyNumberFormat="1" applyFont="1" applyFill="1" applyBorder="1" applyAlignment="1" applyProtection="1">
      <alignment horizontal="center" vertical="center"/>
      <protection locked="0"/>
    </xf>
    <xf numFmtId="2" fontId="24" fillId="0" borderId="0" xfId="0" applyNumberFormat="1" applyFont="1" applyAlignment="1" applyProtection="1">
      <alignment horizontal="center" vertical="center"/>
    </xf>
    <xf numFmtId="2" fontId="2" fillId="3" borderId="3" xfId="0" applyNumberFormat="1" applyFont="1" applyFill="1" applyBorder="1" applyAlignment="1" applyProtection="1">
      <alignment horizontal="center" vertical="center"/>
      <protection locked="0"/>
    </xf>
    <xf numFmtId="2" fontId="2" fillId="3" borderId="30" xfId="0" applyNumberFormat="1" applyFont="1" applyFill="1" applyBorder="1" applyAlignment="1" applyProtection="1">
      <alignment horizontal="center" vertical="center"/>
      <protection locked="0"/>
    </xf>
    <xf numFmtId="2" fontId="2" fillId="3" borderId="31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  <protection locked="0"/>
    </xf>
    <xf numFmtId="2" fontId="2" fillId="0" borderId="0" xfId="0" applyNumberFormat="1" applyFont="1" applyFill="1" applyBorder="1" applyAlignment="1" applyProtection="1">
      <alignment horizontal="right" vertical="center"/>
    </xf>
    <xf numFmtId="1" fontId="12" fillId="0" borderId="0" xfId="0" applyNumberFormat="1" applyFont="1" applyFill="1" applyBorder="1" applyAlignment="1" applyProtection="1">
      <alignment horizontal="left" vertical="center"/>
    </xf>
    <xf numFmtId="2" fontId="9" fillId="0" borderId="0" xfId="0" applyNumberFormat="1" applyFont="1" applyFill="1" applyBorder="1" applyAlignment="1" applyProtection="1">
      <alignment horizontal="center" vertical="center"/>
    </xf>
    <xf numFmtId="2" fontId="13" fillId="0" borderId="0" xfId="0" applyNumberFormat="1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right" vertical="center"/>
    </xf>
    <xf numFmtId="14" fontId="15" fillId="0" borderId="0" xfId="0" applyNumberFormat="1" applyFont="1" applyFill="1" applyBorder="1" applyAlignment="1" applyProtection="1">
      <alignment horizontal="left" vertical="center"/>
    </xf>
    <xf numFmtId="0" fontId="2" fillId="0" borderId="0" xfId="0" applyFont="1" applyFill="1" applyBorder="1" applyProtection="1"/>
    <xf numFmtId="2" fontId="4" fillId="0" borderId="0" xfId="0" applyNumberFormat="1" applyFont="1" applyFill="1" applyBorder="1" applyAlignment="1" applyProtection="1">
      <alignment horizontal="center"/>
      <protection locked="0"/>
    </xf>
    <xf numFmtId="164" fontId="7" fillId="0" borderId="0" xfId="0" applyNumberFormat="1" applyFont="1" applyFill="1" applyBorder="1" applyAlignment="1" applyProtection="1">
      <alignment horizontal="center"/>
      <protection locked="0"/>
    </xf>
    <xf numFmtId="2" fontId="2" fillId="0" borderId="0" xfId="0" applyNumberFormat="1" applyFont="1" applyFill="1" applyBorder="1" applyAlignment="1" applyProtection="1">
      <alignment vertical="center"/>
    </xf>
    <xf numFmtId="2" fontId="8" fillId="0" borderId="0" xfId="0" applyNumberFormat="1" applyFont="1" applyFill="1" applyBorder="1" applyAlignment="1" applyProtection="1">
      <alignment vertical="center"/>
    </xf>
    <xf numFmtId="2" fontId="8" fillId="0" borderId="0" xfId="0" applyNumberFormat="1" applyFont="1" applyFill="1" applyBorder="1" applyAlignment="1" applyProtection="1">
      <alignment horizontal="left" vertical="center"/>
    </xf>
    <xf numFmtId="2" fontId="4" fillId="0" borderId="0" xfId="0" applyNumberFormat="1" applyFont="1" applyFill="1" applyBorder="1" applyAlignment="1" applyProtection="1">
      <alignment horizontal="left"/>
    </xf>
    <xf numFmtId="2" fontId="7" fillId="0" borderId="0" xfId="0" applyNumberFormat="1" applyFont="1" applyFill="1" applyBorder="1" applyAlignment="1" applyProtection="1">
      <alignment horizontal="left" vertical="center"/>
    </xf>
    <xf numFmtId="2" fontId="10" fillId="0" borderId="0" xfId="0" applyNumberFormat="1" applyFont="1" applyFill="1" applyBorder="1" applyAlignment="1" applyProtection="1"/>
    <xf numFmtId="0" fontId="2" fillId="0" borderId="0" xfId="0" applyFont="1" applyFill="1" applyBorder="1" applyAlignment="1" applyProtection="1">
      <alignment horizontal="right" vertical="center"/>
    </xf>
    <xf numFmtId="2" fontId="7" fillId="0" borderId="0" xfId="0" applyNumberFormat="1" applyFont="1" applyFill="1" applyBorder="1" applyAlignment="1" applyProtection="1"/>
    <xf numFmtId="14" fontId="4" fillId="3" borderId="0" xfId="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vertical="top"/>
    </xf>
    <xf numFmtId="2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left" vertical="center"/>
    </xf>
    <xf numFmtId="1" fontId="4" fillId="0" borderId="0" xfId="0" applyNumberFormat="1" applyFont="1" applyFill="1" applyBorder="1" applyAlignment="1" applyProtection="1">
      <alignment horizontal="left" vertical="center"/>
    </xf>
    <xf numFmtId="2" fontId="9" fillId="0" borderId="0" xfId="0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left" vertical="center"/>
    </xf>
    <xf numFmtId="2" fontId="2" fillId="0" borderId="0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left" vertical="center"/>
      <protection locked="0"/>
    </xf>
    <xf numFmtId="2" fontId="4" fillId="0" borderId="0" xfId="0" applyNumberFormat="1" applyFont="1" applyFill="1" applyBorder="1" applyAlignment="1" applyProtection="1">
      <alignment horizontal="center"/>
    </xf>
    <xf numFmtId="2" fontId="4" fillId="0" borderId="0" xfId="0" applyNumberFormat="1" applyFont="1" applyFill="1" applyBorder="1" applyAlignment="1" applyProtection="1"/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2" fontId="4" fillId="0" borderId="0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Border="1" applyAlignment="1" applyProtection="1">
      <alignment horizontal="left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2" fontId="5" fillId="6" borderId="39" xfId="0" applyNumberFormat="1" applyFont="1" applyFill="1" applyBorder="1" applyAlignment="1" applyProtection="1">
      <alignment horizontal="center" vertical="center"/>
    </xf>
    <xf numFmtId="2" fontId="5" fillId="6" borderId="40" xfId="0" applyNumberFormat="1" applyFont="1" applyFill="1" applyBorder="1" applyAlignment="1" applyProtection="1">
      <alignment horizontal="center" vertical="center"/>
    </xf>
    <xf numFmtId="2" fontId="5" fillId="6" borderId="41" xfId="0" applyNumberFormat="1" applyFont="1" applyFill="1" applyBorder="1" applyAlignment="1" applyProtection="1">
      <alignment horizontal="center" vertical="center"/>
    </xf>
    <xf numFmtId="2" fontId="21" fillId="7" borderId="42" xfId="0" applyNumberFormat="1" applyFont="1" applyFill="1" applyBorder="1" applyAlignment="1" applyProtection="1">
      <alignment horizontal="center" vertical="center" wrapText="1"/>
    </xf>
    <xf numFmtId="2" fontId="21" fillId="7" borderId="11" xfId="0" applyNumberFormat="1" applyFont="1" applyFill="1" applyBorder="1" applyAlignment="1" applyProtection="1">
      <alignment horizontal="center" vertical="center"/>
    </xf>
    <xf numFmtId="2" fontId="5" fillId="7" borderId="11" xfId="0" applyNumberFormat="1" applyFont="1" applyFill="1" applyBorder="1" applyAlignment="1" applyProtection="1">
      <alignment horizontal="center" vertical="center" wrapText="1"/>
    </xf>
    <xf numFmtId="2" fontId="5" fillId="7" borderId="43" xfId="0" applyNumberFormat="1" applyFont="1" applyFill="1" applyBorder="1" applyAlignment="1" applyProtection="1">
      <alignment horizontal="center" vertical="center"/>
    </xf>
    <xf numFmtId="0" fontId="5" fillId="7" borderId="11" xfId="0" applyFont="1" applyFill="1" applyBorder="1" applyAlignment="1" applyProtection="1">
      <alignment horizontal="center" vertical="center"/>
    </xf>
    <xf numFmtId="0" fontId="5" fillId="7" borderId="11" xfId="0" applyFont="1" applyFill="1" applyBorder="1" applyAlignment="1" applyProtection="1">
      <alignment horizontal="center" vertical="center" wrapText="1"/>
    </xf>
    <xf numFmtId="0" fontId="0" fillId="0" borderId="0" xfId="0" applyFill="1" applyBorder="1"/>
    <xf numFmtId="0" fontId="27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5">
    <dxf>
      <fill>
        <patternFill>
          <bgColor theme="5" tint="0.39994506668294322"/>
        </patternFill>
      </fill>
    </dxf>
    <dxf>
      <font>
        <b/>
        <i val="0"/>
        <color rgb="FF0000FF"/>
      </font>
      <fill>
        <patternFill>
          <bgColor theme="9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0000FF"/>
      </font>
      <fill>
        <patternFill>
          <bgColor theme="9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ont>
        <b/>
        <i val="0"/>
        <color rgb="FF0000FF"/>
      </font>
      <fill>
        <patternFill>
          <bgColor theme="9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/>
        <i val="0"/>
        <color rgb="FF0000FF"/>
      </font>
      <fill>
        <patternFill>
          <bgColor theme="9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V21" lockText="1" noThreeD="1"/>
</file>

<file path=xl/ctrlProps/ctrlProp2.xml><?xml version="1.0" encoding="utf-8"?>
<formControlPr xmlns="http://schemas.microsoft.com/office/spreadsheetml/2009/9/main" objectType="CheckBox" checked="Checked" fmlaLink="V15" lockText="1" noThreeD="1"/>
</file>

<file path=xl/ctrlProps/ctrlProp3.xml><?xml version="1.0" encoding="utf-8"?>
<formControlPr xmlns="http://schemas.microsoft.com/office/spreadsheetml/2009/9/main" objectType="CheckBox" checked="Checked" fmlaLink="V27" lockText="1" noThreeD="1"/>
</file>

<file path=xl/ctrlProps/ctrlProp4.xml><?xml version="1.0" encoding="utf-8"?>
<formControlPr xmlns="http://schemas.microsoft.com/office/spreadsheetml/2009/9/main" objectType="CheckBox" checked="Checked" fmlaLink="V33" lockText="1" noThreeD="1"/>
</file>

<file path=xl/ctrlProps/ctrlProp5.xml><?xml version="1.0" encoding="utf-8"?>
<formControlPr xmlns="http://schemas.microsoft.com/office/spreadsheetml/2009/9/main" objectType="CheckBox" checked="Checked" fmlaLink="V39" lockText="1" noThreeD="1"/>
</file>

<file path=xl/ctrlProps/ctrlProp6.xml><?xml version="1.0" encoding="utf-8"?>
<formControlPr xmlns="http://schemas.microsoft.com/office/spreadsheetml/2009/9/main" objectType="CheckBox" checked="Checked" fmlaLink="V45" lockText="1" noThreeD="1"/>
</file>

<file path=xl/ctrlProps/ctrlProp7.xml><?xml version="1.0" encoding="utf-8"?>
<formControlPr xmlns="http://schemas.microsoft.com/office/spreadsheetml/2009/9/main" objectType="CheckBox" checked="Checked" fmlaLink="V51" lockText="1" noThreeD="1"/>
</file>

<file path=xl/ctrlProps/ctrlProp8.xml><?xml version="1.0" encoding="utf-8"?>
<formControlPr xmlns="http://schemas.microsoft.com/office/spreadsheetml/2009/9/main" objectType="CheckBox" checked="Checked" fmlaLink="V57" lockText="1" noThreeD="1"/>
</file>

<file path=xl/ctrlProps/ctrlProp9.xml><?xml version="1.0" encoding="utf-8"?>
<formControlPr xmlns="http://schemas.microsoft.com/office/spreadsheetml/2009/9/main" objectType="CheckBox" checked="Checked" fmlaLink="V63" lockText="1" noThreeD="1"/>
</file>

<file path=xl/ctrlProps/ctrlProp10.xml><?xml version="1.0" encoding="utf-8"?>
<formControlPr xmlns="http://schemas.microsoft.com/office/spreadsheetml/2009/9/main" objectType="CheckBox" checked="Checked" fmlaLink="V69" lockText="1" noThreeD="1"/>
</file>

<file path=xl/ctrlProps/ctrlProp11.xml><?xml version="1.0" encoding="utf-8"?>
<formControlPr xmlns="http://schemas.microsoft.com/office/spreadsheetml/2009/9/main" objectType="CheckBox" checked="Checked" fmlaLink="V75" lockText="1" noThreeD="1"/>
</file>

<file path=xl/ctrlProps/ctrlProp12.xml><?xml version="1.0" encoding="utf-8"?>
<formControlPr xmlns="http://schemas.microsoft.com/office/spreadsheetml/2009/9/main" objectType="CheckBox" checked="Checked" fmlaLink="V81" lockText="1" noThreeD="1"/>
</file>

<file path=xl/ctrlProps/ctrlProp13.xml><?xml version="1.0" encoding="utf-8"?>
<formControlPr xmlns="http://schemas.microsoft.com/office/spreadsheetml/2009/9/main" objectType="CheckBox" checked="Checked" fmlaLink="V87" lockText="1" noThreeD="1"/>
</file>

<file path=xl/ctrlProps/ctrlProp14.xml><?xml version="1.0" encoding="utf-8"?>
<formControlPr xmlns="http://schemas.microsoft.com/office/spreadsheetml/2009/9/main" objectType="CheckBox" checked="Checked" fmlaLink="V93" lockText="1" noThreeD="1"/>
</file>

<file path=xl/ctrlProps/ctrlProp15.xml><?xml version="1.0" encoding="utf-8"?>
<formControlPr xmlns="http://schemas.microsoft.com/office/spreadsheetml/2009/9/main" objectType="CheckBox" checked="Checked" fmlaLink="V99" lockText="1" noThreeD="1"/>
</file>

<file path=xl/ctrlProps/ctrlProp16.xml><?xml version="1.0" encoding="utf-8"?>
<formControlPr xmlns="http://schemas.microsoft.com/office/spreadsheetml/2009/9/main" objectType="CheckBox" fmlaLink="V105" lockText="1" noThreeD="1"/>
</file>

<file path=xl/ctrlProps/ctrlProp17.xml><?xml version="1.0" encoding="utf-8"?>
<formControlPr xmlns="http://schemas.microsoft.com/office/spreadsheetml/2009/9/main" objectType="CheckBox" fmlaLink="V111" lockText="1" noThreeD="1"/>
</file>

<file path=xl/ctrlProps/ctrlProp18.xml><?xml version="1.0" encoding="utf-8"?>
<formControlPr xmlns="http://schemas.microsoft.com/office/spreadsheetml/2009/9/main" objectType="CheckBox" fmlaLink="V117" lockText="1" noThreeD="1"/>
</file>

<file path=xl/ctrlProps/ctrlProp19.xml><?xml version="1.0" encoding="utf-8"?>
<formControlPr xmlns="http://schemas.microsoft.com/office/spreadsheetml/2009/9/main" objectType="CheckBox" fmlaLink="V123" lockText="1" noThreeD="1"/>
</file>

<file path=xl/ctrlProps/ctrlProp20.xml><?xml version="1.0" encoding="utf-8"?>
<formControlPr xmlns="http://schemas.microsoft.com/office/spreadsheetml/2009/9/main" objectType="CheckBox" checked="Checked" fmlaLink="V11" lockText="1" noThreeD="1"/>
</file>

<file path=xl/ctrlProps/ctrlProp2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20</xdr:row>
          <xdr:rowOff>0</xdr:rowOff>
        </xdr:from>
        <xdr:to>
          <xdr:col>21</xdr:col>
          <xdr:colOff>219075</xdr:colOff>
          <xdr:row>21</xdr:row>
          <xdr:rowOff>57150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13</xdr:row>
          <xdr:rowOff>200025</xdr:rowOff>
        </xdr:from>
        <xdr:to>
          <xdr:col>21</xdr:col>
          <xdr:colOff>219075</xdr:colOff>
          <xdr:row>14</xdr:row>
          <xdr:rowOff>133350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26</xdr:row>
          <xdr:rowOff>0</xdr:rowOff>
        </xdr:from>
        <xdr:to>
          <xdr:col>21</xdr:col>
          <xdr:colOff>219075</xdr:colOff>
          <xdr:row>27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32</xdr:row>
          <xdr:rowOff>0</xdr:rowOff>
        </xdr:from>
        <xdr:to>
          <xdr:col>21</xdr:col>
          <xdr:colOff>219075</xdr:colOff>
          <xdr:row>33</xdr:row>
          <xdr:rowOff>66675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38</xdr:row>
          <xdr:rowOff>0</xdr:rowOff>
        </xdr:from>
        <xdr:to>
          <xdr:col>21</xdr:col>
          <xdr:colOff>219075</xdr:colOff>
          <xdr:row>39</xdr:row>
          <xdr:rowOff>66675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44</xdr:row>
          <xdr:rowOff>0</xdr:rowOff>
        </xdr:from>
        <xdr:to>
          <xdr:col>21</xdr:col>
          <xdr:colOff>219075</xdr:colOff>
          <xdr:row>45</xdr:row>
          <xdr:rowOff>66675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50</xdr:row>
          <xdr:rowOff>0</xdr:rowOff>
        </xdr:from>
        <xdr:to>
          <xdr:col>21</xdr:col>
          <xdr:colOff>219075</xdr:colOff>
          <xdr:row>51</xdr:row>
          <xdr:rowOff>57150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56</xdr:row>
          <xdr:rowOff>0</xdr:rowOff>
        </xdr:from>
        <xdr:to>
          <xdr:col>21</xdr:col>
          <xdr:colOff>219075</xdr:colOff>
          <xdr:row>57</xdr:row>
          <xdr:rowOff>57150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62</xdr:row>
          <xdr:rowOff>0</xdr:rowOff>
        </xdr:from>
        <xdr:to>
          <xdr:col>21</xdr:col>
          <xdr:colOff>219075</xdr:colOff>
          <xdr:row>63</xdr:row>
          <xdr:rowOff>57150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68</xdr:row>
          <xdr:rowOff>0</xdr:rowOff>
        </xdr:from>
        <xdr:to>
          <xdr:col>21</xdr:col>
          <xdr:colOff>219075</xdr:colOff>
          <xdr:row>69</xdr:row>
          <xdr:rowOff>57150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74</xdr:row>
          <xdr:rowOff>0</xdr:rowOff>
        </xdr:from>
        <xdr:to>
          <xdr:col>21</xdr:col>
          <xdr:colOff>219075</xdr:colOff>
          <xdr:row>75</xdr:row>
          <xdr:rowOff>57150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80</xdr:row>
          <xdr:rowOff>0</xdr:rowOff>
        </xdr:from>
        <xdr:to>
          <xdr:col>21</xdr:col>
          <xdr:colOff>219075</xdr:colOff>
          <xdr:row>81</xdr:row>
          <xdr:rowOff>57150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86</xdr:row>
          <xdr:rowOff>0</xdr:rowOff>
        </xdr:from>
        <xdr:to>
          <xdr:col>21</xdr:col>
          <xdr:colOff>219075</xdr:colOff>
          <xdr:row>87</xdr:row>
          <xdr:rowOff>57150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92</xdr:row>
          <xdr:rowOff>0</xdr:rowOff>
        </xdr:from>
        <xdr:to>
          <xdr:col>21</xdr:col>
          <xdr:colOff>219075</xdr:colOff>
          <xdr:row>93</xdr:row>
          <xdr:rowOff>57150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98</xdr:row>
          <xdr:rowOff>0</xdr:rowOff>
        </xdr:from>
        <xdr:to>
          <xdr:col>21</xdr:col>
          <xdr:colOff>219075</xdr:colOff>
          <xdr:row>99</xdr:row>
          <xdr:rowOff>57150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104</xdr:row>
          <xdr:rowOff>0</xdr:rowOff>
        </xdr:from>
        <xdr:to>
          <xdr:col>21</xdr:col>
          <xdr:colOff>219075</xdr:colOff>
          <xdr:row>105</xdr:row>
          <xdr:rowOff>57150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110</xdr:row>
          <xdr:rowOff>0</xdr:rowOff>
        </xdr:from>
        <xdr:to>
          <xdr:col>21</xdr:col>
          <xdr:colOff>219075</xdr:colOff>
          <xdr:row>111</xdr:row>
          <xdr:rowOff>57150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116</xdr:row>
          <xdr:rowOff>0</xdr:rowOff>
        </xdr:from>
        <xdr:to>
          <xdr:col>21</xdr:col>
          <xdr:colOff>219075</xdr:colOff>
          <xdr:row>117</xdr:row>
          <xdr:rowOff>57150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122</xdr:row>
          <xdr:rowOff>0</xdr:rowOff>
        </xdr:from>
        <xdr:to>
          <xdr:col>21</xdr:col>
          <xdr:colOff>219075</xdr:colOff>
          <xdr:row>123</xdr:row>
          <xdr:rowOff>57150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19050</xdr:colOff>
          <xdr:row>10</xdr:row>
          <xdr:rowOff>171450</xdr:rowOff>
        </xdr:from>
        <xdr:to>
          <xdr:col>21</xdr:col>
          <xdr:colOff>238125</xdr:colOff>
          <xdr:row>11</xdr:row>
          <xdr:rowOff>9525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17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73</xdr:col>
          <xdr:colOff>190500</xdr:colOff>
          <xdr:row>8</xdr:row>
          <xdr:rowOff>19050</xdr:rowOff>
        </xdr:from>
        <xdr:to>
          <xdr:col>74</xdr:col>
          <xdr:colOff>1057275</xdr:colOff>
          <xdr:row>9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  <xdr:twoCellAnchor>
    <xdr:from>
      <xdr:col>76</xdr:col>
      <xdr:colOff>876301</xdr:colOff>
      <xdr:row>4</xdr:row>
      <xdr:rowOff>114300</xdr:rowOff>
    </xdr:from>
    <xdr:to>
      <xdr:col>78</xdr:col>
      <xdr:colOff>647700</xdr:colOff>
      <xdr:row>5</xdr:row>
      <xdr:rowOff>85725</xdr:rowOff>
    </xdr:to>
    <xdr:cxnSp macro="">
      <xdr:nvCxnSpPr>
        <xdr:cNvPr id="3" name="Connecteur droit avec flèche 2"/>
        <xdr:cNvCxnSpPr/>
      </xdr:nvCxnSpPr>
      <xdr:spPr>
        <a:xfrm flipH="1">
          <a:off x="5800726" y="904875"/>
          <a:ext cx="2743199" cy="161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914402</xdr:colOff>
      <xdr:row>4</xdr:row>
      <xdr:rowOff>133350</xdr:rowOff>
    </xdr:from>
    <xdr:to>
      <xdr:col>78</xdr:col>
      <xdr:colOff>638175</xdr:colOff>
      <xdr:row>5</xdr:row>
      <xdr:rowOff>95250</xdr:rowOff>
    </xdr:to>
    <xdr:cxnSp macro="">
      <xdr:nvCxnSpPr>
        <xdr:cNvPr id="5" name="Connecteur droit avec flèche 4"/>
        <xdr:cNvCxnSpPr/>
      </xdr:nvCxnSpPr>
      <xdr:spPr>
        <a:xfrm flipH="1">
          <a:off x="7200902" y="923925"/>
          <a:ext cx="1333498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971550</xdr:colOff>
      <xdr:row>33</xdr:row>
      <xdr:rowOff>104775</xdr:rowOff>
    </xdr:from>
    <xdr:to>
      <xdr:col>80</xdr:col>
      <xdr:colOff>28575</xdr:colOff>
      <xdr:row>35</xdr:row>
      <xdr:rowOff>123825</xdr:rowOff>
    </xdr:to>
    <xdr:cxnSp macro="">
      <xdr:nvCxnSpPr>
        <xdr:cNvPr id="7" name="Connecteur droit avec flèche 6"/>
        <xdr:cNvCxnSpPr/>
      </xdr:nvCxnSpPr>
      <xdr:spPr>
        <a:xfrm flipH="1" flipV="1">
          <a:off x="7258050" y="6686550"/>
          <a:ext cx="2190750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76</xdr:col>
      <xdr:colOff>819151</xdr:colOff>
      <xdr:row>33</xdr:row>
      <xdr:rowOff>104776</xdr:rowOff>
    </xdr:from>
    <xdr:to>
      <xdr:col>80</xdr:col>
      <xdr:colOff>0</xdr:colOff>
      <xdr:row>35</xdr:row>
      <xdr:rowOff>133350</xdr:rowOff>
    </xdr:to>
    <xdr:cxnSp macro="">
      <xdr:nvCxnSpPr>
        <xdr:cNvPr id="9" name="Connecteur droit avec flèche 8"/>
        <xdr:cNvCxnSpPr/>
      </xdr:nvCxnSpPr>
      <xdr:spPr>
        <a:xfrm flipH="1" flipV="1">
          <a:off x="5743576" y="6686551"/>
          <a:ext cx="3676649" cy="4095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F\ADF_Bat_M24\4-Horaires_Journalier\Pointage_Travail\Horaire_Journalier_2019-2020\Pointage_2019-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2020"/>
      <sheetName val="Pointage"/>
      <sheetName val="Data"/>
      <sheetName val="Recap"/>
      <sheetName val="RecapHeureSup"/>
      <sheetName val="DemandeConges"/>
      <sheetName val="Impots"/>
      <sheetName val="Recapitualtif"/>
      <sheetName val="Sauv"/>
      <sheetName val="BD_CAL"/>
      <sheetName val="Recap_demande"/>
      <sheetName val="ImprimerPointage"/>
    </sheetNames>
    <definedNames>
      <definedName name="CocherCases"/>
    </definedNames>
    <sheetDataSet>
      <sheetData sheetId="0"/>
      <sheetData sheetId="1"/>
      <sheetData sheetId="2"/>
      <sheetData sheetId="3">
        <row r="3">
          <cell r="K3">
            <v>2019</v>
          </cell>
          <cell r="L3">
            <v>14</v>
          </cell>
          <cell r="M3">
            <v>43556</v>
          </cell>
          <cell r="N3">
            <v>43562</v>
          </cell>
        </row>
        <row r="4">
          <cell r="B4">
            <v>43466</v>
          </cell>
          <cell r="K4">
            <v>2019</v>
          </cell>
          <cell r="L4">
            <v>15</v>
          </cell>
          <cell r="M4">
            <v>43563</v>
          </cell>
          <cell r="N4">
            <v>43569</v>
          </cell>
        </row>
        <row r="5">
          <cell r="B5">
            <v>43577</v>
          </cell>
          <cell r="K5">
            <v>2019</v>
          </cell>
          <cell r="L5">
            <v>16</v>
          </cell>
          <cell r="M5">
            <v>43570</v>
          </cell>
          <cell r="N5">
            <v>43576</v>
          </cell>
        </row>
        <row r="6">
          <cell r="B6">
            <v>43586</v>
          </cell>
          <cell r="K6">
            <v>2019</v>
          </cell>
          <cell r="L6">
            <v>17</v>
          </cell>
          <cell r="M6">
            <v>43577</v>
          </cell>
          <cell r="N6">
            <v>43583</v>
          </cell>
        </row>
        <row r="7">
          <cell r="B7">
            <v>43593</v>
          </cell>
          <cell r="K7">
            <v>2019</v>
          </cell>
          <cell r="L7">
            <v>18</v>
          </cell>
          <cell r="M7">
            <v>43584</v>
          </cell>
          <cell r="N7">
            <v>43590</v>
          </cell>
        </row>
        <row r="8">
          <cell r="B8">
            <v>43615</v>
          </cell>
          <cell r="K8">
            <v>2019</v>
          </cell>
          <cell r="L8">
            <v>19</v>
          </cell>
          <cell r="M8">
            <v>43591</v>
          </cell>
          <cell r="N8">
            <v>43597</v>
          </cell>
        </row>
        <row r="9">
          <cell r="B9">
            <v>43626</v>
          </cell>
          <cell r="K9">
            <v>2019</v>
          </cell>
          <cell r="L9">
            <v>20</v>
          </cell>
          <cell r="M9">
            <v>43598</v>
          </cell>
          <cell r="N9">
            <v>43604</v>
          </cell>
        </row>
        <row r="10">
          <cell r="B10">
            <v>43660</v>
          </cell>
          <cell r="K10">
            <v>2019</v>
          </cell>
          <cell r="L10">
            <v>21</v>
          </cell>
          <cell r="M10">
            <v>43605</v>
          </cell>
          <cell r="N10">
            <v>43611</v>
          </cell>
        </row>
        <row r="11">
          <cell r="B11">
            <v>43692</v>
          </cell>
          <cell r="K11">
            <v>2019</v>
          </cell>
          <cell r="L11">
            <v>22</v>
          </cell>
          <cell r="M11">
            <v>43612</v>
          </cell>
          <cell r="N11">
            <v>43618</v>
          </cell>
        </row>
        <row r="12">
          <cell r="B12">
            <v>43770</v>
          </cell>
          <cell r="K12">
            <v>2019</v>
          </cell>
          <cell r="L12">
            <v>23</v>
          </cell>
          <cell r="M12">
            <v>43619</v>
          </cell>
          <cell r="N12">
            <v>43625</v>
          </cell>
        </row>
        <row r="13">
          <cell r="B13">
            <v>43780</v>
          </cell>
          <cell r="K13">
            <v>2019</v>
          </cell>
          <cell r="L13">
            <v>24</v>
          </cell>
          <cell r="M13">
            <v>43626</v>
          </cell>
          <cell r="N13">
            <v>43632</v>
          </cell>
        </row>
        <row r="14">
          <cell r="B14">
            <v>43824</v>
          </cell>
          <cell r="K14">
            <v>2019</v>
          </cell>
          <cell r="L14">
            <v>25</v>
          </cell>
          <cell r="M14">
            <v>43633</v>
          </cell>
          <cell r="N14">
            <v>43639</v>
          </cell>
        </row>
        <row r="15">
          <cell r="B15">
            <v>43831</v>
          </cell>
          <cell r="K15">
            <v>2019</v>
          </cell>
          <cell r="L15">
            <v>26</v>
          </cell>
          <cell r="M15">
            <v>43640</v>
          </cell>
          <cell r="N15">
            <v>43646</v>
          </cell>
        </row>
        <row r="16">
          <cell r="B16">
            <v>43934</v>
          </cell>
          <cell r="K16">
            <v>2019</v>
          </cell>
          <cell r="L16">
            <v>27</v>
          </cell>
          <cell r="M16">
            <v>43647</v>
          </cell>
          <cell r="N16">
            <v>43653</v>
          </cell>
        </row>
        <row r="17">
          <cell r="B17">
            <v>43952</v>
          </cell>
          <cell r="K17">
            <v>2019</v>
          </cell>
          <cell r="L17">
            <v>28</v>
          </cell>
          <cell r="M17">
            <v>43654</v>
          </cell>
          <cell r="N17">
            <v>43660</v>
          </cell>
        </row>
        <row r="18">
          <cell r="B18">
            <v>43959</v>
          </cell>
          <cell r="K18">
            <v>2019</v>
          </cell>
          <cell r="L18">
            <v>29</v>
          </cell>
          <cell r="M18">
            <v>43661</v>
          </cell>
          <cell r="N18">
            <v>43667</v>
          </cell>
        </row>
        <row r="19">
          <cell r="B19">
            <v>43972</v>
          </cell>
          <cell r="K19">
            <v>2019</v>
          </cell>
          <cell r="L19">
            <v>30</v>
          </cell>
          <cell r="M19">
            <v>43668</v>
          </cell>
          <cell r="N19">
            <v>43674</v>
          </cell>
        </row>
        <row r="20">
          <cell r="B20">
            <v>43983</v>
          </cell>
          <cell r="K20">
            <v>2019</v>
          </cell>
          <cell r="L20">
            <v>31</v>
          </cell>
          <cell r="M20">
            <v>43675</v>
          </cell>
          <cell r="N20">
            <v>43681</v>
          </cell>
        </row>
        <row r="21">
          <cell r="B21">
            <v>44026</v>
          </cell>
          <cell r="K21">
            <v>2019</v>
          </cell>
          <cell r="L21">
            <v>32</v>
          </cell>
          <cell r="M21">
            <v>43682</v>
          </cell>
          <cell r="N21">
            <v>43688</v>
          </cell>
        </row>
        <row r="22">
          <cell r="B22">
            <v>44058</v>
          </cell>
        </row>
        <row r="23">
          <cell r="B23">
            <v>44136</v>
          </cell>
        </row>
        <row r="24">
          <cell r="B24">
            <v>44146</v>
          </cell>
        </row>
        <row r="25">
          <cell r="B25">
            <v>44190</v>
          </cell>
        </row>
        <row r="26">
          <cell r="B26">
            <v>44058</v>
          </cell>
        </row>
        <row r="27">
          <cell r="B27">
            <v>44136</v>
          </cell>
        </row>
        <row r="28">
          <cell r="B28">
            <v>44146</v>
          </cell>
        </row>
        <row r="29">
          <cell r="B29">
            <v>44190</v>
          </cell>
        </row>
        <row r="34">
          <cell r="B34">
            <v>35</v>
          </cell>
        </row>
        <row r="41">
          <cell r="B41">
            <v>43367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276"/>
  <sheetViews>
    <sheetView showGridLines="0" topLeftCell="A68" workbookViewId="0">
      <selection activeCell="M70" sqref="M70"/>
    </sheetView>
  </sheetViews>
  <sheetFormatPr baseColWidth="10" defaultColWidth="11.42578125" defaultRowHeight="15" x14ac:dyDescent="0.25"/>
  <cols>
    <col min="1" max="2" width="7.7109375" style="4" customWidth="1"/>
    <col min="3" max="3" width="12.42578125" style="4" customWidth="1"/>
    <col min="4" max="4" width="11.28515625" style="4" customWidth="1"/>
    <col min="5" max="5" width="22.5703125" style="4" customWidth="1"/>
    <col min="6" max="13" width="12.7109375" style="10" customWidth="1"/>
    <col min="14" max="14" width="10.7109375" style="10" customWidth="1"/>
    <col min="15" max="16" width="12.7109375" style="10" customWidth="1"/>
    <col min="17" max="17" width="10.7109375" style="4" customWidth="1"/>
    <col min="18" max="18" width="16" style="4" hidden="1" customWidth="1"/>
    <col min="19" max="19" width="9.85546875" style="4" hidden="1" customWidth="1"/>
    <col min="20" max="20" width="9.42578125" style="4" hidden="1" customWidth="1"/>
    <col min="21" max="21" width="6.7109375" style="4" hidden="1" customWidth="1"/>
    <col min="22" max="22" width="3.7109375" style="4" customWidth="1"/>
    <col min="23" max="23" width="20.7109375" style="4" customWidth="1"/>
    <col min="24" max="24" width="12.140625" style="4" hidden="1" customWidth="1"/>
    <col min="25" max="25" width="10.42578125" style="4" hidden="1" customWidth="1"/>
    <col min="26" max="26" width="13" style="4" hidden="1" customWidth="1"/>
    <col min="27" max="27" width="14.5703125" style="4" hidden="1" customWidth="1"/>
    <col min="28" max="28" width="3.42578125" style="4" customWidth="1"/>
    <col min="29" max="29" width="11.42578125" style="4"/>
    <col min="30" max="30" width="6" style="4" customWidth="1"/>
    <col min="31" max="16384" width="11.42578125" style="4"/>
  </cols>
  <sheetData>
    <row r="1" spans="1:30" s="1" customForma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AC1" s="2"/>
      <c r="AD1" s="2"/>
    </row>
    <row r="2" spans="1:30" x14ac:dyDescent="0.25">
      <c r="A2" s="139"/>
      <c r="B2" s="139"/>
      <c r="C2" s="139"/>
      <c r="D2" s="140"/>
      <c r="E2" s="140"/>
      <c r="F2" s="140"/>
      <c r="G2" s="139"/>
      <c r="H2" s="139"/>
      <c r="I2" s="139"/>
      <c r="J2" s="139"/>
      <c r="K2" s="141"/>
      <c r="L2" s="141"/>
      <c r="M2" s="141"/>
      <c r="N2" s="141"/>
      <c r="O2" s="139"/>
      <c r="P2" s="139"/>
      <c r="Q2" s="139"/>
      <c r="R2" s="139"/>
      <c r="S2" s="139"/>
      <c r="T2" s="139"/>
      <c r="U2" s="139"/>
      <c r="V2" s="139"/>
      <c r="W2" s="139"/>
      <c r="X2" s="3" t="s">
        <v>0</v>
      </c>
      <c r="AC2" s="5"/>
      <c r="AD2" s="5"/>
    </row>
    <row r="3" spans="1:30" ht="18.75" x14ac:dyDescent="0.25">
      <c r="A3" s="6"/>
      <c r="B3" s="7"/>
      <c r="C3" s="7"/>
      <c r="D3" s="128"/>
      <c r="E3" s="129"/>
      <c r="F3" s="11"/>
      <c r="G3" s="11"/>
      <c r="H3" s="11"/>
      <c r="I3" s="11"/>
      <c r="J3" s="11"/>
      <c r="K3" s="11"/>
      <c r="L3" s="11"/>
      <c r="M3" s="11"/>
      <c r="N3" s="11"/>
      <c r="O3" s="130"/>
      <c r="P3" s="130"/>
      <c r="Q3" s="116"/>
      <c r="R3" s="116"/>
      <c r="S3" s="116"/>
      <c r="T3" s="116"/>
      <c r="U3" s="116"/>
      <c r="V3" s="116"/>
      <c r="W3" s="116"/>
      <c r="AC3" s="5"/>
      <c r="AD3" s="5"/>
    </row>
    <row r="4" spans="1:30" ht="15.75" x14ac:dyDescent="0.25">
      <c r="A4" s="6"/>
      <c r="B4" s="8" t="s">
        <v>1</v>
      </c>
      <c r="C4" s="127">
        <v>43556</v>
      </c>
      <c r="D4" s="110"/>
      <c r="E4" s="110"/>
      <c r="F4" s="131"/>
      <c r="G4" s="110" t="s">
        <v>26</v>
      </c>
      <c r="H4" s="110"/>
      <c r="I4" s="9">
        <v>35.4</v>
      </c>
      <c r="J4" s="11"/>
      <c r="K4" s="11"/>
      <c r="L4" s="118"/>
      <c r="M4" s="118"/>
      <c r="N4" s="119"/>
      <c r="O4" s="110"/>
      <c r="P4" s="110"/>
      <c r="Q4" s="110"/>
      <c r="R4" s="116"/>
      <c r="S4" s="116"/>
      <c r="T4" s="116"/>
      <c r="U4" s="120"/>
      <c r="V4" s="121"/>
      <c r="W4" s="121"/>
      <c r="AC4" s="5"/>
      <c r="AD4" s="5"/>
    </row>
    <row r="5" spans="1:30" x14ac:dyDescent="0.25">
      <c r="A5" s="6"/>
      <c r="B5" s="8" t="s">
        <v>2</v>
      </c>
      <c r="C5" s="127">
        <v>43921</v>
      </c>
      <c r="D5" s="110"/>
      <c r="E5" s="110"/>
      <c r="F5" s="132"/>
      <c r="G5" s="110" t="s">
        <v>28</v>
      </c>
      <c r="H5" s="110"/>
      <c r="I5" s="122">
        <v>38.4</v>
      </c>
      <c r="J5" s="11"/>
      <c r="K5" s="133"/>
      <c r="L5" s="112"/>
      <c r="M5" s="112"/>
      <c r="N5" s="11"/>
      <c r="O5" s="110"/>
      <c r="P5" s="110"/>
      <c r="Q5" s="110"/>
      <c r="R5" s="116"/>
      <c r="S5" s="116"/>
      <c r="T5" s="116"/>
      <c r="U5" s="116"/>
      <c r="V5" s="123"/>
      <c r="W5" s="134"/>
      <c r="AC5" s="5"/>
      <c r="AD5" s="5"/>
    </row>
    <row r="6" spans="1:30" x14ac:dyDescent="0.25">
      <c r="A6" s="6"/>
      <c r="B6" s="7"/>
      <c r="C6" s="7"/>
      <c r="D6" s="110"/>
      <c r="E6" s="110"/>
      <c r="F6" s="132"/>
      <c r="G6" s="11"/>
      <c r="H6" s="11"/>
      <c r="I6" s="11"/>
      <c r="J6" s="135"/>
      <c r="K6" s="135"/>
      <c r="L6" s="135"/>
      <c r="M6" s="11"/>
      <c r="N6" s="11"/>
      <c r="O6" s="110"/>
      <c r="P6" s="110"/>
      <c r="Q6" s="110"/>
      <c r="R6" s="124"/>
      <c r="S6" s="124"/>
      <c r="T6" s="124"/>
      <c r="U6" s="124"/>
      <c r="V6" s="123"/>
      <c r="W6" s="123"/>
      <c r="AC6" s="5"/>
      <c r="AD6" s="5"/>
    </row>
    <row r="7" spans="1:30" hidden="1" x14ac:dyDescent="0.25">
      <c r="A7" s="142">
        <f ca="1">TODAY()</f>
        <v>43666</v>
      </c>
      <c r="B7" s="142"/>
      <c r="C7" s="7"/>
      <c r="D7" s="110"/>
      <c r="E7" s="110"/>
      <c r="F7" s="136"/>
      <c r="G7" s="137"/>
      <c r="H7" s="137"/>
      <c r="I7" s="137"/>
      <c r="J7" s="137"/>
      <c r="K7" s="138"/>
      <c r="L7" s="11"/>
      <c r="M7" s="138"/>
      <c r="N7" s="138"/>
      <c r="O7" s="125"/>
      <c r="P7" s="125"/>
      <c r="Q7" s="125"/>
      <c r="R7" s="116"/>
      <c r="S7" s="116"/>
      <c r="T7" s="116"/>
      <c r="U7" s="126"/>
      <c r="V7" s="123"/>
      <c r="W7" s="123"/>
      <c r="Y7" s="10"/>
      <c r="AC7" s="5"/>
      <c r="AD7" s="5"/>
    </row>
    <row r="8" spans="1:30" ht="19.5" thickBot="1" x14ac:dyDescent="0.3">
      <c r="A8" s="108"/>
      <c r="B8" s="109"/>
      <c r="C8" s="109"/>
      <c r="D8" s="110"/>
      <c r="E8" s="110"/>
      <c r="F8" s="111"/>
      <c r="G8" s="112"/>
      <c r="H8" s="112"/>
      <c r="I8" s="113"/>
      <c r="J8" s="113"/>
      <c r="K8" s="114"/>
      <c r="L8" s="114"/>
      <c r="M8" s="115"/>
      <c r="N8" s="115"/>
      <c r="O8" s="11"/>
      <c r="P8" s="11"/>
      <c r="Q8" s="116"/>
      <c r="R8" s="116"/>
      <c r="S8" s="116"/>
      <c r="T8" s="116"/>
      <c r="U8" s="116"/>
      <c r="V8" s="116"/>
      <c r="W8" s="116"/>
      <c r="AB8"/>
      <c r="AC8" s="5"/>
      <c r="AD8" s="5"/>
    </row>
    <row r="9" spans="1:30" ht="16.5" hidden="1" customHeight="1" thickBot="1" x14ac:dyDescent="0.3">
      <c r="A9" s="108"/>
      <c r="B9" s="109"/>
      <c r="C9" s="109"/>
      <c r="D9" s="116"/>
      <c r="E9" s="11"/>
      <c r="F9" s="11"/>
      <c r="G9" s="117"/>
      <c r="H9" s="117"/>
      <c r="I9" s="117"/>
      <c r="J9" s="117"/>
      <c r="K9" s="12"/>
      <c r="L9" s="11"/>
      <c r="M9" s="12"/>
      <c r="N9" s="12"/>
      <c r="O9" s="11"/>
      <c r="P9" s="11"/>
      <c r="Q9" s="116"/>
      <c r="R9" s="116"/>
      <c r="S9" s="116"/>
      <c r="T9" s="116"/>
      <c r="U9" s="116"/>
      <c r="V9" s="116"/>
      <c r="W9" s="116"/>
      <c r="AC9" s="5"/>
      <c r="AD9" s="5"/>
    </row>
    <row r="10" spans="1:30" ht="50.25" hidden="1" customHeight="1" thickBot="1" x14ac:dyDescent="0.3">
      <c r="B10" s="13"/>
      <c r="C10" s="13"/>
      <c r="G10" s="4"/>
      <c r="J10"/>
      <c r="O10" s="14"/>
      <c r="W10" s="15" t="s">
        <v>3</v>
      </c>
      <c r="AC10" s="5"/>
      <c r="AD10" s="5"/>
    </row>
    <row r="11" spans="1:30" ht="38.1" customHeight="1" thickBot="1" x14ac:dyDescent="0.3">
      <c r="A11" s="16"/>
      <c r="B11" s="17"/>
      <c r="C11" s="17"/>
      <c r="D11" s="17"/>
      <c r="E11" s="17"/>
      <c r="F11" s="18"/>
      <c r="G11" s="19"/>
      <c r="H11" s="20" t="str">
        <f>B8&amp;" "&amp;B9</f>
        <v xml:space="preserve"> </v>
      </c>
      <c r="I11" s="20"/>
      <c r="J11" s="20"/>
      <c r="K11" s="21"/>
      <c r="L11" s="21"/>
      <c r="M11" s="22"/>
      <c r="N11" s="22"/>
      <c r="O11" s="22"/>
      <c r="P11" s="23" t="s">
        <v>27</v>
      </c>
      <c r="Q11" s="24">
        <f>SUM(S15:S125)</f>
        <v>21.993333333333347</v>
      </c>
      <c r="U11" s="1"/>
      <c r="V11" s="25" t="b">
        <v>1</v>
      </c>
      <c r="W11" s="26">
        <f>SUM(W14:W125)</f>
        <v>13.520000000000008</v>
      </c>
      <c r="Y11" s="4" t="s">
        <v>4</v>
      </c>
      <c r="Z11" s="4" t="s">
        <v>5</v>
      </c>
      <c r="AA11" s="4" t="s">
        <v>6</v>
      </c>
      <c r="AC11" s="5"/>
      <c r="AD11" s="5"/>
    </row>
    <row r="12" spans="1:30" s="1" customFormat="1" ht="38.1" customHeight="1" thickBot="1" x14ac:dyDescent="0.3">
      <c r="A12" s="27" t="s">
        <v>7</v>
      </c>
      <c r="B12" s="28"/>
      <c r="C12" s="29" t="s">
        <v>8</v>
      </c>
      <c r="D12" s="29"/>
      <c r="E12" s="30"/>
      <c r="F12" s="31" t="s">
        <v>9</v>
      </c>
      <c r="G12" s="32" t="s">
        <v>10</v>
      </c>
      <c r="H12" s="31" t="s">
        <v>11</v>
      </c>
      <c r="I12" s="31" t="s">
        <v>12</v>
      </c>
      <c r="J12" s="31" t="s">
        <v>13</v>
      </c>
      <c r="K12" s="31" t="s">
        <v>14</v>
      </c>
      <c r="L12" s="33" t="s">
        <v>15</v>
      </c>
      <c r="M12" s="34" t="s">
        <v>16</v>
      </c>
      <c r="N12" s="35" t="s">
        <v>17</v>
      </c>
      <c r="O12" s="36" t="s">
        <v>18</v>
      </c>
      <c r="P12" s="37" t="s">
        <v>19</v>
      </c>
      <c r="Q12" s="38" t="s">
        <v>20</v>
      </c>
      <c r="T12" s="39" t="s">
        <v>21</v>
      </c>
      <c r="U12" s="39" t="s">
        <v>22</v>
      </c>
      <c r="V12" s="40"/>
      <c r="W12" s="41" t="s">
        <v>23</v>
      </c>
      <c r="Y12" s="42">
        <f>SUM(Y14:Y125)</f>
        <v>566.93333333333339</v>
      </c>
      <c r="Z12" s="42">
        <f>SUM(Z14:Z125)</f>
        <v>0</v>
      </c>
      <c r="AA12" s="42">
        <f>SUM(AA14:AA125)</f>
        <v>35</v>
      </c>
      <c r="AC12" s="2"/>
      <c r="AD12" s="2"/>
    </row>
    <row r="13" spans="1:30" s="43" customFormat="1" ht="21" customHeight="1" x14ac:dyDescent="0.2">
      <c r="B13" s="44"/>
      <c r="C13" s="44"/>
      <c r="D13" s="44"/>
      <c r="E13" s="44"/>
      <c r="F13" s="45">
        <v>43556</v>
      </c>
      <c r="G13" s="46">
        <f>F13+1</f>
        <v>43557</v>
      </c>
      <c r="H13" s="45">
        <f>G13+1</f>
        <v>43558</v>
      </c>
      <c r="I13" s="45">
        <f>H13+1</f>
        <v>43559</v>
      </c>
      <c r="J13" s="45">
        <f>I13+1</f>
        <v>43560</v>
      </c>
      <c r="K13" s="45">
        <f>J13+1</f>
        <v>43561</v>
      </c>
      <c r="L13" s="45">
        <f>K13+1</f>
        <v>43562</v>
      </c>
      <c r="M13" s="47"/>
      <c r="N13" s="48"/>
      <c r="O13" s="48"/>
      <c r="P13" s="49"/>
      <c r="V13" s="50"/>
    </row>
    <row r="14" spans="1:30" s="1" customFormat="1" ht="20.25" customHeight="1" x14ac:dyDescent="0.25">
      <c r="A14" s="51" t="str">
        <f>[1]Data!$K3&amp;" - "&amp;[1]Data!$L3</f>
        <v>2019 - 14</v>
      </c>
      <c r="B14" s="51"/>
      <c r="C14" s="52" t="s">
        <v>24</v>
      </c>
      <c r="D14" s="52"/>
      <c r="E14" s="53"/>
      <c r="F14" s="54">
        <v>7.58</v>
      </c>
      <c r="G14" s="55">
        <v>8.75</v>
      </c>
      <c r="H14" s="54">
        <v>7</v>
      </c>
      <c r="I14" s="54">
        <v>7</v>
      </c>
      <c r="J14" s="54">
        <v>7</v>
      </c>
      <c r="K14" s="56"/>
      <c r="L14" s="56"/>
      <c r="M14" s="57">
        <f>SUM(F14:K14)</f>
        <v>37.33</v>
      </c>
      <c r="N14" s="58">
        <f>K14+L14</f>
        <v>0</v>
      </c>
      <c r="O14" s="58"/>
      <c r="P14" s="59">
        <f>M14+N14+O15</f>
        <v>37.33</v>
      </c>
      <c r="Q14" s="60">
        <f>IF($L$4=TRUE,P14,P14-N14)</f>
        <v>37.33</v>
      </c>
      <c r="U14" s="1">
        <f>COUNTA(F14:L14)</f>
        <v>5</v>
      </c>
      <c r="V14" s="61"/>
      <c r="W14" s="62">
        <v>0</v>
      </c>
      <c r="X14" s="1">
        <f>IF(F14&lt;&gt;0,1,IF(F15&lt;&gt;0,1,""))</f>
        <v>1</v>
      </c>
      <c r="Y14" s="42">
        <f>M14</f>
        <v>37.33</v>
      </c>
      <c r="Z14" s="42">
        <f>N14</f>
        <v>0</v>
      </c>
      <c r="AA14" s="42">
        <f>O15</f>
        <v>0</v>
      </c>
      <c r="AB14" s="63"/>
    </row>
    <row r="15" spans="1:30" s="1" customFormat="1" ht="20.25" customHeight="1" x14ac:dyDescent="0.25">
      <c r="A15" s="64">
        <f>[1]Data!M3</f>
        <v>43556</v>
      </c>
      <c r="B15" s="65">
        <f>[1]Data!N3</f>
        <v>43562</v>
      </c>
      <c r="C15" s="66" t="s">
        <v>25</v>
      </c>
      <c r="D15" s="66"/>
      <c r="E15" s="67"/>
      <c r="F15" s="54"/>
      <c r="G15" s="55"/>
      <c r="H15" s="54"/>
      <c r="I15" s="54"/>
      <c r="J15" s="54"/>
      <c r="K15" s="68"/>
      <c r="L15" s="68"/>
      <c r="M15" s="57"/>
      <c r="N15" s="69"/>
      <c r="O15" s="58">
        <f>SUM(F15:J15)</f>
        <v>0</v>
      </c>
      <c r="P15" s="70"/>
      <c r="Q15" s="71">
        <f>S15</f>
        <v>1.9299999999999997</v>
      </c>
      <c r="R15" s="42"/>
      <c r="S15" s="72">
        <f>IF(AND(F13&gt;=[1]Data!$B$41,T15&lt;0),0,T15)</f>
        <v>1.9299999999999997</v>
      </c>
      <c r="T15" s="72">
        <f>IF(V15=TRUE,IF(Q14=0,0,MIN(Q14-$I$4,$I$5-$I$4)),0)</f>
        <v>1.9299999999999997</v>
      </c>
      <c r="V15" s="73" t="b">
        <v>1</v>
      </c>
      <c r="W15" s="74"/>
    </row>
    <row r="16" spans="1:30" s="1" customFormat="1" ht="16.5" customHeight="1" x14ac:dyDescent="0.25">
      <c r="C16" s="75"/>
      <c r="D16" s="75"/>
      <c r="E16" s="75"/>
      <c r="F16" s="76"/>
      <c r="G16" s="77"/>
      <c r="H16" s="77"/>
      <c r="I16" s="77"/>
      <c r="J16" s="77"/>
      <c r="K16" s="78"/>
      <c r="M16" s="72"/>
      <c r="O16" s="72"/>
      <c r="P16" s="72"/>
      <c r="Q16" s="79"/>
      <c r="S16" s="79"/>
      <c r="T16" s="79"/>
      <c r="V16" s="61"/>
    </row>
    <row r="17" spans="1:27" s="1" customFormat="1" x14ac:dyDescent="0.25">
      <c r="C17" s="75"/>
      <c r="D17" s="75"/>
      <c r="E17" s="75"/>
      <c r="F17" s="80"/>
      <c r="G17" s="81"/>
      <c r="H17" s="81"/>
      <c r="I17" s="81"/>
      <c r="J17" s="81"/>
      <c r="K17" s="78"/>
      <c r="M17" s="72"/>
      <c r="O17" s="72"/>
      <c r="P17" s="72"/>
      <c r="Q17" s="79"/>
      <c r="S17" s="79"/>
      <c r="T17" s="79"/>
      <c r="V17" s="61"/>
    </row>
    <row r="18" spans="1:27" s="1" customFormat="1" x14ac:dyDescent="0.25">
      <c r="C18" s="75"/>
      <c r="D18" s="75"/>
      <c r="E18" s="75"/>
      <c r="F18" s="82"/>
      <c r="G18" s="82"/>
      <c r="H18" s="82"/>
      <c r="I18" s="82"/>
      <c r="J18" s="82"/>
      <c r="K18" s="82"/>
      <c r="L18" s="72"/>
      <c r="M18" s="72"/>
      <c r="N18" s="72"/>
      <c r="O18" s="72"/>
      <c r="P18" s="72"/>
      <c r="Q18" s="79"/>
      <c r="S18" s="79"/>
      <c r="T18" s="79"/>
      <c r="V18" s="61"/>
    </row>
    <row r="19" spans="1:27" s="1" customFormat="1" x14ac:dyDescent="0.25">
      <c r="A19" s="43"/>
      <c r="B19" s="44"/>
      <c r="C19" s="44"/>
      <c r="D19" s="44"/>
      <c r="E19" s="44"/>
      <c r="F19" s="45">
        <f>L13+1</f>
        <v>43563</v>
      </c>
      <c r="G19" s="83">
        <f>F19+1</f>
        <v>43564</v>
      </c>
      <c r="H19" s="45">
        <f>G19+1</f>
        <v>43565</v>
      </c>
      <c r="I19" s="45">
        <f>H19+1</f>
        <v>43566</v>
      </c>
      <c r="J19" s="45">
        <f>I19+1</f>
        <v>43567</v>
      </c>
      <c r="K19" s="45">
        <f>J19+1</f>
        <v>43568</v>
      </c>
      <c r="L19" s="45">
        <f>B21</f>
        <v>43569</v>
      </c>
      <c r="M19" s="49"/>
      <c r="N19" s="49"/>
      <c r="O19" s="49"/>
      <c r="P19" s="49"/>
      <c r="Q19" s="43"/>
      <c r="S19" s="79"/>
      <c r="T19" s="79"/>
      <c r="V19" s="84"/>
      <c r="Y19"/>
    </row>
    <row r="20" spans="1:27" s="1" customFormat="1" ht="20.25" x14ac:dyDescent="0.25">
      <c r="A20" s="51" t="str">
        <f>[1]Data!$K4&amp;" - "&amp;[1]Data!$L4</f>
        <v>2019 - 15</v>
      </c>
      <c r="B20" s="51"/>
      <c r="C20" s="52" t="s">
        <v>24</v>
      </c>
      <c r="D20" s="52"/>
      <c r="E20" s="53"/>
      <c r="F20" s="54">
        <v>7.58</v>
      </c>
      <c r="G20" s="55">
        <v>10.5</v>
      </c>
      <c r="H20" s="54">
        <v>8</v>
      </c>
      <c r="I20" s="54">
        <v>7</v>
      </c>
      <c r="J20" s="54">
        <v>7</v>
      </c>
      <c r="K20" s="56"/>
      <c r="L20" s="56"/>
      <c r="M20" s="57">
        <f>SUM(F20:K20)</f>
        <v>40.08</v>
      </c>
      <c r="N20" s="58">
        <f>K20+L20</f>
        <v>0</v>
      </c>
      <c r="O20" s="58"/>
      <c r="P20" s="85">
        <f>M20+N20+O21</f>
        <v>40.08</v>
      </c>
      <c r="Q20" s="60">
        <f>IF($L$4=TRUE,P20,P20-N20)</f>
        <v>40.08</v>
      </c>
      <c r="S20" s="79"/>
      <c r="T20" s="79"/>
      <c r="U20" s="1">
        <f>COUNTA(F20:L20)</f>
        <v>5</v>
      </c>
      <c r="V20" s="84"/>
      <c r="W20" s="62">
        <v>1.68</v>
      </c>
      <c r="X20" s="1">
        <f>IF(F20&lt;&gt;0,1,IF(F21&lt;&gt;0,1,""))</f>
        <v>1</v>
      </c>
      <c r="Y20" s="42">
        <f>M20</f>
        <v>40.08</v>
      </c>
      <c r="Z20" s="42">
        <f>N20</f>
        <v>0</v>
      </c>
      <c r="AA20" s="42">
        <f>O21</f>
        <v>0</v>
      </c>
    </row>
    <row r="21" spans="1:27" s="1" customFormat="1" x14ac:dyDescent="0.25">
      <c r="A21" s="64">
        <f>[1]Data!M4</f>
        <v>43563</v>
      </c>
      <c r="B21" s="65">
        <f>[1]Data!N4</f>
        <v>43569</v>
      </c>
      <c r="C21" s="66" t="s">
        <v>25</v>
      </c>
      <c r="D21" s="66"/>
      <c r="E21" s="67"/>
      <c r="F21" s="54"/>
      <c r="G21" s="55"/>
      <c r="H21" s="54"/>
      <c r="I21" s="54"/>
      <c r="J21" s="54"/>
      <c r="K21" s="68"/>
      <c r="L21" s="68"/>
      <c r="M21" s="58"/>
      <c r="N21" s="69"/>
      <c r="O21" s="58">
        <f>SUM(F21:J21)</f>
        <v>0</v>
      </c>
      <c r="P21" s="85"/>
      <c r="Q21" s="71">
        <f>S21</f>
        <v>3</v>
      </c>
      <c r="R21" s="42"/>
      <c r="S21" s="72">
        <f>IF(AND(F19&gt;=[1]Data!$B$41,T21&lt;0),0,T21)</f>
        <v>3</v>
      </c>
      <c r="T21" s="72">
        <f>IF(V21=TRUE,IF(Q20=0,0,MIN(Q20-$I$4,$I$5-$I$4)),0)</f>
        <v>3</v>
      </c>
      <c r="V21" s="73" t="b">
        <v>1</v>
      </c>
      <c r="W21" s="74"/>
    </row>
    <row r="22" spans="1:27" s="1" customFormat="1" x14ac:dyDescent="0.25">
      <c r="C22" s="75"/>
      <c r="D22" s="75"/>
      <c r="E22" s="75"/>
      <c r="F22" s="76"/>
      <c r="G22" s="77"/>
      <c r="H22" s="77"/>
      <c r="I22" s="77"/>
      <c r="J22" s="77"/>
      <c r="K22" s="86"/>
      <c r="M22" s="72"/>
      <c r="O22" s="72"/>
      <c r="P22" s="72"/>
      <c r="Q22" s="79"/>
      <c r="S22" s="79"/>
      <c r="T22" s="79"/>
      <c r="V22" s="84"/>
      <c r="W22" s="87"/>
    </row>
    <row r="23" spans="1:27" s="1" customFormat="1" x14ac:dyDescent="0.25">
      <c r="C23" s="75"/>
      <c r="D23" s="75"/>
      <c r="E23" s="75"/>
      <c r="F23" s="80"/>
      <c r="G23" s="81"/>
      <c r="H23" s="81"/>
      <c r="I23" s="81"/>
      <c r="J23" s="81"/>
      <c r="K23" s="81"/>
      <c r="M23" s="72"/>
      <c r="O23" s="72"/>
      <c r="P23" s="72"/>
      <c r="Q23" s="79"/>
      <c r="S23" s="79"/>
      <c r="T23" s="79"/>
      <c r="V23" s="84"/>
    </row>
    <row r="24" spans="1:27" s="1" customFormat="1" ht="20.25" x14ac:dyDescent="0.25">
      <c r="A24" s="88"/>
      <c r="B24" s="88"/>
      <c r="C24" s="89"/>
      <c r="D24" s="89"/>
      <c r="E24" s="89"/>
      <c r="F24" s="82"/>
      <c r="G24" s="82"/>
      <c r="H24" s="82"/>
      <c r="I24" s="82"/>
      <c r="J24" s="82"/>
      <c r="K24" s="82"/>
      <c r="L24" s="82"/>
      <c r="M24" s="82"/>
      <c r="N24" s="82"/>
      <c r="O24" s="82"/>
      <c r="P24" s="43"/>
      <c r="Q24" s="43"/>
      <c r="S24" s="79"/>
      <c r="T24" s="79"/>
      <c r="V24" s="84"/>
      <c r="Z24"/>
    </row>
    <row r="25" spans="1:27" s="1" customFormat="1" x14ac:dyDescent="0.2">
      <c r="A25" s="43"/>
      <c r="B25" s="44"/>
      <c r="C25" s="44"/>
      <c r="D25" s="44"/>
      <c r="E25" s="44"/>
      <c r="F25" s="45">
        <f>L19+1</f>
        <v>43570</v>
      </c>
      <c r="G25" s="83">
        <f>F25+1</f>
        <v>43571</v>
      </c>
      <c r="H25" s="45">
        <f>G25+1</f>
        <v>43572</v>
      </c>
      <c r="I25" s="45">
        <f>H25+1</f>
        <v>43573</v>
      </c>
      <c r="J25" s="45">
        <f>I25+1</f>
        <v>43574</v>
      </c>
      <c r="K25" s="45">
        <f>J25+1</f>
        <v>43575</v>
      </c>
      <c r="L25" s="45">
        <f>B27</f>
        <v>43576</v>
      </c>
      <c r="M25" s="49"/>
      <c r="N25" s="49"/>
      <c r="O25" s="49"/>
      <c r="P25" s="49"/>
      <c r="Q25" s="43"/>
      <c r="S25" s="79"/>
      <c r="T25" s="79"/>
      <c r="V25" s="84"/>
    </row>
    <row r="26" spans="1:27" s="1" customFormat="1" ht="20.25" x14ac:dyDescent="0.25">
      <c r="A26" s="51" t="str">
        <f>[1]Data!$K5&amp;" - "&amp;[1]Data!$L5</f>
        <v>2019 - 16</v>
      </c>
      <c r="B26" s="51"/>
      <c r="C26" s="52" t="s">
        <v>24</v>
      </c>
      <c r="D26" s="52"/>
      <c r="E26" s="52"/>
      <c r="F26" s="54">
        <v>10</v>
      </c>
      <c r="G26" s="90">
        <v>11</v>
      </c>
      <c r="H26" s="54">
        <v>7</v>
      </c>
      <c r="I26" s="54">
        <v>8</v>
      </c>
      <c r="J26" s="54">
        <v>7</v>
      </c>
      <c r="K26" s="56"/>
      <c r="L26" s="56"/>
      <c r="M26" s="57">
        <f>SUM(F26:K26)</f>
        <v>43</v>
      </c>
      <c r="N26" s="58">
        <f>K26+L26</f>
        <v>0</v>
      </c>
      <c r="O26" s="58"/>
      <c r="P26" s="85">
        <f>M26+N26+O27</f>
        <v>43</v>
      </c>
      <c r="Q26" s="60">
        <f>IF($L$4=TRUE,P26,P26-N26)</f>
        <v>43</v>
      </c>
      <c r="S26" s="79"/>
      <c r="T26" s="79"/>
      <c r="U26" s="1">
        <f>COUNTA(F26:L26)</f>
        <v>5</v>
      </c>
      <c r="V26" s="84"/>
      <c r="W26" s="62">
        <v>4.5999999999999996</v>
      </c>
      <c r="X26" s="1">
        <f>IF(F26&lt;&gt;0,1,IF(F27&lt;&gt;0,1,""))</f>
        <v>1</v>
      </c>
      <c r="Y26" s="42">
        <f>M26</f>
        <v>43</v>
      </c>
      <c r="Z26" s="42">
        <f>N26</f>
        <v>0</v>
      </c>
      <c r="AA26" s="42">
        <f>O27</f>
        <v>0</v>
      </c>
    </row>
    <row r="27" spans="1:27" s="1" customFormat="1" x14ac:dyDescent="0.25">
      <c r="A27" s="64">
        <f>[1]Data!M5</f>
        <v>43570</v>
      </c>
      <c r="B27" s="65">
        <f>[1]Data!N5</f>
        <v>43576</v>
      </c>
      <c r="C27" s="66" t="s">
        <v>25</v>
      </c>
      <c r="D27" s="66"/>
      <c r="E27" s="67"/>
      <c r="F27" s="91"/>
      <c r="G27" s="55"/>
      <c r="H27" s="54"/>
      <c r="I27" s="54"/>
      <c r="J27" s="54"/>
      <c r="K27" s="68"/>
      <c r="L27" s="68"/>
      <c r="M27" s="58"/>
      <c r="N27" s="69"/>
      <c r="O27" s="58">
        <f>SUM(F27:J27)</f>
        <v>0</v>
      </c>
      <c r="P27" s="85"/>
      <c r="Q27" s="71">
        <f>S27</f>
        <v>3</v>
      </c>
      <c r="R27" s="42"/>
      <c r="S27" s="72">
        <f>IF(AND(F25&gt;=[1]Data!$B$41,T27&lt;0),0,T27)</f>
        <v>3</v>
      </c>
      <c r="T27" s="72">
        <f>IF(V27=TRUE,IF(Q26=0,0,MIN(Q26-$I$4,$I$5-$I$4)),0)</f>
        <v>3</v>
      </c>
      <c r="V27" s="73" t="b">
        <v>1</v>
      </c>
      <c r="W27" s="74"/>
    </row>
    <row r="28" spans="1:27" s="1" customFormat="1" x14ac:dyDescent="0.25">
      <c r="C28" s="75"/>
      <c r="D28" s="75"/>
      <c r="E28" s="75"/>
      <c r="F28" s="76"/>
      <c r="G28" s="77"/>
      <c r="H28" s="77"/>
      <c r="I28" s="77"/>
      <c r="J28" s="77"/>
      <c r="K28" s="78"/>
      <c r="M28" s="72"/>
      <c r="O28" s="92"/>
      <c r="P28" s="72"/>
      <c r="Q28" s="79"/>
      <c r="S28" s="79"/>
      <c r="T28" s="79"/>
      <c r="V28" s="84"/>
      <c r="W28" s="87"/>
    </row>
    <row r="29" spans="1:27" s="1" customFormat="1" x14ac:dyDescent="0.25">
      <c r="C29" s="75"/>
      <c r="D29" s="75"/>
      <c r="E29" s="75"/>
      <c r="F29" s="80"/>
      <c r="G29" s="81"/>
      <c r="H29" s="81"/>
      <c r="I29" s="81"/>
      <c r="J29" s="81"/>
      <c r="K29" s="78"/>
      <c r="M29" s="72"/>
      <c r="O29" s="72"/>
      <c r="P29" s="72"/>
      <c r="Q29" s="79"/>
      <c r="S29" s="79"/>
      <c r="T29" s="79"/>
      <c r="V29" s="84"/>
    </row>
    <row r="30" spans="1:27" s="1" customFormat="1" ht="20.25" x14ac:dyDescent="0.25">
      <c r="A30" s="43"/>
      <c r="B30" s="93"/>
      <c r="C30" s="89"/>
      <c r="D30" s="89"/>
      <c r="E30" s="89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43"/>
      <c r="S30" s="79"/>
      <c r="T30" s="79"/>
      <c r="V30" s="84"/>
    </row>
    <row r="31" spans="1:27" s="1" customFormat="1" x14ac:dyDescent="0.2">
      <c r="A31" s="43"/>
      <c r="B31" s="44"/>
      <c r="C31" s="44"/>
      <c r="D31" s="44"/>
      <c r="E31" s="44"/>
      <c r="F31" s="45">
        <f>L25+1</f>
        <v>43577</v>
      </c>
      <c r="G31" s="83">
        <f>F31+1</f>
        <v>43578</v>
      </c>
      <c r="H31" s="45">
        <f>G31+1</f>
        <v>43579</v>
      </c>
      <c r="I31" s="45">
        <f>H31+1</f>
        <v>43580</v>
      </c>
      <c r="J31" s="45">
        <f>I31+1</f>
        <v>43581</v>
      </c>
      <c r="K31" s="45">
        <f>J31+1</f>
        <v>43582</v>
      </c>
      <c r="L31" s="45">
        <f>K31+1</f>
        <v>43583</v>
      </c>
      <c r="M31" s="49"/>
      <c r="N31" s="49"/>
      <c r="O31" s="49"/>
      <c r="P31" s="49"/>
      <c r="Q31" s="43"/>
      <c r="S31" s="79"/>
      <c r="T31" s="79"/>
      <c r="V31" s="84"/>
    </row>
    <row r="32" spans="1:27" s="1" customFormat="1" ht="20.25" x14ac:dyDescent="0.25">
      <c r="A32" s="51" t="str">
        <f>[1]Data!$K6&amp;" - "&amp;[1]Data!$L6</f>
        <v>2019 - 17</v>
      </c>
      <c r="B32" s="51"/>
      <c r="C32" s="52" t="s">
        <v>24</v>
      </c>
      <c r="D32" s="52"/>
      <c r="E32" s="53"/>
      <c r="F32" s="54"/>
      <c r="G32" s="55">
        <v>7.58</v>
      </c>
      <c r="H32" s="54">
        <v>9</v>
      </c>
      <c r="I32" s="54">
        <v>7</v>
      </c>
      <c r="J32" s="54">
        <v>9</v>
      </c>
      <c r="K32" s="56"/>
      <c r="L32" s="56"/>
      <c r="M32" s="57">
        <f>SUM(F32:K32)</f>
        <v>32.58</v>
      </c>
      <c r="N32" s="58">
        <f>K32+L32</f>
        <v>0</v>
      </c>
      <c r="O32" s="58"/>
      <c r="P32" s="85">
        <f>M32+N32+O33</f>
        <v>39.58</v>
      </c>
      <c r="Q32" s="60">
        <f>IF($L$4=TRUE,P32,P32-N32)</f>
        <v>39.58</v>
      </c>
      <c r="S32" s="79"/>
      <c r="T32" s="79"/>
      <c r="U32" s="1">
        <f>COUNTA(F32:L32)</f>
        <v>4</v>
      </c>
      <c r="V32" s="84"/>
      <c r="W32" s="62">
        <v>1.18</v>
      </c>
      <c r="X32" s="1">
        <f>IF(F32&lt;&gt;0,1,IF(F33&lt;&gt;0,1,""))</f>
        <v>1</v>
      </c>
      <c r="Y32" s="42">
        <f>M32</f>
        <v>32.58</v>
      </c>
      <c r="Z32" s="42">
        <f>N32</f>
        <v>0</v>
      </c>
      <c r="AA32" s="42">
        <f>O33</f>
        <v>7</v>
      </c>
    </row>
    <row r="33" spans="1:27" s="1" customFormat="1" x14ac:dyDescent="0.25">
      <c r="A33" s="64">
        <f>[1]Data!M6</f>
        <v>43577</v>
      </c>
      <c r="B33" s="65">
        <f>[1]Data!N6</f>
        <v>43583</v>
      </c>
      <c r="C33" s="66" t="s">
        <v>25</v>
      </c>
      <c r="D33" s="66"/>
      <c r="E33" s="67"/>
      <c r="F33" s="54">
        <v>7</v>
      </c>
      <c r="G33" s="55"/>
      <c r="H33" s="54"/>
      <c r="I33" s="54"/>
      <c r="J33" s="54"/>
      <c r="K33" s="68"/>
      <c r="L33" s="68"/>
      <c r="M33" s="58"/>
      <c r="N33" s="69"/>
      <c r="O33" s="58">
        <f>SUM(F33:J33)</f>
        <v>7</v>
      </c>
      <c r="P33" s="85"/>
      <c r="Q33" s="71">
        <f>S33</f>
        <v>3</v>
      </c>
      <c r="R33" s="42"/>
      <c r="S33" s="72">
        <f>IF(AND(F31&gt;=[1]Data!$B$41,T33&lt;0),0,T33)</f>
        <v>3</v>
      </c>
      <c r="T33" s="72">
        <f>IF(V33=TRUE,IF(Q32=0,0,MIN(Q32-$I$4,$I$5-$I$4)),0)</f>
        <v>3</v>
      </c>
      <c r="V33" s="73" t="b">
        <v>1</v>
      </c>
      <c r="W33" s="74"/>
    </row>
    <row r="34" spans="1:27" s="1" customFormat="1" x14ac:dyDescent="0.25">
      <c r="C34" s="75"/>
      <c r="D34" s="75"/>
      <c r="E34" s="75"/>
      <c r="F34" s="76"/>
      <c r="G34" s="77"/>
      <c r="H34" s="77"/>
      <c r="I34" s="77"/>
      <c r="J34" s="77"/>
      <c r="K34" s="78"/>
      <c r="M34" s="72"/>
      <c r="O34" s="92"/>
      <c r="P34" s="72"/>
      <c r="Q34" s="79"/>
      <c r="S34" s="79"/>
      <c r="T34" s="79"/>
      <c r="V34" s="84"/>
      <c r="W34" s="87"/>
    </row>
    <row r="35" spans="1:27" s="1" customFormat="1" x14ac:dyDescent="0.25">
      <c r="C35" s="75"/>
      <c r="D35" s="75"/>
      <c r="E35" s="75"/>
      <c r="F35" s="80"/>
      <c r="G35" s="81"/>
      <c r="H35" s="81"/>
      <c r="I35" s="81"/>
      <c r="J35" s="81"/>
      <c r="K35" s="78"/>
      <c r="M35" s="72"/>
      <c r="O35" s="72"/>
      <c r="P35" s="72"/>
      <c r="Q35" s="79"/>
      <c r="S35" s="79"/>
      <c r="T35" s="79"/>
      <c r="V35" s="84"/>
    </row>
    <row r="36" spans="1:27" s="1" customFormat="1" ht="20.25" x14ac:dyDescent="0.25">
      <c r="A36" s="43"/>
      <c r="B36" s="93"/>
      <c r="C36" s="89"/>
      <c r="D36" s="89"/>
      <c r="E36" s="89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43"/>
      <c r="S36" s="79"/>
      <c r="T36" s="79"/>
      <c r="V36" s="84"/>
    </row>
    <row r="37" spans="1:27" s="1" customFormat="1" x14ac:dyDescent="0.2">
      <c r="A37" s="43"/>
      <c r="B37" s="44"/>
      <c r="C37" s="44"/>
      <c r="D37" s="44"/>
      <c r="E37" s="44"/>
      <c r="F37" s="45">
        <f>L31+1</f>
        <v>43584</v>
      </c>
      <c r="G37" s="83">
        <f>F37+1</f>
        <v>43585</v>
      </c>
      <c r="H37" s="45">
        <f>G37+1</f>
        <v>43586</v>
      </c>
      <c r="I37" s="45">
        <f>H37+1</f>
        <v>43587</v>
      </c>
      <c r="J37" s="45">
        <f>I37+1</f>
        <v>43588</v>
      </c>
      <c r="K37" s="45">
        <f>J37+1</f>
        <v>43589</v>
      </c>
      <c r="L37" s="45">
        <f>K37+1</f>
        <v>43590</v>
      </c>
      <c r="M37" s="49"/>
      <c r="N37" s="49"/>
      <c r="O37" s="49"/>
      <c r="P37" s="49"/>
      <c r="Q37" s="43"/>
      <c r="S37" s="79"/>
      <c r="T37" s="79"/>
      <c r="V37" s="84"/>
    </row>
    <row r="38" spans="1:27" s="1" customFormat="1" ht="20.25" x14ac:dyDescent="0.25">
      <c r="A38" s="51" t="str">
        <f>[1]Data!$K7&amp;" - "&amp;[1]Data!$L7</f>
        <v>2019 - 18</v>
      </c>
      <c r="B38" s="51"/>
      <c r="C38" s="52" t="s">
        <v>24</v>
      </c>
      <c r="D38" s="52"/>
      <c r="E38" s="53"/>
      <c r="F38" s="54">
        <v>7.58</v>
      </c>
      <c r="G38" s="55">
        <v>7</v>
      </c>
      <c r="H38" s="54"/>
      <c r="I38" s="54">
        <v>7</v>
      </c>
      <c r="J38" s="54">
        <v>7</v>
      </c>
      <c r="K38" s="56"/>
      <c r="L38" s="56"/>
      <c r="M38" s="57">
        <f>SUM(F38:K38)</f>
        <v>28.58</v>
      </c>
      <c r="N38" s="58">
        <f>K38+L38</f>
        <v>0</v>
      </c>
      <c r="O38" s="58"/>
      <c r="P38" s="85">
        <f>M38+N38+O39</f>
        <v>35.58</v>
      </c>
      <c r="Q38" s="60">
        <f>IF($L$4=TRUE,P38,P38-N38)</f>
        <v>35.58</v>
      </c>
      <c r="S38" s="79"/>
      <c r="T38" s="79"/>
      <c r="U38" s="1">
        <f>COUNTA(F38:L38)</f>
        <v>4</v>
      </c>
      <c r="V38" s="84"/>
      <c r="W38" s="62">
        <f>IF(V39=TRUE,IF(Q38&lt;=[1]Data!$B$34,0,(Q38-S39)-$I$4),0)</f>
        <v>0</v>
      </c>
      <c r="X38" s="1">
        <f>IF(F38&lt;&gt;0,1,IF(F39&lt;&gt;0,1,""))</f>
        <v>1</v>
      </c>
      <c r="Y38" s="42">
        <f>M38</f>
        <v>28.58</v>
      </c>
      <c r="Z38" s="42">
        <f>N38</f>
        <v>0</v>
      </c>
      <c r="AA38" s="42">
        <f>O39</f>
        <v>7</v>
      </c>
    </row>
    <row r="39" spans="1:27" s="1" customFormat="1" x14ac:dyDescent="0.25">
      <c r="A39" s="64">
        <f>[1]Data!M7</f>
        <v>43584</v>
      </c>
      <c r="B39" s="65">
        <f>[1]Data!N7</f>
        <v>43590</v>
      </c>
      <c r="C39" s="66" t="s">
        <v>25</v>
      </c>
      <c r="D39" s="66"/>
      <c r="E39" s="67"/>
      <c r="F39" s="54"/>
      <c r="G39" s="55"/>
      <c r="H39" s="54">
        <v>7</v>
      </c>
      <c r="I39" s="54"/>
      <c r="J39" s="54"/>
      <c r="K39" s="68"/>
      <c r="L39" s="68"/>
      <c r="M39" s="58"/>
      <c r="N39" s="69"/>
      <c r="O39" s="58">
        <f>SUM(F39:J39)</f>
        <v>7</v>
      </c>
      <c r="P39" s="85"/>
      <c r="Q39" s="71">
        <f>S39</f>
        <v>0.17999999999999972</v>
      </c>
      <c r="R39" s="42"/>
      <c r="S39" s="72">
        <f>IF(AND(F37&gt;=[1]Data!$B$41,T39&lt;0),0,T39)</f>
        <v>0.17999999999999972</v>
      </c>
      <c r="T39" s="72">
        <f>IF(V39=TRUE,IF(Q38=0,0,MIN(Q38-$I$4,$I$5-$I$4)),0)</f>
        <v>0.17999999999999972</v>
      </c>
      <c r="V39" s="73" t="b">
        <v>1</v>
      </c>
      <c r="W39" s="74"/>
    </row>
    <row r="40" spans="1:27" s="1" customFormat="1" x14ac:dyDescent="0.25">
      <c r="B40" s="94"/>
      <c r="C40" s="75"/>
      <c r="D40" s="75"/>
      <c r="E40" s="75"/>
      <c r="F40" s="76"/>
      <c r="G40" s="77"/>
      <c r="H40" s="77"/>
      <c r="I40" s="77"/>
      <c r="J40" s="77"/>
      <c r="K40" s="78"/>
      <c r="M40" s="72"/>
      <c r="O40" s="92"/>
      <c r="P40" s="72"/>
      <c r="Q40" s="79"/>
      <c r="S40" s="79"/>
      <c r="T40" s="79"/>
      <c r="V40" s="84"/>
      <c r="W40" s="87"/>
    </row>
    <row r="41" spans="1:27" s="1" customFormat="1" x14ac:dyDescent="0.25">
      <c r="C41" s="75"/>
      <c r="D41" s="75"/>
      <c r="E41" s="75"/>
      <c r="F41" s="80"/>
      <c r="G41" s="81"/>
      <c r="H41" s="81"/>
      <c r="I41" s="81"/>
      <c r="J41" s="81"/>
      <c r="K41" s="78"/>
      <c r="M41" s="72"/>
      <c r="O41" s="72"/>
      <c r="P41" s="72"/>
      <c r="Q41" s="79"/>
      <c r="S41" s="79"/>
      <c r="T41" s="79"/>
      <c r="V41" s="84"/>
    </row>
    <row r="42" spans="1:27" s="1" customFormat="1" x14ac:dyDescent="0.25">
      <c r="A42" s="95"/>
      <c r="B42" s="96"/>
      <c r="C42" s="89"/>
      <c r="D42" s="89"/>
      <c r="E42" s="89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97"/>
      <c r="Q42" s="98"/>
      <c r="S42" s="79"/>
      <c r="T42" s="79"/>
      <c r="V42" s="84"/>
      <c r="Y42" s="99"/>
    </row>
    <row r="43" spans="1:27" s="1" customFormat="1" x14ac:dyDescent="0.2">
      <c r="A43" s="43"/>
      <c r="B43" s="44"/>
      <c r="C43" s="44"/>
      <c r="D43" s="44"/>
      <c r="E43" s="44"/>
      <c r="F43" s="45">
        <f>L37+1</f>
        <v>43591</v>
      </c>
      <c r="G43" s="83">
        <f>F43+1</f>
        <v>43592</v>
      </c>
      <c r="H43" s="45">
        <f>G43+1</f>
        <v>43593</v>
      </c>
      <c r="I43" s="45">
        <f>H43+1</f>
        <v>43594</v>
      </c>
      <c r="J43" s="45">
        <f>I43+1</f>
        <v>43595</v>
      </c>
      <c r="K43" s="45">
        <f>J43+1</f>
        <v>43596</v>
      </c>
      <c r="L43" s="45">
        <f>K43+1</f>
        <v>43597</v>
      </c>
      <c r="M43" s="49"/>
      <c r="N43" s="49"/>
      <c r="O43" s="49"/>
      <c r="P43" s="49"/>
      <c r="Q43" s="43"/>
      <c r="S43" s="79"/>
      <c r="T43" s="79"/>
      <c r="V43" s="84"/>
      <c r="Y43" s="99"/>
    </row>
    <row r="44" spans="1:27" s="1" customFormat="1" ht="20.25" x14ac:dyDescent="0.25">
      <c r="A44" s="51" t="str">
        <f>[1]Data!$K8&amp;" - "&amp;[1]Data!$L8</f>
        <v>2019 - 19</v>
      </c>
      <c r="B44" s="51"/>
      <c r="C44" s="52" t="s">
        <v>24</v>
      </c>
      <c r="D44" s="52"/>
      <c r="E44" s="52"/>
      <c r="F44" s="54">
        <v>9</v>
      </c>
      <c r="G44" s="90">
        <v>7</v>
      </c>
      <c r="H44" s="54"/>
      <c r="I44" s="54">
        <v>7</v>
      </c>
      <c r="J44" s="54">
        <v>7</v>
      </c>
      <c r="K44" s="56"/>
      <c r="L44" s="56"/>
      <c r="M44" s="57">
        <f>SUM(F44:K44)</f>
        <v>30</v>
      </c>
      <c r="N44" s="58">
        <f>K44+L44</f>
        <v>0</v>
      </c>
      <c r="O44" s="58"/>
      <c r="P44" s="85">
        <f>M44+N44+O45</f>
        <v>37</v>
      </c>
      <c r="Q44" s="60">
        <f>IF($L$4=TRUE,P44,P44-N44)</f>
        <v>37</v>
      </c>
      <c r="S44" s="79"/>
      <c r="T44" s="79"/>
      <c r="U44" s="1">
        <f>COUNTA(F44:L44)</f>
        <v>4</v>
      </c>
      <c r="V44" s="84"/>
      <c r="W44" s="62">
        <f>IF(V45=TRUE,IF(Q44&lt;=[1]Data!$B$34,0,(Q44-S45)-$I$4),0)</f>
        <v>0</v>
      </c>
      <c r="X44" s="1">
        <f>IF(F44&lt;&gt;0,1,IF(F45&lt;&gt;0,1,""))</f>
        <v>1</v>
      </c>
      <c r="Y44" s="42">
        <f>M44</f>
        <v>30</v>
      </c>
      <c r="Z44" s="42">
        <f>N44</f>
        <v>0</v>
      </c>
      <c r="AA44" s="42">
        <f>O45</f>
        <v>7</v>
      </c>
    </row>
    <row r="45" spans="1:27" s="1" customFormat="1" x14ac:dyDescent="0.25">
      <c r="A45" s="64">
        <f>[1]Data!M8</f>
        <v>43591</v>
      </c>
      <c r="B45" s="65">
        <f>[1]Data!N8</f>
        <v>43597</v>
      </c>
      <c r="C45" s="66" t="s">
        <v>25</v>
      </c>
      <c r="D45" s="66"/>
      <c r="E45" s="67"/>
      <c r="F45" s="91"/>
      <c r="G45" s="55"/>
      <c r="H45" s="54">
        <v>7</v>
      </c>
      <c r="I45" s="54"/>
      <c r="J45" s="54"/>
      <c r="K45" s="68"/>
      <c r="L45" s="68"/>
      <c r="M45" s="58"/>
      <c r="N45" s="69"/>
      <c r="O45" s="58">
        <f>SUM(F45:J45)</f>
        <v>7</v>
      </c>
      <c r="P45" s="85"/>
      <c r="Q45" s="71">
        <f>S45</f>
        <v>1.6000000000000014</v>
      </c>
      <c r="R45" s="42"/>
      <c r="S45" s="72">
        <f>IF(AND(F43&gt;=[1]Data!$B$41,T45&lt;0),0,T45)</f>
        <v>1.6000000000000014</v>
      </c>
      <c r="T45" s="72">
        <f>IF(V45=TRUE,IF(Q44=0,0,MIN(Q44-$I$4,$I$5-$I$4)),0)</f>
        <v>1.6000000000000014</v>
      </c>
      <c r="V45" s="73" t="b">
        <v>1</v>
      </c>
      <c r="W45" s="74"/>
      <c r="Y45" s="99"/>
    </row>
    <row r="46" spans="1:27" s="1" customFormat="1" x14ac:dyDescent="0.25">
      <c r="C46" s="75"/>
      <c r="D46" s="75"/>
      <c r="E46" s="75"/>
      <c r="F46" s="76"/>
      <c r="G46" s="77"/>
      <c r="H46" s="77"/>
      <c r="I46" s="77"/>
      <c r="J46" s="77"/>
      <c r="K46" s="78"/>
      <c r="M46" s="72"/>
      <c r="O46" s="92"/>
      <c r="P46" s="72"/>
      <c r="Q46" s="79"/>
      <c r="S46" s="79"/>
      <c r="T46" s="79"/>
      <c r="V46" s="84"/>
      <c r="W46" s="87"/>
    </row>
    <row r="47" spans="1:27" s="1" customFormat="1" x14ac:dyDescent="0.25">
      <c r="C47" s="75"/>
      <c r="D47" s="75"/>
      <c r="E47" s="75"/>
      <c r="F47" s="80"/>
      <c r="G47" s="81"/>
      <c r="H47" s="81"/>
      <c r="I47" s="81"/>
      <c r="J47" s="81"/>
      <c r="K47" s="78"/>
      <c r="M47" s="72"/>
      <c r="O47" s="72"/>
      <c r="P47" s="72"/>
      <c r="Q47" s="79"/>
      <c r="S47" s="79"/>
      <c r="T47" s="79"/>
      <c r="V47" s="84"/>
    </row>
    <row r="48" spans="1:27" s="1" customFormat="1" ht="20.25" x14ac:dyDescent="0.25">
      <c r="A48" s="88"/>
      <c r="B48" s="88"/>
      <c r="C48" s="89"/>
      <c r="D48" s="89"/>
      <c r="E48" s="89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43"/>
      <c r="Q48" s="43"/>
      <c r="S48" s="79"/>
      <c r="T48" s="79"/>
      <c r="V48" s="84"/>
    </row>
    <row r="49" spans="1:27" s="1" customFormat="1" x14ac:dyDescent="0.2">
      <c r="A49" s="43"/>
      <c r="B49" s="44"/>
      <c r="C49" s="44"/>
      <c r="D49" s="44"/>
      <c r="E49" s="44"/>
      <c r="F49" s="45">
        <f>L43+1</f>
        <v>43598</v>
      </c>
      <c r="G49" s="83">
        <f>F49+1</f>
        <v>43599</v>
      </c>
      <c r="H49" s="45">
        <f>G49+1</f>
        <v>43600</v>
      </c>
      <c r="I49" s="45">
        <f>H49+1</f>
        <v>43601</v>
      </c>
      <c r="J49" s="45">
        <f>I49+1</f>
        <v>43602</v>
      </c>
      <c r="K49" s="45">
        <f>J49+1</f>
        <v>43603</v>
      </c>
      <c r="L49" s="45">
        <f>K49+1</f>
        <v>43604</v>
      </c>
      <c r="M49" s="49"/>
      <c r="N49" s="49"/>
      <c r="O49" s="49"/>
      <c r="P49" s="49"/>
      <c r="Q49" s="43"/>
      <c r="S49" s="79"/>
      <c r="T49" s="79"/>
      <c r="V49" s="84"/>
    </row>
    <row r="50" spans="1:27" s="1" customFormat="1" ht="20.25" x14ac:dyDescent="0.25">
      <c r="A50" s="51" t="str">
        <f>[1]Data!$K9&amp;" - "&amp;[1]Data!$L9</f>
        <v>2019 - 20</v>
      </c>
      <c r="B50" s="51"/>
      <c r="C50" s="52" t="s">
        <v>24</v>
      </c>
      <c r="D50" s="52"/>
      <c r="E50" s="53"/>
      <c r="F50" s="54">
        <v>7.583333333333333</v>
      </c>
      <c r="G50" s="55">
        <v>7</v>
      </c>
      <c r="H50" s="54">
        <v>7</v>
      </c>
      <c r="I50" s="54">
        <v>7</v>
      </c>
      <c r="J50" s="54">
        <v>7</v>
      </c>
      <c r="K50" s="56"/>
      <c r="L50" s="56"/>
      <c r="M50" s="57">
        <f>SUM(F50:K50)</f>
        <v>35.583333333333329</v>
      </c>
      <c r="N50" s="58">
        <f>K50+L50</f>
        <v>0</v>
      </c>
      <c r="O50" s="58"/>
      <c r="P50" s="85">
        <f>M50+N50+O51</f>
        <v>35.583333333333329</v>
      </c>
      <c r="Q50" s="60">
        <f>IF($L$4=TRUE,P50,P50-N50)</f>
        <v>35.583333333333329</v>
      </c>
      <c r="S50" s="79"/>
      <c r="T50" s="79"/>
      <c r="U50" s="1">
        <f>COUNTA(F50:L50)</f>
        <v>5</v>
      </c>
      <c r="V50" s="84"/>
      <c r="W50" s="62">
        <f>IF(V51=TRUE,IF(Q50&lt;=[1]Data!$B$34,0,(Q50-S51)-$I$4),0)</f>
        <v>0</v>
      </c>
      <c r="X50" s="1">
        <f>IF(F50&lt;&gt;0,1,IF(F51&lt;&gt;0,1,""))</f>
        <v>1</v>
      </c>
      <c r="Y50" s="42">
        <f>M50</f>
        <v>35.583333333333329</v>
      </c>
      <c r="Z50" s="42">
        <f>N50</f>
        <v>0</v>
      </c>
      <c r="AA50" s="42">
        <f>O51</f>
        <v>0</v>
      </c>
    </row>
    <row r="51" spans="1:27" s="1" customFormat="1" x14ac:dyDescent="0.25">
      <c r="A51" s="64">
        <f>[1]Data!M9</f>
        <v>43598</v>
      </c>
      <c r="B51" s="65">
        <f>[1]Data!N9</f>
        <v>43604</v>
      </c>
      <c r="C51" s="66" t="s">
        <v>25</v>
      </c>
      <c r="D51" s="66"/>
      <c r="E51" s="67"/>
      <c r="F51" s="54"/>
      <c r="G51" s="55"/>
      <c r="H51" s="54"/>
      <c r="I51" s="54"/>
      <c r="J51" s="54"/>
      <c r="K51" s="68"/>
      <c r="L51" s="68"/>
      <c r="M51" s="58"/>
      <c r="N51" s="69"/>
      <c r="O51" s="58">
        <f>SUM(F51:J51)</f>
        <v>0</v>
      </c>
      <c r="P51" s="85"/>
      <c r="Q51" s="71">
        <f>S51</f>
        <v>0.18333333333333002</v>
      </c>
      <c r="R51" s="42"/>
      <c r="S51" s="72">
        <f>IF(AND(F49&gt;=[1]Data!$B$41,T51&lt;0),0,T51)</f>
        <v>0.18333333333333002</v>
      </c>
      <c r="T51" s="72">
        <f>IF(V51=TRUE,IF(Q50=0,0,MIN(Q50-$I$4,$I$5-$I$4)),0)</f>
        <v>0.18333333333333002</v>
      </c>
      <c r="V51" s="73" t="b">
        <v>1</v>
      </c>
      <c r="W51" s="74"/>
    </row>
    <row r="52" spans="1:27" s="1" customFormat="1" x14ac:dyDescent="0.25">
      <c r="C52" s="75"/>
      <c r="D52" s="75"/>
      <c r="E52" s="75"/>
      <c r="F52" s="76"/>
      <c r="G52" s="77"/>
      <c r="H52" s="77"/>
      <c r="I52" s="77"/>
      <c r="J52" s="77"/>
      <c r="K52" s="78"/>
      <c r="M52" s="72"/>
      <c r="O52" s="92"/>
      <c r="P52" s="72"/>
      <c r="Q52" s="79"/>
      <c r="S52" s="79"/>
      <c r="T52" s="79"/>
      <c r="V52" s="84"/>
      <c r="W52" s="87"/>
    </row>
    <row r="53" spans="1:27" s="1" customFormat="1" x14ac:dyDescent="0.25">
      <c r="C53" s="75"/>
      <c r="D53" s="75"/>
      <c r="E53" s="75"/>
      <c r="F53" s="80"/>
      <c r="G53" s="81"/>
      <c r="H53" s="81"/>
      <c r="I53" s="81"/>
      <c r="J53" s="81"/>
      <c r="K53" s="78"/>
      <c r="M53" s="72"/>
      <c r="O53" s="72"/>
      <c r="P53" s="72"/>
      <c r="Q53" s="79"/>
      <c r="S53" s="79"/>
      <c r="T53" s="79"/>
      <c r="V53" s="84"/>
    </row>
    <row r="54" spans="1:27" s="1" customFormat="1" ht="20.25" x14ac:dyDescent="0.25">
      <c r="A54" s="43"/>
      <c r="B54" s="93"/>
      <c r="C54" s="89"/>
      <c r="D54" s="89"/>
      <c r="E54" s="89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43"/>
      <c r="S54" s="79"/>
      <c r="T54" s="79"/>
      <c r="V54" s="84"/>
    </row>
    <row r="55" spans="1:27" s="1" customFormat="1" x14ac:dyDescent="0.2">
      <c r="A55" s="43"/>
      <c r="B55" s="44"/>
      <c r="C55" s="44"/>
      <c r="D55" s="44"/>
      <c r="E55" s="44"/>
      <c r="F55" s="45">
        <f>L49+1</f>
        <v>43605</v>
      </c>
      <c r="G55" s="83">
        <f>F55+1</f>
        <v>43606</v>
      </c>
      <c r="H55" s="45">
        <f>G55+1</f>
        <v>43607</v>
      </c>
      <c r="I55" s="45">
        <f>H55+1</f>
        <v>43608</v>
      </c>
      <c r="J55" s="45">
        <f>I55+1</f>
        <v>43609</v>
      </c>
      <c r="K55" s="45">
        <f>J55+1</f>
        <v>43610</v>
      </c>
      <c r="L55" s="45">
        <f>K55+1</f>
        <v>43611</v>
      </c>
      <c r="M55" s="49"/>
      <c r="N55" s="49"/>
      <c r="O55" s="49"/>
      <c r="P55" s="49"/>
      <c r="Q55" s="43"/>
      <c r="S55" s="79"/>
      <c r="T55" s="79"/>
      <c r="V55" s="84"/>
    </row>
    <row r="56" spans="1:27" s="1" customFormat="1" ht="20.25" x14ac:dyDescent="0.25">
      <c r="A56" s="51" t="str">
        <f>[1]Data!$K10&amp;" - "&amp;[1]Data!$L10</f>
        <v>2019 - 21</v>
      </c>
      <c r="B56" s="51"/>
      <c r="C56" s="52" t="s">
        <v>24</v>
      </c>
      <c r="D56" s="52"/>
      <c r="E56" s="53"/>
      <c r="F56" s="54">
        <v>7.42</v>
      </c>
      <c r="G56" s="55">
        <v>7</v>
      </c>
      <c r="H56" s="54">
        <v>7</v>
      </c>
      <c r="I56" s="54">
        <v>7</v>
      </c>
      <c r="J56" s="54">
        <v>7</v>
      </c>
      <c r="K56" s="56"/>
      <c r="L56" s="56"/>
      <c r="M56" s="57">
        <f>SUM(F56:K56)</f>
        <v>35.42</v>
      </c>
      <c r="N56" s="58">
        <f>K56+L56</f>
        <v>0</v>
      </c>
      <c r="O56" s="58"/>
      <c r="P56" s="85">
        <f>M56+N56+O57</f>
        <v>35.42</v>
      </c>
      <c r="Q56" s="60">
        <f>IF($L$4=TRUE,P56,P56-N56)</f>
        <v>35.42</v>
      </c>
      <c r="S56" s="79"/>
      <c r="T56" s="79"/>
      <c r="U56" s="1">
        <f>COUNTA(F56:L56)</f>
        <v>5</v>
      </c>
      <c r="V56" s="84"/>
      <c r="W56" s="62">
        <f>IF(V57=TRUE,IF(Q56&lt;=[1]Data!$B$34,0,(Q56-S57)-$I$4),0)</f>
        <v>0</v>
      </c>
      <c r="X56" s="1">
        <f>IF(F56&lt;&gt;0,1,IF(F57&lt;&gt;0,1,""))</f>
        <v>1</v>
      </c>
      <c r="Y56" s="42">
        <f>M56</f>
        <v>35.42</v>
      </c>
      <c r="Z56" s="42">
        <f>N56</f>
        <v>0</v>
      </c>
      <c r="AA56" s="42">
        <f>O57</f>
        <v>0</v>
      </c>
    </row>
    <row r="57" spans="1:27" s="1" customFormat="1" x14ac:dyDescent="0.25">
      <c r="A57" s="64">
        <f>[1]Data!M10</f>
        <v>43605</v>
      </c>
      <c r="B57" s="65">
        <f>[1]Data!N10</f>
        <v>43611</v>
      </c>
      <c r="C57" s="66" t="s">
        <v>25</v>
      </c>
      <c r="D57" s="66"/>
      <c r="E57" s="67"/>
      <c r="F57" s="54"/>
      <c r="G57" s="55"/>
      <c r="H57" s="54"/>
      <c r="I57" s="54"/>
      <c r="J57" s="54"/>
      <c r="K57" s="68"/>
      <c r="L57" s="68"/>
      <c r="M57" s="58"/>
      <c r="N57" s="69"/>
      <c r="O57" s="58">
        <f>SUM(F57:J57)</f>
        <v>0</v>
      </c>
      <c r="P57" s="85"/>
      <c r="Q57" s="71">
        <f>S57</f>
        <v>2.0000000000003126E-2</v>
      </c>
      <c r="R57" s="42"/>
      <c r="S57" s="72">
        <f>IF(AND(F55&gt;=[1]Data!$B$41,T57&lt;0),0,T57)</f>
        <v>2.0000000000003126E-2</v>
      </c>
      <c r="T57" s="72">
        <f>IF(V57=TRUE,IF(Q56=0,0,MIN(Q56-$I$4,$I$5-$I$4)),0)</f>
        <v>2.0000000000003126E-2</v>
      </c>
      <c r="V57" s="73" t="b">
        <v>1</v>
      </c>
      <c r="W57" s="74"/>
    </row>
    <row r="58" spans="1:27" s="1" customFormat="1" x14ac:dyDescent="0.25">
      <c r="C58" s="75"/>
      <c r="D58" s="75"/>
      <c r="E58" s="75"/>
      <c r="F58" s="76"/>
      <c r="G58" s="77"/>
      <c r="H58" s="77"/>
      <c r="I58" s="77"/>
      <c r="J58" s="77"/>
      <c r="K58" s="78"/>
      <c r="M58" s="72"/>
      <c r="O58" s="92"/>
      <c r="P58" s="72"/>
      <c r="Q58" s="79"/>
      <c r="S58" s="79"/>
      <c r="T58" s="79"/>
      <c r="V58" s="84"/>
      <c r="W58" s="87"/>
    </row>
    <row r="59" spans="1:27" s="1" customFormat="1" x14ac:dyDescent="0.25">
      <c r="C59" s="75"/>
      <c r="D59" s="75"/>
      <c r="E59" s="75"/>
      <c r="F59" s="80"/>
      <c r="G59" s="81"/>
      <c r="H59" s="81"/>
      <c r="I59" s="81"/>
      <c r="J59" s="81"/>
      <c r="K59" s="78"/>
      <c r="M59" s="72"/>
      <c r="O59" s="72"/>
      <c r="P59" s="72"/>
      <c r="Q59" s="79"/>
      <c r="S59" s="79"/>
      <c r="T59" s="79"/>
      <c r="V59" s="84"/>
    </row>
    <row r="60" spans="1:27" s="1" customFormat="1" ht="20.25" x14ac:dyDescent="0.25">
      <c r="A60" s="43"/>
      <c r="B60" s="93"/>
      <c r="C60" s="89"/>
      <c r="D60" s="89"/>
      <c r="E60" s="89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2"/>
      <c r="Q60" s="43"/>
      <c r="S60" s="79"/>
      <c r="T60" s="79"/>
      <c r="V60" s="84"/>
    </row>
    <row r="61" spans="1:27" s="1" customFormat="1" x14ac:dyDescent="0.2">
      <c r="A61" s="43"/>
      <c r="B61" s="44"/>
      <c r="C61" s="44"/>
      <c r="D61" s="44"/>
      <c r="E61" s="44"/>
      <c r="F61" s="45">
        <f>L55+1</f>
        <v>43612</v>
      </c>
      <c r="G61" s="83">
        <f>F61+1</f>
        <v>43613</v>
      </c>
      <c r="H61" s="45">
        <f>G61+1</f>
        <v>43614</v>
      </c>
      <c r="I61" s="45">
        <f>H61+1</f>
        <v>43615</v>
      </c>
      <c r="J61" s="45">
        <f>I61+1</f>
        <v>43616</v>
      </c>
      <c r="K61" s="45">
        <f>J61+1</f>
        <v>43617</v>
      </c>
      <c r="L61" s="45">
        <f>K61+1</f>
        <v>43618</v>
      </c>
      <c r="M61" s="49"/>
      <c r="N61" s="49"/>
      <c r="O61" s="49"/>
      <c r="P61" s="49"/>
      <c r="Q61" s="43"/>
      <c r="S61" s="79"/>
      <c r="T61" s="79"/>
      <c r="V61" s="84"/>
    </row>
    <row r="62" spans="1:27" s="1" customFormat="1" ht="20.25" x14ac:dyDescent="0.25">
      <c r="A62" s="51" t="str">
        <f>[1]Data!$K11&amp;" - "&amp;[1]Data!$L11</f>
        <v>2019 - 22</v>
      </c>
      <c r="B62" s="51"/>
      <c r="C62" s="52" t="s">
        <v>24</v>
      </c>
      <c r="D62" s="52"/>
      <c r="E62" s="53"/>
      <c r="F62" s="54">
        <v>7.42</v>
      </c>
      <c r="G62" s="55">
        <v>7</v>
      </c>
      <c r="H62" s="54">
        <v>7</v>
      </c>
      <c r="I62" s="54"/>
      <c r="J62" s="54">
        <v>7</v>
      </c>
      <c r="K62" s="56"/>
      <c r="L62" s="56"/>
      <c r="M62" s="57">
        <f>SUM(F62:K62)</f>
        <v>28.42</v>
      </c>
      <c r="N62" s="58">
        <f>K62+L62</f>
        <v>0</v>
      </c>
      <c r="O62" s="58"/>
      <c r="P62" s="85">
        <f>M62+N62+O63</f>
        <v>35.42</v>
      </c>
      <c r="Q62" s="60">
        <f>IF($L$4=TRUE,P62,P62-N62)</f>
        <v>35.42</v>
      </c>
      <c r="S62" s="79"/>
      <c r="T62" s="79"/>
      <c r="U62" s="1">
        <f>COUNTA(F62:L62)</f>
        <v>4</v>
      </c>
      <c r="V62" s="84"/>
      <c r="W62" s="62">
        <f>IF(V63=TRUE,IF(Q62&lt;=[1]Data!$B$34,0,(Q62-S63)-$I$4),0)</f>
        <v>0</v>
      </c>
      <c r="X62" s="1">
        <f>IF(F62&lt;&gt;0,1,IF(F63&lt;&gt;0,1,""))</f>
        <v>1</v>
      </c>
      <c r="Y62" s="42">
        <f>M62</f>
        <v>28.42</v>
      </c>
      <c r="Z62" s="42">
        <f>N62</f>
        <v>0</v>
      </c>
      <c r="AA62" s="42">
        <f>O63</f>
        <v>7</v>
      </c>
    </row>
    <row r="63" spans="1:27" s="1" customFormat="1" x14ac:dyDescent="0.25">
      <c r="A63" s="64">
        <f>[1]Data!M11</f>
        <v>43612</v>
      </c>
      <c r="B63" s="65">
        <f>[1]Data!N11</f>
        <v>43618</v>
      </c>
      <c r="C63" s="66" t="s">
        <v>25</v>
      </c>
      <c r="D63" s="66"/>
      <c r="E63" s="67"/>
      <c r="F63" s="54"/>
      <c r="G63" s="55"/>
      <c r="H63" s="54"/>
      <c r="I63" s="54">
        <v>7</v>
      </c>
      <c r="J63" s="54"/>
      <c r="K63" s="68"/>
      <c r="L63" s="68"/>
      <c r="M63" s="58"/>
      <c r="N63" s="69"/>
      <c r="O63" s="58">
        <f>SUM(F63:J63)</f>
        <v>7</v>
      </c>
      <c r="P63" s="85"/>
      <c r="Q63" s="71">
        <f>S63</f>
        <v>2.0000000000003126E-2</v>
      </c>
      <c r="R63" s="42"/>
      <c r="S63" s="72">
        <f>IF(AND(F61&gt;=[1]Data!$B$41,T63&lt;0),0,T63)</f>
        <v>2.0000000000003126E-2</v>
      </c>
      <c r="T63" s="72">
        <f>IF(V63=TRUE,IF(Q62=0,0,MIN(Q62-$I$4,$I$5-$I$4)),0)</f>
        <v>2.0000000000003126E-2</v>
      </c>
      <c r="V63" s="73" t="b">
        <v>1</v>
      </c>
      <c r="W63" s="74"/>
    </row>
    <row r="64" spans="1:27" s="1" customFormat="1" x14ac:dyDescent="0.25">
      <c r="C64" s="75"/>
      <c r="D64" s="75"/>
      <c r="E64" s="75"/>
      <c r="F64" s="76"/>
      <c r="G64" s="77"/>
      <c r="H64" s="77"/>
      <c r="I64" s="77"/>
      <c r="J64" s="77"/>
      <c r="K64" s="78"/>
      <c r="M64" s="72"/>
      <c r="O64" s="92"/>
      <c r="P64" s="72"/>
      <c r="Q64" s="79"/>
      <c r="S64" s="79"/>
      <c r="T64" s="79"/>
      <c r="V64" s="84"/>
      <c r="W64" s="87"/>
    </row>
    <row r="65" spans="1:27" s="1" customFormat="1" x14ac:dyDescent="0.25">
      <c r="C65" s="75"/>
      <c r="D65" s="75"/>
      <c r="E65" s="75"/>
      <c r="F65" s="80"/>
      <c r="G65" s="81"/>
      <c r="H65" s="81"/>
      <c r="I65" s="81"/>
      <c r="J65" s="81"/>
      <c r="K65" s="78"/>
      <c r="M65" s="72"/>
      <c r="O65" s="72"/>
      <c r="P65" s="72"/>
      <c r="Q65" s="79"/>
      <c r="S65" s="79"/>
      <c r="T65" s="79"/>
      <c r="V65" s="84"/>
    </row>
    <row r="66" spans="1:27" s="1" customFormat="1" x14ac:dyDescent="0.25">
      <c r="A66" s="95"/>
      <c r="B66" s="96"/>
      <c r="C66" s="89"/>
      <c r="D66" s="89"/>
      <c r="E66" s="89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97"/>
      <c r="Q66" s="98"/>
      <c r="S66" s="79"/>
      <c r="T66" s="79"/>
      <c r="V66" s="84"/>
    </row>
    <row r="67" spans="1:27" s="1" customFormat="1" ht="15.75" thickBot="1" x14ac:dyDescent="0.25">
      <c r="A67" s="43"/>
      <c r="B67" s="44"/>
      <c r="C67" s="44"/>
      <c r="D67" s="44"/>
      <c r="E67" s="44"/>
      <c r="F67" s="45">
        <f>L61+1</f>
        <v>43619</v>
      </c>
      <c r="G67" s="83">
        <f>F67+1</f>
        <v>43620</v>
      </c>
      <c r="H67" s="45">
        <f>G67+1</f>
        <v>43621</v>
      </c>
      <c r="I67" s="45">
        <f>H67+1</f>
        <v>43622</v>
      </c>
      <c r="J67" s="45">
        <f>I67+1</f>
        <v>43623</v>
      </c>
      <c r="K67" s="45">
        <f>J67+1</f>
        <v>43624</v>
      </c>
      <c r="L67" s="45">
        <f>K67+1</f>
        <v>43625</v>
      </c>
      <c r="M67" s="49"/>
      <c r="N67" s="49"/>
      <c r="O67" s="49"/>
      <c r="P67" s="49"/>
      <c r="Q67" s="43"/>
      <c r="S67" s="79"/>
      <c r="T67" s="79"/>
      <c r="V67" s="84"/>
    </row>
    <row r="68" spans="1:27" s="1" customFormat="1" ht="21" thickBot="1" x14ac:dyDescent="0.3">
      <c r="A68" s="51" t="str">
        <f>[1]Data!$K12&amp;" - "&amp;[1]Data!$L12</f>
        <v>2019 - 23</v>
      </c>
      <c r="B68" s="51"/>
      <c r="C68" s="52" t="s">
        <v>24</v>
      </c>
      <c r="D68" s="52"/>
      <c r="E68" s="53"/>
      <c r="F68" s="54">
        <v>7</v>
      </c>
      <c r="G68" s="55">
        <v>7.42</v>
      </c>
      <c r="H68" s="100">
        <v>8</v>
      </c>
      <c r="I68" s="101">
        <v>8</v>
      </c>
      <c r="J68" s="102">
        <v>8</v>
      </c>
      <c r="K68" s="103"/>
      <c r="L68" s="56"/>
      <c r="M68" s="57">
        <f>SUM(F68:K68)</f>
        <v>38.42</v>
      </c>
      <c r="N68" s="58">
        <f>K68+L68</f>
        <v>0</v>
      </c>
      <c r="O68" s="58"/>
      <c r="P68" s="85">
        <f>M68+N68+O69</f>
        <v>38.42</v>
      </c>
      <c r="Q68" s="60">
        <f>IF($L$4=TRUE,P68,P68-N68)</f>
        <v>38.42</v>
      </c>
      <c r="S68" s="79"/>
      <c r="T68" s="79"/>
      <c r="U68" s="1">
        <f>COUNTA(F68:L68)</f>
        <v>5</v>
      </c>
      <c r="V68" s="84"/>
      <c r="W68" s="62">
        <f>IF(V69=TRUE,IF(Q68&lt;=[1]Data!$B$34,0,(Q68-S69)-$I$4),0)</f>
        <v>2.0000000000003126E-2</v>
      </c>
      <c r="X68" s="1">
        <f>IF(F68&lt;&gt;0,1,IF(F69&lt;&gt;0,1,""))</f>
        <v>1</v>
      </c>
      <c r="Y68" s="42">
        <f>M68</f>
        <v>38.42</v>
      </c>
      <c r="Z68" s="42">
        <f>N68</f>
        <v>0</v>
      </c>
      <c r="AA68" s="42">
        <f>O69</f>
        <v>0</v>
      </c>
    </row>
    <row r="69" spans="1:27" s="1" customFormat="1" x14ac:dyDescent="0.25">
      <c r="A69" s="64">
        <f>[1]Data!M12</f>
        <v>43619</v>
      </c>
      <c r="B69" s="65">
        <f>[1]Data!N12</f>
        <v>43625</v>
      </c>
      <c r="C69" s="66" t="s">
        <v>25</v>
      </c>
      <c r="D69" s="66"/>
      <c r="E69" s="67"/>
      <c r="F69" s="54"/>
      <c r="G69" s="55"/>
      <c r="H69" s="91"/>
      <c r="I69" s="91"/>
      <c r="J69" s="91"/>
      <c r="K69" s="68"/>
      <c r="L69" s="68"/>
      <c r="M69" s="58"/>
      <c r="N69" s="69"/>
      <c r="O69" s="58">
        <f>SUM(F69:J69)</f>
        <v>0</v>
      </c>
      <c r="P69" s="85"/>
      <c r="Q69" s="71">
        <f>S69</f>
        <v>3</v>
      </c>
      <c r="R69" s="72"/>
      <c r="S69" s="72">
        <f>IF(AND(F67&gt;=[1]Data!$B$41,T69&lt;0),0,T69)</f>
        <v>3</v>
      </c>
      <c r="T69" s="72">
        <f>IF(V69=TRUE,IF(Q68=0,0,MIN(Q68-$I$4,$I$5-$I$4)),0)</f>
        <v>3</v>
      </c>
      <c r="V69" s="73" t="b">
        <v>1</v>
      </c>
      <c r="W69" s="74"/>
    </row>
    <row r="70" spans="1:27" s="1" customFormat="1" x14ac:dyDescent="0.25">
      <c r="C70" s="75"/>
      <c r="D70" s="75"/>
      <c r="E70" s="75"/>
      <c r="F70" s="76"/>
      <c r="G70" s="77"/>
      <c r="H70" s="77"/>
      <c r="I70" s="77"/>
      <c r="J70" s="77"/>
      <c r="K70" s="78"/>
      <c r="M70" s="72"/>
      <c r="O70" s="92"/>
      <c r="P70" s="72"/>
      <c r="Q70" s="79"/>
      <c r="R70" s="79"/>
      <c r="S70" s="79"/>
      <c r="T70" s="79"/>
      <c r="V70" s="84"/>
      <c r="W70" s="87"/>
    </row>
    <row r="71" spans="1:27" s="1" customFormat="1" x14ac:dyDescent="0.25">
      <c r="C71" s="75"/>
      <c r="D71" s="75"/>
      <c r="E71" s="75"/>
      <c r="F71" s="80"/>
      <c r="G71" s="81"/>
      <c r="H71" s="81"/>
      <c r="I71" s="81"/>
      <c r="J71" s="81"/>
      <c r="K71" s="78"/>
      <c r="M71" s="72"/>
      <c r="O71" s="72"/>
      <c r="P71" s="72"/>
      <c r="Q71" s="79"/>
      <c r="S71" s="79"/>
      <c r="T71" s="79"/>
      <c r="V71" s="84"/>
    </row>
    <row r="72" spans="1:27" s="1" customFormat="1" ht="20.25" x14ac:dyDescent="0.25">
      <c r="A72" s="88"/>
      <c r="B72" s="88"/>
      <c r="C72" s="89"/>
      <c r="D72" s="89"/>
      <c r="E72" s="89"/>
      <c r="F72" s="82"/>
      <c r="G72" s="82"/>
      <c r="H72" s="82"/>
      <c r="I72" s="82"/>
      <c r="J72" s="82"/>
      <c r="K72" s="82"/>
      <c r="L72" s="82"/>
      <c r="M72" s="82"/>
      <c r="N72" s="82"/>
      <c r="O72" s="82"/>
      <c r="P72" s="43"/>
      <c r="Q72" s="43"/>
      <c r="S72" s="79"/>
      <c r="T72" s="79"/>
      <c r="V72" s="84"/>
    </row>
    <row r="73" spans="1:27" s="1" customFormat="1" x14ac:dyDescent="0.2">
      <c r="A73" s="43"/>
      <c r="B73" s="44"/>
      <c r="C73" s="44"/>
      <c r="D73" s="44"/>
      <c r="E73" s="44"/>
      <c r="F73" s="45">
        <f>L67+1</f>
        <v>43626</v>
      </c>
      <c r="G73" s="83">
        <f>F73+1</f>
        <v>43627</v>
      </c>
      <c r="H73" s="45">
        <f>G73+1</f>
        <v>43628</v>
      </c>
      <c r="I73" s="45">
        <f>H73+1</f>
        <v>43629</v>
      </c>
      <c r="J73" s="45">
        <f>I73+1</f>
        <v>43630</v>
      </c>
      <c r="K73" s="45">
        <f>J73+1</f>
        <v>43631</v>
      </c>
      <c r="L73" s="45">
        <f>K73+1</f>
        <v>43632</v>
      </c>
      <c r="M73" s="49"/>
      <c r="N73" s="49"/>
      <c r="O73" s="49"/>
      <c r="P73" s="49"/>
      <c r="Q73" s="43"/>
      <c r="S73" s="79"/>
      <c r="T73" s="79"/>
      <c r="V73" s="84"/>
    </row>
    <row r="74" spans="1:27" s="1" customFormat="1" ht="20.25" x14ac:dyDescent="0.25">
      <c r="A74" s="51" t="str">
        <f>[1]Data!$K13&amp;" - "&amp;[1]Data!$L13</f>
        <v>2019 - 24</v>
      </c>
      <c r="B74" s="51"/>
      <c r="C74" s="52" t="s">
        <v>24</v>
      </c>
      <c r="D74" s="52"/>
      <c r="E74" s="53"/>
      <c r="F74" s="54"/>
      <c r="G74" s="55">
        <v>7.42</v>
      </c>
      <c r="H74" s="54">
        <v>7</v>
      </c>
      <c r="I74" s="54">
        <v>7</v>
      </c>
      <c r="J74" s="54">
        <v>7</v>
      </c>
      <c r="K74" s="56"/>
      <c r="L74" s="56"/>
      <c r="M74" s="57">
        <f>SUM(F74:K74)</f>
        <v>28.42</v>
      </c>
      <c r="N74" s="58">
        <f>K74+L74</f>
        <v>0</v>
      </c>
      <c r="O74" s="58"/>
      <c r="P74" s="85">
        <f>M74+N74+O75</f>
        <v>35.42</v>
      </c>
      <c r="Q74" s="60">
        <f>IF($L$4=TRUE,P74,P74-N74)</f>
        <v>35.42</v>
      </c>
      <c r="S74" s="79"/>
      <c r="T74" s="79"/>
      <c r="U74" s="1">
        <f>COUNTA(F74:L74)</f>
        <v>4</v>
      </c>
      <c r="V74" s="84"/>
      <c r="W74" s="62">
        <f>IF(V75=TRUE,IF(Q74&lt;=[1]Data!$B$34,0,(Q74-S75)-$I$4),0)</f>
        <v>0</v>
      </c>
      <c r="X74" s="1">
        <f>IF(F74&lt;&gt;0,1,IF(F75&lt;&gt;0,1,""))</f>
        <v>1</v>
      </c>
      <c r="Y74" s="42">
        <f>M74</f>
        <v>28.42</v>
      </c>
      <c r="Z74" s="42">
        <f>N74</f>
        <v>0</v>
      </c>
      <c r="AA74" s="42">
        <f>O75</f>
        <v>7</v>
      </c>
    </row>
    <row r="75" spans="1:27" s="1" customFormat="1" x14ac:dyDescent="0.25">
      <c r="A75" s="64">
        <f>[1]Data!M13</f>
        <v>43626</v>
      </c>
      <c r="B75" s="65">
        <f>[1]Data!N13</f>
        <v>43632</v>
      </c>
      <c r="C75" s="66" t="s">
        <v>25</v>
      </c>
      <c r="D75" s="66"/>
      <c r="E75" s="67"/>
      <c r="F75" s="54">
        <v>7</v>
      </c>
      <c r="G75" s="55"/>
      <c r="H75" s="54"/>
      <c r="I75" s="54"/>
      <c r="J75" s="54"/>
      <c r="K75" s="68"/>
      <c r="L75" s="68"/>
      <c r="M75" s="58"/>
      <c r="N75" s="69"/>
      <c r="O75" s="58">
        <f>SUM(F75:J75)</f>
        <v>7</v>
      </c>
      <c r="P75" s="85"/>
      <c r="Q75" s="71">
        <f>S75</f>
        <v>2.0000000000003126E-2</v>
      </c>
      <c r="R75" s="42"/>
      <c r="S75" s="72">
        <f>IF(AND(F73&gt;=[1]Data!$B$41,T75&lt;0),0,T75)</f>
        <v>2.0000000000003126E-2</v>
      </c>
      <c r="T75" s="72">
        <f>IF(V75=TRUE,IF(Q74=0,0,MIN(Q74-$I$4,$I$5-$I$4)),0)</f>
        <v>2.0000000000003126E-2</v>
      </c>
      <c r="V75" s="73" t="b">
        <v>1</v>
      </c>
      <c r="W75" s="74"/>
    </row>
    <row r="76" spans="1:27" s="1" customFormat="1" x14ac:dyDescent="0.25">
      <c r="C76" s="75"/>
      <c r="D76" s="75"/>
      <c r="E76" s="75"/>
      <c r="F76" s="76"/>
      <c r="G76" s="77"/>
      <c r="H76" s="77"/>
      <c r="I76" s="77"/>
      <c r="J76" s="77"/>
      <c r="K76" s="78"/>
      <c r="M76" s="72"/>
      <c r="O76" s="92"/>
      <c r="P76" s="72"/>
      <c r="Q76" s="79"/>
      <c r="S76" s="79"/>
      <c r="T76" s="79"/>
      <c r="V76" s="84"/>
      <c r="W76" s="87"/>
    </row>
    <row r="77" spans="1:27" s="1" customFormat="1" x14ac:dyDescent="0.25">
      <c r="C77" s="75"/>
      <c r="D77" s="75"/>
      <c r="E77" s="75"/>
      <c r="F77" s="80"/>
      <c r="G77" s="81"/>
      <c r="H77" s="81"/>
      <c r="I77" s="81"/>
      <c r="J77" s="81"/>
      <c r="K77" s="78"/>
      <c r="M77" s="72"/>
      <c r="O77" s="72"/>
      <c r="P77" s="72"/>
      <c r="Q77" s="79"/>
      <c r="S77" s="79"/>
      <c r="T77" s="79"/>
      <c r="V77" s="84"/>
    </row>
    <row r="78" spans="1:27" s="1" customFormat="1" ht="20.25" x14ac:dyDescent="0.25">
      <c r="B78" s="104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S78" s="79"/>
      <c r="T78" s="79"/>
      <c r="V78" s="84"/>
    </row>
    <row r="79" spans="1:27" s="1" customFormat="1" ht="15.75" thickBot="1" x14ac:dyDescent="0.25">
      <c r="A79" s="43"/>
      <c r="B79" s="44"/>
      <c r="C79" s="44"/>
      <c r="D79" s="44"/>
      <c r="E79" s="44"/>
      <c r="F79" s="45">
        <f>L73+1</f>
        <v>43633</v>
      </c>
      <c r="G79" s="45">
        <f>F79+1</f>
        <v>43634</v>
      </c>
      <c r="H79" s="45">
        <f>G79+1</f>
        <v>43635</v>
      </c>
      <c r="I79" s="45">
        <f>H79+1</f>
        <v>43636</v>
      </c>
      <c r="J79" s="45">
        <f>I79+1</f>
        <v>43637</v>
      </c>
      <c r="K79" s="45">
        <f>J79+1</f>
        <v>43638</v>
      </c>
      <c r="L79" s="45">
        <f>K79+1</f>
        <v>43639</v>
      </c>
      <c r="M79" s="49"/>
      <c r="N79" s="49"/>
      <c r="O79" s="49"/>
      <c r="P79" s="49"/>
      <c r="Q79" s="43"/>
      <c r="S79" s="79"/>
      <c r="T79" s="79"/>
      <c r="V79" s="84"/>
    </row>
    <row r="80" spans="1:27" s="1" customFormat="1" ht="21" thickBot="1" x14ac:dyDescent="0.3">
      <c r="A80" s="51" t="str">
        <f>[1]Data!$K14&amp;" - "&amp;[1]Data!$L14</f>
        <v>2019 - 25</v>
      </c>
      <c r="B80" s="51"/>
      <c r="C80" s="52" t="s">
        <v>24</v>
      </c>
      <c r="D80" s="52"/>
      <c r="E80" s="53"/>
      <c r="F80" s="55">
        <v>7.42</v>
      </c>
      <c r="G80" s="105">
        <v>9</v>
      </c>
      <c r="H80" s="101">
        <v>10</v>
      </c>
      <c r="I80" s="102">
        <v>8</v>
      </c>
      <c r="J80" s="106">
        <v>7</v>
      </c>
      <c r="K80" s="56"/>
      <c r="L80" s="56"/>
      <c r="M80" s="57">
        <f>SUM(F80:K80)</f>
        <v>41.42</v>
      </c>
      <c r="N80" s="58">
        <f>K80+L80</f>
        <v>0</v>
      </c>
      <c r="O80" s="58"/>
      <c r="P80" s="85">
        <f>M80+N80+O81</f>
        <v>41.42</v>
      </c>
      <c r="Q80" s="60">
        <f>IF($L$4=TRUE,P80,P80-N80)</f>
        <v>41.42</v>
      </c>
      <c r="S80" s="79"/>
      <c r="T80" s="79"/>
      <c r="U80" s="1">
        <f>COUNTA(F80:L80)</f>
        <v>5</v>
      </c>
      <c r="V80" s="84"/>
      <c r="W80" s="62">
        <f>IF(V81=TRUE,IF(Q80&lt;=[1]Data!$B$34,0,(Q80-S81)-$I$4),0)</f>
        <v>3.0200000000000031</v>
      </c>
      <c r="X80" s="1">
        <f>IF(F80&lt;&gt;0,1,IF(F81&lt;&gt;0,1,""))</f>
        <v>1</v>
      </c>
      <c r="Y80" s="42">
        <f>M80</f>
        <v>41.42</v>
      </c>
      <c r="Z80" s="42">
        <f>N80</f>
        <v>0</v>
      </c>
      <c r="AA80" s="42">
        <f>O81</f>
        <v>0</v>
      </c>
    </row>
    <row r="81" spans="1:27" s="1" customFormat="1" x14ac:dyDescent="0.25">
      <c r="A81" s="64">
        <f>[1]Data!M14</f>
        <v>43633</v>
      </c>
      <c r="B81" s="65">
        <f>[1]Data!N14</f>
        <v>43639</v>
      </c>
      <c r="C81" s="66" t="s">
        <v>25</v>
      </c>
      <c r="D81" s="66"/>
      <c r="E81" s="67"/>
      <c r="F81" s="54"/>
      <c r="G81" s="107"/>
      <c r="H81" s="91"/>
      <c r="I81" s="91"/>
      <c r="J81" s="54"/>
      <c r="K81" s="68"/>
      <c r="L81" s="68"/>
      <c r="M81" s="58"/>
      <c r="N81" s="69"/>
      <c r="O81" s="58">
        <f>SUM(F81:J81)</f>
        <v>0</v>
      </c>
      <c r="P81" s="85"/>
      <c r="Q81" s="71">
        <f>S81</f>
        <v>3</v>
      </c>
      <c r="R81" s="42"/>
      <c r="S81" s="72">
        <f>IF(AND(F79&gt;=[1]Data!$B$41,T81&lt;0),0,T81)</f>
        <v>3</v>
      </c>
      <c r="T81" s="72">
        <f>IF(V81=TRUE,IF(Q80=0,0,MIN(Q80-$I$4,$I$5-$I$4)),0)</f>
        <v>3</v>
      </c>
      <c r="V81" s="73" t="b">
        <v>1</v>
      </c>
      <c r="W81" s="74"/>
    </row>
    <row r="82" spans="1:27" s="1" customFormat="1" x14ac:dyDescent="0.25">
      <c r="C82" s="75"/>
      <c r="D82" s="75"/>
      <c r="E82" s="75"/>
      <c r="F82" s="76"/>
      <c r="G82" s="77"/>
      <c r="H82" s="77"/>
      <c r="I82" s="77"/>
      <c r="J82" s="77"/>
      <c r="K82" s="78"/>
      <c r="M82" s="72"/>
      <c r="O82" s="92"/>
      <c r="P82" s="72"/>
      <c r="Q82" s="79"/>
      <c r="S82" s="79"/>
      <c r="T82" s="79"/>
      <c r="V82" s="84"/>
      <c r="W82" s="87"/>
    </row>
    <row r="83" spans="1:27" s="1" customFormat="1" x14ac:dyDescent="0.25">
      <c r="C83" s="75"/>
      <c r="D83" s="75"/>
      <c r="E83" s="75"/>
      <c r="F83" s="80"/>
      <c r="G83" s="81"/>
      <c r="H83" s="81"/>
      <c r="I83" s="81"/>
      <c r="J83" s="81"/>
      <c r="K83" s="78"/>
      <c r="M83" s="72"/>
      <c r="O83" s="72"/>
      <c r="P83" s="72"/>
      <c r="Q83" s="79"/>
      <c r="S83" s="79"/>
      <c r="T83" s="79"/>
      <c r="V83" s="84"/>
    </row>
    <row r="84" spans="1:27" s="1" customFormat="1" ht="20.25" x14ac:dyDescent="0.25">
      <c r="B84" s="104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42"/>
      <c r="S84" s="79"/>
      <c r="T84" s="79"/>
      <c r="V84" s="84"/>
    </row>
    <row r="85" spans="1:27" s="1" customFormat="1" ht="15.75" thickBot="1" x14ac:dyDescent="0.25">
      <c r="A85" s="43"/>
      <c r="B85" s="44"/>
      <c r="C85" s="44"/>
      <c r="D85" s="44"/>
      <c r="E85" s="44"/>
      <c r="F85" s="45">
        <f>L79+1</f>
        <v>43640</v>
      </c>
      <c r="G85" s="83">
        <f>F85+1</f>
        <v>43641</v>
      </c>
      <c r="H85" s="45">
        <f>G85+1</f>
        <v>43642</v>
      </c>
      <c r="I85" s="45">
        <f>H85+1</f>
        <v>43643</v>
      </c>
      <c r="J85" s="45">
        <f>I85+1</f>
        <v>43644</v>
      </c>
      <c r="K85" s="45">
        <f>J85+1</f>
        <v>43645</v>
      </c>
      <c r="L85" s="45">
        <f>K85+1</f>
        <v>43646</v>
      </c>
      <c r="M85" s="49"/>
      <c r="N85" s="49"/>
      <c r="O85" s="49"/>
      <c r="P85" s="49"/>
      <c r="Q85" s="43"/>
      <c r="S85" s="79"/>
      <c r="T85" s="79"/>
      <c r="V85" s="84"/>
    </row>
    <row r="86" spans="1:27" s="1" customFormat="1" ht="21" thickBot="1" x14ac:dyDescent="0.3">
      <c r="A86" s="51" t="str">
        <f>[1]Data!$K15&amp;" - "&amp;[1]Data!$L15</f>
        <v>2019 - 26</v>
      </c>
      <c r="B86" s="51"/>
      <c r="C86" s="52" t="s">
        <v>24</v>
      </c>
      <c r="D86" s="52"/>
      <c r="E86" s="53"/>
      <c r="F86" s="54">
        <v>7.42</v>
      </c>
      <c r="G86" s="55">
        <v>7</v>
      </c>
      <c r="H86" s="55">
        <v>7</v>
      </c>
      <c r="I86" s="100">
        <v>10</v>
      </c>
      <c r="J86" s="102">
        <v>10</v>
      </c>
      <c r="K86" s="103"/>
      <c r="L86" s="56"/>
      <c r="M86" s="57">
        <f>SUM(F86:K86)</f>
        <v>41.42</v>
      </c>
      <c r="N86" s="58">
        <f>K86+L86</f>
        <v>0</v>
      </c>
      <c r="O86" s="58"/>
      <c r="P86" s="85">
        <f>M86+N86+O87</f>
        <v>41.42</v>
      </c>
      <c r="Q86" s="60">
        <f>IF($L$4=TRUE,P86,P86-N86)</f>
        <v>41.42</v>
      </c>
      <c r="S86" s="79"/>
      <c r="T86" s="79"/>
      <c r="U86" s="1">
        <f>COUNTA(F86:L86)</f>
        <v>5</v>
      </c>
      <c r="V86" s="84"/>
      <c r="W86" s="62">
        <f>IF(V87=TRUE,IF(Q86&lt;=[1]Data!$B$34,0,(Q86-S87)-$I$4),0)</f>
        <v>3.0200000000000031</v>
      </c>
      <c r="X86" s="1">
        <f>IF(F86&lt;&gt;0,1,IF(F87&lt;&gt;0,1,""))</f>
        <v>1</v>
      </c>
      <c r="Y86" s="42">
        <f>M86</f>
        <v>41.42</v>
      </c>
      <c r="Z86" s="42">
        <f>N86</f>
        <v>0</v>
      </c>
      <c r="AA86" s="42">
        <f>O87</f>
        <v>0</v>
      </c>
    </row>
    <row r="87" spans="1:27" s="1" customFormat="1" x14ac:dyDescent="0.25">
      <c r="A87" s="64">
        <f>[1]Data!M15</f>
        <v>43640</v>
      </c>
      <c r="B87" s="65">
        <f>[1]Data!N15</f>
        <v>43646</v>
      </c>
      <c r="C87" s="66" t="s">
        <v>25</v>
      </c>
      <c r="D87" s="66"/>
      <c r="E87" s="67"/>
      <c r="F87" s="54"/>
      <c r="G87" s="55"/>
      <c r="H87" s="54"/>
      <c r="I87" s="91"/>
      <c r="J87" s="91"/>
      <c r="K87" s="68"/>
      <c r="L87" s="68"/>
      <c r="M87" s="58"/>
      <c r="N87" s="69"/>
      <c r="O87" s="58">
        <f>SUM(F87:J87)</f>
        <v>0</v>
      </c>
      <c r="P87" s="85"/>
      <c r="Q87" s="71">
        <f>S87</f>
        <v>3</v>
      </c>
      <c r="R87" s="42"/>
      <c r="S87" s="72">
        <f>IF(AND(F85&gt;=[1]Data!$B$41,T87&lt;0),0,T87)</f>
        <v>3</v>
      </c>
      <c r="T87" s="72">
        <f>IF(V87=TRUE,IF(Q86=0,0,MIN(Q86-$I$4,$I$5-$I$4)),0)</f>
        <v>3</v>
      </c>
      <c r="V87" s="73" t="b">
        <v>1</v>
      </c>
      <c r="W87" s="74"/>
    </row>
    <row r="88" spans="1:27" s="1" customFormat="1" x14ac:dyDescent="0.25">
      <c r="C88" s="75"/>
      <c r="D88" s="75"/>
      <c r="E88" s="75"/>
      <c r="F88" s="76"/>
      <c r="G88" s="77"/>
      <c r="H88" s="77"/>
      <c r="I88" s="77"/>
      <c r="J88" s="77"/>
      <c r="K88" s="78"/>
      <c r="M88" s="72"/>
      <c r="O88" s="92"/>
      <c r="P88" s="72"/>
      <c r="Q88" s="79"/>
      <c r="S88" s="79"/>
      <c r="T88" s="79"/>
      <c r="V88" s="84"/>
      <c r="W88" s="87"/>
    </row>
    <row r="89" spans="1:27" s="1" customFormat="1" x14ac:dyDescent="0.25">
      <c r="C89" s="75"/>
      <c r="D89" s="75"/>
      <c r="E89" s="75"/>
      <c r="F89" s="80"/>
      <c r="G89" s="81"/>
      <c r="H89" s="81"/>
      <c r="I89" s="81"/>
      <c r="J89" s="81"/>
      <c r="K89" s="78"/>
      <c r="M89" s="72"/>
      <c r="O89" s="72"/>
      <c r="P89" s="72"/>
      <c r="Q89" s="79"/>
      <c r="S89" s="79"/>
      <c r="T89" s="79"/>
      <c r="V89" s="84"/>
    </row>
    <row r="90" spans="1:27" s="1" customFormat="1" ht="20.25" x14ac:dyDescent="0.25">
      <c r="B90" s="104"/>
      <c r="F90" s="42"/>
      <c r="G90" s="42"/>
      <c r="H90" s="42"/>
      <c r="I90" s="42"/>
      <c r="J90" s="42"/>
      <c r="K90" s="42"/>
      <c r="L90" s="42"/>
      <c r="M90" s="42"/>
      <c r="N90" s="42"/>
      <c r="O90" s="42"/>
      <c r="P90" s="42"/>
      <c r="S90" s="79"/>
      <c r="T90" s="79"/>
      <c r="V90" s="84"/>
    </row>
    <row r="91" spans="1:27" s="1" customFormat="1" x14ac:dyDescent="0.2">
      <c r="A91" s="43"/>
      <c r="B91" s="44"/>
      <c r="C91" s="44"/>
      <c r="D91" s="44"/>
      <c r="E91" s="44"/>
      <c r="F91" s="45">
        <f>L85+1</f>
        <v>43647</v>
      </c>
      <c r="G91" s="83">
        <f>F91+1</f>
        <v>43648</v>
      </c>
      <c r="H91" s="45">
        <f>G91+1</f>
        <v>43649</v>
      </c>
      <c r="I91" s="45">
        <f>H91+1</f>
        <v>43650</v>
      </c>
      <c r="J91" s="45">
        <f>I91+1</f>
        <v>43651</v>
      </c>
      <c r="K91" s="45">
        <f>J91+1</f>
        <v>43652</v>
      </c>
      <c r="L91" s="45">
        <f>K91+1</f>
        <v>43653</v>
      </c>
      <c r="M91" s="49"/>
      <c r="N91" s="49"/>
      <c r="O91" s="49"/>
      <c r="P91" s="49"/>
      <c r="Q91" s="43"/>
      <c r="S91" s="79"/>
      <c r="T91" s="79"/>
      <c r="V91" s="84"/>
    </row>
    <row r="92" spans="1:27" s="1" customFormat="1" ht="20.25" x14ac:dyDescent="0.25">
      <c r="A92" s="51" t="str">
        <f>[1]Data!$K16&amp;" - "&amp;[1]Data!$L16</f>
        <v>2019 - 27</v>
      </c>
      <c r="B92" s="51"/>
      <c r="C92" s="52" t="s">
        <v>24</v>
      </c>
      <c r="D92" s="52"/>
      <c r="E92" s="53"/>
      <c r="F92" s="54">
        <v>7.42</v>
      </c>
      <c r="G92" s="55">
        <v>7</v>
      </c>
      <c r="H92" s="54">
        <v>7</v>
      </c>
      <c r="I92" s="54">
        <v>7</v>
      </c>
      <c r="J92" s="54">
        <v>7</v>
      </c>
      <c r="K92" s="56"/>
      <c r="L92" s="56"/>
      <c r="M92" s="57">
        <f>SUM(F92:K92)</f>
        <v>35.42</v>
      </c>
      <c r="N92" s="58">
        <f>K92+L92</f>
        <v>0</v>
      </c>
      <c r="O92" s="58"/>
      <c r="P92" s="85">
        <f>M92+N92+O93</f>
        <v>35.42</v>
      </c>
      <c r="Q92" s="60">
        <f>IF($L$4=TRUE,P92,P92-N92)</f>
        <v>35.42</v>
      </c>
      <c r="S92" s="79"/>
      <c r="T92" s="79"/>
      <c r="U92" s="1">
        <f>COUNTA(F92:L92)</f>
        <v>5</v>
      </c>
      <c r="V92" s="84"/>
      <c r="W92" s="62">
        <f>IF(V93=TRUE,IF(Q92&lt;=[1]Data!$B$34,0,(Q92-S93)-$I$4),0)</f>
        <v>0</v>
      </c>
      <c r="X92" s="1">
        <f>IF(F92&lt;&gt;0,1,IF(F93&lt;&gt;0,1,""))</f>
        <v>1</v>
      </c>
      <c r="Y92" s="42">
        <f>M92</f>
        <v>35.42</v>
      </c>
      <c r="Z92" s="42">
        <f>N92</f>
        <v>0</v>
      </c>
      <c r="AA92" s="42">
        <f>O93</f>
        <v>0</v>
      </c>
    </row>
    <row r="93" spans="1:27" s="1" customFormat="1" x14ac:dyDescent="0.25">
      <c r="A93" s="64">
        <f>[1]Data!M16</f>
        <v>43647</v>
      </c>
      <c r="B93" s="65">
        <f>[1]Data!N16</f>
        <v>43653</v>
      </c>
      <c r="C93" s="66" t="s">
        <v>25</v>
      </c>
      <c r="D93" s="66"/>
      <c r="E93" s="67"/>
      <c r="F93" s="54"/>
      <c r="G93" s="55"/>
      <c r="H93" s="54"/>
      <c r="I93" s="54"/>
      <c r="J93" s="54"/>
      <c r="K93" s="68"/>
      <c r="L93" s="68"/>
      <c r="M93" s="58"/>
      <c r="N93" s="69"/>
      <c r="O93" s="58">
        <f>SUM(F93:J93)</f>
        <v>0</v>
      </c>
      <c r="P93" s="85"/>
      <c r="Q93" s="71">
        <f>S93</f>
        <v>2.0000000000003126E-2</v>
      </c>
      <c r="R93" s="42"/>
      <c r="S93" s="72">
        <f>IF(AND(F91&gt;=[1]Data!$B$41,T93&lt;0),0,T93)</f>
        <v>2.0000000000003126E-2</v>
      </c>
      <c r="T93" s="72">
        <f>IF(V93=TRUE,IF(Q92=0,0,MIN(Q92-$I$4,$I$5-$I$4)),0)</f>
        <v>2.0000000000003126E-2</v>
      </c>
      <c r="V93" s="73" t="b">
        <v>1</v>
      </c>
      <c r="W93" s="74"/>
    </row>
    <row r="94" spans="1:27" s="1" customFormat="1" x14ac:dyDescent="0.25">
      <c r="C94" s="75"/>
      <c r="D94" s="75"/>
      <c r="E94" s="75"/>
      <c r="F94" s="76"/>
      <c r="G94" s="77"/>
      <c r="H94" s="77"/>
      <c r="I94" s="77"/>
      <c r="J94" s="77"/>
      <c r="K94" s="78"/>
      <c r="M94" s="72"/>
      <c r="O94" s="92"/>
      <c r="P94" s="72"/>
      <c r="Q94" s="79"/>
      <c r="S94" s="79"/>
      <c r="T94" s="79"/>
      <c r="V94" s="84"/>
      <c r="W94" s="87"/>
    </row>
    <row r="95" spans="1:27" s="1" customFormat="1" x14ac:dyDescent="0.25">
      <c r="C95" s="75"/>
      <c r="D95" s="75"/>
      <c r="E95" s="75"/>
      <c r="F95" s="80"/>
      <c r="G95" s="81"/>
      <c r="H95" s="81"/>
      <c r="I95" s="81"/>
      <c r="J95" s="81"/>
      <c r="K95" s="78"/>
      <c r="M95" s="72"/>
      <c r="O95" s="72"/>
      <c r="P95" s="72"/>
      <c r="Q95" s="79"/>
      <c r="S95" s="79"/>
      <c r="T95" s="79"/>
      <c r="V95" s="84"/>
    </row>
    <row r="96" spans="1:27" s="1" customFormat="1" x14ac:dyDescent="0.25"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S96" s="79"/>
      <c r="T96" s="79"/>
      <c r="V96" s="84"/>
    </row>
    <row r="97" spans="1:27" s="1" customFormat="1" x14ac:dyDescent="0.2">
      <c r="A97" s="43"/>
      <c r="B97" s="44"/>
      <c r="C97" s="44"/>
      <c r="D97" s="44"/>
      <c r="E97" s="44"/>
      <c r="F97" s="45">
        <f>L91+1</f>
        <v>43654</v>
      </c>
      <c r="G97" s="83">
        <f>F97+1</f>
        <v>43655</v>
      </c>
      <c r="H97" s="45">
        <f>G97+1</f>
        <v>43656</v>
      </c>
      <c r="I97" s="45">
        <f>H97+1</f>
        <v>43657</v>
      </c>
      <c r="J97" s="45">
        <f>I97+1</f>
        <v>43658</v>
      </c>
      <c r="K97" s="45">
        <f>J97+1</f>
        <v>43659</v>
      </c>
      <c r="L97" s="45">
        <f>K97+1</f>
        <v>43660</v>
      </c>
      <c r="M97" s="49"/>
      <c r="N97" s="49"/>
      <c r="O97" s="49"/>
      <c r="P97" s="49"/>
      <c r="Q97" s="43"/>
      <c r="S97" s="79"/>
      <c r="T97" s="79"/>
      <c r="V97" s="84"/>
    </row>
    <row r="98" spans="1:27" s="1" customFormat="1" ht="20.25" x14ac:dyDescent="0.25">
      <c r="A98" s="51" t="str">
        <f>[1]Data!$K17&amp;" - "&amp;[1]Data!$L17</f>
        <v>2019 - 28</v>
      </c>
      <c r="B98" s="51"/>
      <c r="C98" s="52" t="s">
        <v>24</v>
      </c>
      <c r="D98" s="52"/>
      <c r="E98" s="53"/>
      <c r="F98" s="54">
        <v>7.42</v>
      </c>
      <c r="G98" s="55">
        <v>7</v>
      </c>
      <c r="H98" s="54">
        <v>7</v>
      </c>
      <c r="I98" s="54">
        <v>7</v>
      </c>
      <c r="J98" s="54">
        <v>7</v>
      </c>
      <c r="K98" s="56"/>
      <c r="L98" s="56"/>
      <c r="M98" s="57">
        <f>SUM(F98:K98)</f>
        <v>35.42</v>
      </c>
      <c r="N98" s="58">
        <f>K98+L98</f>
        <v>0</v>
      </c>
      <c r="O98" s="58"/>
      <c r="P98" s="85">
        <f>M98+N98+O99</f>
        <v>35.42</v>
      </c>
      <c r="Q98" s="60">
        <f>IF($L$4=TRUE,P98,P98-N98)</f>
        <v>35.42</v>
      </c>
      <c r="S98" s="79"/>
      <c r="T98" s="79"/>
      <c r="U98" s="1">
        <f>COUNTA(F98:L98)</f>
        <v>5</v>
      </c>
      <c r="V98" s="84"/>
      <c r="W98" s="62">
        <f>IF(V99=TRUE,IF(Q98&lt;=[1]Data!$B$34,0,(Q98-S99)-$I$4),0)</f>
        <v>0</v>
      </c>
      <c r="X98" s="1">
        <f>IF(F98&lt;&gt;0,1,IF(F99&lt;&gt;0,1,""))</f>
        <v>1</v>
      </c>
      <c r="Y98" s="42">
        <f>M98</f>
        <v>35.42</v>
      </c>
      <c r="Z98" s="42">
        <f>N98</f>
        <v>0</v>
      </c>
      <c r="AA98" s="42">
        <f>O99</f>
        <v>0</v>
      </c>
    </row>
    <row r="99" spans="1:27" s="1" customFormat="1" x14ac:dyDescent="0.25">
      <c r="A99" s="64">
        <f>[1]Data!M17</f>
        <v>43654</v>
      </c>
      <c r="B99" s="65">
        <f>[1]Data!N17</f>
        <v>43660</v>
      </c>
      <c r="C99" s="66" t="s">
        <v>25</v>
      </c>
      <c r="D99" s="66"/>
      <c r="E99" s="67"/>
      <c r="F99" s="54"/>
      <c r="G99" s="55"/>
      <c r="H99" s="54"/>
      <c r="I99" s="54"/>
      <c r="J99" s="54"/>
      <c r="K99" s="68"/>
      <c r="L99" s="68"/>
      <c r="M99" s="58"/>
      <c r="N99" s="69"/>
      <c r="O99" s="58">
        <f>SUM(F99:J99)</f>
        <v>0</v>
      </c>
      <c r="P99" s="85"/>
      <c r="Q99" s="71">
        <f>S99</f>
        <v>2.0000000000003126E-2</v>
      </c>
      <c r="R99" s="42"/>
      <c r="S99" s="72">
        <f>IF(AND(F97&gt;=[1]Data!$B$41,T99&lt;0),0,T99)</f>
        <v>2.0000000000003126E-2</v>
      </c>
      <c r="T99" s="72">
        <f>IF(V99=TRUE,IF(Q98=0,0,MIN(Q98-$I$4,$I$5-$I$4)),0)</f>
        <v>2.0000000000003126E-2</v>
      </c>
      <c r="V99" s="73" t="b">
        <v>1</v>
      </c>
      <c r="W99" s="74"/>
    </row>
    <row r="100" spans="1:27" s="1" customFormat="1" x14ac:dyDescent="0.25">
      <c r="C100" s="75"/>
      <c r="D100" s="75"/>
      <c r="E100" s="75"/>
      <c r="F100" s="76"/>
      <c r="G100" s="77"/>
      <c r="H100" s="77"/>
      <c r="I100" s="77"/>
      <c r="J100" s="77"/>
      <c r="K100" s="78"/>
      <c r="M100" s="72"/>
      <c r="O100" s="92"/>
      <c r="P100" s="72"/>
      <c r="Q100" s="79"/>
      <c r="S100" s="79"/>
      <c r="T100" s="79"/>
      <c r="V100" s="84"/>
      <c r="W100" s="87"/>
    </row>
    <row r="101" spans="1:27" s="1" customFormat="1" x14ac:dyDescent="0.25">
      <c r="C101" s="75"/>
      <c r="D101" s="75"/>
      <c r="E101" s="75"/>
      <c r="F101" s="80"/>
      <c r="G101" s="81"/>
      <c r="H101" s="81"/>
      <c r="I101" s="81"/>
      <c r="J101" s="81"/>
      <c r="K101" s="78"/>
      <c r="M101" s="72"/>
      <c r="O101" s="72"/>
      <c r="P101" s="72"/>
      <c r="Q101" s="79"/>
      <c r="S101" s="79"/>
      <c r="T101" s="79"/>
      <c r="V101" s="84"/>
    </row>
    <row r="102" spans="1:27" s="1" customFormat="1" x14ac:dyDescent="0.25"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S102" s="79"/>
      <c r="T102" s="79"/>
      <c r="V102" s="84"/>
    </row>
    <row r="103" spans="1:27" s="1" customFormat="1" x14ac:dyDescent="0.2">
      <c r="A103" s="43"/>
      <c r="B103" s="44"/>
      <c r="C103" s="44"/>
      <c r="D103" s="44"/>
      <c r="E103" s="44"/>
      <c r="F103" s="45">
        <f>L97+1</f>
        <v>43661</v>
      </c>
      <c r="G103" s="83">
        <f>F103+1</f>
        <v>43662</v>
      </c>
      <c r="H103" s="45">
        <f>G103+1</f>
        <v>43663</v>
      </c>
      <c r="I103" s="45">
        <f>H103+1</f>
        <v>43664</v>
      </c>
      <c r="J103" s="45">
        <f>I103+1</f>
        <v>43665</v>
      </c>
      <c r="K103" s="45">
        <f>J103+1</f>
        <v>43666</v>
      </c>
      <c r="L103" s="45">
        <f>K103+1</f>
        <v>43667</v>
      </c>
      <c r="M103" s="49"/>
      <c r="N103" s="49"/>
      <c r="O103" s="49"/>
      <c r="P103" s="49"/>
      <c r="Q103" s="43"/>
      <c r="S103" s="79"/>
      <c r="T103" s="79"/>
      <c r="V103" s="84"/>
    </row>
    <row r="104" spans="1:27" s="1" customFormat="1" ht="20.25" x14ac:dyDescent="0.25">
      <c r="A104" s="51" t="str">
        <f>[1]Data!$K18&amp;" - "&amp;[1]Data!$L18</f>
        <v>2019 - 29</v>
      </c>
      <c r="B104" s="51"/>
      <c r="C104" s="52" t="s">
        <v>24</v>
      </c>
      <c r="D104" s="52"/>
      <c r="E104" s="53"/>
      <c r="F104" s="54">
        <v>7.42</v>
      </c>
      <c r="G104" s="55">
        <v>7</v>
      </c>
      <c r="H104" s="54">
        <v>7</v>
      </c>
      <c r="I104" s="54">
        <v>7</v>
      </c>
      <c r="J104" s="54">
        <v>7</v>
      </c>
      <c r="K104" s="56"/>
      <c r="L104" s="56"/>
      <c r="M104" s="57">
        <f>SUM(F104:K104)</f>
        <v>35.42</v>
      </c>
      <c r="N104" s="58">
        <f>K104+L104</f>
        <v>0</v>
      </c>
      <c r="O104" s="58"/>
      <c r="P104" s="85">
        <f>M104+N104+O105</f>
        <v>35.42</v>
      </c>
      <c r="Q104" s="60">
        <f>IF($L$4=TRUE,P104,P104-N104)</f>
        <v>35.42</v>
      </c>
      <c r="S104" s="79"/>
      <c r="T104" s="79"/>
      <c r="U104" s="1">
        <f>COUNTA(F104:L104)</f>
        <v>5</v>
      </c>
      <c r="V104" s="84"/>
      <c r="W104" s="62">
        <f>IF(V105=TRUE,IF(Q104&lt;=[1]Data!$B$34,0,(Q104-S105)-$I$4),0)</f>
        <v>0</v>
      </c>
      <c r="X104" s="1">
        <f>IF(F104&lt;&gt;0,1,IF(F105&lt;&gt;0,1,""))</f>
        <v>1</v>
      </c>
      <c r="Y104" s="42">
        <f>M104</f>
        <v>35.42</v>
      </c>
      <c r="Z104" s="42">
        <f>N104</f>
        <v>0</v>
      </c>
      <c r="AA104" s="42">
        <f>O105</f>
        <v>0</v>
      </c>
    </row>
    <row r="105" spans="1:27" s="1" customFormat="1" x14ac:dyDescent="0.25">
      <c r="A105" s="64">
        <f>[1]Data!M18</f>
        <v>43661</v>
      </c>
      <c r="B105" s="65">
        <f>[1]Data!N18</f>
        <v>43667</v>
      </c>
      <c r="C105" s="66" t="s">
        <v>25</v>
      </c>
      <c r="D105" s="66"/>
      <c r="E105" s="67"/>
      <c r="F105" s="54"/>
      <c r="G105" s="55"/>
      <c r="H105" s="54"/>
      <c r="I105" s="54"/>
      <c r="J105" s="54"/>
      <c r="K105" s="68"/>
      <c r="L105" s="68"/>
      <c r="M105" s="58"/>
      <c r="N105" s="69"/>
      <c r="O105" s="58">
        <f>SUM(F105:J105)</f>
        <v>0</v>
      </c>
      <c r="P105" s="85"/>
      <c r="Q105" s="71">
        <f>S105</f>
        <v>0</v>
      </c>
      <c r="R105" s="42"/>
      <c r="S105" s="72">
        <f>IF(AND(F103&gt;=[1]Data!$B$41,T105&lt;0),0,T105)</f>
        <v>0</v>
      </c>
      <c r="T105" s="72">
        <f>IF(V105=TRUE,IF(Q104=0,0,MIN(Q104-$I$4,$I$5-$I$4)),0)</f>
        <v>0</v>
      </c>
      <c r="V105" s="73" t="b">
        <v>0</v>
      </c>
      <c r="W105" s="74"/>
    </row>
    <row r="106" spans="1:27" s="1" customFormat="1" x14ac:dyDescent="0.25">
      <c r="C106" s="75"/>
      <c r="D106" s="75"/>
      <c r="E106" s="75"/>
      <c r="F106" s="76"/>
      <c r="G106" s="77"/>
      <c r="H106" s="77"/>
      <c r="I106" s="77"/>
      <c r="J106" s="77"/>
      <c r="K106" s="78"/>
      <c r="M106" s="72"/>
      <c r="O106" s="92"/>
      <c r="P106" s="72"/>
      <c r="Q106" s="79"/>
      <c r="S106" s="79"/>
      <c r="T106" s="79"/>
      <c r="V106" s="84"/>
      <c r="W106" s="87"/>
    </row>
    <row r="107" spans="1:27" s="1" customFormat="1" x14ac:dyDescent="0.25">
      <c r="C107" s="75"/>
      <c r="D107" s="75"/>
      <c r="E107" s="75"/>
      <c r="F107" s="80"/>
      <c r="G107" s="81"/>
      <c r="H107" s="81"/>
      <c r="I107" s="81"/>
      <c r="J107" s="81"/>
      <c r="K107" s="78"/>
      <c r="M107" s="72"/>
      <c r="O107" s="72"/>
      <c r="P107" s="72"/>
      <c r="Q107" s="79"/>
      <c r="S107" s="79"/>
      <c r="T107" s="79"/>
      <c r="V107" s="84"/>
    </row>
    <row r="108" spans="1:27" s="1" customFormat="1" x14ac:dyDescent="0.25"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S108" s="79"/>
      <c r="T108" s="79"/>
      <c r="V108" s="84"/>
    </row>
    <row r="109" spans="1:27" s="1" customFormat="1" x14ac:dyDescent="0.2">
      <c r="A109" s="43"/>
      <c r="B109" s="44"/>
      <c r="C109" s="44"/>
      <c r="D109" s="44"/>
      <c r="E109" s="44"/>
      <c r="F109" s="45">
        <f>L103+1</f>
        <v>43668</v>
      </c>
      <c r="G109" s="83">
        <f>F109+1</f>
        <v>43669</v>
      </c>
      <c r="H109" s="45">
        <f>G109+1</f>
        <v>43670</v>
      </c>
      <c r="I109" s="45">
        <f>H109+1</f>
        <v>43671</v>
      </c>
      <c r="J109" s="45">
        <f>I109+1</f>
        <v>43672</v>
      </c>
      <c r="K109" s="45">
        <f>J109+1</f>
        <v>43673</v>
      </c>
      <c r="L109" s="45">
        <f>K109+1</f>
        <v>43674</v>
      </c>
      <c r="M109" s="49"/>
      <c r="N109" s="49"/>
      <c r="O109" s="49"/>
      <c r="P109" s="49"/>
      <c r="Q109" s="43"/>
      <c r="S109" s="79"/>
      <c r="T109" s="79"/>
      <c r="V109" s="84"/>
    </row>
    <row r="110" spans="1:27" s="1" customFormat="1" ht="20.25" x14ac:dyDescent="0.25">
      <c r="A110" s="51" t="str">
        <f>[1]Data!$K19&amp;" - "&amp;[1]Data!$L19</f>
        <v>2019 - 30</v>
      </c>
      <c r="B110" s="51"/>
      <c r="C110" s="52" t="s">
        <v>24</v>
      </c>
      <c r="D110" s="52"/>
      <c r="E110" s="53"/>
      <c r="F110" s="54"/>
      <c r="G110" s="55"/>
      <c r="H110" s="54"/>
      <c r="I110" s="54"/>
      <c r="J110" s="54"/>
      <c r="K110" s="56"/>
      <c r="L110" s="56"/>
      <c r="M110" s="57">
        <f>SUM(F110:K110)</f>
        <v>0</v>
      </c>
      <c r="N110" s="58">
        <f>K110+L110</f>
        <v>0</v>
      </c>
      <c r="O110" s="58"/>
      <c r="P110" s="85">
        <f>M110+N110+O111</f>
        <v>0</v>
      </c>
      <c r="Q110" s="60">
        <f>IF($L$4=TRUE,P110,P110-N110)</f>
        <v>0</v>
      </c>
      <c r="S110" s="79"/>
      <c r="T110" s="79"/>
      <c r="U110" s="1">
        <f>COUNTA(F110:L110)</f>
        <v>0</v>
      </c>
      <c r="V110" s="84"/>
      <c r="W110" s="62">
        <f>IF(V111=TRUE,IF(Q110&lt;=[1]Data!$B$34,0,(Q110-S111)-$I$4),0)</f>
        <v>0</v>
      </c>
      <c r="X110" s="1" t="str">
        <f>IF(F110&lt;&gt;0,1,IF(F111&lt;&gt;0,1,""))</f>
        <v/>
      </c>
      <c r="Y110" s="42">
        <f>M110</f>
        <v>0</v>
      </c>
      <c r="Z110" s="42">
        <f>N110</f>
        <v>0</v>
      </c>
      <c r="AA110" s="42">
        <f>O111</f>
        <v>0</v>
      </c>
    </row>
    <row r="111" spans="1:27" s="1" customFormat="1" x14ac:dyDescent="0.25">
      <c r="A111" s="64">
        <f>[1]Data!M19</f>
        <v>43668</v>
      </c>
      <c r="B111" s="65">
        <f>[1]Data!N19</f>
        <v>43674</v>
      </c>
      <c r="C111" s="66" t="s">
        <v>25</v>
      </c>
      <c r="D111" s="66"/>
      <c r="E111" s="67"/>
      <c r="F111" s="54"/>
      <c r="G111" s="55"/>
      <c r="H111" s="54"/>
      <c r="I111" s="54"/>
      <c r="J111" s="54"/>
      <c r="K111" s="68"/>
      <c r="L111" s="68"/>
      <c r="M111" s="58"/>
      <c r="N111" s="69"/>
      <c r="O111" s="58">
        <f>SUM(F111:J111)</f>
        <v>0</v>
      </c>
      <c r="P111" s="85"/>
      <c r="Q111" s="71">
        <f>S111</f>
        <v>0</v>
      </c>
      <c r="R111" s="42"/>
      <c r="S111" s="72">
        <f>IF(AND(F109&gt;=[1]Data!$B$41,T111&lt;0),0,T111)</f>
        <v>0</v>
      </c>
      <c r="T111" s="72">
        <f>IF(V111=TRUE,IF(Q110=0,0,MIN(Q110-$I$4,$I$5-$I$4)),0)</f>
        <v>0</v>
      </c>
      <c r="V111" s="73" t="b">
        <v>0</v>
      </c>
      <c r="W111" s="74"/>
    </row>
    <row r="112" spans="1:27" s="1" customFormat="1" x14ac:dyDescent="0.25">
      <c r="C112" s="75"/>
      <c r="D112" s="75"/>
      <c r="E112" s="75"/>
      <c r="F112" s="76"/>
      <c r="G112" s="77"/>
      <c r="H112" s="77"/>
      <c r="I112" s="77"/>
      <c r="J112" s="77"/>
      <c r="K112" s="78"/>
      <c r="M112" s="72"/>
      <c r="O112" s="92"/>
      <c r="P112" s="72"/>
      <c r="Q112" s="79"/>
      <c r="S112" s="79"/>
      <c r="T112" s="79"/>
      <c r="V112" s="84"/>
      <c r="W112" s="87"/>
    </row>
    <row r="113" spans="1:27" s="1" customFormat="1" x14ac:dyDescent="0.25">
      <c r="C113" s="75"/>
      <c r="D113" s="75"/>
      <c r="E113" s="75"/>
      <c r="F113" s="80"/>
      <c r="G113" s="81"/>
      <c r="H113" s="81"/>
      <c r="I113" s="81"/>
      <c r="J113" s="81"/>
      <c r="K113" s="78"/>
      <c r="M113" s="72"/>
      <c r="O113" s="72"/>
      <c r="P113" s="72"/>
      <c r="Q113" s="79"/>
      <c r="S113" s="79"/>
      <c r="T113" s="79"/>
      <c r="V113" s="84"/>
    </row>
    <row r="114" spans="1:27" s="1" customFormat="1" x14ac:dyDescent="0.25"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S114" s="79"/>
      <c r="T114" s="79"/>
      <c r="V114" s="84"/>
    </row>
    <row r="115" spans="1:27" s="1" customFormat="1" x14ac:dyDescent="0.2">
      <c r="A115" s="43"/>
      <c r="B115" s="44"/>
      <c r="C115" s="44"/>
      <c r="D115" s="44"/>
      <c r="E115" s="44"/>
      <c r="F115" s="45">
        <f>L109+1</f>
        <v>43675</v>
      </c>
      <c r="G115" s="83">
        <f>F115+1</f>
        <v>43676</v>
      </c>
      <c r="H115" s="45">
        <f>G115+1</f>
        <v>43677</v>
      </c>
      <c r="I115" s="45">
        <f>H115+1</f>
        <v>43678</v>
      </c>
      <c r="J115" s="45">
        <f>I115+1</f>
        <v>43679</v>
      </c>
      <c r="K115" s="45">
        <f>J115+1</f>
        <v>43680</v>
      </c>
      <c r="L115" s="45">
        <f>K115+1</f>
        <v>43681</v>
      </c>
      <c r="M115" s="49"/>
      <c r="N115" s="49"/>
      <c r="O115" s="49"/>
      <c r="P115" s="49"/>
      <c r="Q115" s="43"/>
      <c r="S115" s="79"/>
      <c r="T115" s="79"/>
      <c r="V115" s="84"/>
    </row>
    <row r="116" spans="1:27" s="1" customFormat="1" ht="20.25" x14ac:dyDescent="0.25">
      <c r="A116" s="51" t="str">
        <f>[1]Data!$K20&amp;" - "&amp;[1]Data!$L20</f>
        <v>2019 - 31</v>
      </c>
      <c r="B116" s="51"/>
      <c r="C116" s="52" t="s">
        <v>24</v>
      </c>
      <c r="D116" s="52"/>
      <c r="E116" s="53"/>
      <c r="F116" s="54"/>
      <c r="G116" s="55"/>
      <c r="H116" s="54"/>
      <c r="I116" s="54"/>
      <c r="J116" s="54"/>
      <c r="K116" s="56"/>
      <c r="L116" s="56"/>
      <c r="M116" s="57">
        <f>SUM(F116:K116)</f>
        <v>0</v>
      </c>
      <c r="N116" s="58">
        <f>K116+L116</f>
        <v>0</v>
      </c>
      <c r="O116" s="58"/>
      <c r="P116" s="85">
        <f>M116+N116+O117</f>
        <v>0</v>
      </c>
      <c r="Q116" s="60">
        <f>IF($L$4=TRUE,P116,P116-N116)</f>
        <v>0</v>
      </c>
      <c r="S116" s="79"/>
      <c r="T116" s="79"/>
      <c r="U116" s="1">
        <f>COUNTA(F116:L116)</f>
        <v>0</v>
      </c>
      <c r="V116" s="84"/>
      <c r="W116" s="62">
        <f>IF(V117=TRUE,IF(Q116&lt;=[1]Data!$B$34,0,(Q116-S117)-$I$4),0)</f>
        <v>0</v>
      </c>
      <c r="X116" s="1" t="str">
        <f>IF(F116&lt;&gt;0,1,IF(F117&lt;&gt;0,1,""))</f>
        <v/>
      </c>
      <c r="Y116" s="42">
        <f>M116</f>
        <v>0</v>
      </c>
      <c r="Z116" s="42">
        <f>N116</f>
        <v>0</v>
      </c>
      <c r="AA116" s="42">
        <f>O117</f>
        <v>0</v>
      </c>
    </row>
    <row r="117" spans="1:27" s="1" customFormat="1" x14ac:dyDescent="0.25">
      <c r="A117" s="64">
        <f>[1]Data!M20</f>
        <v>43675</v>
      </c>
      <c r="B117" s="65">
        <f>[1]Data!N20</f>
        <v>43681</v>
      </c>
      <c r="C117" s="66" t="s">
        <v>25</v>
      </c>
      <c r="D117" s="66"/>
      <c r="E117" s="67"/>
      <c r="F117" s="54"/>
      <c r="G117" s="55"/>
      <c r="H117" s="54"/>
      <c r="I117" s="54"/>
      <c r="J117" s="54"/>
      <c r="K117" s="68"/>
      <c r="L117" s="68"/>
      <c r="M117" s="58"/>
      <c r="N117" s="69"/>
      <c r="O117" s="58">
        <f>SUM(F117:J117)</f>
        <v>0</v>
      </c>
      <c r="P117" s="85"/>
      <c r="Q117" s="71">
        <f>S117</f>
        <v>0</v>
      </c>
      <c r="R117" s="42"/>
      <c r="S117" s="72">
        <f>IF(AND(F115&gt;=[1]Data!$B$41,T117&lt;0),0,T117)</f>
        <v>0</v>
      </c>
      <c r="T117" s="72">
        <f>IF(V117=TRUE,IF(Q116=0,0,MIN(Q116-$I$4,$I$5-$I$4)),0)</f>
        <v>0</v>
      </c>
      <c r="V117" s="73" t="b">
        <v>0</v>
      </c>
      <c r="W117" s="74"/>
    </row>
    <row r="118" spans="1:27" s="1" customFormat="1" x14ac:dyDescent="0.25">
      <c r="C118" s="75"/>
      <c r="D118" s="75"/>
      <c r="E118" s="75"/>
      <c r="F118" s="76"/>
      <c r="G118" s="77"/>
      <c r="H118" s="77"/>
      <c r="I118" s="77"/>
      <c r="J118" s="77"/>
      <c r="K118" s="78"/>
      <c r="M118" s="72"/>
      <c r="O118" s="92"/>
      <c r="P118" s="72"/>
      <c r="Q118" s="79"/>
      <c r="S118" s="79"/>
      <c r="T118" s="79"/>
      <c r="V118" s="84"/>
      <c r="W118" s="87"/>
    </row>
    <row r="119" spans="1:27" s="1" customFormat="1" x14ac:dyDescent="0.25">
      <c r="C119" s="75"/>
      <c r="D119" s="75"/>
      <c r="E119" s="75"/>
      <c r="F119" s="80"/>
      <c r="G119" s="81"/>
      <c r="H119" s="81"/>
      <c r="I119" s="81"/>
      <c r="J119" s="81"/>
      <c r="K119" s="78"/>
      <c r="M119" s="72"/>
      <c r="O119" s="72"/>
      <c r="P119" s="72"/>
      <c r="Q119" s="79"/>
      <c r="S119" s="79"/>
      <c r="T119" s="79"/>
      <c r="V119" s="84"/>
    </row>
    <row r="120" spans="1:27" s="1" customFormat="1" x14ac:dyDescent="0.25">
      <c r="F120" s="42"/>
      <c r="G120" s="42"/>
      <c r="H120" s="42"/>
      <c r="I120" s="42"/>
      <c r="J120" s="42"/>
      <c r="K120" s="42"/>
      <c r="L120" s="42"/>
      <c r="M120" s="42"/>
      <c r="N120" s="42"/>
      <c r="O120" s="42"/>
      <c r="P120" s="42"/>
      <c r="S120" s="79"/>
      <c r="T120" s="79"/>
      <c r="V120" s="84"/>
    </row>
    <row r="121" spans="1:27" s="1" customFormat="1" x14ac:dyDescent="0.2">
      <c r="A121" s="43"/>
      <c r="B121" s="44"/>
      <c r="C121" s="44"/>
      <c r="D121" s="44"/>
      <c r="E121" s="44"/>
      <c r="F121" s="45">
        <f>L115+1</f>
        <v>43682</v>
      </c>
      <c r="G121" s="83">
        <f>F121+1</f>
        <v>43683</v>
      </c>
      <c r="H121" s="45">
        <f>G121+1</f>
        <v>43684</v>
      </c>
      <c r="I121" s="45">
        <f>H121+1</f>
        <v>43685</v>
      </c>
      <c r="J121" s="45">
        <f>I121+1</f>
        <v>43686</v>
      </c>
      <c r="K121" s="45">
        <f>J121+1</f>
        <v>43687</v>
      </c>
      <c r="L121" s="45">
        <f>K121+1</f>
        <v>43688</v>
      </c>
      <c r="M121" s="49"/>
      <c r="N121" s="49"/>
      <c r="O121" s="49"/>
      <c r="P121" s="49"/>
      <c r="Q121" s="43"/>
      <c r="S121" s="79"/>
      <c r="T121" s="79"/>
      <c r="V121" s="84"/>
    </row>
    <row r="122" spans="1:27" s="1" customFormat="1" ht="20.25" x14ac:dyDescent="0.25">
      <c r="A122" s="51" t="str">
        <f>[1]Data!$K21&amp;" - "&amp;[1]Data!$L21</f>
        <v>2019 - 32</v>
      </c>
      <c r="B122" s="51"/>
      <c r="C122" s="52" t="s">
        <v>24</v>
      </c>
      <c r="D122" s="52"/>
      <c r="E122" s="53"/>
      <c r="F122" s="54"/>
      <c r="G122" s="55"/>
      <c r="H122" s="54"/>
      <c r="I122" s="54"/>
      <c r="J122" s="54"/>
      <c r="K122" s="56"/>
      <c r="L122" s="56"/>
      <c r="M122" s="57">
        <f>SUM(F122:K122)</f>
        <v>0</v>
      </c>
      <c r="N122" s="58">
        <f>K122+L122</f>
        <v>0</v>
      </c>
      <c r="O122" s="58"/>
      <c r="P122" s="85">
        <f>M122+N122+O123</f>
        <v>0</v>
      </c>
      <c r="Q122" s="60">
        <f>IF($L$4=TRUE,P122,P122-N122)</f>
        <v>0</v>
      </c>
      <c r="S122" s="79"/>
      <c r="T122" s="79"/>
      <c r="U122" s="1">
        <f>COUNTA(F122:L122)</f>
        <v>0</v>
      </c>
      <c r="V122" s="84"/>
      <c r="W122" s="62">
        <f>IF(V123=TRUE,IF(Q122&lt;=[1]Data!$B$34,0,(Q122-S123)-$I$4),0)</f>
        <v>0</v>
      </c>
      <c r="X122" s="1" t="str">
        <f>IF(F122&lt;&gt;0,1,IF(F123&lt;&gt;0,1,""))</f>
        <v/>
      </c>
      <c r="Y122" s="42">
        <f>M122</f>
        <v>0</v>
      </c>
      <c r="Z122" s="42">
        <f>N122</f>
        <v>0</v>
      </c>
      <c r="AA122" s="42">
        <f>O123</f>
        <v>0</v>
      </c>
    </row>
    <row r="123" spans="1:27" s="1" customFormat="1" x14ac:dyDescent="0.25">
      <c r="A123" s="64">
        <f>[1]Data!M21</f>
        <v>43682</v>
      </c>
      <c r="B123" s="65">
        <f>[1]Data!N21</f>
        <v>43688</v>
      </c>
      <c r="C123" s="66" t="s">
        <v>25</v>
      </c>
      <c r="D123" s="66"/>
      <c r="E123" s="67"/>
      <c r="F123" s="54"/>
      <c r="G123" s="55"/>
      <c r="H123" s="54"/>
      <c r="I123" s="54"/>
      <c r="J123" s="54"/>
      <c r="K123" s="68"/>
      <c r="L123" s="68"/>
      <c r="M123" s="58"/>
      <c r="N123" s="69"/>
      <c r="O123" s="58">
        <f>SUM(F123:J123)</f>
        <v>0</v>
      </c>
      <c r="P123" s="85"/>
      <c r="Q123" s="71">
        <f>S123</f>
        <v>0</v>
      </c>
      <c r="R123" s="42"/>
      <c r="S123" s="72">
        <f>IF(AND(F121&gt;=[1]Data!$B$41,T123&lt;0),0,T123)</f>
        <v>0</v>
      </c>
      <c r="T123" s="72">
        <f>IF(V123=TRUE,IF(Q122=0,0,MIN(Q122-$I$4,$I$5-$I$4)),0)</f>
        <v>0</v>
      </c>
      <c r="V123" s="73" t="b">
        <v>0</v>
      </c>
      <c r="W123" s="74"/>
    </row>
    <row r="124" spans="1:27" s="1" customFormat="1" x14ac:dyDescent="0.25">
      <c r="C124" s="75"/>
      <c r="D124" s="75"/>
      <c r="E124" s="75"/>
      <c r="F124" s="76"/>
      <c r="G124" s="77"/>
      <c r="H124" s="77"/>
      <c r="I124" s="77"/>
      <c r="J124" s="77"/>
      <c r="K124" s="78"/>
      <c r="M124" s="72"/>
      <c r="O124" s="92"/>
      <c r="P124" s="72"/>
      <c r="Q124" s="79"/>
      <c r="S124" s="79"/>
      <c r="T124" s="79"/>
      <c r="V124" s="84"/>
      <c r="W124" s="87"/>
    </row>
    <row r="125" spans="1:27" s="1" customFormat="1" x14ac:dyDescent="0.25">
      <c r="C125" s="75"/>
      <c r="D125" s="75"/>
      <c r="E125" s="75"/>
      <c r="F125" s="80"/>
      <c r="G125" s="81"/>
      <c r="H125" s="81"/>
      <c r="I125" s="81"/>
      <c r="J125" s="81"/>
      <c r="K125" s="78"/>
      <c r="M125" s="72"/>
      <c r="O125" s="72"/>
      <c r="P125" s="72"/>
      <c r="Q125" s="79"/>
      <c r="S125" s="79"/>
      <c r="T125" s="79"/>
      <c r="V125" s="84"/>
    </row>
    <row r="126" spans="1:27" s="1" customFormat="1" x14ac:dyDescent="0.25"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</row>
    <row r="127" spans="1:27" s="1" customFormat="1" x14ac:dyDescent="0.25">
      <c r="F127" s="42"/>
      <c r="G127" s="42"/>
      <c r="H127" s="42"/>
      <c r="I127" s="42"/>
      <c r="J127" s="42"/>
      <c r="K127" s="42"/>
      <c r="L127" s="42"/>
      <c r="M127" s="42"/>
      <c r="N127" s="42"/>
      <c r="O127" s="42"/>
      <c r="P127" s="42"/>
    </row>
    <row r="128" spans="1:27" s="1" customFormat="1" x14ac:dyDescent="0.25"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</row>
    <row r="129" spans="6:16" s="1" customFormat="1" x14ac:dyDescent="0.25"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</row>
    <row r="130" spans="6:16" s="1" customFormat="1" x14ac:dyDescent="0.25"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</row>
    <row r="131" spans="6:16" s="1" customFormat="1" x14ac:dyDescent="0.25"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</row>
    <row r="132" spans="6:16" s="1" customFormat="1" x14ac:dyDescent="0.25"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</row>
    <row r="133" spans="6:16" s="1" customFormat="1" x14ac:dyDescent="0.25"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</row>
    <row r="134" spans="6:16" s="1" customFormat="1" x14ac:dyDescent="0.25"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</row>
    <row r="135" spans="6:16" s="1" customFormat="1" x14ac:dyDescent="0.25">
      <c r="F135" s="42"/>
      <c r="G135" s="42"/>
      <c r="H135" s="42"/>
      <c r="I135" s="42"/>
      <c r="J135" s="42"/>
      <c r="K135" s="42"/>
      <c r="L135" s="42"/>
      <c r="M135" s="42"/>
      <c r="N135" s="42"/>
      <c r="O135" s="42"/>
      <c r="P135" s="42"/>
    </row>
    <row r="136" spans="6:16" s="1" customFormat="1" x14ac:dyDescent="0.25"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</row>
    <row r="137" spans="6:16" s="1" customFormat="1" x14ac:dyDescent="0.25"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</row>
    <row r="138" spans="6:16" s="1" customFormat="1" x14ac:dyDescent="0.25"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</row>
    <row r="139" spans="6:16" s="1" customFormat="1" x14ac:dyDescent="0.25">
      <c r="F139" s="42"/>
      <c r="G139" s="42"/>
      <c r="H139" s="42"/>
      <c r="I139" s="42"/>
      <c r="J139" s="42"/>
      <c r="K139" s="42"/>
      <c r="L139" s="42"/>
      <c r="M139" s="42"/>
      <c r="N139" s="42"/>
      <c r="O139" s="42"/>
      <c r="P139" s="42"/>
    </row>
    <row r="140" spans="6:16" s="1" customFormat="1" x14ac:dyDescent="0.25"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</row>
    <row r="141" spans="6:16" s="1" customFormat="1" x14ac:dyDescent="0.25">
      <c r="F141" s="42"/>
      <c r="G141" s="42"/>
      <c r="H141" s="42"/>
      <c r="I141" s="42"/>
      <c r="J141" s="42"/>
      <c r="K141" s="42"/>
      <c r="L141" s="42"/>
      <c r="M141" s="42"/>
      <c r="N141" s="42"/>
      <c r="O141" s="42"/>
      <c r="P141" s="42"/>
    </row>
    <row r="142" spans="6:16" s="1" customFormat="1" x14ac:dyDescent="0.25"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</row>
    <row r="143" spans="6:16" s="1" customFormat="1" x14ac:dyDescent="0.25"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</row>
    <row r="144" spans="6:16" s="1" customFormat="1" x14ac:dyDescent="0.25"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</row>
    <row r="145" spans="6:16" s="1" customFormat="1" x14ac:dyDescent="0.25"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</row>
    <row r="146" spans="6:16" s="1" customFormat="1" x14ac:dyDescent="0.25">
      <c r="F146" s="42"/>
      <c r="G146" s="42"/>
      <c r="H146" s="42"/>
      <c r="I146" s="42"/>
      <c r="J146" s="42"/>
      <c r="K146" s="42"/>
      <c r="L146" s="42"/>
      <c r="M146" s="42"/>
      <c r="N146" s="42"/>
      <c r="O146" s="42"/>
      <c r="P146" s="42"/>
    </row>
    <row r="147" spans="6:16" s="1" customFormat="1" x14ac:dyDescent="0.25">
      <c r="F147" s="42"/>
      <c r="G147" s="42"/>
      <c r="H147" s="42"/>
      <c r="I147" s="42"/>
      <c r="J147" s="42"/>
      <c r="K147" s="42"/>
      <c r="L147" s="42"/>
      <c r="M147" s="42"/>
      <c r="N147" s="42"/>
      <c r="O147" s="42"/>
      <c r="P147" s="42"/>
    </row>
    <row r="148" spans="6:16" s="1" customFormat="1" x14ac:dyDescent="0.25"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</row>
    <row r="149" spans="6:16" s="1" customFormat="1" x14ac:dyDescent="0.25">
      <c r="F149" s="42"/>
      <c r="G149" s="42"/>
      <c r="H149" s="42"/>
      <c r="I149" s="42"/>
      <c r="J149" s="42"/>
      <c r="K149" s="42"/>
      <c r="L149" s="42"/>
      <c r="M149" s="42"/>
      <c r="N149" s="42"/>
      <c r="O149" s="42"/>
      <c r="P149" s="42"/>
    </row>
    <row r="150" spans="6:16" s="1" customFormat="1" x14ac:dyDescent="0.25"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</row>
    <row r="151" spans="6:16" s="1" customFormat="1" x14ac:dyDescent="0.25">
      <c r="F151" s="42"/>
      <c r="G151" s="42"/>
      <c r="H151" s="42"/>
      <c r="I151" s="42"/>
      <c r="J151" s="42"/>
      <c r="K151" s="42"/>
      <c r="L151" s="42"/>
      <c r="M151" s="42"/>
      <c r="N151" s="42"/>
      <c r="O151" s="42"/>
      <c r="P151" s="42"/>
    </row>
    <row r="152" spans="6:16" s="1" customFormat="1" x14ac:dyDescent="0.25"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</row>
    <row r="153" spans="6:16" s="1" customFormat="1" x14ac:dyDescent="0.25"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</row>
    <row r="154" spans="6:16" s="1" customFormat="1" x14ac:dyDescent="0.25">
      <c r="F154" s="42"/>
      <c r="G154" s="42"/>
      <c r="H154" s="42"/>
      <c r="I154" s="42"/>
      <c r="J154" s="42"/>
      <c r="K154" s="42"/>
      <c r="L154" s="42"/>
      <c r="M154" s="42"/>
      <c r="N154" s="42"/>
      <c r="O154" s="42"/>
      <c r="P154" s="42"/>
    </row>
    <row r="155" spans="6:16" s="1" customFormat="1" x14ac:dyDescent="0.25">
      <c r="F155" s="42"/>
      <c r="G155" s="42"/>
      <c r="H155" s="42"/>
      <c r="I155" s="42"/>
      <c r="J155" s="42"/>
      <c r="K155" s="42"/>
      <c r="L155" s="42"/>
      <c r="M155" s="42"/>
      <c r="N155" s="42"/>
      <c r="O155" s="42"/>
      <c r="P155" s="42"/>
    </row>
    <row r="156" spans="6:16" s="1" customFormat="1" x14ac:dyDescent="0.25">
      <c r="F156" s="42"/>
      <c r="G156" s="42"/>
      <c r="H156" s="42"/>
      <c r="I156" s="42"/>
      <c r="J156" s="42"/>
      <c r="K156" s="42"/>
      <c r="L156" s="42"/>
      <c r="M156" s="42"/>
      <c r="N156" s="42"/>
      <c r="O156" s="42"/>
      <c r="P156" s="42"/>
    </row>
    <row r="157" spans="6:16" s="1" customFormat="1" x14ac:dyDescent="0.25">
      <c r="F157" s="42"/>
      <c r="G157" s="42"/>
      <c r="H157" s="42"/>
      <c r="I157" s="42"/>
      <c r="J157" s="42"/>
      <c r="K157" s="42"/>
      <c r="L157" s="42"/>
      <c r="M157" s="42"/>
      <c r="N157" s="42"/>
      <c r="O157" s="42"/>
      <c r="P157" s="42"/>
    </row>
    <row r="158" spans="6:16" s="1" customFormat="1" x14ac:dyDescent="0.25"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</row>
    <row r="159" spans="6:16" s="1" customFormat="1" x14ac:dyDescent="0.25"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</row>
    <row r="160" spans="6:16" s="1" customFormat="1" x14ac:dyDescent="0.25"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</row>
    <row r="161" spans="6:16" s="1" customFormat="1" x14ac:dyDescent="0.25"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</row>
    <row r="162" spans="6:16" s="1" customFormat="1" x14ac:dyDescent="0.25"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</row>
    <row r="163" spans="6:16" s="1" customFormat="1" x14ac:dyDescent="0.25">
      <c r="F163" s="42"/>
      <c r="G163" s="42"/>
      <c r="H163" s="42"/>
      <c r="I163" s="42"/>
      <c r="J163" s="42"/>
      <c r="K163" s="42"/>
      <c r="L163" s="42"/>
      <c r="M163" s="42"/>
      <c r="N163" s="42"/>
      <c r="O163" s="42"/>
      <c r="P163" s="42"/>
    </row>
    <row r="164" spans="6:16" s="1" customFormat="1" x14ac:dyDescent="0.25"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</row>
    <row r="165" spans="6:16" s="1" customFormat="1" x14ac:dyDescent="0.25"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</row>
    <row r="166" spans="6:16" s="1" customFormat="1" x14ac:dyDescent="0.25"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</row>
    <row r="167" spans="6:16" s="1" customFormat="1" x14ac:dyDescent="0.25"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</row>
    <row r="168" spans="6:16" s="1" customFormat="1" x14ac:dyDescent="0.25"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</row>
    <row r="169" spans="6:16" s="1" customFormat="1" x14ac:dyDescent="0.25"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</row>
    <row r="170" spans="6:16" s="1" customFormat="1" x14ac:dyDescent="0.25"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</row>
    <row r="171" spans="6:16" s="1" customFormat="1" x14ac:dyDescent="0.25"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</row>
    <row r="172" spans="6:16" s="1" customFormat="1" x14ac:dyDescent="0.25">
      <c r="F172" s="42"/>
      <c r="G172" s="42"/>
      <c r="H172" s="42"/>
      <c r="I172" s="42"/>
      <c r="J172" s="42"/>
      <c r="K172" s="42"/>
      <c r="L172" s="42"/>
      <c r="M172" s="42"/>
      <c r="N172" s="42"/>
      <c r="O172" s="42"/>
      <c r="P172" s="42"/>
    </row>
    <row r="173" spans="6:16" s="1" customFormat="1" x14ac:dyDescent="0.25">
      <c r="F173" s="42"/>
      <c r="G173" s="42"/>
      <c r="H173" s="42"/>
      <c r="I173" s="42"/>
      <c r="J173" s="42"/>
      <c r="K173" s="42"/>
      <c r="L173" s="42"/>
      <c r="M173" s="42"/>
      <c r="N173" s="42"/>
      <c r="O173" s="42"/>
      <c r="P173" s="42"/>
    </row>
    <row r="174" spans="6:16" s="1" customFormat="1" x14ac:dyDescent="0.25">
      <c r="F174" s="42"/>
      <c r="G174" s="42"/>
      <c r="H174" s="42"/>
      <c r="I174" s="42"/>
      <c r="J174" s="42"/>
      <c r="K174" s="42"/>
      <c r="L174" s="42"/>
      <c r="M174" s="42"/>
      <c r="N174" s="42"/>
      <c r="O174" s="42"/>
      <c r="P174" s="42"/>
    </row>
    <row r="175" spans="6:16" s="1" customFormat="1" x14ac:dyDescent="0.25">
      <c r="F175" s="42"/>
      <c r="G175" s="42"/>
      <c r="H175" s="42"/>
      <c r="I175" s="42"/>
      <c r="J175" s="42"/>
      <c r="K175" s="42"/>
      <c r="L175" s="42"/>
      <c r="M175" s="42"/>
      <c r="N175" s="42"/>
      <c r="O175" s="42"/>
      <c r="P175" s="42"/>
    </row>
    <row r="176" spans="6:16" s="1" customFormat="1" x14ac:dyDescent="0.25"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</row>
    <row r="177" spans="6:16" s="1" customFormat="1" x14ac:dyDescent="0.25">
      <c r="F177" s="42"/>
      <c r="G177" s="42"/>
      <c r="H177" s="42"/>
      <c r="I177" s="42"/>
      <c r="J177" s="42"/>
      <c r="K177" s="42"/>
      <c r="L177" s="42"/>
      <c r="M177" s="42"/>
      <c r="N177" s="42"/>
      <c r="O177" s="42"/>
      <c r="P177" s="42"/>
    </row>
    <row r="178" spans="6:16" s="1" customFormat="1" x14ac:dyDescent="0.25"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</row>
    <row r="179" spans="6:16" s="1" customFormat="1" x14ac:dyDescent="0.25"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</row>
    <row r="180" spans="6:16" s="1" customFormat="1" x14ac:dyDescent="0.25"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</row>
    <row r="181" spans="6:16" s="1" customFormat="1" x14ac:dyDescent="0.25">
      <c r="F181" s="42"/>
      <c r="G181" s="42"/>
      <c r="H181" s="42"/>
      <c r="I181" s="42"/>
      <c r="J181" s="42"/>
      <c r="K181" s="42"/>
      <c r="L181" s="42"/>
      <c r="M181" s="42"/>
      <c r="N181" s="42"/>
      <c r="O181" s="42"/>
      <c r="P181" s="42"/>
    </row>
    <row r="182" spans="6:16" s="1" customFormat="1" x14ac:dyDescent="0.25"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</row>
    <row r="183" spans="6:16" s="1" customFormat="1" x14ac:dyDescent="0.25">
      <c r="F183" s="42"/>
      <c r="G183" s="42"/>
      <c r="H183" s="42"/>
      <c r="I183" s="42"/>
      <c r="J183" s="42"/>
      <c r="K183" s="42"/>
      <c r="L183" s="42"/>
      <c r="M183" s="42"/>
      <c r="N183" s="42"/>
      <c r="O183" s="42"/>
      <c r="P183" s="42"/>
    </row>
    <row r="184" spans="6:16" s="1" customFormat="1" x14ac:dyDescent="0.25"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</row>
    <row r="185" spans="6:16" s="1" customFormat="1" x14ac:dyDescent="0.25"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</row>
    <row r="186" spans="6:16" s="1" customFormat="1" x14ac:dyDescent="0.25">
      <c r="F186" s="42"/>
      <c r="G186" s="42"/>
      <c r="H186" s="42"/>
      <c r="I186" s="42"/>
      <c r="J186" s="42"/>
      <c r="K186" s="42"/>
      <c r="L186" s="42"/>
      <c r="M186" s="42"/>
      <c r="N186" s="42"/>
      <c r="O186" s="42"/>
      <c r="P186" s="42"/>
    </row>
    <row r="187" spans="6:16" s="1" customFormat="1" x14ac:dyDescent="0.25">
      <c r="F187" s="42"/>
      <c r="G187" s="42"/>
      <c r="H187" s="42"/>
      <c r="I187" s="42"/>
      <c r="J187" s="42"/>
      <c r="K187" s="42"/>
      <c r="L187" s="42"/>
      <c r="M187" s="42"/>
      <c r="N187" s="42"/>
      <c r="O187" s="42"/>
      <c r="P187" s="42"/>
    </row>
    <row r="188" spans="6:16" s="1" customFormat="1" x14ac:dyDescent="0.25">
      <c r="F188" s="42"/>
      <c r="G188" s="42"/>
      <c r="H188" s="42"/>
      <c r="I188" s="42"/>
      <c r="J188" s="42"/>
      <c r="K188" s="42"/>
      <c r="L188" s="42"/>
      <c r="M188" s="42"/>
      <c r="N188" s="42"/>
      <c r="O188" s="42"/>
      <c r="P188" s="42"/>
    </row>
    <row r="189" spans="6:16" s="1" customFormat="1" x14ac:dyDescent="0.25"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</row>
    <row r="190" spans="6:16" s="1" customFormat="1" x14ac:dyDescent="0.25">
      <c r="F190" s="42"/>
      <c r="G190" s="42"/>
      <c r="H190" s="42"/>
      <c r="I190" s="42"/>
      <c r="J190" s="42"/>
      <c r="K190" s="42"/>
      <c r="L190" s="42"/>
      <c r="M190" s="42"/>
      <c r="N190" s="42"/>
      <c r="O190" s="42"/>
      <c r="P190" s="42"/>
    </row>
    <row r="191" spans="6:16" s="1" customFormat="1" x14ac:dyDescent="0.25">
      <c r="F191" s="42"/>
      <c r="G191" s="42"/>
      <c r="H191" s="42"/>
      <c r="I191" s="42"/>
      <c r="J191" s="42"/>
      <c r="K191" s="42"/>
      <c r="L191" s="42"/>
      <c r="M191" s="42"/>
      <c r="N191" s="42"/>
      <c r="O191" s="42"/>
      <c r="P191" s="42"/>
    </row>
    <row r="192" spans="6:16" s="1" customFormat="1" x14ac:dyDescent="0.25">
      <c r="F192" s="42"/>
      <c r="G192" s="42"/>
      <c r="H192" s="42"/>
      <c r="I192" s="42"/>
      <c r="J192" s="42"/>
      <c r="K192" s="42"/>
      <c r="L192" s="42"/>
      <c r="M192" s="42"/>
      <c r="N192" s="42"/>
      <c r="O192" s="42"/>
      <c r="P192" s="42"/>
    </row>
    <row r="193" spans="6:16" s="1" customFormat="1" x14ac:dyDescent="0.25"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</row>
    <row r="194" spans="6:16" s="1" customFormat="1" x14ac:dyDescent="0.25"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</row>
    <row r="195" spans="6:16" s="1" customFormat="1" x14ac:dyDescent="0.25"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</row>
    <row r="196" spans="6:16" s="1" customFormat="1" x14ac:dyDescent="0.25">
      <c r="F196" s="42"/>
      <c r="G196" s="42"/>
      <c r="H196" s="42"/>
      <c r="I196" s="42"/>
      <c r="J196" s="42"/>
      <c r="K196" s="42"/>
      <c r="L196" s="42"/>
      <c r="M196" s="42"/>
      <c r="N196" s="42"/>
      <c r="O196" s="42"/>
      <c r="P196" s="42"/>
    </row>
    <row r="197" spans="6:16" s="1" customFormat="1" x14ac:dyDescent="0.25"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</row>
    <row r="198" spans="6:16" s="1" customFormat="1" x14ac:dyDescent="0.25">
      <c r="F198" s="42"/>
      <c r="G198" s="42"/>
      <c r="H198" s="42"/>
      <c r="I198" s="42"/>
      <c r="J198" s="42"/>
      <c r="K198" s="42"/>
      <c r="L198" s="42"/>
      <c r="M198" s="42"/>
      <c r="N198" s="42"/>
      <c r="O198" s="42"/>
      <c r="P198" s="42"/>
    </row>
    <row r="199" spans="6:16" s="1" customFormat="1" x14ac:dyDescent="0.25">
      <c r="F199" s="42"/>
      <c r="G199" s="42"/>
      <c r="H199" s="42"/>
      <c r="I199" s="42"/>
      <c r="J199" s="42"/>
      <c r="K199" s="42"/>
      <c r="L199" s="42"/>
      <c r="M199" s="42"/>
      <c r="N199" s="42"/>
      <c r="O199" s="42"/>
      <c r="P199" s="42"/>
    </row>
    <row r="200" spans="6:16" s="1" customFormat="1" x14ac:dyDescent="0.25">
      <c r="F200" s="42"/>
      <c r="G200" s="42"/>
      <c r="H200" s="42"/>
      <c r="I200" s="42"/>
      <c r="J200" s="42"/>
      <c r="K200" s="42"/>
      <c r="L200" s="42"/>
      <c r="M200" s="42"/>
      <c r="N200" s="42"/>
      <c r="O200" s="42"/>
      <c r="P200" s="42"/>
    </row>
    <row r="201" spans="6:16" s="1" customFormat="1" x14ac:dyDescent="0.25">
      <c r="F201" s="42"/>
      <c r="G201" s="42"/>
      <c r="H201" s="42"/>
      <c r="I201" s="42"/>
      <c r="J201" s="42"/>
      <c r="K201" s="42"/>
      <c r="L201" s="42"/>
      <c r="M201" s="42"/>
      <c r="N201" s="42"/>
      <c r="O201" s="42"/>
      <c r="P201" s="42"/>
    </row>
    <row r="202" spans="6:16" s="1" customFormat="1" x14ac:dyDescent="0.25">
      <c r="F202" s="42"/>
      <c r="G202" s="42"/>
      <c r="H202" s="42"/>
      <c r="I202" s="42"/>
      <c r="J202" s="42"/>
      <c r="K202" s="42"/>
      <c r="L202" s="42"/>
      <c r="M202" s="42"/>
      <c r="N202" s="42"/>
      <c r="O202" s="42"/>
      <c r="P202" s="42"/>
    </row>
    <row r="203" spans="6:16" s="1" customFormat="1" x14ac:dyDescent="0.25"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</row>
    <row r="204" spans="6:16" s="1" customFormat="1" x14ac:dyDescent="0.25"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</row>
    <row r="205" spans="6:16" s="1" customFormat="1" x14ac:dyDescent="0.25">
      <c r="F205" s="42"/>
      <c r="G205" s="42"/>
      <c r="H205" s="42"/>
      <c r="I205" s="42"/>
      <c r="J205" s="42"/>
      <c r="K205" s="42"/>
      <c r="L205" s="42"/>
      <c r="M205" s="42"/>
      <c r="N205" s="42"/>
      <c r="O205" s="42"/>
      <c r="P205" s="42"/>
    </row>
    <row r="206" spans="6:16" s="1" customFormat="1" x14ac:dyDescent="0.25">
      <c r="F206" s="42"/>
      <c r="G206" s="42"/>
      <c r="H206" s="42"/>
      <c r="I206" s="42"/>
      <c r="J206" s="42"/>
      <c r="K206" s="42"/>
      <c r="L206" s="42"/>
      <c r="M206" s="42"/>
      <c r="N206" s="42"/>
      <c r="O206" s="42"/>
      <c r="P206" s="42"/>
    </row>
    <row r="207" spans="6:16" s="1" customFormat="1" x14ac:dyDescent="0.25">
      <c r="F207" s="42"/>
      <c r="G207" s="42"/>
      <c r="H207" s="42"/>
      <c r="I207" s="42"/>
      <c r="J207" s="42"/>
      <c r="K207" s="42"/>
      <c r="L207" s="42"/>
      <c r="M207" s="42"/>
      <c r="N207" s="42"/>
      <c r="O207" s="42"/>
      <c r="P207" s="42"/>
    </row>
    <row r="208" spans="6:16" s="1" customFormat="1" x14ac:dyDescent="0.25"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</row>
    <row r="209" spans="6:16" s="1" customFormat="1" x14ac:dyDescent="0.25"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</row>
    <row r="210" spans="6:16" s="1" customFormat="1" x14ac:dyDescent="0.25">
      <c r="F210" s="42"/>
      <c r="G210" s="42"/>
      <c r="H210" s="42"/>
      <c r="I210" s="42"/>
      <c r="J210" s="42"/>
      <c r="K210" s="42"/>
      <c r="L210" s="42"/>
      <c r="M210" s="42"/>
      <c r="N210" s="42"/>
      <c r="O210" s="42"/>
      <c r="P210" s="42"/>
    </row>
    <row r="211" spans="6:16" s="1" customFormat="1" x14ac:dyDescent="0.25">
      <c r="F211" s="42"/>
      <c r="G211" s="42"/>
      <c r="H211" s="42"/>
      <c r="I211" s="42"/>
      <c r="J211" s="42"/>
      <c r="K211" s="42"/>
      <c r="L211" s="42"/>
      <c r="M211" s="42"/>
      <c r="N211" s="42"/>
      <c r="O211" s="42"/>
      <c r="P211" s="42"/>
    </row>
    <row r="212" spans="6:16" s="1" customFormat="1" x14ac:dyDescent="0.25">
      <c r="F212" s="42"/>
      <c r="G212" s="42"/>
      <c r="H212" s="42"/>
      <c r="I212" s="42"/>
      <c r="J212" s="42"/>
      <c r="K212" s="42"/>
      <c r="L212" s="42"/>
      <c r="M212" s="42"/>
      <c r="N212" s="42"/>
      <c r="O212" s="42"/>
      <c r="P212" s="42"/>
    </row>
    <row r="213" spans="6:16" s="1" customFormat="1" x14ac:dyDescent="0.25"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</row>
    <row r="214" spans="6:16" s="1" customFormat="1" x14ac:dyDescent="0.25">
      <c r="F214" s="42"/>
      <c r="G214" s="42"/>
      <c r="H214" s="42"/>
      <c r="I214" s="42"/>
      <c r="J214" s="42"/>
      <c r="K214" s="42"/>
      <c r="L214" s="42"/>
      <c r="M214" s="42"/>
      <c r="N214" s="42"/>
      <c r="O214" s="42"/>
      <c r="P214" s="42"/>
    </row>
    <row r="215" spans="6:16" s="1" customFormat="1" x14ac:dyDescent="0.25">
      <c r="F215" s="42"/>
      <c r="G215" s="42"/>
      <c r="H215" s="42"/>
      <c r="I215" s="42"/>
      <c r="J215" s="42"/>
      <c r="K215" s="42"/>
      <c r="L215" s="42"/>
      <c r="M215" s="42"/>
      <c r="N215" s="42"/>
      <c r="O215" s="42"/>
      <c r="P215" s="42"/>
    </row>
    <row r="216" spans="6:16" s="1" customFormat="1" x14ac:dyDescent="0.25">
      <c r="F216" s="42"/>
      <c r="G216" s="42"/>
      <c r="H216" s="42"/>
      <c r="I216" s="42"/>
      <c r="J216" s="42"/>
      <c r="K216" s="42"/>
      <c r="L216" s="42"/>
      <c r="M216" s="42"/>
      <c r="N216" s="42"/>
      <c r="O216" s="42"/>
      <c r="P216" s="42"/>
    </row>
    <row r="217" spans="6:16" s="1" customFormat="1" x14ac:dyDescent="0.25">
      <c r="F217" s="42"/>
      <c r="G217" s="42"/>
      <c r="H217" s="42"/>
      <c r="I217" s="42"/>
      <c r="J217" s="42"/>
      <c r="K217" s="42"/>
      <c r="L217" s="42"/>
      <c r="M217" s="42"/>
      <c r="N217" s="42"/>
      <c r="O217" s="42"/>
      <c r="P217" s="42"/>
    </row>
    <row r="218" spans="6:16" s="1" customFormat="1" x14ac:dyDescent="0.25">
      <c r="F218" s="42"/>
      <c r="G218" s="42"/>
      <c r="H218" s="42"/>
      <c r="I218" s="42"/>
      <c r="J218" s="42"/>
      <c r="K218" s="42"/>
      <c r="L218" s="42"/>
      <c r="M218" s="42"/>
      <c r="N218" s="42"/>
      <c r="O218" s="42"/>
      <c r="P218" s="42"/>
    </row>
    <row r="219" spans="6:16" s="1" customFormat="1" x14ac:dyDescent="0.25">
      <c r="F219" s="42"/>
      <c r="G219" s="42"/>
      <c r="H219" s="42"/>
      <c r="I219" s="42"/>
      <c r="J219" s="42"/>
      <c r="K219" s="42"/>
      <c r="L219" s="42"/>
      <c r="M219" s="42"/>
      <c r="N219" s="42"/>
      <c r="O219" s="42"/>
      <c r="P219" s="42"/>
    </row>
    <row r="220" spans="6:16" s="1" customFormat="1" x14ac:dyDescent="0.25"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</row>
    <row r="221" spans="6:16" s="1" customFormat="1" x14ac:dyDescent="0.25">
      <c r="F221" s="42"/>
      <c r="G221" s="42"/>
      <c r="H221" s="42"/>
      <c r="I221" s="42"/>
      <c r="J221" s="42"/>
      <c r="K221" s="42"/>
      <c r="L221" s="42"/>
      <c r="M221" s="42"/>
      <c r="N221" s="42"/>
      <c r="O221" s="42"/>
      <c r="P221" s="42"/>
    </row>
    <row r="222" spans="6:16" s="1" customFormat="1" x14ac:dyDescent="0.25"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</row>
    <row r="223" spans="6:16" s="1" customFormat="1" x14ac:dyDescent="0.25">
      <c r="F223" s="42"/>
      <c r="G223" s="42"/>
      <c r="H223" s="42"/>
      <c r="I223" s="42"/>
      <c r="J223" s="42"/>
      <c r="K223" s="42"/>
      <c r="L223" s="42"/>
      <c r="M223" s="42"/>
      <c r="N223" s="42"/>
      <c r="O223" s="42"/>
      <c r="P223" s="42"/>
    </row>
    <row r="224" spans="6:16" s="1" customFormat="1" x14ac:dyDescent="0.25">
      <c r="F224" s="42"/>
      <c r="G224" s="42"/>
      <c r="H224" s="42"/>
      <c r="I224" s="42"/>
      <c r="J224" s="42"/>
      <c r="K224" s="42"/>
      <c r="L224" s="42"/>
      <c r="M224" s="42"/>
      <c r="N224" s="42"/>
      <c r="O224" s="42"/>
      <c r="P224" s="42"/>
    </row>
    <row r="225" spans="6:16" s="1" customFormat="1" x14ac:dyDescent="0.25">
      <c r="F225" s="42"/>
      <c r="G225" s="42"/>
      <c r="H225" s="42"/>
      <c r="I225" s="42"/>
      <c r="J225" s="42"/>
      <c r="K225" s="42"/>
      <c r="L225" s="42"/>
      <c r="M225" s="42"/>
      <c r="N225" s="42"/>
      <c r="O225" s="42"/>
      <c r="P225" s="42"/>
    </row>
    <row r="226" spans="6:16" s="1" customFormat="1" x14ac:dyDescent="0.25"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</row>
    <row r="227" spans="6:16" s="1" customFormat="1" x14ac:dyDescent="0.25"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</row>
    <row r="228" spans="6:16" s="1" customFormat="1" x14ac:dyDescent="0.25"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</row>
    <row r="229" spans="6:16" s="1" customFormat="1" x14ac:dyDescent="0.25">
      <c r="F229" s="42"/>
      <c r="G229" s="42"/>
      <c r="H229" s="42"/>
      <c r="I229" s="42"/>
      <c r="J229" s="42"/>
      <c r="K229" s="42"/>
      <c r="L229" s="42"/>
      <c r="M229" s="42"/>
      <c r="N229" s="42"/>
      <c r="O229" s="42"/>
      <c r="P229" s="42"/>
    </row>
    <row r="230" spans="6:16" s="1" customFormat="1" x14ac:dyDescent="0.25">
      <c r="F230" s="42"/>
      <c r="G230" s="42"/>
      <c r="H230" s="42"/>
      <c r="I230" s="42"/>
      <c r="J230" s="42"/>
      <c r="K230" s="42"/>
      <c r="L230" s="42"/>
      <c r="M230" s="42"/>
      <c r="N230" s="42"/>
      <c r="O230" s="42"/>
      <c r="P230" s="42"/>
    </row>
    <row r="231" spans="6:16" s="1" customFormat="1" x14ac:dyDescent="0.25"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</row>
    <row r="232" spans="6:16" s="1" customFormat="1" x14ac:dyDescent="0.25">
      <c r="F232" s="42"/>
      <c r="G232" s="42"/>
      <c r="H232" s="42"/>
      <c r="I232" s="42"/>
      <c r="J232" s="42"/>
      <c r="K232" s="42"/>
      <c r="L232" s="42"/>
      <c r="M232" s="42"/>
      <c r="N232" s="42"/>
      <c r="O232" s="42"/>
      <c r="P232" s="42"/>
    </row>
    <row r="233" spans="6:16" s="1" customFormat="1" x14ac:dyDescent="0.25">
      <c r="F233" s="42"/>
      <c r="G233" s="42"/>
      <c r="H233" s="42"/>
      <c r="I233" s="42"/>
      <c r="J233" s="42"/>
      <c r="K233" s="42"/>
      <c r="L233" s="42"/>
      <c r="M233" s="42"/>
      <c r="N233" s="42"/>
      <c r="O233" s="42"/>
      <c r="P233" s="42"/>
    </row>
    <row r="234" spans="6:16" s="1" customFormat="1" x14ac:dyDescent="0.25">
      <c r="F234" s="42"/>
      <c r="G234" s="42"/>
      <c r="H234" s="42"/>
      <c r="I234" s="42"/>
      <c r="J234" s="42"/>
      <c r="K234" s="42"/>
      <c r="L234" s="42"/>
      <c r="M234" s="42"/>
      <c r="N234" s="42"/>
      <c r="O234" s="42"/>
      <c r="P234" s="42"/>
    </row>
    <row r="235" spans="6:16" s="1" customFormat="1" x14ac:dyDescent="0.25">
      <c r="F235" s="42"/>
      <c r="G235" s="42"/>
      <c r="H235" s="42"/>
      <c r="I235" s="42"/>
      <c r="J235" s="42"/>
      <c r="K235" s="42"/>
      <c r="L235" s="42"/>
      <c r="M235" s="42"/>
      <c r="N235" s="42"/>
      <c r="O235" s="42"/>
      <c r="P235" s="42"/>
    </row>
    <row r="236" spans="6:16" s="1" customFormat="1" x14ac:dyDescent="0.25">
      <c r="F236" s="42"/>
      <c r="G236" s="42"/>
      <c r="H236" s="42"/>
      <c r="I236" s="42"/>
      <c r="J236" s="42"/>
      <c r="K236" s="42"/>
      <c r="L236" s="42"/>
      <c r="M236" s="42"/>
      <c r="N236" s="42"/>
      <c r="O236" s="42"/>
      <c r="P236" s="42"/>
    </row>
    <row r="237" spans="6:16" s="1" customFormat="1" x14ac:dyDescent="0.25"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</row>
    <row r="238" spans="6:16" s="1" customFormat="1" x14ac:dyDescent="0.25">
      <c r="F238" s="42"/>
      <c r="G238" s="42"/>
      <c r="H238" s="42"/>
      <c r="I238" s="42"/>
      <c r="J238" s="42"/>
      <c r="K238" s="42"/>
      <c r="L238" s="42"/>
      <c r="M238" s="42"/>
      <c r="N238" s="42"/>
      <c r="O238" s="42"/>
      <c r="P238" s="42"/>
    </row>
    <row r="239" spans="6:16" s="1" customFormat="1" x14ac:dyDescent="0.25">
      <c r="F239" s="42"/>
      <c r="G239" s="42"/>
      <c r="H239" s="42"/>
      <c r="I239" s="42"/>
      <c r="J239" s="42"/>
      <c r="K239" s="42"/>
      <c r="L239" s="42"/>
      <c r="M239" s="42"/>
      <c r="N239" s="42"/>
      <c r="O239" s="42"/>
      <c r="P239" s="42"/>
    </row>
    <row r="240" spans="6:16" s="1" customFormat="1" x14ac:dyDescent="0.25"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</row>
    <row r="241" spans="6:16" s="1" customFormat="1" x14ac:dyDescent="0.25">
      <c r="F241" s="42"/>
      <c r="G241" s="42"/>
      <c r="H241" s="42"/>
      <c r="I241" s="42"/>
      <c r="J241" s="42"/>
      <c r="K241" s="42"/>
      <c r="L241" s="42"/>
      <c r="M241" s="42"/>
      <c r="N241" s="42"/>
      <c r="O241" s="42"/>
      <c r="P241" s="42"/>
    </row>
    <row r="242" spans="6:16" s="1" customFormat="1" x14ac:dyDescent="0.25">
      <c r="F242" s="42"/>
      <c r="G242" s="42"/>
      <c r="H242" s="42"/>
      <c r="I242" s="42"/>
      <c r="J242" s="42"/>
      <c r="K242" s="42"/>
      <c r="L242" s="42"/>
      <c r="M242" s="42"/>
      <c r="N242" s="42"/>
      <c r="O242" s="42"/>
      <c r="P242" s="42"/>
    </row>
    <row r="243" spans="6:16" s="1" customFormat="1" x14ac:dyDescent="0.25"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</row>
    <row r="244" spans="6:16" s="1" customFormat="1" x14ac:dyDescent="0.25">
      <c r="F244" s="42"/>
      <c r="G244" s="42"/>
      <c r="H244" s="42"/>
      <c r="I244" s="42"/>
      <c r="J244" s="42"/>
      <c r="K244" s="42"/>
      <c r="L244" s="42"/>
      <c r="M244" s="42"/>
      <c r="N244" s="42"/>
      <c r="O244" s="42"/>
      <c r="P244" s="42"/>
    </row>
    <row r="245" spans="6:16" s="1" customFormat="1" x14ac:dyDescent="0.25">
      <c r="F245" s="42"/>
      <c r="G245" s="42"/>
      <c r="H245" s="42"/>
      <c r="I245" s="42"/>
      <c r="J245" s="42"/>
      <c r="K245" s="42"/>
      <c r="L245" s="42"/>
      <c r="M245" s="42"/>
      <c r="N245" s="42"/>
      <c r="O245" s="42"/>
      <c r="P245" s="42"/>
    </row>
    <row r="246" spans="6:16" s="1" customFormat="1" x14ac:dyDescent="0.25">
      <c r="F246" s="42"/>
      <c r="G246" s="42"/>
      <c r="H246" s="42"/>
      <c r="I246" s="42"/>
      <c r="J246" s="42"/>
      <c r="K246" s="42"/>
      <c r="L246" s="42"/>
      <c r="M246" s="42"/>
      <c r="N246" s="42"/>
      <c r="O246" s="42"/>
      <c r="P246" s="42"/>
    </row>
    <row r="247" spans="6:16" s="1" customFormat="1" x14ac:dyDescent="0.25"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</row>
    <row r="248" spans="6:16" s="1" customFormat="1" x14ac:dyDescent="0.25">
      <c r="F248" s="42"/>
      <c r="G248" s="42"/>
      <c r="H248" s="42"/>
      <c r="I248" s="42"/>
      <c r="J248" s="42"/>
      <c r="K248" s="42"/>
      <c r="L248" s="42"/>
      <c r="M248" s="42"/>
      <c r="N248" s="42"/>
      <c r="O248" s="42"/>
      <c r="P248" s="42"/>
    </row>
    <row r="249" spans="6:16" s="1" customFormat="1" x14ac:dyDescent="0.25">
      <c r="F249" s="42"/>
      <c r="G249" s="42"/>
      <c r="H249" s="42"/>
      <c r="I249" s="42"/>
      <c r="J249" s="42"/>
      <c r="K249" s="42"/>
      <c r="L249" s="42"/>
      <c r="M249" s="42"/>
      <c r="N249" s="42"/>
      <c r="O249" s="42"/>
      <c r="P249" s="42"/>
    </row>
    <row r="250" spans="6:16" s="1" customFormat="1" x14ac:dyDescent="0.25">
      <c r="F250" s="42"/>
      <c r="G250" s="42"/>
      <c r="H250" s="42"/>
      <c r="I250" s="42"/>
      <c r="J250" s="42"/>
      <c r="K250" s="42"/>
      <c r="L250" s="42"/>
      <c r="M250" s="42"/>
      <c r="N250" s="42"/>
      <c r="O250" s="42"/>
      <c r="P250" s="42"/>
    </row>
    <row r="251" spans="6:16" s="1" customFormat="1" x14ac:dyDescent="0.25">
      <c r="F251" s="42"/>
      <c r="G251" s="42"/>
      <c r="H251" s="42"/>
      <c r="I251" s="42"/>
      <c r="J251" s="42"/>
      <c r="K251" s="42"/>
      <c r="L251" s="42"/>
      <c r="M251" s="42"/>
      <c r="N251" s="42"/>
      <c r="O251" s="42"/>
      <c r="P251" s="42"/>
    </row>
    <row r="252" spans="6:16" s="1" customFormat="1" x14ac:dyDescent="0.25">
      <c r="F252" s="42"/>
      <c r="G252" s="42"/>
      <c r="H252" s="42"/>
      <c r="I252" s="42"/>
      <c r="J252" s="42"/>
      <c r="K252" s="42"/>
      <c r="L252" s="42"/>
      <c r="M252" s="42"/>
      <c r="N252" s="42"/>
      <c r="O252" s="42"/>
      <c r="P252" s="42"/>
    </row>
    <row r="253" spans="6:16" s="1" customFormat="1" x14ac:dyDescent="0.25"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</row>
    <row r="254" spans="6:16" s="1" customFormat="1" x14ac:dyDescent="0.25">
      <c r="F254" s="42"/>
      <c r="G254" s="42"/>
      <c r="H254" s="42"/>
      <c r="I254" s="42"/>
      <c r="J254" s="42"/>
      <c r="K254" s="42"/>
      <c r="L254" s="42"/>
      <c r="M254" s="42"/>
      <c r="N254" s="42"/>
      <c r="O254" s="42"/>
      <c r="P254" s="42"/>
    </row>
    <row r="255" spans="6:16" s="1" customFormat="1" x14ac:dyDescent="0.25">
      <c r="F255" s="42"/>
      <c r="G255" s="42"/>
      <c r="H255" s="42"/>
      <c r="I255" s="42"/>
      <c r="J255" s="42"/>
      <c r="K255" s="42"/>
      <c r="L255" s="42"/>
      <c r="M255" s="42"/>
      <c r="N255" s="42"/>
      <c r="O255" s="42"/>
      <c r="P255" s="42"/>
    </row>
    <row r="256" spans="6:16" s="1" customFormat="1" x14ac:dyDescent="0.25">
      <c r="F256" s="42"/>
      <c r="G256" s="42"/>
      <c r="H256" s="42"/>
      <c r="I256" s="42"/>
      <c r="J256" s="42"/>
      <c r="K256" s="42"/>
      <c r="L256" s="42"/>
      <c r="M256" s="42"/>
      <c r="N256" s="42"/>
      <c r="O256" s="42"/>
      <c r="P256" s="42"/>
    </row>
    <row r="257" spans="6:16" s="1" customFormat="1" x14ac:dyDescent="0.25">
      <c r="F257" s="42"/>
      <c r="G257" s="42"/>
      <c r="H257" s="42"/>
      <c r="I257" s="42"/>
      <c r="J257" s="42"/>
      <c r="K257" s="42"/>
      <c r="L257" s="42"/>
      <c r="M257" s="42"/>
      <c r="N257" s="42"/>
      <c r="O257" s="42"/>
      <c r="P257" s="42"/>
    </row>
    <row r="258" spans="6:16" s="1" customFormat="1" x14ac:dyDescent="0.25">
      <c r="F258" s="42"/>
      <c r="G258" s="42"/>
      <c r="H258" s="42"/>
      <c r="I258" s="42"/>
      <c r="J258" s="42"/>
      <c r="K258" s="42"/>
      <c r="L258" s="42"/>
      <c r="M258" s="42"/>
      <c r="N258" s="42"/>
      <c r="O258" s="42"/>
      <c r="P258" s="42"/>
    </row>
    <row r="259" spans="6:16" s="1" customFormat="1" x14ac:dyDescent="0.25"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</row>
    <row r="260" spans="6:16" s="1" customFormat="1" x14ac:dyDescent="0.25">
      <c r="F260" s="42"/>
      <c r="G260" s="42"/>
      <c r="H260" s="42"/>
      <c r="I260" s="42"/>
      <c r="J260" s="42"/>
      <c r="K260" s="42"/>
      <c r="L260" s="42"/>
      <c r="M260" s="42"/>
      <c r="N260" s="42"/>
      <c r="O260" s="42"/>
      <c r="P260" s="42"/>
    </row>
    <row r="261" spans="6:16" s="1" customFormat="1" x14ac:dyDescent="0.25">
      <c r="F261" s="42"/>
      <c r="G261" s="42"/>
      <c r="H261" s="42"/>
      <c r="I261" s="42"/>
      <c r="J261" s="42"/>
      <c r="K261" s="42"/>
      <c r="L261" s="42"/>
      <c r="M261" s="42"/>
      <c r="N261" s="42"/>
      <c r="O261" s="42"/>
      <c r="P261" s="42"/>
    </row>
    <row r="262" spans="6:16" s="1" customFormat="1" x14ac:dyDescent="0.25">
      <c r="F262" s="42"/>
      <c r="G262" s="42"/>
      <c r="H262" s="42"/>
      <c r="I262" s="42"/>
      <c r="J262" s="42"/>
      <c r="K262" s="42"/>
      <c r="L262" s="42"/>
      <c r="M262" s="42"/>
      <c r="N262" s="42"/>
      <c r="O262" s="42"/>
      <c r="P262" s="42"/>
    </row>
    <row r="263" spans="6:16" s="1" customFormat="1" x14ac:dyDescent="0.25">
      <c r="F263" s="42"/>
      <c r="G263" s="42"/>
      <c r="H263" s="42"/>
      <c r="I263" s="42"/>
      <c r="J263" s="42"/>
      <c r="K263" s="42"/>
      <c r="L263" s="42"/>
      <c r="M263" s="42"/>
      <c r="N263" s="42"/>
      <c r="O263" s="42"/>
      <c r="P263" s="42"/>
    </row>
    <row r="264" spans="6:16" s="1" customFormat="1" x14ac:dyDescent="0.25">
      <c r="F264" s="42"/>
      <c r="G264" s="42"/>
      <c r="H264" s="42"/>
      <c r="I264" s="42"/>
      <c r="J264" s="42"/>
      <c r="K264" s="42"/>
      <c r="L264" s="42"/>
      <c r="M264" s="42"/>
      <c r="N264" s="42"/>
      <c r="O264" s="42"/>
      <c r="P264" s="42"/>
    </row>
    <row r="265" spans="6:16" s="1" customFormat="1" x14ac:dyDescent="0.25"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</row>
    <row r="266" spans="6:16" s="1" customFormat="1" x14ac:dyDescent="0.25">
      <c r="F266" s="42"/>
      <c r="G266" s="42"/>
      <c r="H266" s="42"/>
      <c r="I266" s="42"/>
      <c r="J266" s="42"/>
      <c r="K266" s="42"/>
      <c r="L266" s="42"/>
      <c r="M266" s="42"/>
      <c r="N266" s="42"/>
      <c r="O266" s="42"/>
      <c r="P266" s="42"/>
    </row>
    <row r="267" spans="6:16" s="1" customFormat="1" x14ac:dyDescent="0.25">
      <c r="F267" s="42"/>
      <c r="G267" s="42"/>
      <c r="H267" s="42"/>
      <c r="I267" s="42"/>
      <c r="J267" s="42"/>
      <c r="K267" s="42"/>
      <c r="L267" s="42"/>
      <c r="M267" s="42"/>
      <c r="N267" s="42"/>
      <c r="O267" s="42"/>
      <c r="P267" s="42"/>
    </row>
    <row r="268" spans="6:16" s="1" customFormat="1" x14ac:dyDescent="0.25">
      <c r="F268" s="42"/>
      <c r="G268" s="42"/>
      <c r="H268" s="42"/>
      <c r="I268" s="42"/>
      <c r="J268" s="42"/>
      <c r="K268" s="42"/>
      <c r="L268" s="42"/>
      <c r="M268" s="42"/>
      <c r="N268" s="42"/>
      <c r="O268" s="42"/>
      <c r="P268" s="42"/>
    </row>
    <row r="269" spans="6:16" s="1" customFormat="1" x14ac:dyDescent="0.25">
      <c r="F269" s="42"/>
      <c r="G269" s="42"/>
      <c r="H269" s="42"/>
      <c r="I269" s="42"/>
      <c r="J269" s="42"/>
      <c r="K269" s="42"/>
      <c r="L269" s="42"/>
      <c r="M269" s="42"/>
      <c r="N269" s="42"/>
      <c r="O269" s="42"/>
      <c r="P269" s="42"/>
    </row>
    <row r="270" spans="6:16" s="1" customFormat="1" x14ac:dyDescent="0.25"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</row>
    <row r="271" spans="6:16" s="1" customFormat="1" x14ac:dyDescent="0.25"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</row>
    <row r="272" spans="6:16" s="1" customFormat="1" x14ac:dyDescent="0.25">
      <c r="F272" s="42"/>
      <c r="G272" s="42"/>
      <c r="H272" s="42"/>
      <c r="I272" s="42"/>
      <c r="J272" s="42"/>
      <c r="K272" s="42"/>
      <c r="L272" s="42"/>
      <c r="M272" s="42"/>
      <c r="N272" s="42"/>
      <c r="O272" s="42"/>
      <c r="P272" s="42"/>
    </row>
    <row r="273" spans="6:16" s="1" customFormat="1" x14ac:dyDescent="0.25">
      <c r="F273" s="42"/>
      <c r="G273" s="42"/>
      <c r="H273" s="42"/>
      <c r="I273" s="42"/>
      <c r="J273" s="42"/>
      <c r="K273" s="42"/>
      <c r="L273" s="42"/>
      <c r="M273" s="42"/>
      <c r="N273" s="42"/>
      <c r="O273" s="42"/>
      <c r="P273" s="42"/>
    </row>
    <row r="274" spans="6:16" s="1" customFormat="1" x14ac:dyDescent="0.25">
      <c r="F274" s="42"/>
      <c r="G274" s="42"/>
      <c r="H274" s="42"/>
      <c r="I274" s="42"/>
      <c r="J274" s="42"/>
      <c r="K274" s="42"/>
      <c r="L274" s="42"/>
      <c r="M274" s="42"/>
      <c r="N274" s="42"/>
      <c r="O274" s="42"/>
      <c r="P274" s="42"/>
    </row>
    <row r="275" spans="6:16" s="1" customFormat="1" x14ac:dyDescent="0.25">
      <c r="F275" s="42"/>
      <c r="G275" s="42"/>
      <c r="H275" s="42"/>
      <c r="I275" s="42"/>
      <c r="J275" s="42"/>
      <c r="K275" s="42"/>
      <c r="L275" s="42"/>
      <c r="M275" s="42"/>
      <c r="N275" s="42"/>
      <c r="O275" s="42"/>
      <c r="P275" s="42"/>
    </row>
    <row r="276" spans="6:16" s="1" customFormat="1" x14ac:dyDescent="0.25">
      <c r="F276" s="42"/>
      <c r="G276" s="42"/>
      <c r="H276" s="42"/>
      <c r="I276" s="42"/>
      <c r="J276" s="42"/>
      <c r="K276" s="42"/>
      <c r="L276" s="42"/>
      <c r="M276" s="42"/>
      <c r="N276" s="42"/>
      <c r="O276" s="42"/>
      <c r="P276" s="42"/>
    </row>
  </sheetData>
  <mergeCells count="137">
    <mergeCell ref="A122:B122"/>
    <mergeCell ref="C122:E122"/>
    <mergeCell ref="P122:P123"/>
    <mergeCell ref="W122:W123"/>
    <mergeCell ref="C123:E123"/>
    <mergeCell ref="A110:B110"/>
    <mergeCell ref="C110:E110"/>
    <mergeCell ref="P110:P111"/>
    <mergeCell ref="W110:W111"/>
    <mergeCell ref="C111:E111"/>
    <mergeCell ref="A116:B116"/>
    <mergeCell ref="C116:E116"/>
    <mergeCell ref="P116:P117"/>
    <mergeCell ref="W116:W117"/>
    <mergeCell ref="C117:E117"/>
    <mergeCell ref="A98:B98"/>
    <mergeCell ref="C98:E98"/>
    <mergeCell ref="P98:P99"/>
    <mergeCell ref="W98:W99"/>
    <mergeCell ref="C99:E99"/>
    <mergeCell ref="A104:B104"/>
    <mergeCell ref="C104:E104"/>
    <mergeCell ref="P104:P105"/>
    <mergeCell ref="W104:W105"/>
    <mergeCell ref="C105:E105"/>
    <mergeCell ref="A86:B86"/>
    <mergeCell ref="C86:E86"/>
    <mergeCell ref="P86:P87"/>
    <mergeCell ref="W86:W87"/>
    <mergeCell ref="C87:E87"/>
    <mergeCell ref="A92:B92"/>
    <mergeCell ref="C92:E92"/>
    <mergeCell ref="P92:P93"/>
    <mergeCell ref="W92:W93"/>
    <mergeCell ref="C93:E93"/>
    <mergeCell ref="A74:B74"/>
    <mergeCell ref="C74:E74"/>
    <mergeCell ref="P74:P75"/>
    <mergeCell ref="W74:W75"/>
    <mergeCell ref="C75:E75"/>
    <mergeCell ref="A80:B80"/>
    <mergeCell ref="C80:E80"/>
    <mergeCell ref="P80:P81"/>
    <mergeCell ref="W80:W81"/>
    <mergeCell ref="C81:E81"/>
    <mergeCell ref="A68:B68"/>
    <mergeCell ref="C68:E68"/>
    <mergeCell ref="P68:P69"/>
    <mergeCell ref="W68:W69"/>
    <mergeCell ref="C69:E69"/>
    <mergeCell ref="A72:B72"/>
    <mergeCell ref="A56:B56"/>
    <mergeCell ref="C56:E56"/>
    <mergeCell ref="P56:P57"/>
    <mergeCell ref="W56:W57"/>
    <mergeCell ref="C57:E57"/>
    <mergeCell ref="A62:B62"/>
    <mergeCell ref="C62:E62"/>
    <mergeCell ref="P62:P63"/>
    <mergeCell ref="W62:W63"/>
    <mergeCell ref="C63:E63"/>
    <mergeCell ref="A48:B48"/>
    <mergeCell ref="A50:B50"/>
    <mergeCell ref="C50:E50"/>
    <mergeCell ref="P50:P51"/>
    <mergeCell ref="W50:W51"/>
    <mergeCell ref="C51:E51"/>
    <mergeCell ref="A38:B38"/>
    <mergeCell ref="C38:E38"/>
    <mergeCell ref="P38:P39"/>
    <mergeCell ref="W38:W39"/>
    <mergeCell ref="C39:E39"/>
    <mergeCell ref="A44:B44"/>
    <mergeCell ref="C44:E44"/>
    <mergeCell ref="P44:P45"/>
    <mergeCell ref="W44:W45"/>
    <mergeCell ref="C45:E45"/>
    <mergeCell ref="A26:B26"/>
    <mergeCell ref="C26:E26"/>
    <mergeCell ref="P26:P27"/>
    <mergeCell ref="W26:W27"/>
    <mergeCell ref="C27:E27"/>
    <mergeCell ref="A32:B32"/>
    <mergeCell ref="C32:E32"/>
    <mergeCell ref="P32:P33"/>
    <mergeCell ref="W32:W33"/>
    <mergeCell ref="C33:E33"/>
    <mergeCell ref="A20:B20"/>
    <mergeCell ref="C20:E20"/>
    <mergeCell ref="P20:P21"/>
    <mergeCell ref="W20:W21"/>
    <mergeCell ref="C21:E21"/>
    <mergeCell ref="A24:B24"/>
    <mergeCell ref="A12:B12"/>
    <mergeCell ref="C12:E12"/>
    <mergeCell ref="A14:B14"/>
    <mergeCell ref="C14:E14"/>
    <mergeCell ref="P14:P15"/>
    <mergeCell ref="W14:W15"/>
    <mergeCell ref="C15:E15"/>
    <mergeCell ref="B9:C9"/>
    <mergeCell ref="G9:H9"/>
    <mergeCell ref="I9:J9"/>
    <mergeCell ref="B11:E11"/>
    <mergeCell ref="H11:J11"/>
    <mergeCell ref="M11:O11"/>
    <mergeCell ref="B8:C8"/>
    <mergeCell ref="D8:E8"/>
    <mergeCell ref="G8:H8"/>
    <mergeCell ref="I8:J8"/>
    <mergeCell ref="K8:L8"/>
    <mergeCell ref="M8:N8"/>
    <mergeCell ref="D6:E6"/>
    <mergeCell ref="O6:Q6"/>
    <mergeCell ref="V6:W6"/>
    <mergeCell ref="A7:B7"/>
    <mergeCell ref="D7:E7"/>
    <mergeCell ref="G7:H7"/>
    <mergeCell ref="I7:J7"/>
    <mergeCell ref="O7:Q7"/>
    <mergeCell ref="V7:W7"/>
    <mergeCell ref="D4:E4"/>
    <mergeCell ref="G4:H4"/>
    <mergeCell ref="L4:M4"/>
    <mergeCell ref="O4:Q4"/>
    <mergeCell ref="V4:W4"/>
    <mergeCell ref="D5:E5"/>
    <mergeCell ref="G5:H5"/>
    <mergeCell ref="L5:M5"/>
    <mergeCell ref="O5:Q5"/>
    <mergeCell ref="V5:W5"/>
    <mergeCell ref="A2:C2"/>
    <mergeCell ref="D2:F2"/>
    <mergeCell ref="G2:J2"/>
    <mergeCell ref="K2:N2"/>
    <mergeCell ref="O2:W2"/>
    <mergeCell ref="O3:P3"/>
  </mergeCells>
  <conditionalFormatting sqref="K15:L15">
    <cfRule type="expression" dxfId="104" priority="134">
      <formula>"&gt;0"</formula>
    </cfRule>
  </conditionalFormatting>
  <conditionalFormatting sqref="F72:L72 F42:L42 F24:L24 F36:L36 F48:L48 F60:L60 F66:L66 F14:L15 F21:J21">
    <cfRule type="cellIs" dxfId="103" priority="133" operator="greaterThan">
      <formula>0</formula>
    </cfRule>
  </conditionalFormatting>
  <conditionalFormatting sqref="K42:L42">
    <cfRule type="expression" dxfId="102" priority="132">
      <formula>"&gt;0"</formula>
    </cfRule>
  </conditionalFormatting>
  <conditionalFormatting sqref="K66:L66">
    <cfRule type="expression" dxfId="101" priority="131">
      <formula>"&gt;0"</formula>
    </cfRule>
  </conditionalFormatting>
  <conditionalFormatting sqref="F30:L30 F36:L36 F42:L42 F48:L48 F54:L54 F60:L60 F66:L66 F72:L72 F78:L78 F84:L84 F90:L90 F96:L96 F102:L102 F108:L108 F114:L114 F120:L120 F124:K125 F118:K119 F112:K113 F106:K107 F100:K101 F94:K95 F88:K89 F82:K83 F76:K77 F70:K71 F64:K65 F58:K59 F52:K53 F46:K47 F40:K41 F34:K35 F28:K29 F24:L24 F21:K23 F18:L19 F16:K17 F126:L281 F13:L15">
    <cfRule type="expression" dxfId="100" priority="130">
      <formula>COUNTIF(Fériés,F13)</formula>
    </cfRule>
  </conditionalFormatting>
  <conditionalFormatting sqref="F26:J27">
    <cfRule type="cellIs" dxfId="99" priority="129" operator="greaterThan">
      <formula>0</formula>
    </cfRule>
  </conditionalFormatting>
  <conditionalFormatting sqref="G25:L25 F26:J27">
    <cfRule type="expression" dxfId="98" priority="128">
      <formula>COUNTIF(Fériés,F25)</formula>
    </cfRule>
  </conditionalFormatting>
  <conditionalFormatting sqref="F32:J33">
    <cfRule type="cellIs" dxfId="97" priority="127" operator="greaterThan">
      <formula>0</formula>
    </cfRule>
  </conditionalFormatting>
  <conditionalFormatting sqref="F32:J33 G31:L31">
    <cfRule type="expression" dxfId="96" priority="126">
      <formula>COUNTIF(Fériés,F31)</formula>
    </cfRule>
  </conditionalFormatting>
  <conditionalFormatting sqref="F38:J39">
    <cfRule type="cellIs" dxfId="95" priority="125" operator="greaterThan">
      <formula>0</formula>
    </cfRule>
  </conditionalFormatting>
  <conditionalFormatting sqref="F38:J39 G37:L37">
    <cfRule type="expression" dxfId="94" priority="124">
      <formula>COUNTIF(Fériés,F37)</formula>
    </cfRule>
  </conditionalFormatting>
  <conditionalFormatting sqref="F44:J45">
    <cfRule type="cellIs" dxfId="93" priority="123" operator="greaterThan">
      <formula>0</formula>
    </cfRule>
  </conditionalFormatting>
  <conditionalFormatting sqref="F44:J45 G43:L43">
    <cfRule type="expression" dxfId="92" priority="122">
      <formula>COUNTIF(Fériés,F43)</formula>
    </cfRule>
  </conditionalFormatting>
  <conditionalFormatting sqref="F50:J51">
    <cfRule type="cellIs" dxfId="91" priority="121" operator="greaterThan">
      <formula>0</formula>
    </cfRule>
  </conditionalFormatting>
  <conditionalFormatting sqref="F50:J51 G49:L49">
    <cfRule type="expression" dxfId="90" priority="120">
      <formula>COUNTIF(Fériés,F49)</formula>
    </cfRule>
  </conditionalFormatting>
  <conditionalFormatting sqref="F56:J57">
    <cfRule type="cellIs" dxfId="89" priority="119" operator="greaterThan">
      <formula>0</formula>
    </cfRule>
  </conditionalFormatting>
  <conditionalFormatting sqref="F56:J57 G55:L55">
    <cfRule type="expression" dxfId="88" priority="118">
      <formula>COUNTIF(Fériés,F55)</formula>
    </cfRule>
  </conditionalFormatting>
  <conditionalFormatting sqref="F62:J63">
    <cfRule type="cellIs" dxfId="87" priority="117" operator="greaterThan">
      <formula>0</formula>
    </cfRule>
  </conditionalFormatting>
  <conditionalFormatting sqref="F62:J63 G61:L61">
    <cfRule type="expression" dxfId="86" priority="116">
      <formula>COUNTIF(Fériés,F61)</formula>
    </cfRule>
  </conditionalFormatting>
  <conditionalFormatting sqref="F68:J69">
    <cfRule type="cellIs" dxfId="85" priority="115" operator="greaterThan">
      <formula>0</formula>
    </cfRule>
  </conditionalFormatting>
  <conditionalFormatting sqref="F68:J69 G67:L67">
    <cfRule type="expression" dxfId="84" priority="114">
      <formula>COUNTIF(Fériés,F67)</formula>
    </cfRule>
  </conditionalFormatting>
  <conditionalFormatting sqref="F74:J75">
    <cfRule type="cellIs" dxfId="83" priority="113" operator="greaterThan">
      <formula>0</formula>
    </cfRule>
  </conditionalFormatting>
  <conditionalFormatting sqref="F74:J75 G73:L73">
    <cfRule type="expression" dxfId="82" priority="112">
      <formula>COUNTIF(Fériés,F73)</formula>
    </cfRule>
  </conditionalFormatting>
  <conditionalFormatting sqref="F80:J81">
    <cfRule type="cellIs" dxfId="81" priority="111" operator="greaterThan">
      <formula>0</formula>
    </cfRule>
  </conditionalFormatting>
  <conditionalFormatting sqref="F80:J81 G79:L79">
    <cfRule type="expression" dxfId="80" priority="110">
      <formula>COUNTIF(Fériés,F79)</formula>
    </cfRule>
  </conditionalFormatting>
  <conditionalFormatting sqref="F86:J87">
    <cfRule type="cellIs" dxfId="79" priority="109" operator="greaterThan">
      <formula>0</formula>
    </cfRule>
  </conditionalFormatting>
  <conditionalFormatting sqref="F86:J87 G85:L85">
    <cfRule type="expression" dxfId="78" priority="108">
      <formula>COUNTIF(Fériés,F85)</formula>
    </cfRule>
  </conditionalFormatting>
  <conditionalFormatting sqref="F92:J93">
    <cfRule type="cellIs" dxfId="77" priority="107" operator="greaterThan">
      <formula>0</formula>
    </cfRule>
  </conditionalFormatting>
  <conditionalFormatting sqref="F92:J93 G91:L91">
    <cfRule type="expression" dxfId="76" priority="106">
      <formula>COUNTIF(Fériés,F91)</formula>
    </cfRule>
  </conditionalFormatting>
  <conditionalFormatting sqref="F98:J99">
    <cfRule type="cellIs" dxfId="75" priority="105" operator="greaterThan">
      <formula>0</formula>
    </cfRule>
  </conditionalFormatting>
  <conditionalFormatting sqref="F98:J99 G97:L97">
    <cfRule type="expression" dxfId="74" priority="104">
      <formula>COUNTIF(Fériés,F97)</formula>
    </cfRule>
  </conditionalFormatting>
  <conditionalFormatting sqref="F104:J105">
    <cfRule type="cellIs" dxfId="73" priority="103" operator="greaterThan">
      <formula>0</formula>
    </cfRule>
  </conditionalFormatting>
  <conditionalFormatting sqref="F104:J105 G103:L103">
    <cfRule type="expression" dxfId="72" priority="102">
      <formula>COUNTIF(Fériés,F103)</formula>
    </cfRule>
  </conditionalFormatting>
  <conditionalFormatting sqref="F110:J111">
    <cfRule type="cellIs" dxfId="71" priority="101" operator="greaterThan">
      <formula>0</formula>
    </cfRule>
  </conditionalFormatting>
  <conditionalFormatting sqref="F110:J111 G109:L109">
    <cfRule type="expression" dxfId="70" priority="100">
      <formula>COUNTIF(Fériés,F109)</formula>
    </cfRule>
  </conditionalFormatting>
  <conditionalFormatting sqref="F116:J117">
    <cfRule type="cellIs" dxfId="69" priority="99" operator="greaterThan">
      <formula>0</formula>
    </cfRule>
  </conditionalFormatting>
  <conditionalFormatting sqref="F116:J117 G115:L115">
    <cfRule type="expression" dxfId="68" priority="98">
      <formula>COUNTIF(Fériés,F115)</formula>
    </cfRule>
  </conditionalFormatting>
  <conditionalFormatting sqref="F122:J123">
    <cfRule type="cellIs" dxfId="67" priority="97" operator="greaterThan">
      <formula>0</formula>
    </cfRule>
  </conditionalFormatting>
  <conditionalFormatting sqref="F122:J123 G121:L121">
    <cfRule type="expression" dxfId="66" priority="96">
      <formula>COUNTIF(Fériés,F121)</formula>
    </cfRule>
  </conditionalFormatting>
  <conditionalFormatting sqref="K27:L27 L21 K33:L33 K39:L39 K45:L45">
    <cfRule type="expression" dxfId="65" priority="27">
      <formula>"&gt;0"</formula>
    </cfRule>
  </conditionalFormatting>
  <conditionalFormatting sqref="K26:L27 K20:L20 K32:L33 K38:L39 K44:L45 L21">
    <cfRule type="cellIs" dxfId="64" priority="26" operator="greaterThan">
      <formula>0</formula>
    </cfRule>
  </conditionalFormatting>
  <conditionalFormatting sqref="K26:L27 K20:L20 K32:L33 K38:L39 K44:L45 L21">
    <cfRule type="expression" dxfId="63" priority="25">
      <formula>COUNTIF(Fériés,K20)</formula>
    </cfRule>
  </conditionalFormatting>
  <conditionalFormatting sqref="K123:L123 K117:L117 K111:L111 K105:L105 K99:L99 K93:L93 K87:L87 K81:L81 K75:L75 K69:L69 K63:L63 K57:L57 K51:L51">
    <cfRule type="expression" dxfId="62" priority="24">
      <formula>"&gt;0"</formula>
    </cfRule>
  </conditionalFormatting>
  <conditionalFormatting sqref="K122:L123 K116:L117 K110:L111 K104:L105 K98:L99 K92:L93 K86:L87 K80:L81 K74:L75 K68:L69 K62:L63 K56:L57 K50:L51">
    <cfRule type="cellIs" dxfId="61" priority="23" operator="greaterThan">
      <formula>0</formula>
    </cfRule>
  </conditionalFormatting>
  <conditionalFormatting sqref="K122:L123 K116:L117 K110:L111 K104:L105 K98:L99 K92:L93 K86:L87 K80:L81 K74:L75 K68:L69 K62:L63 K56:L57 K50:L51">
    <cfRule type="expression" dxfId="60" priority="22">
      <formula>COUNTIF(Fériés,K50)</formula>
    </cfRule>
  </conditionalFormatting>
  <conditionalFormatting sqref="W14:W15 W20:W21 W26:W27 W32:W33 W38:W39 W44:W45 W50:W51 W56:W57 W62:W63 W68:W69 W74:W75 W80:W81 W86:W87 W92:W93 W98:W99 W104:W105 W110:W111 W116:W117 W122:W123">
    <cfRule type="cellIs" dxfId="59" priority="21" operator="greaterThan">
      <formula>0</formula>
    </cfRule>
  </conditionalFormatting>
  <conditionalFormatting sqref="F8">
    <cfRule type="cellIs" dxfId="58" priority="20" operator="lessThan">
      <formula>0</formula>
    </cfRule>
  </conditionalFormatting>
  <conditionalFormatting sqref="F20:J20">
    <cfRule type="cellIs" dxfId="57" priority="19" operator="greaterThan">
      <formula>0</formula>
    </cfRule>
  </conditionalFormatting>
  <conditionalFormatting sqref="F20:J20">
    <cfRule type="expression" dxfId="56" priority="18">
      <formula>COUNTIF(Fériés,F20)</formula>
    </cfRule>
  </conditionalFormatting>
  <conditionalFormatting sqref="F25">
    <cfRule type="expression" dxfId="55" priority="17">
      <formula>COUNTIF(Fériés,F25)</formula>
    </cfRule>
  </conditionalFormatting>
  <conditionalFormatting sqref="F31">
    <cfRule type="expression" dxfId="54" priority="16">
      <formula>COUNTIF(Fériés,F31)</formula>
    </cfRule>
  </conditionalFormatting>
  <conditionalFormatting sqref="F121">
    <cfRule type="expression" dxfId="53" priority="1">
      <formula>COUNTIF(Fériés,F121)</formula>
    </cfRule>
  </conditionalFormatting>
  <conditionalFormatting sqref="F37">
    <cfRule type="expression" dxfId="52" priority="15">
      <formula>COUNTIF(Fériés,F37)</formula>
    </cfRule>
  </conditionalFormatting>
  <conditionalFormatting sqref="F43">
    <cfRule type="expression" dxfId="51" priority="14">
      <formula>COUNTIF(Fériés,F43)</formula>
    </cfRule>
  </conditionalFormatting>
  <conditionalFormatting sqref="F49">
    <cfRule type="expression" dxfId="49" priority="13">
      <formula>COUNTIF(Fériés,F49)</formula>
    </cfRule>
  </conditionalFormatting>
  <conditionalFormatting sqref="F55">
    <cfRule type="expression" dxfId="47" priority="12">
      <formula>COUNTIF(Fériés,F55)</formula>
    </cfRule>
  </conditionalFormatting>
  <conditionalFormatting sqref="F61">
    <cfRule type="expression" dxfId="46" priority="11">
      <formula>COUNTIF(Fériés,F61)</formula>
    </cfRule>
  </conditionalFormatting>
  <conditionalFormatting sqref="F67">
    <cfRule type="expression" dxfId="44" priority="10">
      <formula>COUNTIF(Fériés,F67)</formula>
    </cfRule>
  </conditionalFormatting>
  <conditionalFormatting sqref="F73">
    <cfRule type="expression" dxfId="43" priority="9">
      <formula>COUNTIF(Fériés,F73)</formula>
    </cfRule>
  </conditionalFormatting>
  <conditionalFormatting sqref="F79">
    <cfRule type="expression" dxfId="41" priority="8">
      <formula>COUNTIF(Fériés,F79)</formula>
    </cfRule>
  </conditionalFormatting>
  <conditionalFormatting sqref="F85">
    <cfRule type="expression" dxfId="40" priority="7">
      <formula>COUNTIF(Fériés,F85)</formula>
    </cfRule>
  </conditionalFormatting>
  <conditionalFormatting sqref="F91">
    <cfRule type="expression" dxfId="39" priority="6">
      <formula>COUNTIF(Fériés,F91)</formula>
    </cfRule>
  </conditionalFormatting>
  <conditionalFormatting sqref="F97">
    <cfRule type="expression" dxfId="38" priority="5">
      <formula>COUNTIF(Fériés,F97)</formula>
    </cfRule>
  </conditionalFormatting>
  <conditionalFormatting sqref="F103">
    <cfRule type="expression" dxfId="36" priority="4">
      <formula>COUNTIF(Fériés,F103)</formula>
    </cfRule>
  </conditionalFormatting>
  <conditionalFormatting sqref="F109">
    <cfRule type="expression" dxfId="35" priority="3">
      <formula>COUNTIF(Fériés,F109)</formula>
    </cfRule>
  </conditionalFormatting>
  <conditionalFormatting sqref="F115">
    <cfRule type="expression" dxfId="34" priority="2">
      <formula>COUNTIF(Fériés,F115)</formula>
    </cfRule>
  </conditionalFormatting>
  <dataValidations count="1">
    <dataValidation allowBlank="1" showInputMessage="1" showErrorMessage="1" promptTitle="Jours de congés" prompt="Inscrire le nombre de jours _x000a_de congés annuel" sqref="F7"/>
  </dataValidations>
  <hyperlinks>
    <hyperlink ref="W11" location="RecapHeureSup!A1" display="RecapHeureSup!A1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17</xdr:col>
                    <xdr:colOff>0</xdr:colOff>
                    <xdr:row>20</xdr:row>
                    <xdr:rowOff>0</xdr:rowOff>
                  </from>
                  <to>
                    <xdr:col>21</xdr:col>
                    <xdr:colOff>219075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17</xdr:col>
                    <xdr:colOff>0</xdr:colOff>
                    <xdr:row>13</xdr:row>
                    <xdr:rowOff>200025</xdr:rowOff>
                  </from>
                  <to>
                    <xdr:col>21</xdr:col>
                    <xdr:colOff>219075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17</xdr:col>
                    <xdr:colOff>0</xdr:colOff>
                    <xdr:row>26</xdr:row>
                    <xdr:rowOff>0</xdr:rowOff>
                  </from>
                  <to>
                    <xdr:col>21</xdr:col>
                    <xdr:colOff>219075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17</xdr:col>
                    <xdr:colOff>0</xdr:colOff>
                    <xdr:row>32</xdr:row>
                    <xdr:rowOff>0</xdr:rowOff>
                  </from>
                  <to>
                    <xdr:col>21</xdr:col>
                    <xdr:colOff>219075</xdr:colOff>
                    <xdr:row>33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17</xdr:col>
                    <xdr:colOff>0</xdr:colOff>
                    <xdr:row>38</xdr:row>
                    <xdr:rowOff>0</xdr:rowOff>
                  </from>
                  <to>
                    <xdr:col>21</xdr:col>
                    <xdr:colOff>219075</xdr:colOff>
                    <xdr:row>39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17</xdr:col>
                    <xdr:colOff>0</xdr:colOff>
                    <xdr:row>44</xdr:row>
                    <xdr:rowOff>0</xdr:rowOff>
                  </from>
                  <to>
                    <xdr:col>21</xdr:col>
                    <xdr:colOff>219075</xdr:colOff>
                    <xdr:row>45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17</xdr:col>
                    <xdr:colOff>0</xdr:colOff>
                    <xdr:row>50</xdr:row>
                    <xdr:rowOff>0</xdr:rowOff>
                  </from>
                  <to>
                    <xdr:col>21</xdr:col>
                    <xdr:colOff>219075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17</xdr:col>
                    <xdr:colOff>0</xdr:colOff>
                    <xdr:row>56</xdr:row>
                    <xdr:rowOff>0</xdr:rowOff>
                  </from>
                  <to>
                    <xdr:col>21</xdr:col>
                    <xdr:colOff>219075</xdr:colOff>
                    <xdr:row>57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17</xdr:col>
                    <xdr:colOff>0</xdr:colOff>
                    <xdr:row>62</xdr:row>
                    <xdr:rowOff>0</xdr:rowOff>
                  </from>
                  <to>
                    <xdr:col>21</xdr:col>
                    <xdr:colOff>219075</xdr:colOff>
                    <xdr:row>63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17</xdr:col>
                    <xdr:colOff>0</xdr:colOff>
                    <xdr:row>68</xdr:row>
                    <xdr:rowOff>0</xdr:rowOff>
                  </from>
                  <to>
                    <xdr:col>21</xdr:col>
                    <xdr:colOff>219075</xdr:colOff>
                    <xdr:row>69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17</xdr:col>
                    <xdr:colOff>0</xdr:colOff>
                    <xdr:row>74</xdr:row>
                    <xdr:rowOff>0</xdr:rowOff>
                  </from>
                  <to>
                    <xdr:col>21</xdr:col>
                    <xdr:colOff>219075</xdr:colOff>
                    <xdr:row>75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17</xdr:col>
                    <xdr:colOff>0</xdr:colOff>
                    <xdr:row>80</xdr:row>
                    <xdr:rowOff>0</xdr:rowOff>
                  </from>
                  <to>
                    <xdr:col>21</xdr:col>
                    <xdr:colOff>219075</xdr:colOff>
                    <xdr:row>81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17</xdr:col>
                    <xdr:colOff>0</xdr:colOff>
                    <xdr:row>86</xdr:row>
                    <xdr:rowOff>0</xdr:rowOff>
                  </from>
                  <to>
                    <xdr:col>21</xdr:col>
                    <xdr:colOff>219075</xdr:colOff>
                    <xdr:row>87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17</xdr:col>
                    <xdr:colOff>0</xdr:colOff>
                    <xdr:row>92</xdr:row>
                    <xdr:rowOff>0</xdr:rowOff>
                  </from>
                  <to>
                    <xdr:col>21</xdr:col>
                    <xdr:colOff>219075</xdr:colOff>
                    <xdr:row>93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17</xdr:col>
                    <xdr:colOff>0</xdr:colOff>
                    <xdr:row>98</xdr:row>
                    <xdr:rowOff>0</xdr:rowOff>
                  </from>
                  <to>
                    <xdr:col>21</xdr:col>
                    <xdr:colOff>219075</xdr:colOff>
                    <xdr:row>99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17</xdr:col>
                    <xdr:colOff>0</xdr:colOff>
                    <xdr:row>104</xdr:row>
                    <xdr:rowOff>0</xdr:rowOff>
                  </from>
                  <to>
                    <xdr:col>21</xdr:col>
                    <xdr:colOff>219075</xdr:colOff>
                    <xdr:row>105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17</xdr:col>
                    <xdr:colOff>0</xdr:colOff>
                    <xdr:row>110</xdr:row>
                    <xdr:rowOff>0</xdr:rowOff>
                  </from>
                  <to>
                    <xdr:col>21</xdr:col>
                    <xdr:colOff>219075</xdr:colOff>
                    <xdr:row>111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17</xdr:col>
                    <xdr:colOff>0</xdr:colOff>
                    <xdr:row>116</xdr:row>
                    <xdr:rowOff>0</xdr:rowOff>
                  </from>
                  <to>
                    <xdr:col>21</xdr:col>
                    <xdr:colOff>219075</xdr:colOff>
                    <xdr:row>117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17</xdr:col>
                    <xdr:colOff>0</xdr:colOff>
                    <xdr:row>122</xdr:row>
                    <xdr:rowOff>0</xdr:rowOff>
                  </from>
                  <to>
                    <xdr:col>21</xdr:col>
                    <xdr:colOff>219075</xdr:colOff>
                    <xdr:row>123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2" name="Check Box 56">
              <controlPr defaultSize="0" autoFill="0" autoLine="0" autoPict="0" macro="[1]!CocherCases">
                <anchor moveWithCells="1">
                  <from>
                    <xdr:col>21</xdr:col>
                    <xdr:colOff>19050</xdr:colOff>
                    <xdr:row>10</xdr:row>
                    <xdr:rowOff>171450</xdr:rowOff>
                  </from>
                  <to>
                    <xdr:col>21</xdr:col>
                    <xdr:colOff>238125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V63"/>
  <sheetViews>
    <sheetView showGridLines="0" tabSelected="1" topLeftCell="BV2" workbookViewId="0">
      <selection activeCell="CC33" sqref="CC33"/>
    </sheetView>
  </sheetViews>
  <sheetFormatPr baseColWidth="10" defaultRowHeight="15" x14ac:dyDescent="0.25"/>
  <cols>
    <col min="1" max="1" width="10.7109375" customWidth="1"/>
    <col min="2" max="73" width="10.7109375" hidden="1" customWidth="1"/>
    <col min="74" max="74" width="10.7109375" customWidth="1"/>
    <col min="75" max="75" width="25" customWidth="1"/>
    <col min="76" max="76" width="27.42578125" customWidth="1"/>
    <col min="77" max="77" width="20.42578125" customWidth="1"/>
    <col min="78" max="78" width="24.140625" customWidth="1"/>
    <col min="93" max="96" width="0" hidden="1" customWidth="1"/>
    <col min="97" max="97" width="2.28515625" customWidth="1"/>
    <col min="98" max="98" width="17.140625" customWidth="1"/>
  </cols>
  <sheetData>
    <row r="1" spans="1:98" hidden="1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</row>
    <row r="3" spans="1:98" ht="32.25" customHeight="1" x14ac:dyDescent="0.25">
      <c r="BX3" s="150" t="s">
        <v>29</v>
      </c>
      <c r="BY3" s="150" t="s">
        <v>30</v>
      </c>
      <c r="BZ3" s="150" t="s">
        <v>31</v>
      </c>
    </row>
    <row r="4" spans="1:98" x14ac:dyDescent="0.25">
      <c r="BX4" s="143"/>
      <c r="BY4" s="144"/>
      <c r="BZ4" s="145"/>
    </row>
    <row r="5" spans="1:98" x14ac:dyDescent="0.25">
      <c r="BV5" t="s">
        <v>32</v>
      </c>
      <c r="BW5" s="151">
        <v>43617</v>
      </c>
      <c r="BX5" s="146"/>
      <c r="BY5" s="147"/>
      <c r="BZ5" s="148"/>
      <c r="CB5" t="s">
        <v>40</v>
      </c>
    </row>
    <row r="6" spans="1:98" x14ac:dyDescent="0.25">
      <c r="BV6" t="s">
        <v>33</v>
      </c>
      <c r="BW6" s="151">
        <v>43646</v>
      </c>
      <c r="BX6" s="146"/>
      <c r="BY6" s="164">
        <v>2.0000000000003126E-2</v>
      </c>
      <c r="BZ6" s="165">
        <v>0</v>
      </c>
    </row>
    <row r="7" spans="1:98" x14ac:dyDescent="0.25">
      <c r="BW7" s="152"/>
      <c r="BX7" s="146">
        <v>7</v>
      </c>
      <c r="BY7" s="147"/>
      <c r="BZ7" s="148"/>
    </row>
    <row r="8" spans="1:98" x14ac:dyDescent="0.25">
      <c r="BX8" s="146">
        <v>7.42</v>
      </c>
      <c r="BY8" s="147"/>
      <c r="BZ8" s="148"/>
    </row>
    <row r="9" spans="1:98" x14ac:dyDescent="0.25">
      <c r="BX9" s="146">
        <v>8</v>
      </c>
      <c r="BY9" s="147"/>
      <c r="BZ9" s="148"/>
    </row>
    <row r="10" spans="1:98" ht="18.75" x14ac:dyDescent="0.3">
      <c r="BX10" s="146">
        <v>8</v>
      </c>
      <c r="BY10" s="147"/>
      <c r="BZ10" s="148"/>
      <c r="CC10" s="163" t="s">
        <v>39</v>
      </c>
      <c r="CD10" s="163"/>
      <c r="CE10" s="163"/>
    </row>
    <row r="11" spans="1:98" x14ac:dyDescent="0.25">
      <c r="BX11" s="146">
        <v>8</v>
      </c>
      <c r="BY11" s="147"/>
      <c r="BZ11" s="148"/>
    </row>
    <row r="12" spans="1:98" x14ac:dyDescent="0.25">
      <c r="BX12" s="146"/>
      <c r="BY12" s="147"/>
      <c r="BZ12" s="148"/>
      <c r="CC12" t="s">
        <v>34</v>
      </c>
    </row>
    <row r="13" spans="1:98" ht="15.75" thickBot="1" x14ac:dyDescent="0.3">
      <c r="BX13" s="146"/>
      <c r="BY13" s="147">
        <v>3</v>
      </c>
      <c r="BZ13" s="148">
        <v>2.0000000000003126E-2</v>
      </c>
    </row>
    <row r="14" spans="1:98" ht="30" x14ac:dyDescent="0.25">
      <c r="BX14" s="146"/>
      <c r="BY14" s="147"/>
      <c r="BZ14" s="148"/>
      <c r="CC14" s="153" t="s">
        <v>9</v>
      </c>
      <c r="CD14" s="154" t="s">
        <v>10</v>
      </c>
      <c r="CE14" s="153" t="s">
        <v>11</v>
      </c>
      <c r="CF14" s="153" t="s">
        <v>12</v>
      </c>
      <c r="CG14" s="153" t="s">
        <v>13</v>
      </c>
      <c r="CH14" s="153" t="s">
        <v>14</v>
      </c>
      <c r="CI14" s="155" t="s">
        <v>15</v>
      </c>
      <c r="CJ14" s="156" t="s">
        <v>16</v>
      </c>
      <c r="CK14" s="157" t="s">
        <v>17</v>
      </c>
      <c r="CL14" s="158" t="s">
        <v>18</v>
      </c>
      <c r="CM14" s="159" t="s">
        <v>19</v>
      </c>
      <c r="CN14" s="160" t="s">
        <v>20</v>
      </c>
      <c r="CO14" s="1"/>
      <c r="CP14" s="1"/>
      <c r="CQ14" s="39" t="s">
        <v>21</v>
      </c>
      <c r="CR14" s="39" t="s">
        <v>22</v>
      </c>
      <c r="CS14" s="40"/>
      <c r="CT14" s="161" t="s">
        <v>23</v>
      </c>
    </row>
    <row r="15" spans="1:98" x14ac:dyDescent="0.25">
      <c r="BX15" s="146">
        <v>7.42</v>
      </c>
      <c r="BY15" s="147"/>
      <c r="BZ15" s="148"/>
      <c r="CC15" s="45"/>
      <c r="CD15" s="45"/>
      <c r="CE15" s="45"/>
      <c r="CF15" s="45"/>
      <c r="CG15" s="45"/>
      <c r="CH15" s="45"/>
      <c r="CI15" s="45"/>
      <c r="CJ15" s="49"/>
      <c r="CK15" s="49"/>
      <c r="CL15" s="49"/>
      <c r="CM15" s="49"/>
      <c r="CN15" s="43"/>
      <c r="CO15" s="162"/>
      <c r="CP15" s="162"/>
      <c r="CQ15" s="162"/>
      <c r="CR15" s="162"/>
      <c r="CS15" s="162"/>
      <c r="CT15" s="162"/>
    </row>
    <row r="16" spans="1:98" x14ac:dyDescent="0.25">
      <c r="BX16" s="146">
        <v>7</v>
      </c>
      <c r="BY16" s="147"/>
      <c r="BZ16" s="148"/>
      <c r="CC16" s="45">
        <v>43612</v>
      </c>
      <c r="CD16" s="83">
        <f>CC16+1</f>
        <v>43613</v>
      </c>
      <c r="CE16" s="45">
        <f>CD16+1</f>
        <v>43614</v>
      </c>
      <c r="CF16" s="45">
        <f>CE16+1</f>
        <v>43615</v>
      </c>
      <c r="CG16" s="45">
        <f>CF16+1</f>
        <v>43616</v>
      </c>
      <c r="CH16" s="45">
        <f>CG16+1</f>
        <v>43617</v>
      </c>
      <c r="CI16" s="45">
        <f>CH16+1</f>
        <v>43618</v>
      </c>
      <c r="CJ16" s="49"/>
      <c r="CK16" s="49"/>
      <c r="CL16" s="49"/>
      <c r="CM16" s="49"/>
      <c r="CN16" s="43"/>
      <c r="CO16" s="1"/>
      <c r="CP16" s="79"/>
      <c r="CQ16" s="79"/>
      <c r="CR16" s="1"/>
      <c r="CS16" s="84"/>
      <c r="CT16" s="1"/>
    </row>
    <row r="17" spans="76:100" x14ac:dyDescent="0.25">
      <c r="BX17" s="146">
        <v>7</v>
      </c>
      <c r="BY17" s="147"/>
      <c r="BZ17" s="148"/>
      <c r="CC17" s="54">
        <v>7.42</v>
      </c>
      <c r="CD17" s="55">
        <v>7</v>
      </c>
      <c r="CE17" s="54">
        <v>7</v>
      </c>
      <c r="CF17" s="54"/>
      <c r="CG17" s="54">
        <v>7</v>
      </c>
      <c r="CH17" s="56"/>
      <c r="CI17" s="56"/>
      <c r="CJ17" s="57">
        <f>SUM(CC17:CH17)</f>
        <v>28.42</v>
      </c>
      <c r="CK17" s="58">
        <f>CH17+CI17</f>
        <v>0</v>
      </c>
      <c r="CL17" s="58"/>
      <c r="CM17" s="85">
        <f>CJ17+CK17+CL18</f>
        <v>35.42</v>
      </c>
      <c r="CN17" s="60">
        <f>IF($L$4=TRUE,CM17,CM17-CK17)</f>
        <v>35.42</v>
      </c>
      <c r="CO17" s="1"/>
      <c r="CP17" s="79"/>
      <c r="CQ17" s="79"/>
      <c r="CR17" s="1">
        <f>COUNTA(CC17:CI17)</f>
        <v>4</v>
      </c>
      <c r="CS17" s="84"/>
      <c r="CT17" s="62">
        <v>0</v>
      </c>
      <c r="CV17" t="s">
        <v>35</v>
      </c>
    </row>
    <row r="18" spans="76:100" x14ac:dyDescent="0.25">
      <c r="BX18" s="146">
        <v>7</v>
      </c>
      <c r="BY18" s="147"/>
      <c r="BZ18" s="148"/>
      <c r="CC18" s="54"/>
      <c r="CD18" s="55"/>
      <c r="CE18" s="54"/>
      <c r="CF18" s="54">
        <v>7</v>
      </c>
      <c r="CG18" s="54"/>
      <c r="CH18" s="68"/>
      <c r="CI18" s="68"/>
      <c r="CJ18" s="58"/>
      <c r="CK18" s="69"/>
      <c r="CL18" s="58">
        <f>SUM(CC18:CG18)</f>
        <v>7</v>
      </c>
      <c r="CM18" s="85"/>
      <c r="CN18" s="71">
        <v>0.02</v>
      </c>
      <c r="CO18" s="42"/>
      <c r="CP18" s="72">
        <f>IF(AND(CC16&gt;=[1]Data!$B$41,CQ18&lt;0),0,CQ18)</f>
        <v>0</v>
      </c>
      <c r="CQ18" s="72">
        <f>IF(CS18=TRUE,IF(CN17=0,0,MIN(CN17-$I$4,$I$5-$I$4)),0)</f>
        <v>0</v>
      </c>
      <c r="CR18" s="1"/>
      <c r="CS18" s="73" t="b">
        <v>1</v>
      </c>
      <c r="CT18" s="74"/>
      <c r="CV18" t="s">
        <v>36</v>
      </c>
    </row>
    <row r="19" spans="76:100" x14ac:dyDescent="0.25">
      <c r="BX19" s="146"/>
      <c r="BY19" s="147"/>
      <c r="BZ19" s="148"/>
    </row>
    <row r="20" spans="76:100" ht="15.75" thickBot="1" x14ac:dyDescent="0.3">
      <c r="BX20" s="146"/>
      <c r="BY20" s="147">
        <v>2.0000000000003126E-2</v>
      </c>
      <c r="BZ20" s="148">
        <v>0</v>
      </c>
      <c r="CC20" s="45">
        <v>43619</v>
      </c>
      <c r="CD20" s="83">
        <f>CC20+1</f>
        <v>43620</v>
      </c>
      <c r="CE20" s="45">
        <f>CD20+1</f>
        <v>43621</v>
      </c>
      <c r="CF20" s="45">
        <f>CE20+1</f>
        <v>43622</v>
      </c>
      <c r="CG20" s="45">
        <f>CF20+1</f>
        <v>43623</v>
      </c>
      <c r="CH20" s="45">
        <f>CG20+1</f>
        <v>43624</v>
      </c>
      <c r="CI20" s="45">
        <f>CH20+1</f>
        <v>43625</v>
      </c>
      <c r="CJ20" s="49"/>
      <c r="CK20" s="49"/>
      <c r="CL20" s="49"/>
      <c r="CM20" s="49"/>
      <c r="CN20" s="43"/>
      <c r="CO20" s="1"/>
      <c r="CP20" s="79"/>
      <c r="CQ20" s="79"/>
      <c r="CR20" s="1"/>
      <c r="CS20" s="84"/>
      <c r="CT20" s="1"/>
    </row>
    <row r="21" spans="76:100" ht="15.75" thickBot="1" x14ac:dyDescent="0.3">
      <c r="BX21" s="146">
        <v>7.42</v>
      </c>
      <c r="BY21" s="147"/>
      <c r="BZ21" s="148"/>
      <c r="CC21" s="54">
        <v>7</v>
      </c>
      <c r="CD21" s="55">
        <v>7.42</v>
      </c>
      <c r="CE21" s="100">
        <v>8</v>
      </c>
      <c r="CF21" s="101">
        <v>8</v>
      </c>
      <c r="CG21" s="102">
        <v>8</v>
      </c>
      <c r="CH21" s="103"/>
      <c r="CI21" s="56"/>
      <c r="CJ21" s="57">
        <f>SUM(CC21:CH21)</f>
        <v>38.42</v>
      </c>
      <c r="CK21" s="58">
        <f>CH21+CI21</f>
        <v>0</v>
      </c>
      <c r="CL21" s="58"/>
      <c r="CM21" s="85">
        <f>CJ21+CK21+CL22</f>
        <v>38.42</v>
      </c>
      <c r="CN21" s="60">
        <f>IF($L$4=TRUE,CM21,CM21-CK21)</f>
        <v>38.42</v>
      </c>
      <c r="CO21" s="1"/>
      <c r="CP21" s="79"/>
      <c r="CQ21" s="79"/>
      <c r="CR21" s="1">
        <f>COUNTA(CC21:CI21)</f>
        <v>5</v>
      </c>
      <c r="CS21" s="84"/>
      <c r="CT21" s="62">
        <v>0.02</v>
      </c>
      <c r="CV21" t="s">
        <v>37</v>
      </c>
    </row>
    <row r="22" spans="76:100" x14ac:dyDescent="0.25">
      <c r="BX22" s="146">
        <v>9</v>
      </c>
      <c r="BY22" s="147"/>
      <c r="BZ22" s="148"/>
      <c r="CC22" s="54"/>
      <c r="CD22" s="55"/>
      <c r="CE22" s="91"/>
      <c r="CF22" s="91"/>
      <c r="CG22" s="91"/>
      <c r="CH22" s="68"/>
      <c r="CI22" s="68"/>
      <c r="CJ22" s="58"/>
      <c r="CK22" s="69"/>
      <c r="CL22" s="58">
        <f>SUM(CC22:CG22)</f>
        <v>0</v>
      </c>
      <c r="CM22" s="85"/>
      <c r="CN22" s="71">
        <v>3</v>
      </c>
      <c r="CO22" s="72"/>
      <c r="CP22" s="72">
        <f>IF(AND(CC20&gt;=[1]Data!$B$41,CQ22&lt;0),0,CQ22)</f>
        <v>0</v>
      </c>
      <c r="CQ22" s="72">
        <f>IF(CS22=TRUE,IF(CN21=0,0,MIN(CN21-$I$4,$I$5-$I$4)),0)</f>
        <v>0</v>
      </c>
      <c r="CR22" s="1"/>
      <c r="CS22" s="73" t="b">
        <v>1</v>
      </c>
      <c r="CT22" s="74"/>
      <c r="CV22" t="s">
        <v>38</v>
      </c>
    </row>
    <row r="23" spans="76:100" x14ac:dyDescent="0.25">
      <c r="BX23" s="146">
        <v>10</v>
      </c>
      <c r="BY23" s="147"/>
      <c r="BZ23" s="148"/>
    </row>
    <row r="24" spans="76:100" x14ac:dyDescent="0.25">
      <c r="BX24" s="146">
        <v>8</v>
      </c>
      <c r="BY24" s="147"/>
      <c r="BZ24" s="148"/>
    </row>
    <row r="25" spans="76:100" x14ac:dyDescent="0.25">
      <c r="BX25" s="146">
        <v>7</v>
      </c>
      <c r="BY25" s="147"/>
      <c r="BZ25" s="148"/>
    </row>
    <row r="26" spans="76:100" x14ac:dyDescent="0.25">
      <c r="BX26" s="146"/>
      <c r="BY26" s="147"/>
      <c r="BZ26" s="148"/>
    </row>
    <row r="27" spans="76:100" x14ac:dyDescent="0.25">
      <c r="BX27" s="146"/>
      <c r="BY27" s="147">
        <v>3</v>
      </c>
      <c r="BZ27" s="148">
        <v>3.0200000000000031</v>
      </c>
    </row>
    <row r="28" spans="76:100" x14ac:dyDescent="0.25">
      <c r="BX28" s="146">
        <v>7.42</v>
      </c>
      <c r="BY28" s="147"/>
      <c r="BZ28" s="148"/>
    </row>
    <row r="29" spans="76:100" x14ac:dyDescent="0.25">
      <c r="BX29" s="146">
        <v>7</v>
      </c>
      <c r="BY29" s="147"/>
      <c r="BZ29" s="148"/>
    </row>
    <row r="30" spans="76:100" x14ac:dyDescent="0.25">
      <c r="BX30" s="146">
        <v>7</v>
      </c>
      <c r="BY30" s="147"/>
      <c r="BZ30" s="148"/>
    </row>
    <row r="31" spans="76:100" x14ac:dyDescent="0.25">
      <c r="BX31" s="146">
        <v>10</v>
      </c>
      <c r="BY31" s="147"/>
      <c r="BZ31" s="148"/>
    </row>
    <row r="32" spans="76:100" x14ac:dyDescent="0.25">
      <c r="BX32" s="146">
        <v>10</v>
      </c>
      <c r="BY32" s="147"/>
      <c r="BZ32" s="148"/>
    </row>
    <row r="33" spans="76:81" x14ac:dyDescent="0.25">
      <c r="BX33" s="146"/>
      <c r="BY33" s="147"/>
      <c r="BZ33" s="148"/>
    </row>
    <row r="34" spans="76:81" x14ac:dyDescent="0.25">
      <c r="BX34" s="149"/>
      <c r="BY34" s="166">
        <v>3</v>
      </c>
      <c r="BZ34" s="167">
        <v>3.0200000000000031</v>
      </c>
    </row>
    <row r="36" spans="76:81" x14ac:dyDescent="0.25">
      <c r="CC36" t="s">
        <v>40</v>
      </c>
    </row>
    <row r="63" spans="22:22" x14ac:dyDescent="0.25">
      <c r="V63" t="b">
        <v>1</v>
      </c>
    </row>
  </sheetData>
  <mergeCells count="5">
    <mergeCell ref="CC10:CE10"/>
    <mergeCell ref="CM17:CM18"/>
    <mergeCell ref="CT17:CT18"/>
    <mergeCell ref="CM21:CM22"/>
    <mergeCell ref="CT21:CT22"/>
  </mergeCells>
  <conditionalFormatting sqref="CC15">
    <cfRule type="expression" dxfId="31" priority="15">
      <formula>COUNTIF(Fériés,CC15)</formula>
    </cfRule>
  </conditionalFormatting>
  <conditionalFormatting sqref="CC16">
    <cfRule type="expression" dxfId="28" priority="8">
      <formula>COUNTIF(Fériés,CC16)</formula>
    </cfRule>
  </conditionalFormatting>
  <conditionalFormatting sqref="CC20">
    <cfRule type="expression" dxfId="27" priority="1">
      <formula>COUNTIF(Fériés,CC20)</formula>
    </cfRule>
  </conditionalFormatting>
  <conditionalFormatting sqref="CD15:CI15">
    <cfRule type="expression" dxfId="25" priority="19">
      <formula>COUNTIF(Fériés,CD15)</formula>
    </cfRule>
  </conditionalFormatting>
  <conditionalFormatting sqref="CC17:CG18">
    <cfRule type="cellIs" dxfId="13" priority="14" operator="greaterThan">
      <formula>0</formula>
    </cfRule>
  </conditionalFormatting>
  <conditionalFormatting sqref="CC17:CG18 CD16:CI16">
    <cfRule type="expression" dxfId="12" priority="13">
      <formula>COUNTIF(Fériés,CC16)</formula>
    </cfRule>
  </conditionalFormatting>
  <conditionalFormatting sqref="CH18:CI18">
    <cfRule type="expression" dxfId="11" priority="12">
      <formula>"&gt;0"</formula>
    </cfRule>
  </conditionalFormatting>
  <conditionalFormatting sqref="CH17:CI18">
    <cfRule type="cellIs" dxfId="10" priority="11" operator="greaterThan">
      <formula>0</formula>
    </cfRule>
  </conditionalFormatting>
  <conditionalFormatting sqref="CH17:CI18">
    <cfRule type="expression" dxfId="9" priority="10">
      <formula>COUNTIF(Fériés,CH17)</formula>
    </cfRule>
  </conditionalFormatting>
  <conditionalFormatting sqref="CT17:CT18">
    <cfRule type="cellIs" dxfId="8" priority="9" operator="greaterThan">
      <formula>0</formula>
    </cfRule>
  </conditionalFormatting>
  <conditionalFormatting sqref="CC21:CG22">
    <cfRule type="cellIs" dxfId="6" priority="7" operator="greaterThan">
      <formula>0</formula>
    </cfRule>
  </conditionalFormatting>
  <conditionalFormatting sqref="CC21:CG22 CD20:CI20">
    <cfRule type="expression" dxfId="5" priority="6">
      <formula>COUNTIF(Fériés,CC20)</formula>
    </cfRule>
  </conditionalFormatting>
  <conditionalFormatting sqref="CH22:CI22">
    <cfRule type="expression" dxfId="4" priority="5">
      <formula>"&gt;0"</formula>
    </cfRule>
  </conditionalFormatting>
  <conditionalFormatting sqref="CH21:CI22">
    <cfRule type="cellIs" dxfId="3" priority="4" operator="greaterThan">
      <formula>0</formula>
    </cfRule>
  </conditionalFormatting>
  <conditionalFormatting sqref="CH21:CI22">
    <cfRule type="expression" dxfId="2" priority="3">
      <formula>COUNTIF(Fériés,CH21)</formula>
    </cfRule>
  </conditionalFormatting>
  <conditionalFormatting sqref="CT21:CT22">
    <cfRule type="cellIs" dxfId="1" priority="2" operator="greaterThan">
      <formula>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alculHeurePeriode">
                <anchor moveWithCells="1" sizeWithCells="1">
                  <from>
                    <xdr:col>73</xdr:col>
                    <xdr:colOff>190500</xdr:colOff>
                    <xdr:row>8</xdr:row>
                    <xdr:rowOff>19050</xdr:rowOff>
                  </from>
                  <to>
                    <xdr:col>74</xdr:col>
                    <xdr:colOff>1057275</xdr:colOff>
                    <xdr:row>9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Pointage</vt:lpstr>
      <vt:lpstr>Data</vt:lpstr>
      <vt:lpstr>DATEJOUR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</dc:creator>
  <cp:lastModifiedBy>TH</cp:lastModifiedBy>
  <dcterms:created xsi:type="dcterms:W3CDTF">2019-07-20T18:40:39Z</dcterms:created>
  <dcterms:modified xsi:type="dcterms:W3CDTF">2019-07-20T19:30:02Z</dcterms:modified>
</cp:coreProperties>
</file>