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005" windowHeight="7920" tabRatio="697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Calcestruzzo">OFFSET('Total Général'!$D$13:$AJ$13,,,COUNTA('Total Général'!$D:$AJ)-1)</definedName>
    <definedName name="CIMAT">Données!$G$9:$G$12</definedName>
    <definedName name="DESIGNATION">Données!$E:$E</definedName>
    <definedName name="FOURNISSEUR">OFFSET(Données!$E$8,,,,COUNTA(Données!$E$8:$F$8))</definedName>
    <definedName name="HOLCIM">Données!$E$9:$E$12</definedName>
    <definedName name="LAFARGE">Données!$F$9:$F$12</definedName>
    <definedName name="nomfeuilles">MID(RAND()*0&amp;GET.WORKBOOK(1),2,50)</definedName>
    <definedName name="PU">Données!$E$13:$G$16</definedName>
    <definedName name="Sheetlist">OFFSET(Données!$A$2,,,SUMPRODUCT(N(Données!$A$2:$A$1000&lt;&gt;"")))</definedName>
  </definedNames>
  <calcPr calcId="125725"/>
</workbook>
</file>

<file path=xl/calcChain.xml><?xml version="1.0" encoding="utf-8"?>
<calcChain xmlns="http://schemas.openxmlformats.org/spreadsheetml/2006/main">
  <c r="AI10" i="26"/>
  <c r="AI1"/>
  <c r="AC10"/>
  <c r="AF12"/>
  <c r="AE12"/>
  <c r="AD12"/>
  <c r="AC12"/>
  <c r="AF11"/>
  <c r="AE11"/>
  <c r="AD11"/>
  <c r="AC11"/>
  <c r="AF1"/>
  <c r="AE1"/>
  <c r="AD1"/>
  <c r="AC1"/>
  <c r="S12"/>
  <c r="S1"/>
  <c r="M10"/>
  <c r="P12"/>
  <c r="O12"/>
  <c r="N12"/>
  <c r="M12"/>
  <c r="R12" l="1"/>
  <c r="Q12"/>
  <c r="AG13" i="27" l="1"/>
  <c r="U1" i="26" l="1"/>
  <c r="V1"/>
  <c r="W1"/>
  <c r="X1"/>
  <c r="Y1"/>
  <c r="Z1"/>
  <c r="AA1"/>
  <c r="AB1"/>
  <c r="AH1"/>
  <c r="AJ1"/>
  <c r="T1"/>
  <c r="Q1"/>
  <c r="R1"/>
  <c r="E3"/>
  <c r="I10" l="1"/>
  <c r="AB12"/>
  <c r="AA12"/>
  <c r="Z12"/>
  <c r="Y12"/>
  <c r="X12"/>
  <c r="W12"/>
  <c r="V12"/>
  <c r="U12"/>
  <c r="L12"/>
  <c r="K12"/>
  <c r="J12"/>
  <c r="I12"/>
  <c r="H12"/>
  <c r="G12"/>
  <c r="F12"/>
  <c r="E12"/>
  <c r="AB11"/>
  <c r="AA11"/>
  <c r="Z11"/>
  <c r="Y11"/>
  <c r="X11"/>
  <c r="W11"/>
  <c r="V11"/>
  <c r="U11"/>
  <c r="Y10"/>
  <c r="U10"/>
  <c r="U9"/>
  <c r="E10"/>
  <c r="AG10" s="1"/>
  <c r="E44" i="32"/>
  <c r="D13" i="26"/>
  <c r="M13"/>
  <c r="N13"/>
  <c r="O13"/>
  <c r="P13"/>
  <c r="M14"/>
  <c r="N14"/>
  <c r="O14"/>
  <c r="P14"/>
  <c r="AF13" l="1"/>
  <c r="AE13"/>
  <c r="AD13"/>
  <c r="AC13"/>
  <c r="S13"/>
  <c r="AH10"/>
  <c r="E10" i="50"/>
  <c r="E11"/>
  <c r="E12"/>
  <c r="E9"/>
  <c r="C10"/>
  <c r="C11"/>
  <c r="C12"/>
  <c r="C9"/>
  <c r="AC14" i="26"/>
  <c r="AD14"/>
  <c r="AE14"/>
  <c r="AF14"/>
  <c r="AI13" l="1"/>
  <c r="C12" i="32"/>
  <c r="D12" i="50"/>
  <c r="H13" i="26"/>
  <c r="D10" i="50"/>
  <c r="E13" i="26"/>
  <c r="K13"/>
  <c r="F13"/>
  <c r="L13"/>
  <c r="I13"/>
  <c r="D9" i="50"/>
  <c r="J13" i="26"/>
  <c r="D11" i="50"/>
  <c r="G13" i="26"/>
  <c r="J14"/>
  <c r="U13" l="1"/>
  <c r="AB13"/>
  <c r="R13"/>
  <c r="X13"/>
  <c r="AA13"/>
  <c r="W13"/>
  <c r="Z13"/>
  <c r="V13"/>
  <c r="Y13"/>
  <c r="Q13"/>
  <c r="F10" i="50"/>
  <c r="F9"/>
  <c r="F12"/>
  <c r="F11"/>
  <c r="S14" i="26"/>
  <c r="H14"/>
  <c r="R14"/>
  <c r="K14"/>
  <c r="U14"/>
  <c r="F14"/>
  <c r="Y14"/>
  <c r="Q14"/>
  <c r="E14"/>
  <c r="V14"/>
  <c r="X14"/>
  <c r="AB14"/>
  <c r="G14"/>
  <c r="Z14"/>
  <c r="W14"/>
  <c r="AA14"/>
  <c r="L14"/>
  <c r="I14"/>
  <c r="T13" l="1"/>
  <c r="AH13"/>
  <c r="AG13"/>
  <c r="B2" i="32"/>
  <c r="C2" i="50"/>
  <c r="AI14" i="26"/>
  <c r="T14"/>
  <c r="AG14"/>
  <c r="AH14"/>
  <c r="AJ13" l="1"/>
  <c r="A44" i="32"/>
  <c r="A39" i="27"/>
  <c r="A21"/>
  <c r="A26"/>
  <c r="A100"/>
  <c r="A83"/>
  <c r="A64"/>
  <c r="A72"/>
  <c r="A44"/>
  <c r="A55"/>
  <c r="A57"/>
  <c r="A66"/>
  <c r="A27"/>
  <c r="A68"/>
  <c r="A79"/>
  <c r="A90"/>
  <c r="A37"/>
  <c r="A51"/>
  <c r="A14"/>
  <c r="A33"/>
  <c r="A11"/>
  <c r="A53"/>
  <c r="A80"/>
  <c r="A43"/>
  <c r="A20"/>
  <c r="A3"/>
  <c r="A74"/>
  <c r="A94"/>
  <c r="A18"/>
  <c r="A65"/>
  <c r="A35"/>
  <c r="A41"/>
  <c r="A40"/>
  <c r="A15"/>
  <c r="A85"/>
  <c r="A22"/>
  <c r="A25"/>
  <c r="A48"/>
  <c r="A69"/>
  <c r="A77"/>
  <c r="A56"/>
  <c r="A9"/>
  <c r="A46"/>
  <c r="A76"/>
  <c r="A5"/>
  <c r="A13"/>
  <c r="A28"/>
  <c r="AJ14" i="26"/>
  <c r="A42" i="27"/>
  <c r="A49"/>
  <c r="A8"/>
  <c r="A71"/>
  <c r="A61"/>
  <c r="A7"/>
  <c r="A45"/>
  <c r="A23"/>
  <c r="A101"/>
  <c r="A59"/>
  <c r="A70"/>
  <c r="A38"/>
  <c r="A6"/>
  <c r="A87"/>
  <c r="A91"/>
  <c r="A92"/>
  <c r="A88"/>
  <c r="A86"/>
  <c r="A31"/>
  <c r="A24"/>
  <c r="A36"/>
  <c r="A99"/>
  <c r="A16"/>
  <c r="A17"/>
  <c r="A54"/>
  <c r="A2"/>
  <c r="A82"/>
  <c r="A97"/>
  <c r="A29"/>
  <c r="A89"/>
  <c r="A47"/>
  <c r="A4"/>
  <c r="A60"/>
  <c r="A78"/>
  <c r="A63"/>
  <c r="A67"/>
  <c r="A10"/>
  <c r="A93"/>
  <c r="A98"/>
  <c r="A84"/>
  <c r="A50"/>
  <c r="A73"/>
  <c r="A12"/>
  <c r="A30"/>
  <c r="A52"/>
  <c r="A81"/>
  <c r="A75"/>
  <c r="A62"/>
  <c r="A95"/>
  <c r="A34"/>
  <c r="A32"/>
  <c r="A96"/>
  <c r="A58"/>
  <c r="A19"/>
  <c r="C4" i="32" l="1"/>
  <c r="D4" l="1"/>
  <c r="A13" s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9" l="1"/>
  <c r="A41"/>
  <c r="A40"/>
  <c r="A42"/>
  <c r="A38"/>
  <c r="D13" i="50"/>
  <c r="F13"/>
  <c r="C16" l="1"/>
</calcChain>
</file>

<file path=xl/sharedStrings.xml><?xml version="1.0" encoding="utf-8"?>
<sst xmlns="http://schemas.openxmlformats.org/spreadsheetml/2006/main" count="47" uniqueCount="27">
  <si>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</si>
  <si>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</si>
  <si>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</si>
  <si>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</si>
  <si>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</si>
  <si>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</si>
  <si>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</si>
  <si>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</si>
  <si>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</si>
  <si>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</si>
  <si>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</si>
  <si>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</si>
  <si>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</si>
  <si>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</si>
  <si>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</si>
  <si>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</si>
  <si>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</si>
  <si>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</si>
  <si>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</si>
  <si>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</si>
  <si>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</si>
  <si>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</si>
  <si>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</si>
  <si>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</si>
  <si>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</si>
  <si>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</si>
  <si>
    <t>CIMAT</t>
  </si>
</sst>
</file>

<file path=xl/styles.xml><?xml version="1.0" encoding="utf-8"?>
<styleSheet xmlns="http://schemas.openxmlformats.org/spreadsheetml/2006/main">
  <numFmts count="2">
    <numFmt numFmtId="164" formatCode="#,##0.00&quot; MAD&quot;"/>
    <numFmt numFmtId="165" formatCode="#,##0.00&quot; m³&quot;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vertical="center"/>
    </xf>
    <xf numFmtId="0" fontId="17" fillId="2" borderId="28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31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2" xfId="0" applyFont="1" applyFill="1" applyBorder="1" applyAlignment="1">
      <alignment horizontal="centerContinuous" vertical="center"/>
    </xf>
    <xf numFmtId="0" fontId="17" fillId="2" borderId="28" xfId="0" applyFont="1" applyFill="1" applyBorder="1" applyAlignment="1">
      <alignment horizontal="centerContinuous" vertical="center"/>
    </xf>
    <xf numFmtId="0" fontId="17" fillId="2" borderId="54" xfId="0" applyFont="1" applyFill="1" applyBorder="1" applyAlignment="1">
      <alignment horizontal="centerContinuous" vertical="center"/>
    </xf>
    <xf numFmtId="0" fontId="17" fillId="2" borderId="55" xfId="0" applyFont="1" applyFill="1" applyBorder="1" applyAlignment="1">
      <alignment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Continuous" vertical="center"/>
    </xf>
    <xf numFmtId="0" fontId="17" fillId="2" borderId="53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7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17" fillId="2" borderId="26" xfId="0" applyFont="1" applyFill="1" applyBorder="1" applyAlignment="1">
      <alignment vertical="center"/>
    </xf>
    <xf numFmtId="0" fontId="17" fillId="2" borderId="4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6" xfId="0" applyFont="1" applyFill="1" applyBorder="1" applyAlignment="1">
      <alignment horizontal="centerContinuous" vertical="center"/>
    </xf>
    <xf numFmtId="0" fontId="17" fillId="2" borderId="38" xfId="0" applyFont="1" applyFill="1" applyBorder="1" applyAlignment="1">
      <alignment horizontal="centerContinuous" vertical="center"/>
    </xf>
    <xf numFmtId="0" fontId="17" fillId="2" borderId="24" xfId="0" applyFont="1" applyFill="1" applyBorder="1" applyAlignment="1">
      <alignment horizontal="centerContinuous" vertical="center"/>
    </xf>
    <xf numFmtId="0" fontId="0" fillId="0" borderId="0" xfId="0" applyAlignment="1" applyProtection="1">
      <alignment horizontal="center"/>
      <protection locked="0"/>
    </xf>
    <xf numFmtId="0" fontId="17" fillId="2" borderId="4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AK14"/>
  <sheetViews>
    <sheetView showGridLines="0" tabSelected="1" zoomScale="85" zoomScaleNormal="85" workbookViewId="0">
      <pane xSplit="4" ySplit="12" topLeftCell="Z13" activePane="bottomRight" state="frozen"/>
      <selection pane="topRight" activeCell="D1" sqref="D1"/>
      <selection pane="bottomLeft" activeCell="A9" sqref="A9"/>
      <selection pane="bottomRight" activeCell="AD19" sqref="AD19"/>
    </sheetView>
  </sheetViews>
  <sheetFormatPr baseColWidth="10" defaultRowHeight="1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9" width="10.7109375" style="27" customWidth="1"/>
    <col min="20" max="20" width="15.42578125" style="27" customWidth="1"/>
    <col min="21" max="23" width="10.7109375" style="27" customWidth="1"/>
    <col min="24" max="26" width="10.7109375" customWidth="1"/>
    <col min="27" max="32" width="10.7109375" style="27" customWidth="1"/>
    <col min="33" max="33" width="20.28515625" style="27" bestFit="1" customWidth="1"/>
    <col min="34" max="35" width="21.28515625" style="27" bestFit="1" customWidth="1"/>
    <col min="36" max="36" width="15.5703125" style="27" bestFit="1" customWidth="1"/>
  </cols>
  <sheetData>
    <row r="1" spans="1:37">
      <c r="Q1" s="94">
        <f>COLUMN()</f>
        <v>17</v>
      </c>
      <c r="R1" s="94">
        <f>COLUMN()</f>
        <v>18</v>
      </c>
      <c r="S1" s="94">
        <f>COLUMN()</f>
        <v>19</v>
      </c>
      <c r="T1" s="94">
        <f>COLUMN()</f>
        <v>20</v>
      </c>
      <c r="U1" s="94">
        <f>COLUMN()</f>
        <v>21</v>
      </c>
      <c r="V1" s="94">
        <f>COLUMN()</f>
        <v>22</v>
      </c>
      <c r="W1" s="94">
        <f>COLUMN()</f>
        <v>23</v>
      </c>
      <c r="X1" s="94">
        <f>COLUMN()</f>
        <v>24</v>
      </c>
      <c r="Y1" s="94">
        <f>COLUMN()</f>
        <v>25</v>
      </c>
      <c r="Z1" s="94">
        <f>COLUMN()</f>
        <v>26</v>
      </c>
      <c r="AA1" s="94">
        <f>COLUMN()</f>
        <v>27</v>
      </c>
      <c r="AB1" s="94">
        <f>COLUMN()</f>
        <v>28</v>
      </c>
      <c r="AC1" s="94">
        <f>COLUMN()</f>
        <v>29</v>
      </c>
      <c r="AD1" s="94">
        <f>COLUMN()</f>
        <v>30</v>
      </c>
      <c r="AE1" s="94">
        <f>COLUMN()</f>
        <v>31</v>
      </c>
      <c r="AF1" s="94">
        <f>COLUMN()</f>
        <v>32</v>
      </c>
      <c r="AG1" s="94"/>
      <c r="AH1" s="94">
        <f>COLUMN()</f>
        <v>34</v>
      </c>
      <c r="AI1" s="94">
        <f>COLUMN()</f>
        <v>35</v>
      </c>
      <c r="AJ1" s="94">
        <f>COLUMN()</f>
        <v>36</v>
      </c>
      <c r="AK1" s="27"/>
    </row>
    <row r="3" spans="1:37" ht="31.5" customHeight="1">
      <c r="E3" s="117" t="str">
        <f>Données!$E$1</f>
        <v>HOTEL ANFA PALACE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</row>
    <row r="7" spans="1:37" s="27" customFormat="1"/>
    <row r="8" spans="1:37" s="27" customFormat="1" ht="15.75" thickBot="1"/>
    <row r="9" spans="1:37" ht="27" customHeight="1">
      <c r="D9" s="114" t="s">
        <v>0</v>
      </c>
      <c r="E9" s="77"/>
      <c r="F9" s="78"/>
      <c r="G9" s="78"/>
      <c r="H9" s="78"/>
      <c r="I9" s="77"/>
      <c r="J9" s="78"/>
      <c r="K9" s="78"/>
      <c r="L9" s="87"/>
      <c r="M9" s="77"/>
      <c r="N9" s="78"/>
      <c r="O9" s="78"/>
      <c r="P9" s="87"/>
      <c r="Q9" s="88" t="s">
        <v>25</v>
      </c>
      <c r="R9" s="91"/>
      <c r="S9" s="91"/>
      <c r="T9" s="89"/>
      <c r="U9" s="108" t="str">
        <f>Données!$D$13</f>
        <v>PRIX UNITAIRE</v>
      </c>
      <c r="V9" s="109"/>
      <c r="W9" s="109"/>
      <c r="X9" s="109"/>
      <c r="Y9" s="109"/>
      <c r="Z9" s="109"/>
      <c r="AA9" s="109"/>
      <c r="AB9" s="109"/>
      <c r="AC9" s="108"/>
      <c r="AD9" s="109"/>
      <c r="AE9" s="109"/>
      <c r="AF9" s="109"/>
      <c r="AG9" s="95"/>
      <c r="AH9" s="96"/>
      <c r="AI9" s="96"/>
      <c r="AJ9" s="97"/>
    </row>
    <row r="10" spans="1:37" s="27" customFormat="1" ht="27" customHeight="1">
      <c r="D10" s="115"/>
      <c r="E10" s="81" t="str">
        <f>Données!$E$8</f>
        <v>HOLCIM</v>
      </c>
      <c r="F10" s="82"/>
      <c r="G10" s="82"/>
      <c r="H10" s="82"/>
      <c r="I10" s="81" t="str">
        <f>Données!$F$8</f>
        <v>LAFARGE</v>
      </c>
      <c r="J10" s="82"/>
      <c r="K10" s="82"/>
      <c r="L10" s="82"/>
      <c r="M10" s="81" t="str">
        <f>Données!$G$8</f>
        <v>CIMAT</v>
      </c>
      <c r="N10" s="82"/>
      <c r="O10" s="82"/>
      <c r="P10" s="82"/>
      <c r="Q10" s="86" t="s">
        <v>21</v>
      </c>
      <c r="R10" s="83"/>
      <c r="S10" s="83"/>
      <c r="T10" s="90" t="s">
        <v>22</v>
      </c>
      <c r="U10" s="105" t="str">
        <f>Données!$E$8</f>
        <v>HOLCIM</v>
      </c>
      <c r="V10" s="106"/>
      <c r="W10" s="106"/>
      <c r="X10" s="107"/>
      <c r="Y10" s="105" t="str">
        <f>Données!$F$8</f>
        <v>LAFARGE</v>
      </c>
      <c r="Z10" s="106"/>
      <c r="AA10" s="106"/>
      <c r="AB10" s="107"/>
      <c r="AC10" s="105" t="str">
        <f>Données!$G$8</f>
        <v>CIMAT</v>
      </c>
      <c r="AD10" s="106"/>
      <c r="AE10" s="106"/>
      <c r="AF10" s="107"/>
      <c r="AG10" s="111" t="str">
        <f>"MONTANT "&amp;E10</f>
        <v>MONTANT HOLCIM</v>
      </c>
      <c r="AH10" s="112" t="str">
        <f>"MONTANT "&amp;$I$10</f>
        <v>MONTANT LAFARGE</v>
      </c>
      <c r="AI10" s="112" t="str">
        <f>"MONTANT "&amp;Données!$G$8</f>
        <v>MONTANT CIMAT</v>
      </c>
      <c r="AJ10" s="104" t="s">
        <v>23</v>
      </c>
    </row>
    <row r="11" spans="1:37" ht="30" customHeight="1">
      <c r="D11" s="115"/>
      <c r="E11" s="79"/>
      <c r="F11" s="80"/>
      <c r="G11" s="80"/>
      <c r="H11" s="80"/>
      <c r="I11" s="79"/>
      <c r="J11" s="80"/>
      <c r="K11" s="80"/>
      <c r="L11" s="80"/>
      <c r="M11" s="79"/>
      <c r="N11" s="80"/>
      <c r="O11" s="80"/>
      <c r="P11" s="80"/>
      <c r="Q11" s="92" t="s">
        <v>25</v>
      </c>
      <c r="R11" s="93"/>
      <c r="S11" s="93"/>
      <c r="T11" s="84"/>
      <c r="U11" s="75" t="str">
        <f>Données!$E$9</f>
        <v>B10</v>
      </c>
      <c r="V11" s="76" t="str">
        <f>Données!$E$10</f>
        <v>B15</v>
      </c>
      <c r="W11" s="76" t="str">
        <f>Données!$E$11</f>
        <v>B25</v>
      </c>
      <c r="X11" s="76" t="str">
        <f>Données!$E$12</f>
        <v>B30</v>
      </c>
      <c r="Y11" s="57" t="str">
        <f>Données!$F$9</f>
        <v>B10</v>
      </c>
      <c r="Z11" s="57" t="str">
        <f>Données!$F$10</f>
        <v>B15</v>
      </c>
      <c r="AA11" s="57" t="str">
        <f>Données!$F$11</f>
        <v>B25</v>
      </c>
      <c r="AB11" s="57" t="str">
        <f>Données!$F$12</f>
        <v>B30</v>
      </c>
      <c r="AC11" s="75" t="str">
        <f>Données!$E$9</f>
        <v>B10</v>
      </c>
      <c r="AD11" s="76" t="str">
        <f>Données!$E$10</f>
        <v>B15</v>
      </c>
      <c r="AE11" s="76" t="str">
        <f>Données!$E$11</f>
        <v>B25</v>
      </c>
      <c r="AF11" s="76" t="str">
        <f>Données!$E$12</f>
        <v>B30</v>
      </c>
      <c r="AG11" s="101"/>
      <c r="AH11" s="102"/>
      <c r="AI11" s="102"/>
      <c r="AJ11" s="103"/>
    </row>
    <row r="12" spans="1:37" ht="30" customHeight="1">
      <c r="D12" s="116"/>
      <c r="E12" s="76" t="str">
        <f>Données!$E$9</f>
        <v>B10</v>
      </c>
      <c r="F12" s="76" t="str">
        <f>Données!$E$10</f>
        <v>B15</v>
      </c>
      <c r="G12" s="76" t="str">
        <f>Données!$E$11</f>
        <v>B25</v>
      </c>
      <c r="H12" s="76" t="str">
        <f>Données!$E$12</f>
        <v>B30</v>
      </c>
      <c r="I12" s="57" t="str">
        <f>Données!$F$9</f>
        <v>B10</v>
      </c>
      <c r="J12" s="57" t="str">
        <f>Données!$F$10</f>
        <v>B15</v>
      </c>
      <c r="K12" s="57" t="str">
        <f>Données!$F$11</f>
        <v>B25</v>
      </c>
      <c r="L12" s="57" t="str">
        <f>Données!$F$12</f>
        <v>B30</v>
      </c>
      <c r="M12" s="57" t="str">
        <f>Données!$F$9</f>
        <v>B10</v>
      </c>
      <c r="N12" s="57" t="str">
        <f>Données!$F$10</f>
        <v>B15</v>
      </c>
      <c r="O12" s="57" t="str">
        <f>Données!$F$11</f>
        <v>B25</v>
      </c>
      <c r="P12" s="57" t="str">
        <f>Données!$F$12</f>
        <v>B30</v>
      </c>
      <c r="Q12" s="75" t="str">
        <f>Données!E$8</f>
        <v>HOLCIM</v>
      </c>
      <c r="R12" s="76" t="str">
        <f>Données!F$8</f>
        <v>LAFARGE</v>
      </c>
      <c r="S12" s="76" t="str">
        <f>Données!G$8</f>
        <v>CIMAT</v>
      </c>
      <c r="T12" s="85"/>
      <c r="U12" s="75">
        <f>Données!$E$13</f>
        <v>595</v>
      </c>
      <c r="V12" s="76">
        <f>Données!$E$14</f>
        <v>600</v>
      </c>
      <c r="W12" s="76">
        <f>Données!$E$15</f>
        <v>685</v>
      </c>
      <c r="X12" s="76">
        <f>Données!$E$16</f>
        <v>745</v>
      </c>
      <c r="Y12" s="76">
        <f>Données!$F$13</f>
        <v>595</v>
      </c>
      <c r="Z12" s="76">
        <f>Données!$F$14</f>
        <v>600</v>
      </c>
      <c r="AA12" s="76">
        <f>Données!$F$15</f>
        <v>685</v>
      </c>
      <c r="AB12" s="76">
        <f>Données!$F$16</f>
        <v>745</v>
      </c>
      <c r="AC12" s="75">
        <f>Données!$E$13</f>
        <v>595</v>
      </c>
      <c r="AD12" s="76">
        <f>Données!$E$14</f>
        <v>600</v>
      </c>
      <c r="AE12" s="76">
        <f>Données!$E$15</f>
        <v>685</v>
      </c>
      <c r="AF12" s="76">
        <f>Données!$E$16</f>
        <v>745</v>
      </c>
      <c r="AG12" s="98"/>
      <c r="AH12" s="99"/>
      <c r="AI12" s="99"/>
      <c r="AJ12" s="100"/>
    </row>
    <row r="13" spans="1:37" ht="27" customHeight="1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2">
        <f ca="1">IFERROR(SUMIFS(INDIRECT("'"&amp;$D13&amp;"'!"&amp;"E9:E1000"),INDIRECT("'"&amp;$D13&amp;"'!"&amp;"C9:C1000"),I$10,INDIRECT("'"&amp;$D13&amp;"'!"&amp;"D9:D1000"),I$12),"")</f>
        <v>65</v>
      </c>
      <c r="J13" s="32">
        <f ca="1">IFERROR(SUMIFS(INDIRECT("'"&amp;$D13&amp;"'!"&amp;"E9:E1000"),INDIRECT("'"&amp;$D13&amp;"'!"&amp;"C9:C1000"),I$10,INDIRECT("'"&amp;$D13&amp;"'!"&amp;"D9:D1000"),J$12),"")</f>
        <v>26</v>
      </c>
      <c r="K13" s="32">
        <f ca="1">IFERROR(SUMIFS(INDIRECT("'"&amp;$D13&amp;"'!"&amp;"E9:E1000"),INDIRECT("'"&amp;$D13&amp;"'!"&amp;"C9:C1000"),I$10,INDIRECT("'"&amp;$D13&amp;"'!"&amp;"D9:D1000"),K$12),"")</f>
        <v>83</v>
      </c>
      <c r="L13" s="32">
        <f ca="1">IFERROR(SUMIFS(INDIRECT("'"&amp;$D13&amp;"'!"&amp;"E9:E1000"),INDIRECT("'"&amp;$D13&amp;"'!"&amp;"C9:C1000"),I$10,INDIRECT("'"&amp;$D13&amp;"'!"&amp;"D9:D1000"),L$12),"")</f>
        <v>29</v>
      </c>
      <c r="M13" s="32">
        <f ca="1">IFERROR(SUMIFS(INDIRECT("'"&amp;$D13&amp;"'!"&amp;"E9:E1000"),INDIRECT("'"&amp;$D13&amp;"'!"&amp;"C9:C1000"),M$10,INDIRECT("'"&amp;$D13&amp;"'!"&amp;"D9:D1000"),M$12),"")</f>
        <v>0</v>
      </c>
      <c r="N13" s="32">
        <f ca="1">IFERROR(SUMIFS(INDIRECT("'"&amp;$D13&amp;"'!"&amp;"E9:E1000"),INDIRECT("'"&amp;$D13&amp;"'!"&amp;"C9:C1000"),M$10,INDIRECT("'"&amp;$D13&amp;"'!"&amp;"D9:D1000"),N$12),"")</f>
        <v>0</v>
      </c>
      <c r="O13" s="32">
        <f ca="1">IFERROR(SUMIFS(INDIRECT("'"&amp;$D13&amp;"'!"&amp;"E9:E1000"),INDIRECT("'"&amp;$D13&amp;"'!"&amp;"C9:C1000"),M$10,INDIRECT("'"&amp;$D13&amp;"'!"&amp;"D9:D1000"),O$12),"")</f>
        <v>0</v>
      </c>
      <c r="P13" s="32">
        <f ca="1">IFERROR(SUMIFS(INDIRECT("'"&amp;$D13&amp;"'!"&amp;"E9:E1000"),INDIRECT("'"&amp;$D13&amp;"'!"&amp;"C9:C1000"),M$10,INDIRECT("'"&amp;$D13&amp;"'!"&amp;"D9:D1000"),P$12),"")</f>
        <v>0</v>
      </c>
      <c r="Q13" s="63">
        <f ca="1">SUM(E13:H13)</f>
        <v>0</v>
      </c>
      <c r="R13" s="64">
        <f ca="1">SUM(I13:L13)</f>
        <v>203</v>
      </c>
      <c r="S13" s="64">
        <f ca="1">SUM($M13:$P13)</f>
        <v>0</v>
      </c>
      <c r="T13" s="64">
        <f ca="1">SUM(Q13:R13)</f>
        <v>203</v>
      </c>
      <c r="U13" s="63">
        <f ca="1">IFERROR(E13*U$12,"")</f>
        <v>0</v>
      </c>
      <c r="V13" s="32">
        <f ca="1">IFERROR(F13*V$12,"")</f>
        <v>0</v>
      </c>
      <c r="W13" s="32">
        <f ca="1">IFERROR(G13*W$12,"")</f>
        <v>0</v>
      </c>
      <c r="X13" s="32">
        <f ca="1">IFERROR(H13*X$12,"")</f>
        <v>0</v>
      </c>
      <c r="Y13" s="32">
        <f ca="1">IFERROR(I13*Y$12,"")</f>
        <v>38675</v>
      </c>
      <c r="Z13" s="32">
        <f ca="1">IFERROR(J13*Z$12,"")</f>
        <v>15600</v>
      </c>
      <c r="AA13" s="32">
        <f ca="1">IFERROR(K13*AA$12,"")</f>
        <v>56855</v>
      </c>
      <c r="AB13" s="32">
        <f ca="1">IFERROR(L13*AB$12,"")</f>
        <v>21605</v>
      </c>
      <c r="AC13" s="63">
        <f ca="1">IFERROR(M13*AC$12,"")</f>
        <v>0</v>
      </c>
      <c r="AD13" s="32">
        <f ca="1">IFERROR(N13*AD$12,"")</f>
        <v>0</v>
      </c>
      <c r="AE13" s="32">
        <f ca="1">IFERROR(O13*AE$12,"")</f>
        <v>0</v>
      </c>
      <c r="AF13" s="32">
        <f ca="1">IFERROR(P13*AF$12,"")</f>
        <v>0</v>
      </c>
      <c r="AG13" s="63">
        <f ca="1">SUM(U13:X13)</f>
        <v>0</v>
      </c>
      <c r="AH13" s="32">
        <f ca="1">SUM(Y13:AB13)</f>
        <v>132735</v>
      </c>
      <c r="AI13" s="32">
        <f ca="1">SUM(AC13:AF13)</f>
        <v>0</v>
      </c>
      <c r="AJ13" s="60">
        <f ca="1">SUM(AG13:AI13)</f>
        <v>132735</v>
      </c>
    </row>
    <row r="14" spans="1:37" ht="27" customHeight="1" thickBot="1">
      <c r="A14" s="113"/>
      <c r="B14" s="113"/>
      <c r="C14" s="10"/>
      <c r="D14" s="61" t="s">
        <v>4</v>
      </c>
      <c r="E14" s="62">
        <f ca="1">SUM(INDIRECT(ADDRESS(13,COLUMN())&amp;":"&amp;ADDRESS(ROW()-1,COLUMN(),4)))</f>
        <v>0</v>
      </c>
      <c r="F14" s="62">
        <f t="shared" ref="F14:AF14" ca="1" si="0">SUM(INDIRECT(ADDRESS(13,COLUMN())&amp;":"&amp;ADDRESS(ROW()-1,COLUMN(),4)))</f>
        <v>0</v>
      </c>
      <c r="G14" s="62">
        <f t="shared" ca="1" si="0"/>
        <v>0</v>
      </c>
      <c r="H14" s="62">
        <f t="shared" ca="1" si="0"/>
        <v>0</v>
      </c>
      <c r="I14" s="62">
        <f t="shared" ca="1" si="0"/>
        <v>65</v>
      </c>
      <c r="J14" s="62">
        <f t="shared" ca="1" si="0"/>
        <v>26</v>
      </c>
      <c r="K14" s="62">
        <f t="shared" ca="1" si="0"/>
        <v>83</v>
      </c>
      <c r="L14" s="62">
        <f t="shared" ca="1" si="0"/>
        <v>29</v>
      </c>
      <c r="M14" s="62">
        <f t="shared" ca="1" si="0"/>
        <v>0</v>
      </c>
      <c r="N14" s="62">
        <f t="shared" ca="1" si="0"/>
        <v>0</v>
      </c>
      <c r="O14" s="62">
        <f t="shared" ca="1" si="0"/>
        <v>0</v>
      </c>
      <c r="P14" s="62">
        <f t="shared" ca="1" si="0"/>
        <v>0</v>
      </c>
      <c r="Q14" s="73">
        <f ca="1">SUM(INDIRECT(ADDRESS(13,COLUMN())&amp;":"&amp;ADDRESS(ROW()-1,COLUMN(),4)))</f>
        <v>0</v>
      </c>
      <c r="R14" s="62">
        <f t="shared" ca="1" si="0"/>
        <v>203</v>
      </c>
      <c r="S14" s="62">
        <f t="shared" ca="1" si="0"/>
        <v>0</v>
      </c>
      <c r="T14" s="74">
        <f t="shared" ca="1" si="0"/>
        <v>203</v>
      </c>
      <c r="U14" s="73">
        <f t="shared" ca="1" si="0"/>
        <v>0</v>
      </c>
      <c r="V14" s="62">
        <f t="shared" ca="1" si="0"/>
        <v>0</v>
      </c>
      <c r="W14" s="62">
        <f t="shared" ca="1" si="0"/>
        <v>0</v>
      </c>
      <c r="X14" s="62">
        <f t="shared" ca="1" si="0"/>
        <v>0</v>
      </c>
      <c r="Y14" s="62">
        <f t="shared" ca="1" si="0"/>
        <v>38675</v>
      </c>
      <c r="Z14" s="62">
        <f t="shared" ca="1" si="0"/>
        <v>15600</v>
      </c>
      <c r="AA14" s="62">
        <f t="shared" ca="1" si="0"/>
        <v>56855</v>
      </c>
      <c r="AB14" s="62">
        <f t="shared" ca="1" si="0"/>
        <v>21605</v>
      </c>
      <c r="AC14" s="73">
        <f t="shared" ca="1" si="0"/>
        <v>0</v>
      </c>
      <c r="AD14" s="62">
        <f t="shared" ca="1" si="0"/>
        <v>0</v>
      </c>
      <c r="AE14" s="62">
        <f t="shared" ca="1" si="0"/>
        <v>0</v>
      </c>
      <c r="AF14" s="62">
        <f t="shared" ca="1" si="0"/>
        <v>0</v>
      </c>
      <c r="AG14" s="71">
        <f ca="1">SUM(INDIRECT(ADDRESS(13,COLUMN())&amp;":"&amp;ADDRESS(ROW()-1,COLUMN(),4)))</f>
        <v>0</v>
      </c>
      <c r="AH14" s="72">
        <f ca="1">SUM(INDIRECT(ADDRESS(13,COLUMN())&amp;":"&amp;ADDRESS(ROW()-1,COLUMN(),4)))</f>
        <v>132735</v>
      </c>
      <c r="AI14" s="72">
        <f ca="1">SUM(INDIRECT(ADDRESS(13,COLUMN())&amp;":"&amp;ADDRESS(ROW()-1,COLUMN(),4)))</f>
        <v>0</v>
      </c>
      <c r="AJ14" s="68">
        <f t="shared" ref="AJ14" ca="1" si="1">SUM(INDIRECT(ADDRESS(13,COLUMN())&amp;":"&amp;ADDRESS(ROW()-1,COLUMN(),4)))</f>
        <v>132735</v>
      </c>
    </row>
  </sheetData>
  <mergeCells count="3">
    <mergeCell ref="A14:B14"/>
    <mergeCell ref="D9:D12"/>
    <mergeCell ref="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/>
  <cols>
    <col min="1" max="2" width="19.140625" customWidth="1"/>
    <col min="3" max="6" width="30.7109375" customWidth="1"/>
    <col min="7" max="15" width="19.140625" customWidth="1"/>
  </cols>
  <sheetData>
    <row r="1" spans="1:20">
      <c r="C1" s="27"/>
    </row>
    <row r="2" spans="1:20" ht="30" customHeight="1">
      <c r="C2" s="117" t="str">
        <f>'Total Général'!$E$3</f>
        <v>HOTEL ANFA PALACE</v>
      </c>
      <c r="D2" s="117"/>
      <c r="E2" s="117"/>
      <c r="F2" s="117"/>
      <c r="G2" s="26"/>
      <c r="Q2" s="1"/>
      <c r="R2" s="1"/>
      <c r="S2" s="1"/>
      <c r="T2" s="1"/>
    </row>
    <row r="3" spans="1:20" ht="15" customHeight="1">
      <c r="C3" s="117"/>
      <c r="D3" s="117"/>
      <c r="E3" s="117"/>
      <c r="F3" s="117"/>
      <c r="G3" s="13"/>
      <c r="H3" s="13"/>
      <c r="I3" s="13"/>
      <c r="J3" s="13"/>
      <c r="K3" s="13"/>
      <c r="L3" s="13"/>
    </row>
    <row r="4" spans="1:20" ht="29.25" customHeight="1">
      <c r="C4" s="27"/>
      <c r="D4" s="26"/>
      <c r="E4" s="26"/>
      <c r="F4" s="26"/>
      <c r="G4" s="13"/>
      <c r="H4" s="120"/>
      <c r="I4" s="120"/>
      <c r="J4" s="120"/>
      <c r="K4" s="20"/>
      <c r="L4" s="21"/>
    </row>
    <row r="5" spans="1:20" ht="15" customHeight="1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>
      <c r="A7" s="11"/>
      <c r="B7" s="11"/>
      <c r="C7" s="121" t="s">
        <v>5</v>
      </c>
      <c r="D7" s="121"/>
      <c r="E7" s="121"/>
      <c r="F7" s="12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>
      <c r="A8" s="14"/>
      <c r="B8" s="65" t="s">
        <v>7</v>
      </c>
      <c r="C8" s="65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>
      <c r="A9" s="14"/>
      <c r="B9" s="118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595</v>
      </c>
      <c r="F9" s="9">
        <f ca="1">IFERROR(IF((D9*E9)=0,"",(D9*E9)),"")</f>
        <v>38675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>
      <c r="A10" s="14"/>
      <c r="B10" s="118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600</v>
      </c>
      <c r="F10" s="9">
        <f t="shared" ref="F10:F12" ca="1" si="1">IFERROR(IF((D10*E10)=0,"",(D10*E10)),"")</f>
        <v>15600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>
      <c r="A11" s="14"/>
      <c r="B11" s="118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685</v>
      </c>
      <c r="F11" s="9">
        <f t="shared" ca="1" si="1"/>
        <v>56855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>
      <c r="A12" s="14"/>
      <c r="B12" s="118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745</v>
      </c>
      <c r="F12" s="9">
        <f t="shared" ca="1" si="1"/>
        <v>21605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>
      <c r="A13" s="14"/>
      <c r="B13" s="15"/>
      <c r="C13" s="8" t="s">
        <v>13</v>
      </c>
      <c r="D13" s="70">
        <f ca="1">SUM(INDIRECT("D9:"&amp;ADDRESS(ROW()-1,COLUMN(),4)))</f>
        <v>203</v>
      </c>
      <c r="E13" s="4"/>
      <c r="F13" s="28">
        <f ca="1">SUM(INDIRECT("F9:"&amp;ADDRESS(ROW()-1,COLUMN(),4)))</f>
        <v>132735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>
      <c r="A16" s="14"/>
      <c r="B16" s="15"/>
      <c r="C16" s="119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132 735,00 Dirhams (HT).</v>
      </c>
      <c r="D16" s="119"/>
      <c r="E16" s="119"/>
      <c r="F16" s="119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A1:AG101"/>
  <sheetViews>
    <sheetView showGridLines="0" zoomScale="85" zoomScaleNormal="85" workbookViewId="0">
      <selection activeCell="G1" sqref="G1:G1048576"/>
    </sheetView>
  </sheetViews>
  <sheetFormatPr baseColWidth="10" defaultRowHeight="16.5"/>
  <cols>
    <col min="1" max="1" width="20.7109375" style="43" customWidth="1"/>
    <col min="2" max="3" width="6.7109375" style="5" customWidth="1"/>
    <col min="4" max="4" width="40.7109375" style="5" customWidth="1"/>
    <col min="5" max="5" width="25.42578125" style="5" bestFit="1" customWidth="1"/>
    <col min="6" max="6" width="25.42578125" style="5" customWidth="1"/>
    <col min="7" max="7" width="25.42578125" style="5" bestFit="1" customWidth="1"/>
    <col min="8" max="16384" width="11.42578125" style="5"/>
  </cols>
  <sheetData>
    <row r="1" spans="1:33" ht="19.5" customHeight="1">
      <c r="A1" s="44" t="s">
        <v>2</v>
      </c>
      <c r="D1" s="122" t="s">
        <v>8</v>
      </c>
      <c r="E1" s="125" t="s">
        <v>24</v>
      </c>
      <c r="F1" s="125"/>
      <c r="G1" s="125"/>
    </row>
    <row r="2" spans="1:33" ht="15">
      <c r="A2" s="45" t="str">
        <f t="shared" ref="A2:A33" ca="1" si="0">IFERROR(MID(INDEX(nomfeuilles,ROW()+2),SEARCH("]",INDEX(nomfeuilles,ROW()+2))+1,30),"")</f>
        <v>Février-2015</v>
      </c>
      <c r="D2" s="124"/>
      <c r="E2" s="126"/>
      <c r="F2" s="126"/>
      <c r="G2" s="126"/>
    </row>
    <row r="3" spans="1:33" ht="15">
      <c r="A3" s="45" t="str">
        <f t="shared" ca="1" si="0"/>
        <v/>
      </c>
    </row>
    <row r="4" spans="1:33" ht="15" customHeight="1">
      <c r="A4" s="45" t="str">
        <f t="shared" ca="1" si="0"/>
        <v/>
      </c>
    </row>
    <row r="5" spans="1:33" ht="15" customHeight="1">
      <c r="A5" s="45" t="str">
        <f t="shared" ca="1" si="0"/>
        <v/>
      </c>
      <c r="D5" s="55"/>
      <c r="E5" s="55"/>
      <c r="F5" s="55"/>
      <c r="G5" s="55"/>
    </row>
    <row r="6" spans="1:33" ht="15">
      <c r="A6" s="45" t="str">
        <f t="shared" ca="1" si="0"/>
        <v/>
      </c>
    </row>
    <row r="7" spans="1:33" ht="15">
      <c r="A7" s="45" t="str">
        <f t="shared" ca="1" si="0"/>
        <v/>
      </c>
    </row>
    <row r="8" spans="1:33" ht="15">
      <c r="A8" s="45" t="str">
        <f t="shared" ca="1" si="0"/>
        <v/>
      </c>
      <c r="D8" s="66" t="s">
        <v>7</v>
      </c>
      <c r="E8" s="67" t="s">
        <v>19</v>
      </c>
      <c r="F8" s="67" t="s">
        <v>3</v>
      </c>
      <c r="G8" s="67" t="s">
        <v>26</v>
      </c>
    </row>
    <row r="9" spans="1:33" ht="15">
      <c r="A9" s="45" t="str">
        <f t="shared" ca="1" si="0"/>
        <v/>
      </c>
      <c r="D9" s="122" t="s">
        <v>10</v>
      </c>
      <c r="E9" s="58" t="s">
        <v>15</v>
      </c>
      <c r="F9" s="58" t="s">
        <v>15</v>
      </c>
      <c r="G9" s="58"/>
    </row>
    <row r="10" spans="1:33" ht="15">
      <c r="A10" s="45" t="str">
        <f t="shared" ca="1" si="0"/>
        <v/>
      </c>
      <c r="D10" s="123"/>
      <c r="E10" s="59" t="s">
        <v>16</v>
      </c>
      <c r="F10" s="59" t="s">
        <v>16</v>
      </c>
      <c r="G10" s="59"/>
      <c r="P10" s="110"/>
      <c r="Q10" s="110"/>
      <c r="R10" s="110"/>
    </row>
    <row r="11" spans="1:33" ht="15">
      <c r="A11" s="45" t="str">
        <f t="shared" ca="1" si="0"/>
        <v/>
      </c>
      <c r="D11" s="123"/>
      <c r="E11" s="59" t="s">
        <v>17</v>
      </c>
      <c r="F11" s="59" t="s">
        <v>17</v>
      </c>
      <c r="G11" s="59"/>
    </row>
    <row r="12" spans="1:33" ht="15">
      <c r="A12" s="45" t="str">
        <f t="shared" ca="1" si="0"/>
        <v/>
      </c>
      <c r="D12" s="124"/>
      <c r="E12" s="52" t="s">
        <v>18</v>
      </c>
      <c r="F12" s="52" t="s">
        <v>18</v>
      </c>
      <c r="G12" s="52"/>
    </row>
    <row r="13" spans="1:33" ht="15">
      <c r="A13" s="45" t="str">
        <f t="shared" ca="1" si="0"/>
        <v/>
      </c>
      <c r="D13" s="122" t="s">
        <v>11</v>
      </c>
      <c r="E13" s="50">
        <v>595</v>
      </c>
      <c r="F13" s="50">
        <v>595</v>
      </c>
      <c r="G13" s="50"/>
      <c r="AG13" s="5">
        <f>SUM(AC13:AF13)</f>
        <v>0</v>
      </c>
    </row>
    <row r="14" spans="1:33" ht="15">
      <c r="A14" s="45" t="str">
        <f t="shared" ca="1" si="0"/>
        <v/>
      </c>
      <c r="D14" s="123"/>
      <c r="E14" s="51">
        <v>600</v>
      </c>
      <c r="F14" s="51">
        <v>600</v>
      </c>
      <c r="G14" s="51"/>
    </row>
    <row r="15" spans="1:33" ht="15">
      <c r="A15" s="45" t="str">
        <f t="shared" ca="1" si="0"/>
        <v/>
      </c>
      <c r="D15" s="123"/>
      <c r="E15" s="51">
        <v>685</v>
      </c>
      <c r="F15" s="51">
        <v>685</v>
      </c>
      <c r="G15" s="51"/>
    </row>
    <row r="16" spans="1:33" ht="15">
      <c r="A16" s="45" t="str">
        <f t="shared" ca="1" si="0"/>
        <v/>
      </c>
      <c r="D16" s="124"/>
      <c r="E16" s="53">
        <v>745</v>
      </c>
      <c r="F16" s="53">
        <v>745</v>
      </c>
      <c r="G16" s="53"/>
    </row>
    <row r="17" spans="1:7" ht="15">
      <c r="A17" s="45" t="str">
        <f t="shared" ca="1" si="0"/>
        <v/>
      </c>
      <c r="D17" s="55"/>
      <c r="E17" s="56"/>
      <c r="F17" s="56"/>
      <c r="G17" s="56"/>
    </row>
    <row r="18" spans="1:7" ht="15">
      <c r="A18" s="45" t="str">
        <f t="shared" ca="1" si="0"/>
        <v/>
      </c>
      <c r="D18" s="55"/>
      <c r="E18" s="56"/>
      <c r="F18" s="56"/>
      <c r="G18" s="56"/>
    </row>
    <row r="19" spans="1:7" ht="15">
      <c r="A19" s="45" t="str">
        <f t="shared" ca="1" si="0"/>
        <v/>
      </c>
    </row>
    <row r="20" spans="1:7" ht="15">
      <c r="A20" s="45" t="str">
        <f t="shared" ca="1" si="0"/>
        <v/>
      </c>
    </row>
    <row r="21" spans="1:7" ht="15">
      <c r="A21" s="45" t="str">
        <f t="shared" ca="1" si="0"/>
        <v/>
      </c>
    </row>
    <row r="22" spans="1:7" ht="15">
      <c r="A22" s="45" t="str">
        <f t="shared" ca="1" si="0"/>
        <v/>
      </c>
    </row>
    <row r="23" spans="1:7" ht="15">
      <c r="A23" s="45" t="str">
        <f t="shared" ca="1" si="0"/>
        <v/>
      </c>
    </row>
    <row r="24" spans="1:7" ht="15">
      <c r="A24" s="45" t="str">
        <f t="shared" ca="1" si="0"/>
        <v/>
      </c>
    </row>
    <row r="25" spans="1:7" ht="15">
      <c r="A25" s="45" t="str">
        <f t="shared" ca="1" si="0"/>
        <v/>
      </c>
    </row>
    <row r="26" spans="1:7" ht="15">
      <c r="A26" s="45" t="str">
        <f t="shared" ca="1" si="0"/>
        <v/>
      </c>
    </row>
    <row r="27" spans="1:7" ht="15">
      <c r="A27" s="45" t="str">
        <f t="shared" ca="1" si="0"/>
        <v/>
      </c>
    </row>
    <row r="28" spans="1:7" ht="15">
      <c r="A28" s="45" t="str">
        <f t="shared" ca="1" si="0"/>
        <v/>
      </c>
    </row>
    <row r="29" spans="1:7" ht="15">
      <c r="A29" s="45" t="str">
        <f t="shared" ca="1" si="0"/>
        <v/>
      </c>
    </row>
    <row r="30" spans="1:7" ht="15">
      <c r="A30" s="45" t="str">
        <f t="shared" ca="1" si="0"/>
        <v/>
      </c>
    </row>
    <row r="31" spans="1:7" ht="15">
      <c r="A31" s="45" t="str">
        <f t="shared" ca="1" si="0"/>
        <v/>
      </c>
    </row>
    <row r="32" spans="1:7" ht="15">
      <c r="A32" s="45" t="str">
        <f t="shared" ca="1" si="0"/>
        <v/>
      </c>
    </row>
    <row r="33" spans="1:1" ht="15">
      <c r="A33" s="45" t="str">
        <f t="shared" ca="1" si="0"/>
        <v/>
      </c>
    </row>
    <row r="34" spans="1:1" ht="15">
      <c r="A34" s="45" t="str">
        <f t="shared" ref="A34:A65" ca="1" si="1">IFERROR(MID(INDEX(nomfeuilles,ROW()+2),SEARCH("]",INDEX(nomfeuilles,ROW()+2))+1,30),"")</f>
        <v/>
      </c>
    </row>
    <row r="35" spans="1:1" ht="15">
      <c r="A35" s="45" t="str">
        <f t="shared" ca="1" si="1"/>
        <v/>
      </c>
    </row>
    <row r="36" spans="1:1" ht="15">
      <c r="A36" s="45" t="str">
        <f t="shared" ca="1" si="1"/>
        <v/>
      </c>
    </row>
    <row r="37" spans="1:1" ht="15">
      <c r="A37" s="45" t="str">
        <f t="shared" ca="1" si="1"/>
        <v/>
      </c>
    </row>
    <row r="38" spans="1:1" ht="15">
      <c r="A38" s="45" t="str">
        <f t="shared" ca="1" si="1"/>
        <v/>
      </c>
    </row>
    <row r="39" spans="1:1" ht="15">
      <c r="A39" s="45" t="str">
        <f t="shared" ca="1" si="1"/>
        <v/>
      </c>
    </row>
    <row r="40" spans="1:1" ht="15">
      <c r="A40" s="45" t="str">
        <f t="shared" ca="1" si="1"/>
        <v/>
      </c>
    </row>
    <row r="41" spans="1:1" ht="15">
      <c r="A41" s="45" t="str">
        <f t="shared" ca="1" si="1"/>
        <v/>
      </c>
    </row>
    <row r="42" spans="1:1" ht="15">
      <c r="A42" s="45" t="str">
        <f t="shared" ca="1" si="1"/>
        <v/>
      </c>
    </row>
    <row r="43" spans="1:1" ht="15">
      <c r="A43" s="45" t="str">
        <f t="shared" ca="1" si="1"/>
        <v/>
      </c>
    </row>
    <row r="44" spans="1:1" ht="15">
      <c r="A44" s="45" t="str">
        <f t="shared" ca="1" si="1"/>
        <v/>
      </c>
    </row>
    <row r="45" spans="1:1" ht="15">
      <c r="A45" s="45" t="str">
        <f t="shared" ca="1" si="1"/>
        <v/>
      </c>
    </row>
    <row r="46" spans="1:1" ht="15">
      <c r="A46" s="45" t="str">
        <f t="shared" ca="1" si="1"/>
        <v/>
      </c>
    </row>
    <row r="47" spans="1:1" ht="15">
      <c r="A47" s="45" t="str">
        <f t="shared" ca="1" si="1"/>
        <v/>
      </c>
    </row>
    <row r="48" spans="1:1" ht="15">
      <c r="A48" s="45" t="str">
        <f t="shared" ca="1" si="1"/>
        <v/>
      </c>
    </row>
    <row r="49" spans="1:1" ht="15">
      <c r="A49" s="45" t="str">
        <f t="shared" ca="1" si="1"/>
        <v/>
      </c>
    </row>
    <row r="50" spans="1:1" ht="15">
      <c r="A50" s="45" t="str">
        <f t="shared" ca="1" si="1"/>
        <v/>
      </c>
    </row>
    <row r="51" spans="1:1" ht="15">
      <c r="A51" s="45" t="str">
        <f t="shared" ca="1" si="1"/>
        <v/>
      </c>
    </row>
    <row r="52" spans="1:1" ht="15">
      <c r="A52" s="45" t="str">
        <f t="shared" ca="1" si="1"/>
        <v/>
      </c>
    </row>
    <row r="53" spans="1:1" ht="15">
      <c r="A53" s="45" t="str">
        <f t="shared" ca="1" si="1"/>
        <v/>
      </c>
    </row>
    <row r="54" spans="1:1" ht="15">
      <c r="A54" s="45" t="str">
        <f t="shared" ca="1" si="1"/>
        <v/>
      </c>
    </row>
    <row r="55" spans="1:1" ht="15">
      <c r="A55" s="45" t="str">
        <f t="shared" ca="1" si="1"/>
        <v/>
      </c>
    </row>
    <row r="56" spans="1:1" ht="15">
      <c r="A56" s="45" t="str">
        <f t="shared" ca="1" si="1"/>
        <v/>
      </c>
    </row>
    <row r="57" spans="1:1" ht="15">
      <c r="A57" s="45" t="str">
        <f t="shared" ca="1" si="1"/>
        <v/>
      </c>
    </row>
    <row r="58" spans="1:1" ht="15">
      <c r="A58" s="45" t="str">
        <f t="shared" ca="1" si="1"/>
        <v/>
      </c>
    </row>
    <row r="59" spans="1:1" ht="15">
      <c r="A59" s="45" t="str">
        <f t="shared" ca="1" si="1"/>
        <v/>
      </c>
    </row>
    <row r="60" spans="1:1" ht="15">
      <c r="A60" s="45" t="str">
        <f t="shared" ca="1" si="1"/>
        <v/>
      </c>
    </row>
    <row r="61" spans="1:1" ht="15">
      <c r="A61" s="45" t="str">
        <f t="shared" ca="1" si="1"/>
        <v/>
      </c>
    </row>
    <row r="62" spans="1:1" ht="15">
      <c r="A62" s="45" t="str">
        <f t="shared" ca="1" si="1"/>
        <v/>
      </c>
    </row>
    <row r="63" spans="1:1" ht="15">
      <c r="A63" s="45" t="str">
        <f t="shared" ca="1" si="1"/>
        <v/>
      </c>
    </row>
    <row r="64" spans="1:1" ht="15">
      <c r="A64" s="45" t="str">
        <f t="shared" ca="1" si="1"/>
        <v/>
      </c>
    </row>
    <row r="65" spans="1:1" ht="15">
      <c r="A65" s="45" t="str">
        <f t="shared" ca="1" si="1"/>
        <v/>
      </c>
    </row>
    <row r="66" spans="1:1" ht="15">
      <c r="A66" s="45" t="str">
        <f t="shared" ref="A66:A101" ca="1" si="2">IFERROR(MID(INDEX(nomfeuilles,ROW()+2),SEARCH("]",INDEX(nomfeuilles,ROW()+2))+1,30),"")</f>
        <v/>
      </c>
    </row>
    <row r="67" spans="1:1" ht="15">
      <c r="A67" s="45" t="str">
        <f t="shared" ca="1" si="2"/>
        <v/>
      </c>
    </row>
    <row r="68" spans="1:1" ht="15">
      <c r="A68" s="45" t="str">
        <f t="shared" ca="1" si="2"/>
        <v/>
      </c>
    </row>
    <row r="69" spans="1:1" ht="15">
      <c r="A69" s="45" t="str">
        <f t="shared" ca="1" si="2"/>
        <v/>
      </c>
    </row>
    <row r="70" spans="1:1" ht="15">
      <c r="A70" s="45" t="str">
        <f t="shared" ca="1" si="2"/>
        <v/>
      </c>
    </row>
    <row r="71" spans="1:1" ht="15">
      <c r="A71" s="45" t="str">
        <f t="shared" ca="1" si="2"/>
        <v/>
      </c>
    </row>
    <row r="72" spans="1:1" ht="15">
      <c r="A72" s="45" t="str">
        <f t="shared" ca="1" si="2"/>
        <v/>
      </c>
    </row>
    <row r="73" spans="1:1" ht="15">
      <c r="A73" s="45" t="str">
        <f t="shared" ca="1" si="2"/>
        <v/>
      </c>
    </row>
    <row r="74" spans="1:1" ht="15">
      <c r="A74" s="45" t="str">
        <f t="shared" ca="1" si="2"/>
        <v/>
      </c>
    </row>
    <row r="75" spans="1:1" ht="15">
      <c r="A75" s="45" t="str">
        <f t="shared" ca="1" si="2"/>
        <v/>
      </c>
    </row>
    <row r="76" spans="1:1" ht="15">
      <c r="A76" s="45" t="str">
        <f t="shared" ca="1" si="2"/>
        <v/>
      </c>
    </row>
    <row r="77" spans="1:1" ht="15">
      <c r="A77" s="45" t="str">
        <f t="shared" ca="1" si="2"/>
        <v/>
      </c>
    </row>
    <row r="78" spans="1:1" ht="15">
      <c r="A78" s="45" t="str">
        <f t="shared" ca="1" si="2"/>
        <v/>
      </c>
    </row>
    <row r="79" spans="1:1" ht="15">
      <c r="A79" s="45" t="str">
        <f t="shared" ca="1" si="2"/>
        <v/>
      </c>
    </row>
    <row r="80" spans="1:1" ht="15">
      <c r="A80" s="45" t="str">
        <f t="shared" ca="1" si="2"/>
        <v/>
      </c>
    </row>
    <row r="81" spans="1:1" ht="15">
      <c r="A81" s="45" t="str">
        <f t="shared" ca="1" si="2"/>
        <v/>
      </c>
    </row>
    <row r="82" spans="1:1" ht="15">
      <c r="A82" s="45" t="str">
        <f t="shared" ca="1" si="2"/>
        <v/>
      </c>
    </row>
    <row r="83" spans="1:1" ht="15">
      <c r="A83" s="45" t="str">
        <f t="shared" ca="1" si="2"/>
        <v/>
      </c>
    </row>
    <row r="84" spans="1:1" ht="15">
      <c r="A84" s="45" t="str">
        <f t="shared" ca="1" si="2"/>
        <v/>
      </c>
    </row>
    <row r="85" spans="1:1" ht="15">
      <c r="A85" s="45" t="str">
        <f t="shared" ca="1" si="2"/>
        <v/>
      </c>
    </row>
    <row r="86" spans="1:1" ht="15">
      <c r="A86" s="45" t="str">
        <f t="shared" ca="1" si="2"/>
        <v/>
      </c>
    </row>
    <row r="87" spans="1:1" ht="15">
      <c r="A87" s="45" t="str">
        <f t="shared" ca="1" si="2"/>
        <v/>
      </c>
    </row>
    <row r="88" spans="1:1" ht="15">
      <c r="A88" s="45" t="str">
        <f t="shared" ca="1" si="2"/>
        <v/>
      </c>
    </row>
    <row r="89" spans="1:1" ht="15">
      <c r="A89" s="45" t="str">
        <f t="shared" ca="1" si="2"/>
        <v/>
      </c>
    </row>
    <row r="90" spans="1:1" ht="15">
      <c r="A90" s="45" t="str">
        <f t="shared" ca="1" si="2"/>
        <v/>
      </c>
    </row>
    <row r="91" spans="1:1" ht="15">
      <c r="A91" s="45" t="str">
        <f t="shared" ca="1" si="2"/>
        <v/>
      </c>
    </row>
    <row r="92" spans="1:1" ht="15">
      <c r="A92" s="45" t="str">
        <f t="shared" ca="1" si="2"/>
        <v/>
      </c>
    </row>
    <row r="93" spans="1:1" ht="15">
      <c r="A93" s="45" t="str">
        <f t="shared" ca="1" si="2"/>
        <v/>
      </c>
    </row>
    <row r="94" spans="1:1" ht="15">
      <c r="A94" s="45" t="str">
        <f t="shared" ca="1" si="2"/>
        <v/>
      </c>
    </row>
    <row r="95" spans="1:1" ht="15">
      <c r="A95" s="45" t="str">
        <f t="shared" ca="1" si="2"/>
        <v/>
      </c>
    </row>
    <row r="96" spans="1:1" ht="15">
      <c r="A96" s="45" t="str">
        <f t="shared" ca="1" si="2"/>
        <v/>
      </c>
    </row>
    <row r="97" spans="1:1" ht="15">
      <c r="A97" s="45" t="str">
        <f t="shared" ca="1" si="2"/>
        <v/>
      </c>
    </row>
    <row r="98" spans="1:1" ht="15">
      <c r="A98" s="45" t="str">
        <f t="shared" ca="1" si="2"/>
        <v/>
      </c>
    </row>
    <row r="99" spans="1:1" ht="15">
      <c r="A99" s="45" t="str">
        <f t="shared" ca="1" si="2"/>
        <v/>
      </c>
    </row>
    <row r="100" spans="1:1" ht="15">
      <c r="A100" s="45" t="str">
        <f t="shared" ca="1" si="2"/>
        <v/>
      </c>
    </row>
    <row r="101" spans="1:1" ht="15">
      <c r="A101" s="46" t="str">
        <f t="shared" ca="1" si="2"/>
        <v/>
      </c>
    </row>
  </sheetData>
  <sheetProtection selectLockedCells="1"/>
  <mergeCells count="6">
    <mergeCell ref="G1:G2"/>
    <mergeCell ref="D13:D16"/>
    <mergeCell ref="D1:D2"/>
    <mergeCell ref="E1:E2"/>
    <mergeCell ref="D9:D12"/>
    <mergeCell ref="F1:F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G6" sqref="G6"/>
    </sheetView>
  </sheetViews>
  <sheetFormatPr baseColWidth="10" defaultRowHeight="15"/>
  <cols>
    <col min="1" max="1" width="15.85546875" customWidth="1"/>
    <col min="2" max="4" width="34.7109375" customWidth="1"/>
    <col min="5" max="5" width="30.7109375" customWidth="1"/>
  </cols>
  <sheetData>
    <row r="2" spans="1:10" ht="30" customHeight="1">
      <c r="B2" s="117" t="str">
        <f>Données!$E$1</f>
        <v>HOTEL ANFA PALACE</v>
      </c>
      <c r="C2" s="117"/>
      <c r="D2" s="117"/>
      <c r="E2" s="26"/>
      <c r="F2" s="1"/>
      <c r="G2" s="1"/>
      <c r="H2" s="1"/>
      <c r="I2" s="1"/>
      <c r="J2" s="1"/>
    </row>
    <row r="4" spans="1:10" ht="15" customHeight="1">
      <c r="B4" s="131" t="s">
        <v>6</v>
      </c>
      <c r="C4" s="127" t="str">
        <f ca="1">MID(A44,1,SEARCH("-",A44,1)-1)</f>
        <v>Février</v>
      </c>
      <c r="D4" s="129" t="str">
        <f ca="1">MID(A44,SEARCH("|",SUBSTITUTE(A44,"-","|",LEN(A44)-LEN(SUBSTITUTE(A44,"-",""))))+1,99)</f>
        <v>2015</v>
      </c>
      <c r="E4" s="49"/>
    </row>
    <row r="5" spans="1:10" ht="15" customHeight="1">
      <c r="B5" s="132"/>
      <c r="C5" s="128"/>
      <c r="D5" s="130"/>
      <c r="E5" s="49"/>
    </row>
    <row r="7" spans="1:10" s="27" customFormat="1"/>
    <row r="8" spans="1:10" s="27" customFormat="1"/>
    <row r="9" spans="1:10" s="27" customFormat="1"/>
    <row r="10" spans="1:10" s="27" customFormat="1"/>
    <row r="11" spans="1:10" ht="15.75" thickBot="1"/>
    <row r="12" spans="1:10" ht="22.5" customHeight="1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>
      <c r="A18" s="7">
        <f ca="1">$A$17+1</f>
        <v>42041</v>
      </c>
      <c r="B18" s="36"/>
      <c r="C18" s="37"/>
      <c r="D18" s="38"/>
      <c r="E18" s="38"/>
    </row>
    <row r="19" spans="1:5">
      <c r="A19" s="7">
        <f ca="1">$A$18+1</f>
        <v>42042</v>
      </c>
      <c r="B19" s="36"/>
      <c r="C19" s="37"/>
      <c r="D19" s="38"/>
      <c r="E19" s="38"/>
    </row>
    <row r="20" spans="1:5">
      <c r="A20" s="7">
        <f ca="1">$A$19+1</f>
        <v>42043</v>
      </c>
      <c r="B20" s="36"/>
      <c r="C20" s="37"/>
      <c r="D20" s="38"/>
      <c r="E20" s="38"/>
    </row>
    <row r="21" spans="1:5">
      <c r="A21" s="7">
        <f ca="1">$A$20+1</f>
        <v>42044</v>
      </c>
      <c r="B21" s="36"/>
      <c r="C21" s="37"/>
      <c r="D21" s="38"/>
      <c r="E21" s="38"/>
    </row>
    <row r="22" spans="1:5">
      <c r="A22" s="7">
        <f ca="1">$A$21+1</f>
        <v>42045</v>
      </c>
      <c r="B22" s="36"/>
      <c r="C22" s="37"/>
      <c r="D22" s="38"/>
      <c r="E22" s="38"/>
    </row>
    <row r="23" spans="1:5">
      <c r="A23" s="7">
        <f ca="1">$A$22+1</f>
        <v>42046</v>
      </c>
      <c r="B23" s="36"/>
      <c r="C23" s="37"/>
      <c r="D23" s="38"/>
      <c r="E23" s="38"/>
    </row>
    <row r="24" spans="1:5">
      <c r="A24" s="7">
        <f ca="1">$A$23+1</f>
        <v>42047</v>
      </c>
      <c r="B24" s="36"/>
      <c r="C24" s="37"/>
      <c r="D24" s="38"/>
      <c r="E24" s="38"/>
    </row>
    <row r="25" spans="1:5">
      <c r="A25" s="7">
        <f ca="1">$A$24+1</f>
        <v>42048</v>
      </c>
      <c r="B25" s="36"/>
      <c r="C25" s="37"/>
      <c r="D25" s="38"/>
      <c r="E25" s="38"/>
    </row>
    <row r="26" spans="1:5">
      <c r="A26" s="7">
        <f ca="1">$A$25+1</f>
        <v>42049</v>
      </c>
      <c r="B26" s="39"/>
      <c r="C26" s="37"/>
      <c r="D26" s="38"/>
      <c r="E26" s="38"/>
    </row>
    <row r="27" spans="1:5">
      <c r="A27" s="7">
        <f ca="1">$A$26+1</f>
        <v>42050</v>
      </c>
      <c r="B27" s="36"/>
      <c r="C27" s="37"/>
      <c r="D27" s="38"/>
      <c r="E27" s="38"/>
    </row>
    <row r="28" spans="1:5">
      <c r="A28" s="7">
        <f ca="1">$A$27+1</f>
        <v>42051</v>
      </c>
      <c r="B28" s="36"/>
      <c r="C28" s="37"/>
      <c r="D28" s="38"/>
      <c r="E28" s="38"/>
    </row>
    <row r="29" spans="1:5">
      <c r="A29" s="7">
        <f ca="1">$A$28+1</f>
        <v>42052</v>
      </c>
      <c r="B29" s="36"/>
      <c r="C29" s="37"/>
      <c r="D29" s="38"/>
      <c r="E29" s="38"/>
    </row>
    <row r="30" spans="1:5">
      <c r="A30" s="7">
        <f ca="1">$A$29+1</f>
        <v>42053</v>
      </c>
      <c r="B30" s="36"/>
      <c r="C30" s="37"/>
      <c r="D30" s="38"/>
      <c r="E30" s="38"/>
    </row>
    <row r="31" spans="1:5">
      <c r="A31" s="7">
        <f ca="1">$A$30+1</f>
        <v>42054</v>
      </c>
      <c r="B31" s="39"/>
      <c r="C31" s="37"/>
      <c r="D31" s="38"/>
      <c r="E31" s="38"/>
    </row>
    <row r="32" spans="1:5">
      <c r="A32" s="7">
        <f ca="1">$A$31+1</f>
        <v>42055</v>
      </c>
      <c r="B32" s="36"/>
      <c r="C32" s="37"/>
      <c r="D32" s="38"/>
      <c r="E32" s="38"/>
    </row>
    <row r="33" spans="1:5">
      <c r="A33" s="7">
        <f ca="1">$A$32+1</f>
        <v>42056</v>
      </c>
      <c r="B33" s="36"/>
      <c r="C33" s="37"/>
      <c r="D33" s="38"/>
      <c r="E33" s="38"/>
    </row>
    <row r="34" spans="1:5">
      <c r="A34" s="7">
        <f ca="1">$A$33+1</f>
        <v>42057</v>
      </c>
      <c r="B34" s="36"/>
      <c r="C34" s="37"/>
      <c r="D34" s="38"/>
      <c r="E34" s="38"/>
    </row>
    <row r="35" spans="1:5">
      <c r="A35" s="7">
        <f ca="1">$A$34+1</f>
        <v>42058</v>
      </c>
      <c r="B35" s="36"/>
      <c r="C35" s="37"/>
      <c r="D35" s="38"/>
      <c r="E35" s="38"/>
    </row>
    <row r="36" spans="1:5">
      <c r="A36" s="7">
        <f ca="1">$A$35+1</f>
        <v>42059</v>
      </c>
      <c r="B36" s="36"/>
      <c r="C36" s="37"/>
      <c r="D36" s="38"/>
      <c r="E36" s="38"/>
    </row>
    <row r="37" spans="1:5">
      <c r="A37" s="7">
        <f ca="1">$A$36+1</f>
        <v>42060</v>
      </c>
      <c r="B37" s="36"/>
      <c r="C37" s="37"/>
      <c r="D37" s="38"/>
      <c r="E37" s="38"/>
    </row>
    <row r="38" spans="1:5">
      <c r="A38" s="7">
        <f ca="1">$A$37+1</f>
        <v>42061</v>
      </c>
      <c r="B38" s="36"/>
      <c r="C38" s="37"/>
      <c r="D38" s="38"/>
      <c r="E38" s="38"/>
    </row>
    <row r="39" spans="1:5">
      <c r="A39" s="7">
        <f t="shared" ref="A39:A42" ca="1" si="0">$A$37+1</f>
        <v>42061</v>
      </c>
      <c r="B39" s="36"/>
      <c r="C39" s="37"/>
      <c r="D39" s="38"/>
      <c r="E39" s="38"/>
    </row>
    <row r="40" spans="1:5">
      <c r="A40" s="7">
        <f t="shared" ca="1" si="0"/>
        <v>42061</v>
      </c>
      <c r="B40" s="36"/>
      <c r="C40" s="37"/>
      <c r="D40" s="38"/>
      <c r="E40" s="38"/>
    </row>
    <row r="41" spans="1:5">
      <c r="A41" s="7">
        <f t="shared" ca="1" si="0"/>
        <v>42061</v>
      </c>
      <c r="B41" s="36"/>
      <c r="C41" s="37"/>
      <c r="D41" s="38"/>
      <c r="E41" s="38"/>
    </row>
    <row r="42" spans="1:5">
      <c r="A42" s="7">
        <f t="shared" ca="1" si="0"/>
        <v>42061</v>
      </c>
      <c r="B42" s="36"/>
      <c r="C42" s="37"/>
      <c r="D42" s="38"/>
      <c r="E42" s="38"/>
    </row>
    <row r="43" spans="1:5">
      <c r="A43" s="25"/>
      <c r="B43" s="40"/>
      <c r="C43" s="41"/>
      <c r="D43" s="42"/>
      <c r="E43" s="42"/>
    </row>
    <row r="44" spans="1:5" ht="22.5" customHeight="1" thickBot="1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9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Total Général</vt:lpstr>
      <vt:lpstr>Total - Mois</vt:lpstr>
      <vt:lpstr>Données</vt:lpstr>
      <vt:lpstr>Février-2015</vt:lpstr>
      <vt:lpstr>CIMAT</vt:lpstr>
      <vt:lpstr>DESIGNATION</vt:lpstr>
      <vt:lpstr>HOLCIM</vt:lpstr>
      <vt:lpstr>LAFARGE</vt:lpstr>
      <vt:lpstr>PU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2016-07-08T20:36:19Z</dcterms:modified>
</cp:coreProperties>
</file>