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15" windowWidth="20730" windowHeight="11760" activeTab="1"/>
  </bookViews>
  <sheets>
    <sheet name="Qte" sheetId="2" r:id="rId1"/>
    <sheet name="Ref" sheetId="6" r:id="rId2"/>
  </sheets>
  <definedNames>
    <definedName name="_Key2" localSheetId="0" hidden="1">#REF!</definedName>
    <definedName name="_Key2" localSheetId="1" hidden="1">#REF!</definedName>
    <definedName name="_Key2" hidden="1">#REF!</definedName>
    <definedName name="_Order2" hidden="1">255</definedName>
    <definedName name="_Sort" localSheetId="0" hidden="1">#REF!</definedName>
    <definedName name="_Sort" localSheetId="1" hidden="1">#REF!</definedName>
    <definedName name="_Sort" hidden="1">#REF!</definedName>
    <definedName name="k" localSheetId="1" hidden="1">#REF!</definedName>
    <definedName name="k" hidden="1">#REF!</definedName>
    <definedName name="ss" localSheetId="1" hidden="1">#REF!</definedName>
    <definedName name="ss" hidden="1">#REF!</definedName>
  </definedNames>
  <calcPr calcId="125725"/>
</workbook>
</file>

<file path=xl/calcChain.xml><?xml version="1.0" encoding="utf-8"?>
<calcChain xmlns="http://schemas.openxmlformats.org/spreadsheetml/2006/main">
  <c r="L15" i="6"/>
  <c r="H14"/>
  <c r="O14"/>
  <c r="L46" i="2" l="1"/>
  <c r="J46"/>
  <c r="M46" s="1"/>
  <c r="H46"/>
  <c r="T46" s="1"/>
  <c r="L45"/>
  <c r="H45"/>
  <c r="L44"/>
  <c r="J44"/>
  <c r="H44"/>
  <c r="L43"/>
  <c r="H43"/>
  <c r="L42"/>
  <c r="J42"/>
  <c r="M42" s="1"/>
  <c r="H42"/>
  <c r="T42" s="1"/>
  <c r="Q41"/>
  <c r="G41"/>
  <c r="F41"/>
  <c r="F35" s="1"/>
  <c r="E41"/>
  <c r="E35" s="1"/>
  <c r="L40"/>
  <c r="V40" s="1"/>
  <c r="W40" s="1"/>
  <c r="J40"/>
  <c r="M40" s="1"/>
  <c r="H40"/>
  <c r="T40" s="1"/>
  <c r="L39"/>
  <c r="H39"/>
  <c r="L38"/>
  <c r="J38"/>
  <c r="M38" s="1"/>
  <c r="H38"/>
  <c r="T38" s="1"/>
  <c r="L37"/>
  <c r="H37"/>
  <c r="L36"/>
  <c r="J36"/>
  <c r="M36" s="1"/>
  <c r="H36"/>
  <c r="T36" s="1"/>
  <c r="Q35"/>
  <c r="G35"/>
  <c r="M44" l="1"/>
  <c r="T44"/>
  <c r="V44" s="1"/>
  <c r="W44" s="1"/>
  <c r="L41"/>
  <c r="L35" s="1"/>
  <c r="L29" s="1"/>
  <c r="V38"/>
  <c r="W38" s="1"/>
  <c r="V46"/>
  <c r="W46" s="1"/>
  <c r="T43"/>
  <c r="V43" s="1"/>
  <c r="W43" s="1"/>
  <c r="T45"/>
  <c r="V45" s="1"/>
  <c r="W45" s="1"/>
  <c r="H41"/>
  <c r="H35" s="1"/>
  <c r="O42"/>
  <c r="V42"/>
  <c r="O44"/>
  <c r="O46"/>
  <c r="J43"/>
  <c r="J45"/>
  <c r="T37"/>
  <c r="V37" s="1"/>
  <c r="W37" s="1"/>
  <c r="T39"/>
  <c r="V39" s="1"/>
  <c r="W39" s="1"/>
  <c r="O36"/>
  <c r="V36"/>
  <c r="O38"/>
  <c r="O40"/>
  <c r="J37"/>
  <c r="J39"/>
  <c r="T34"/>
  <c r="M34"/>
  <c r="L34"/>
  <c r="V34" s="1"/>
  <c r="W34" s="1"/>
  <c r="J34"/>
  <c r="O34" s="1"/>
  <c r="H34"/>
  <c r="L33"/>
  <c r="J33"/>
  <c r="M33" s="1"/>
  <c r="H33"/>
  <c r="T33" s="1"/>
  <c r="V33" s="1"/>
  <c r="W33" s="1"/>
  <c r="T32"/>
  <c r="M32"/>
  <c r="L32"/>
  <c r="V32" s="1"/>
  <c r="W32" s="1"/>
  <c r="J32"/>
  <c r="O32" s="1"/>
  <c r="H32"/>
  <c r="L31"/>
  <c r="J31"/>
  <c r="O31" s="1"/>
  <c r="H31"/>
  <c r="T30"/>
  <c r="M30"/>
  <c r="L30"/>
  <c r="V30" s="1"/>
  <c r="J30"/>
  <c r="O30" s="1"/>
  <c r="H30"/>
  <c r="Q29"/>
  <c r="G29"/>
  <c r="F29"/>
  <c r="E29"/>
  <c r="R44" l="1"/>
  <c r="P44"/>
  <c r="R46"/>
  <c r="P46"/>
  <c r="M43"/>
  <c r="J41"/>
  <c r="K41" s="1"/>
  <c r="O43"/>
  <c r="P42"/>
  <c r="R42"/>
  <c r="H29"/>
  <c r="T41"/>
  <c r="T35" s="1"/>
  <c r="T29" s="1"/>
  <c r="O45"/>
  <c r="M45"/>
  <c r="W42"/>
  <c r="W41" s="1"/>
  <c r="V41"/>
  <c r="V35" s="1"/>
  <c r="V29" s="1"/>
  <c r="M37"/>
  <c r="J35"/>
  <c r="K35" s="1"/>
  <c r="O37"/>
  <c r="P36"/>
  <c r="R36"/>
  <c r="O39"/>
  <c r="M39"/>
  <c r="W36"/>
  <c r="P38"/>
  <c r="R38"/>
  <c r="P40"/>
  <c r="R40"/>
  <c r="P30"/>
  <c r="R30"/>
  <c r="P32"/>
  <c r="R32"/>
  <c r="R34"/>
  <c r="P34"/>
  <c r="W30"/>
  <c r="R31"/>
  <c r="P31"/>
  <c r="O33"/>
  <c r="J29"/>
  <c r="K29" s="1"/>
  <c r="M31"/>
  <c r="T31"/>
  <c r="V31" s="1"/>
  <c r="W31" s="1"/>
  <c r="Q23"/>
  <c r="Q18"/>
  <c r="H23"/>
  <c r="G23"/>
  <c r="F23"/>
  <c r="E23"/>
  <c r="M41" l="1"/>
  <c r="W35"/>
  <c r="P45"/>
  <c r="R45"/>
  <c r="P43"/>
  <c r="R43"/>
  <c r="O41"/>
  <c r="P39"/>
  <c r="R39"/>
  <c r="P37"/>
  <c r="R37"/>
  <c r="M35"/>
  <c r="J23"/>
  <c r="K23" s="1"/>
  <c r="R33"/>
  <c r="P33"/>
  <c r="W29"/>
  <c r="Q12"/>
  <c r="R41" l="1"/>
  <c r="R35"/>
  <c r="R29" s="1"/>
  <c r="P41"/>
  <c r="O35"/>
  <c r="O29" s="1"/>
  <c r="M29"/>
  <c r="P29" s="1"/>
  <c r="O23"/>
  <c r="L28"/>
  <c r="H28"/>
  <c r="J28" s="1"/>
  <c r="L27"/>
  <c r="H27"/>
  <c r="J27" s="1"/>
  <c r="L26"/>
  <c r="J26"/>
  <c r="H26"/>
  <c r="L25"/>
  <c r="H25"/>
  <c r="L24"/>
  <c r="J24"/>
  <c r="O24" s="1"/>
  <c r="P24" s="1"/>
  <c r="H24"/>
  <c r="L22"/>
  <c r="H22"/>
  <c r="L21"/>
  <c r="H21"/>
  <c r="J21" s="1"/>
  <c r="L20"/>
  <c r="H20"/>
  <c r="L19"/>
  <c r="H19"/>
  <c r="J19" s="1"/>
  <c r="G18"/>
  <c r="F18"/>
  <c r="E18"/>
  <c r="L17"/>
  <c r="H17"/>
  <c r="L16"/>
  <c r="H16"/>
  <c r="L15"/>
  <c r="H15"/>
  <c r="L14"/>
  <c r="H14"/>
  <c r="J14" s="1"/>
  <c r="O14" s="1"/>
  <c r="L13"/>
  <c r="H13"/>
  <c r="G12"/>
  <c r="F12"/>
  <c r="E12"/>
  <c r="O5"/>
  <c r="J5"/>
  <c r="P35" l="1"/>
  <c r="T26"/>
  <c r="L23"/>
  <c r="L18" s="1"/>
  <c r="T25"/>
  <c r="V25" s="1"/>
  <c r="Q11"/>
  <c r="Q5" s="1"/>
  <c r="T27"/>
  <c r="V27" s="1"/>
  <c r="W27" s="1"/>
  <c r="F11"/>
  <c r="F6" s="1"/>
  <c r="E11"/>
  <c r="E6" s="1"/>
  <c r="J25"/>
  <c r="O25" s="1"/>
  <c r="R25" s="1"/>
  <c r="G11"/>
  <c r="G6" s="1"/>
  <c r="T15"/>
  <c r="V15" s="1"/>
  <c r="W15" s="1"/>
  <c r="O21"/>
  <c r="M21"/>
  <c r="M24"/>
  <c r="H18"/>
  <c r="T20"/>
  <c r="V20" s="1"/>
  <c r="W20" s="1"/>
  <c r="J20"/>
  <c r="T13"/>
  <c r="L12"/>
  <c r="J17"/>
  <c r="T17"/>
  <c r="V17" s="1"/>
  <c r="W17" s="1"/>
  <c r="O19"/>
  <c r="M19"/>
  <c r="O28"/>
  <c r="M28"/>
  <c r="T24"/>
  <c r="V24" s="1"/>
  <c r="W24" s="1"/>
  <c r="J22"/>
  <c r="T22"/>
  <c r="V22" s="1"/>
  <c r="W22" s="1"/>
  <c r="M27"/>
  <c r="O27"/>
  <c r="P14"/>
  <c r="R14"/>
  <c r="T16"/>
  <c r="V16" s="1"/>
  <c r="W16" s="1"/>
  <c r="J16"/>
  <c r="O26"/>
  <c r="M26"/>
  <c r="W25"/>
  <c r="J13"/>
  <c r="J15"/>
  <c r="M14"/>
  <c r="T21"/>
  <c r="V21" s="1"/>
  <c r="W21" s="1"/>
  <c r="R24"/>
  <c r="H12"/>
  <c r="T14"/>
  <c r="V14" s="1"/>
  <c r="W14" s="1"/>
  <c r="T19"/>
  <c r="T28"/>
  <c r="V28" s="1"/>
  <c r="W28" s="1"/>
  <c r="T23" l="1"/>
  <c r="T18" s="1"/>
  <c r="V26"/>
  <c r="L11"/>
  <c r="L5" s="1"/>
  <c r="M5" s="1"/>
  <c r="M25"/>
  <c r="M23" s="1"/>
  <c r="P23" s="1"/>
  <c r="P25"/>
  <c r="H11"/>
  <c r="H6" s="1"/>
  <c r="R21"/>
  <c r="P21"/>
  <c r="R19"/>
  <c r="P19"/>
  <c r="M20"/>
  <c r="O20"/>
  <c r="M16"/>
  <c r="O16"/>
  <c r="O22"/>
  <c r="M22"/>
  <c r="P28"/>
  <c r="R28"/>
  <c r="J12"/>
  <c r="O13"/>
  <c r="M13"/>
  <c r="O15"/>
  <c r="M15"/>
  <c r="P26"/>
  <c r="R26"/>
  <c r="R23" s="1"/>
  <c r="R27"/>
  <c r="P27"/>
  <c r="M17"/>
  <c r="O17"/>
  <c r="T12"/>
  <c r="V19"/>
  <c r="J18"/>
  <c r="K18" s="1"/>
  <c r="V13"/>
  <c r="W26" l="1"/>
  <c r="W23" s="1"/>
  <c r="V23"/>
  <c r="V18" s="1"/>
  <c r="J11"/>
  <c r="T11"/>
  <c r="T6" s="1"/>
  <c r="V6" s="1"/>
  <c r="M12"/>
  <c r="M18"/>
  <c r="R16"/>
  <c r="P16"/>
  <c r="R20"/>
  <c r="P20"/>
  <c r="P17"/>
  <c r="R17"/>
  <c r="P15"/>
  <c r="R15"/>
  <c r="K12"/>
  <c r="K11" s="1"/>
  <c r="V12"/>
  <c r="W13"/>
  <c r="W12" s="1"/>
  <c r="W19"/>
  <c r="P13"/>
  <c r="O12"/>
  <c r="R13"/>
  <c r="R22"/>
  <c r="P22"/>
  <c r="O18"/>
  <c r="P18" l="1"/>
  <c r="W18"/>
  <c r="W11" s="1"/>
  <c r="R18"/>
  <c r="V11"/>
  <c r="V5" s="1"/>
  <c r="W5" s="1"/>
  <c r="O11"/>
  <c r="M11"/>
  <c r="R12"/>
  <c r="W6"/>
  <c r="J6"/>
  <c r="M6" s="1"/>
  <c r="P12"/>
  <c r="P11" l="1"/>
  <c r="R11"/>
  <c r="O6"/>
  <c r="R6" s="1"/>
  <c r="R5" l="1"/>
</calcChain>
</file>

<file path=xl/sharedStrings.xml><?xml version="1.0" encoding="utf-8"?>
<sst xmlns="http://schemas.openxmlformats.org/spreadsheetml/2006/main" count="169" uniqueCount="64">
  <si>
    <t>P.U.</t>
  </si>
  <si>
    <t>MONTANT</t>
  </si>
  <si>
    <t>xxxxxxx</t>
  </si>
  <si>
    <t>X</t>
  </si>
  <si>
    <t>BUDG. Réf.</t>
  </si>
  <si>
    <t>Trsf. +/-</t>
  </si>
  <si>
    <t>TS</t>
  </si>
  <si>
    <t xml:space="preserve">CUMUL A FIN        </t>
  </si>
  <si>
    <t>RAD</t>
  </si>
  <si>
    <t>CUMUL FDC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</si>
  <si>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</si>
  <si>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</si>
  <si>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</si>
  <si>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</si>
  <si>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</si>
  <si>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</si>
  <si>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</si>
  <si>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</si>
  <si>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</si>
  <si>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</si>
  <si>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</si>
  <si>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</si>
  <si>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</si>
  <si>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FONDATION SSOL</t>
  </si>
  <si>
    <t>BETON  PROPRETE</t>
  </si>
  <si>
    <t>SEMELLES ISOLEES</t>
  </si>
  <si>
    <t>SEMELLES FILANTES</t>
  </si>
  <si>
    <t>RADIERS</t>
  </si>
  <si>
    <t>AMORCES</t>
  </si>
  <si>
    <t>FONDATION RDJ</t>
  </si>
  <si>
    <t xml:space="preserve">GROS BETON </t>
  </si>
  <si>
    <t>LONGRINES</t>
  </si>
  <si>
    <t>DALLAGE</t>
  </si>
  <si>
    <t>BASSINS</t>
  </si>
  <si>
    <t>BETON</t>
  </si>
  <si>
    <t>Total</t>
  </si>
  <si>
    <t>Nov</t>
  </si>
  <si>
    <t xml:space="preserve">MOIS DE                </t>
  </si>
  <si>
    <r>
      <t xml:space="preserve">CUMUL A FIN </t>
    </r>
    <r>
      <rPr>
        <b/>
        <sz val="9"/>
        <color indexed="10"/>
        <rFont val="Times New Roman"/>
        <family val="1"/>
      </rPr>
      <t>MOIS -1</t>
    </r>
  </si>
  <si>
    <t>M3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</si>
  <si>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</si>
  <si>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</si>
  <si>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</si>
  <si>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</si>
  <si>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</si>
  <si>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</si>
  <si>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OTP de destination</t>
  </si>
  <si>
    <t>qté totale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</si>
  <si>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</si>
  <si>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</si>
  <si>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</si>
  <si>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</si>
  <si>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</si>
  <si>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</si>
  <si>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</si>
  <si>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</si>
  <si>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r>
      <t>Text</t>
    </r>
    <r>
      <rPr>
        <i/>
        <sz val="8"/>
        <color indexed="8"/>
        <rFont val="Book Antiqua"/>
        <family val="1"/>
      </rPr>
      <t xml:space="preserve"> (Not compulsory)</t>
    </r>
  </si>
  <si>
    <t>MAD</t>
  </si>
  <si>
    <t>MATX.400210.99.BT</t>
  </si>
  <si>
    <t xml:space="preserve">DISPATCHING </t>
  </si>
  <si>
    <t>FONDATION RDC</t>
  </si>
  <si>
    <t>ELEVATION</t>
  </si>
  <si>
    <t>ELEVATION 2</t>
  </si>
  <si>
    <t>ELEVATION 3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</si>
</sst>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[$-40C]mmm\-yy;@"/>
    <numFmt numFmtId="165" formatCode="_-* #,##0.00\ [$€-1]_-;\-* #,##0.00\ [$€-1]_-;_-* &quot;-&quot;??\ [$€-1]_-"/>
    <numFmt numFmtId="166" formatCode="#,##0__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color rgb="FFFF0000"/>
      <name val="Times New Roman"/>
      <family val="1"/>
    </font>
    <font>
      <b/>
      <sz val="9"/>
      <color indexed="10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0"/>
      <name val="CG Times"/>
      <family val="1"/>
    </font>
    <font>
      <sz val="10"/>
      <name val="Courier"/>
      <family val="3"/>
    </font>
    <font>
      <sz val="8"/>
      <name val="Arial"/>
      <family val="2"/>
    </font>
    <font>
      <sz val="8"/>
      <color indexed="12"/>
      <name val="Arial"/>
      <family val="2"/>
    </font>
    <font>
      <sz val="11"/>
      <color indexed="8"/>
      <name val="Book Antiqua"/>
      <family val="1"/>
    </font>
    <font>
      <sz val="8"/>
      <color indexed="8"/>
      <name val="Book Antiqua"/>
      <family val="1"/>
    </font>
    <font>
      <i/>
      <sz val="8"/>
      <color indexed="8"/>
      <name val="Book Antiqua"/>
      <family val="1"/>
    </font>
    <font>
      <sz val="8"/>
      <color rgb="FFFF0000"/>
      <name val="Book Antiqua"/>
      <family val="1"/>
    </font>
    <font>
      <sz val="8"/>
      <name val="Book Antiqua"/>
      <family val="1"/>
    </font>
    <font>
      <b/>
      <sz val="11"/>
      <color rgb="FFFF0000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66FF99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dotted">
        <color indexed="8"/>
      </left>
      <right/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dotted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dotted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8"/>
      </top>
      <bottom style="medium">
        <color indexed="8"/>
      </bottom>
      <diagonal/>
    </border>
    <border>
      <left style="dotted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dotted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14">
    <xf numFmtId="0" fontId="0" fillId="0" borderId="0"/>
    <xf numFmtId="0" fontId="18" fillId="0" borderId="0"/>
    <xf numFmtId="9" fontId="18" fillId="0" borderId="0" applyFont="0" applyFill="0" applyBorder="0" applyAlignment="0" applyProtection="0"/>
    <xf numFmtId="0" fontId="3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164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4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164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164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164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164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164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64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164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4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164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165" fontId="18" fillId="0" borderId="0" applyFont="0" applyFill="0" applyBorder="0" applyAlignment="0" applyProtection="0"/>
    <xf numFmtId="0" fontId="7" fillId="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3" fontId="32" fillId="0" borderId="0"/>
    <xf numFmtId="0" fontId="8" fillId="4" borderId="0" applyNumberFormat="0" applyBorder="0" applyAlignment="0" applyProtection="0"/>
    <xf numFmtId="0" fontId="33" fillId="0" borderId="0"/>
    <xf numFmtId="0" fontId="1" fillId="0" borderId="0"/>
    <xf numFmtId="0" fontId="3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4" fillId="35" borderId="81" applyNumberFormat="0" applyBorder="0" applyAlignment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166" fontId="35" fillId="38" borderId="82" applyNumberFormat="0" applyBorder="0" applyAlignment="0">
      <alignment horizontal="right"/>
      <protection locked="0"/>
    </xf>
    <xf numFmtId="0" fontId="13" fillId="7" borderId="7" applyNumberFormat="0" applyAlignment="0" applyProtection="0"/>
    <xf numFmtId="0" fontId="31" fillId="0" borderId="0"/>
  </cellStyleXfs>
  <cellXfs count="163">
    <xf numFmtId="0" fontId="0" fillId="0" borderId="0" xfId="0"/>
    <xf numFmtId="0" fontId="18" fillId="0" borderId="0" xfId="1" applyAlignment="1">
      <alignment vertical="center"/>
    </xf>
    <xf numFmtId="4" fontId="18" fillId="0" borderId="0" xfId="1" applyNumberFormat="1" applyAlignment="1">
      <alignment vertical="center"/>
    </xf>
    <xf numFmtId="0" fontId="18" fillId="0" borderId="0" xfId="1" applyBorder="1" applyAlignment="1">
      <alignment vertical="center"/>
    </xf>
    <xf numFmtId="3" fontId="18" fillId="0" borderId="0" xfId="1" applyNumberFormat="1" applyAlignment="1">
      <alignment vertical="center"/>
    </xf>
    <xf numFmtId="0" fontId="18" fillId="0" borderId="0" xfId="1" applyFill="1" applyBorder="1" applyAlignment="1">
      <alignment vertical="center"/>
    </xf>
    <xf numFmtId="0" fontId="18" fillId="33" borderId="0" xfId="1" applyFill="1" applyBorder="1" applyAlignment="1">
      <alignment vertical="center"/>
    </xf>
    <xf numFmtId="49" fontId="19" fillId="33" borderId="0" xfId="1" applyNumberFormat="1" applyFont="1" applyFill="1" applyBorder="1" applyAlignment="1" applyProtection="1">
      <alignment horizontal="center" vertical="center"/>
      <protection locked="0"/>
    </xf>
    <xf numFmtId="4" fontId="20" fillId="0" borderId="0" xfId="1" applyNumberFormat="1" applyFont="1" applyAlignment="1">
      <alignment horizontal="right" vertical="center"/>
    </xf>
    <xf numFmtId="4" fontId="18" fillId="0" borderId="0" xfId="1" applyNumberFormat="1" applyBorder="1" applyAlignment="1">
      <alignment vertical="center"/>
    </xf>
    <xf numFmtId="4" fontId="20" fillId="0" borderId="0" xfId="1" applyNumberFormat="1" applyFont="1" applyBorder="1" applyAlignment="1">
      <alignment vertical="center"/>
    </xf>
    <xf numFmtId="4" fontId="20" fillId="0" borderId="15" xfId="1" applyNumberFormat="1" applyFont="1" applyBorder="1" applyAlignment="1">
      <alignment horizontal="center" vertical="center"/>
    </xf>
    <xf numFmtId="4" fontId="20" fillId="0" borderId="0" xfId="1" applyNumberFormat="1" applyFont="1" applyAlignment="1">
      <alignment vertical="center"/>
    </xf>
    <xf numFmtId="4" fontId="20" fillId="0" borderId="0" xfId="1" applyNumberFormat="1" applyFont="1" applyFill="1" applyBorder="1" applyAlignment="1">
      <alignment vertical="center"/>
    </xf>
    <xf numFmtId="4" fontId="18" fillId="33" borderId="0" xfId="1" applyNumberFormat="1" applyFill="1" applyBorder="1" applyAlignment="1">
      <alignment vertical="center"/>
    </xf>
    <xf numFmtId="3" fontId="20" fillId="0" borderId="0" xfId="1" applyNumberFormat="1" applyFont="1" applyAlignment="1">
      <alignment horizontal="right" vertical="center"/>
    </xf>
    <xf numFmtId="3" fontId="18" fillId="0" borderId="0" xfId="1" applyNumberFormat="1" applyBorder="1" applyAlignment="1">
      <alignment vertical="center"/>
    </xf>
    <xf numFmtId="3" fontId="18" fillId="0" borderId="15" xfId="1" applyNumberFormat="1" applyBorder="1" applyAlignment="1">
      <alignment horizontal="center" vertical="center"/>
    </xf>
    <xf numFmtId="3" fontId="18" fillId="0" borderId="0" xfId="1" applyNumberFormat="1" applyFill="1" applyBorder="1" applyAlignment="1">
      <alignment vertical="center"/>
    </xf>
    <xf numFmtId="3" fontId="18" fillId="33" borderId="0" xfId="1" applyNumberFormat="1" applyFill="1" applyBorder="1" applyAlignment="1">
      <alignment vertical="center"/>
    </xf>
    <xf numFmtId="0" fontId="21" fillId="0" borderId="0" xfId="1" applyFont="1" applyAlignment="1">
      <alignment vertical="center"/>
    </xf>
    <xf numFmtId="0" fontId="21" fillId="0" borderId="0" xfId="1" applyFont="1" applyBorder="1" applyAlignment="1">
      <alignment vertical="center"/>
    </xf>
    <xf numFmtId="4" fontId="22" fillId="0" borderId="0" xfId="1" applyNumberFormat="1" applyFont="1" applyAlignment="1">
      <alignment vertical="center"/>
    </xf>
    <xf numFmtId="0" fontId="23" fillId="0" borderId="0" xfId="1" applyFont="1" applyAlignment="1">
      <alignment vertical="center"/>
    </xf>
    <xf numFmtId="0" fontId="21" fillId="0" borderId="0" xfId="1" applyFont="1" applyFill="1" applyBorder="1" applyAlignment="1">
      <alignment vertical="center"/>
    </xf>
    <xf numFmtId="0" fontId="21" fillId="33" borderId="0" xfId="1" applyFont="1" applyFill="1" applyBorder="1" applyAlignment="1">
      <alignment vertical="center"/>
    </xf>
    <xf numFmtId="0" fontId="21" fillId="0" borderId="17" xfId="1" applyFont="1" applyBorder="1" applyAlignment="1">
      <alignment vertical="center"/>
    </xf>
    <xf numFmtId="49" fontId="24" fillId="35" borderId="0" xfId="1" applyNumberFormat="1" applyFont="1" applyFill="1" applyBorder="1" applyAlignment="1" applyProtection="1">
      <alignment horizontal="center" vertical="center"/>
      <protection locked="0"/>
    </xf>
    <xf numFmtId="49" fontId="24" fillId="35" borderId="20" xfId="1" applyNumberFormat="1" applyFont="1" applyFill="1" applyBorder="1" applyAlignment="1" applyProtection="1">
      <alignment horizontal="center" vertical="center"/>
      <protection locked="0"/>
    </xf>
    <xf numFmtId="49" fontId="26" fillId="34" borderId="12" xfId="1" applyNumberFormat="1" applyFont="1" applyFill="1" applyBorder="1" applyAlignment="1" applyProtection="1">
      <alignment vertical="center"/>
      <protection locked="0"/>
    </xf>
    <xf numFmtId="49" fontId="25" fillId="34" borderId="21" xfId="1" applyNumberFormat="1" applyFont="1" applyFill="1" applyBorder="1" applyAlignment="1" applyProtection="1">
      <alignment horizontal="center" vertical="center"/>
      <protection locked="0"/>
    </xf>
    <xf numFmtId="49" fontId="24" fillId="0" borderId="0" xfId="1" applyNumberFormat="1" applyFont="1" applyFill="1" applyBorder="1" applyAlignment="1" applyProtection="1">
      <alignment horizontal="center" vertical="center"/>
      <protection locked="0"/>
    </xf>
    <xf numFmtId="49" fontId="25" fillId="33" borderId="0" xfId="1" applyNumberFormat="1" applyFont="1" applyFill="1" applyBorder="1" applyAlignment="1" applyProtection="1">
      <alignment horizontal="center" vertical="center"/>
      <protection locked="0"/>
    </xf>
    <xf numFmtId="49" fontId="25" fillId="35" borderId="24" xfId="1" applyNumberFormat="1" applyFont="1" applyFill="1" applyBorder="1" applyAlignment="1" applyProtection="1">
      <alignment horizontal="center" vertical="center"/>
      <protection locked="0"/>
    </xf>
    <xf numFmtId="49" fontId="25" fillId="35" borderId="27" xfId="1" applyNumberFormat="1" applyFont="1" applyFill="1" applyBorder="1" applyAlignment="1" applyProtection="1">
      <alignment horizontal="center" vertical="center"/>
      <protection locked="0"/>
    </xf>
    <xf numFmtId="49" fontId="25" fillId="35" borderId="29" xfId="1" applyNumberFormat="1" applyFont="1" applyFill="1" applyBorder="1" applyAlignment="1" applyProtection="1">
      <alignment horizontal="center" vertical="center"/>
      <protection locked="0"/>
    </xf>
    <xf numFmtId="49" fontId="25" fillId="35" borderId="30" xfId="1" applyNumberFormat="1" applyFont="1" applyFill="1" applyBorder="1" applyAlignment="1" applyProtection="1">
      <alignment horizontal="center" vertical="center"/>
      <protection locked="0"/>
    </xf>
    <xf numFmtId="49" fontId="25" fillId="35" borderId="31" xfId="1" applyNumberFormat="1" applyFont="1" applyFill="1" applyBorder="1" applyAlignment="1" applyProtection="1">
      <alignment horizontal="center" vertical="center"/>
      <protection locked="0"/>
    </xf>
    <xf numFmtId="49" fontId="25" fillId="35" borderId="32" xfId="1" applyNumberFormat="1" applyFont="1" applyFill="1" applyBorder="1" applyAlignment="1" applyProtection="1">
      <alignment horizontal="center" vertical="center"/>
      <protection locked="0"/>
    </xf>
    <xf numFmtId="49" fontId="25" fillId="35" borderId="33" xfId="1" applyNumberFormat="1" applyFont="1" applyFill="1" applyBorder="1" applyAlignment="1" applyProtection="1">
      <alignment horizontal="center" vertical="center"/>
      <protection locked="0"/>
    </xf>
    <xf numFmtId="49" fontId="25" fillId="35" borderId="36" xfId="1" applyNumberFormat="1" applyFont="1" applyFill="1" applyBorder="1" applyAlignment="1" applyProtection="1">
      <alignment horizontal="center" vertical="center"/>
      <protection locked="0"/>
    </xf>
    <xf numFmtId="49" fontId="25" fillId="35" borderId="37" xfId="1" applyNumberFormat="1" applyFont="1" applyFill="1" applyBorder="1" applyAlignment="1" applyProtection="1">
      <alignment horizontal="center" vertical="center"/>
      <protection locked="0"/>
    </xf>
    <xf numFmtId="49" fontId="25" fillId="35" borderId="38" xfId="1" applyNumberFormat="1" applyFont="1" applyFill="1" applyBorder="1" applyAlignment="1" applyProtection="1">
      <alignment horizontal="center" vertical="center"/>
      <protection locked="0"/>
    </xf>
    <xf numFmtId="49" fontId="25" fillId="35" borderId="39" xfId="1" applyNumberFormat="1" applyFont="1" applyFill="1" applyBorder="1" applyAlignment="1" applyProtection="1">
      <alignment horizontal="center" vertical="center"/>
      <protection locked="0"/>
    </xf>
    <xf numFmtId="49" fontId="25" fillId="35" borderId="40" xfId="1" applyNumberFormat="1" applyFont="1" applyFill="1" applyBorder="1" applyAlignment="1" applyProtection="1">
      <alignment horizontal="center" vertical="center"/>
      <protection locked="0"/>
    </xf>
    <xf numFmtId="49" fontId="25" fillId="35" borderId="41" xfId="1" applyNumberFormat="1" applyFont="1" applyFill="1" applyBorder="1" applyAlignment="1" applyProtection="1">
      <alignment horizontal="center" vertical="center"/>
      <protection locked="0"/>
    </xf>
    <xf numFmtId="49" fontId="25" fillId="35" borderId="42" xfId="1" applyNumberFormat="1" applyFont="1" applyFill="1" applyBorder="1" applyAlignment="1" applyProtection="1">
      <alignment horizontal="center" vertical="center"/>
      <protection locked="0"/>
    </xf>
    <xf numFmtId="49" fontId="25" fillId="35" borderId="43" xfId="1" applyNumberFormat="1" applyFont="1" applyFill="1" applyBorder="1" applyAlignment="1" applyProtection="1">
      <alignment horizontal="center" vertical="center"/>
      <protection locked="0"/>
    </xf>
    <xf numFmtId="49" fontId="25" fillId="35" borderId="44" xfId="1" applyNumberFormat="1" applyFont="1" applyFill="1" applyBorder="1" applyAlignment="1" applyProtection="1">
      <alignment horizontal="center" vertical="center"/>
      <protection locked="0"/>
    </xf>
    <xf numFmtId="49" fontId="25" fillId="35" borderId="45" xfId="1" applyNumberFormat="1" applyFont="1" applyFill="1" applyBorder="1" applyAlignment="1" applyProtection="1">
      <alignment horizontal="center" vertical="center"/>
      <protection locked="0"/>
    </xf>
    <xf numFmtId="49" fontId="25" fillId="36" borderId="46" xfId="1" applyNumberFormat="1" applyFont="1" applyFill="1" applyBorder="1" applyAlignment="1" applyProtection="1">
      <alignment horizontal="left" vertical="center"/>
      <protection locked="0"/>
    </xf>
    <xf numFmtId="49" fontId="25" fillId="36" borderId="47" xfId="1" applyNumberFormat="1" applyFont="1" applyFill="1" applyBorder="1" applyAlignment="1" applyProtection="1">
      <alignment horizontal="left" vertical="center"/>
      <protection locked="0"/>
    </xf>
    <xf numFmtId="0" fontId="28" fillId="0" borderId="0" xfId="1" applyFont="1" applyBorder="1" applyAlignment="1">
      <alignment vertical="center"/>
    </xf>
    <xf numFmtId="49" fontId="25" fillId="36" borderId="13" xfId="1" applyNumberFormat="1" applyFont="1" applyFill="1" applyBorder="1" applyAlignment="1" applyProtection="1">
      <alignment horizontal="left" vertical="center"/>
      <protection locked="0"/>
    </xf>
    <xf numFmtId="4" fontId="25" fillId="36" borderId="35" xfId="1" applyNumberFormat="1" applyFont="1" applyFill="1" applyBorder="1" applyAlignment="1" applyProtection="1">
      <alignment horizontal="right" vertical="center"/>
      <protection locked="0"/>
    </xf>
    <xf numFmtId="10" fontId="25" fillId="36" borderId="48" xfId="2" applyNumberFormat="1" applyFont="1" applyFill="1" applyBorder="1" applyAlignment="1" applyProtection="1">
      <alignment horizontal="right" vertical="center"/>
      <protection locked="0"/>
    </xf>
    <xf numFmtId="4" fontId="25" fillId="36" borderId="49" xfId="1" applyNumberFormat="1" applyFont="1" applyFill="1" applyBorder="1" applyAlignment="1" applyProtection="1">
      <alignment horizontal="right" vertical="center"/>
      <protection locked="0"/>
    </xf>
    <xf numFmtId="0" fontId="28" fillId="0" borderId="0" xfId="1" applyFont="1" applyFill="1" applyBorder="1" applyAlignment="1">
      <alignment vertical="center"/>
    </xf>
    <xf numFmtId="4" fontId="25" fillId="36" borderId="50" xfId="1" applyNumberFormat="1" applyFont="1" applyFill="1" applyBorder="1" applyAlignment="1" applyProtection="1">
      <alignment horizontal="right" vertical="center"/>
      <protection locked="0"/>
    </xf>
    <xf numFmtId="4" fontId="25" fillId="36" borderId="51" xfId="1" applyNumberFormat="1" applyFont="1" applyFill="1" applyBorder="1" applyAlignment="1" applyProtection="1">
      <alignment horizontal="right" vertical="center"/>
      <protection locked="0"/>
    </xf>
    <xf numFmtId="4" fontId="25" fillId="33" borderId="0" xfId="1" applyNumberFormat="1" applyFont="1" applyFill="1" applyBorder="1" applyAlignment="1" applyProtection="1">
      <alignment horizontal="right" vertical="center"/>
      <protection locked="0"/>
    </xf>
    <xf numFmtId="0" fontId="20" fillId="0" borderId="0" xfId="1" applyFont="1" applyAlignment="1">
      <alignment vertical="center"/>
    </xf>
    <xf numFmtId="4" fontId="25" fillId="36" borderId="34" xfId="1" applyNumberFormat="1" applyFont="1" applyFill="1" applyBorder="1" applyAlignment="1" applyProtection="1">
      <alignment horizontal="right" vertical="center"/>
      <protection locked="0"/>
    </xf>
    <xf numFmtId="10" fontId="25" fillId="36" borderId="35" xfId="2" applyNumberFormat="1" applyFont="1" applyFill="1" applyBorder="1" applyAlignment="1" applyProtection="1">
      <alignment horizontal="right" vertical="center"/>
      <protection locked="0"/>
    </xf>
    <xf numFmtId="0" fontId="28" fillId="33" borderId="0" xfId="1" applyFont="1" applyFill="1" applyBorder="1" applyAlignment="1">
      <alignment vertical="center"/>
    </xf>
    <xf numFmtId="4" fontId="25" fillId="33" borderId="35" xfId="1" applyNumberFormat="1" applyFont="1" applyFill="1" applyBorder="1" applyAlignment="1" applyProtection="1">
      <alignment horizontal="right" vertical="center"/>
      <protection locked="0"/>
    </xf>
    <xf numFmtId="4" fontId="25" fillId="33" borderId="50" xfId="1" applyNumberFormat="1" applyFont="1" applyFill="1" applyBorder="1" applyAlignment="1" applyProtection="1">
      <alignment horizontal="right" vertical="center"/>
      <protection locked="0"/>
    </xf>
    <xf numFmtId="4" fontId="25" fillId="33" borderId="51" xfId="1" applyNumberFormat="1" applyFont="1" applyFill="1" applyBorder="1" applyAlignment="1" applyProtection="1">
      <alignment horizontal="right" vertical="center"/>
      <protection locked="0"/>
    </xf>
    <xf numFmtId="0" fontId="20" fillId="33" borderId="0" xfId="1" applyFont="1" applyFill="1" applyAlignment="1">
      <alignment vertical="center"/>
    </xf>
    <xf numFmtId="4" fontId="25" fillId="33" borderId="34" xfId="1" applyNumberFormat="1" applyFont="1" applyFill="1" applyBorder="1" applyAlignment="1" applyProtection="1">
      <alignment horizontal="right" vertical="center"/>
      <protection locked="0"/>
    </xf>
    <xf numFmtId="10" fontId="25" fillId="33" borderId="35" xfId="2" applyNumberFormat="1" applyFont="1" applyFill="1" applyBorder="1" applyAlignment="1" applyProtection="1">
      <alignment horizontal="right" vertical="center"/>
      <protection locked="0"/>
    </xf>
    <xf numFmtId="49" fontId="29" fillId="34" borderId="55" xfId="1" applyNumberFormat="1" applyFont="1" applyFill="1" applyBorder="1" applyAlignment="1" applyProtection="1">
      <alignment horizontal="left" vertical="center"/>
      <protection locked="0"/>
    </xf>
    <xf numFmtId="49" fontId="29" fillId="34" borderId="56" xfId="1" applyNumberFormat="1" applyFont="1" applyFill="1" applyBorder="1" applyAlignment="1" applyProtection="1">
      <alignment horizontal="left" vertical="center"/>
      <protection locked="0"/>
    </xf>
    <xf numFmtId="49" fontId="29" fillId="34" borderId="57" xfId="1" applyNumberFormat="1" applyFont="1" applyFill="1" applyBorder="1" applyAlignment="1" applyProtection="1">
      <alignment horizontal="left" vertical="center"/>
      <protection locked="0"/>
    </xf>
    <xf numFmtId="4" fontId="29" fillId="0" borderId="58" xfId="1" applyNumberFormat="1" applyFont="1" applyFill="1" applyBorder="1" applyAlignment="1" applyProtection="1">
      <alignment horizontal="right" vertical="center"/>
      <protection locked="0"/>
    </xf>
    <xf numFmtId="4" fontId="29" fillId="0" borderId="59" xfId="1" applyNumberFormat="1" applyFont="1" applyFill="1" applyBorder="1" applyAlignment="1" applyProtection="1">
      <alignment horizontal="right" vertical="center"/>
      <protection locked="0"/>
    </xf>
    <xf numFmtId="4" fontId="29" fillId="0" borderId="60" xfId="1" applyNumberFormat="1" applyFont="1" applyFill="1" applyBorder="1" applyAlignment="1" applyProtection="1">
      <alignment horizontal="right" vertical="center"/>
      <protection locked="0"/>
    </xf>
    <xf numFmtId="4" fontId="29" fillId="33" borderId="61" xfId="1" applyNumberFormat="1" applyFont="1" applyFill="1" applyBorder="1" applyAlignment="1" applyProtection="1">
      <alignment horizontal="right" vertical="center"/>
      <protection locked="0"/>
    </xf>
    <xf numFmtId="4" fontId="29" fillId="37" borderId="62" xfId="1" applyNumberFormat="1" applyFont="1" applyFill="1" applyBorder="1" applyAlignment="1" applyProtection="1">
      <alignment horizontal="right" vertical="center"/>
      <protection locked="0"/>
    </xf>
    <xf numFmtId="4" fontId="29" fillId="37" borderId="64" xfId="1" applyNumberFormat="1" applyFont="1" applyFill="1" applyBorder="1" applyAlignment="1" applyProtection="1">
      <alignment horizontal="right" vertical="center"/>
      <protection locked="0"/>
    </xf>
    <xf numFmtId="4" fontId="29" fillId="0" borderId="65" xfId="1" applyNumberFormat="1" applyFont="1" applyFill="1" applyBorder="1" applyAlignment="1" applyProtection="1">
      <alignment horizontal="right" vertical="center"/>
      <protection locked="0"/>
    </xf>
    <xf numFmtId="4" fontId="29" fillId="33" borderId="0" xfId="1" applyNumberFormat="1" applyFont="1" applyFill="1" applyBorder="1" applyAlignment="1" applyProtection="1">
      <alignment horizontal="right" vertical="center"/>
      <protection locked="0"/>
    </xf>
    <xf numFmtId="0" fontId="18" fillId="0" borderId="0" xfId="1" applyFont="1" applyAlignment="1">
      <alignment vertical="center"/>
    </xf>
    <xf numFmtId="4" fontId="29" fillId="0" borderId="66" xfId="1" applyNumberFormat="1" applyFont="1" applyFill="1" applyBorder="1" applyAlignment="1" applyProtection="1">
      <alignment horizontal="right" vertical="center"/>
      <protection locked="0"/>
    </xf>
    <xf numFmtId="4" fontId="29" fillId="37" borderId="58" xfId="1" applyNumberFormat="1" applyFont="1" applyFill="1" applyBorder="1" applyAlignment="1" applyProtection="1">
      <alignment horizontal="right" vertical="center"/>
      <protection locked="0"/>
    </xf>
    <xf numFmtId="4" fontId="29" fillId="0" borderId="67" xfId="1" applyNumberFormat="1" applyFont="1" applyFill="1" applyBorder="1" applyAlignment="1" applyProtection="1">
      <alignment horizontal="right" vertical="center"/>
      <protection locked="0"/>
    </xf>
    <xf numFmtId="4" fontId="25" fillId="36" borderId="14" xfId="1" applyNumberFormat="1" applyFont="1" applyFill="1" applyBorder="1" applyAlignment="1" applyProtection="1">
      <alignment horizontal="right" vertical="center"/>
      <protection locked="0"/>
    </xf>
    <xf numFmtId="3" fontId="20" fillId="0" borderId="15" xfId="1" applyNumberFormat="1" applyFont="1" applyBorder="1" applyAlignment="1">
      <alignment horizontal="center" vertical="center"/>
    </xf>
    <xf numFmtId="49" fontId="25" fillId="34" borderId="68" xfId="1" applyNumberFormat="1" applyFont="1" applyFill="1" applyBorder="1" applyAlignment="1" applyProtection="1">
      <alignment horizontal="center" vertical="center"/>
      <protection locked="0"/>
    </xf>
    <xf numFmtId="49" fontId="26" fillId="34" borderId="23" xfId="1" applyNumberFormat="1" applyFont="1" applyFill="1" applyBorder="1" applyAlignment="1" applyProtection="1">
      <alignment vertical="center"/>
      <protection locked="0"/>
    </xf>
    <xf numFmtId="49" fontId="25" fillId="35" borderId="18" xfId="1" applyNumberFormat="1" applyFont="1" applyFill="1" applyBorder="1" applyAlignment="1" applyProtection="1">
      <alignment horizontal="center" vertical="center"/>
      <protection locked="0"/>
    </xf>
    <xf numFmtId="49" fontId="25" fillId="35" borderId="19" xfId="1" applyNumberFormat="1" applyFont="1" applyFill="1" applyBorder="1" applyAlignment="1" applyProtection="1">
      <alignment horizontal="center" vertical="center"/>
      <protection locked="0"/>
    </xf>
    <xf numFmtId="49" fontId="25" fillId="35" borderId="70" xfId="1" applyNumberFormat="1" applyFont="1" applyFill="1" applyBorder="1" applyAlignment="1" applyProtection="1">
      <alignment horizontal="center" vertical="center"/>
      <protection locked="0"/>
    </xf>
    <xf numFmtId="49" fontId="25" fillId="35" borderId="71" xfId="1" applyNumberFormat="1" applyFont="1" applyFill="1" applyBorder="1" applyAlignment="1" applyProtection="1">
      <alignment horizontal="center" vertical="center"/>
      <protection locked="0"/>
    </xf>
    <xf numFmtId="49" fontId="25" fillId="35" borderId="72" xfId="1" applyNumberFormat="1" applyFont="1" applyFill="1" applyBorder="1" applyAlignment="1" applyProtection="1">
      <alignment horizontal="center" vertical="center"/>
      <protection locked="0"/>
    </xf>
    <xf numFmtId="49" fontId="25" fillId="35" borderId="73" xfId="1" applyNumberFormat="1" applyFont="1" applyFill="1" applyBorder="1" applyAlignment="1" applyProtection="1">
      <alignment horizontal="center" vertical="center"/>
      <protection locked="0"/>
    </xf>
    <xf numFmtId="49" fontId="25" fillId="35" borderId="74" xfId="1" applyNumberFormat="1" applyFont="1" applyFill="1" applyBorder="1" applyAlignment="1" applyProtection="1">
      <alignment horizontal="center" vertical="center"/>
      <protection locked="0"/>
    </xf>
    <xf numFmtId="49" fontId="25" fillId="35" borderId="75" xfId="1" applyNumberFormat="1" applyFont="1" applyFill="1" applyBorder="1" applyAlignment="1" applyProtection="1">
      <alignment horizontal="center" vertical="center"/>
      <protection locked="0"/>
    </xf>
    <xf numFmtId="10" fontId="25" fillId="36" borderId="76" xfId="2" applyNumberFormat="1" applyFont="1" applyFill="1" applyBorder="1" applyAlignment="1" applyProtection="1">
      <alignment horizontal="right" vertical="center"/>
      <protection locked="0"/>
    </xf>
    <xf numFmtId="4" fontId="25" fillId="36" borderId="52" xfId="1" applyNumberFormat="1" applyFont="1" applyFill="1" applyBorder="1" applyAlignment="1" applyProtection="1">
      <alignment horizontal="right" vertical="center"/>
      <protection locked="0"/>
    </xf>
    <xf numFmtId="4" fontId="25" fillId="36" borderId="54" xfId="1" applyNumberFormat="1" applyFont="1" applyFill="1" applyBorder="1" applyAlignment="1" applyProtection="1">
      <alignment horizontal="right" vertical="center"/>
      <protection locked="0"/>
    </xf>
    <xf numFmtId="4" fontId="25" fillId="33" borderId="78" xfId="1" applyNumberFormat="1" applyFont="1" applyFill="1" applyBorder="1" applyAlignment="1" applyProtection="1">
      <alignment horizontal="right" vertical="center"/>
      <protection locked="0"/>
    </xf>
    <xf numFmtId="4" fontId="29" fillId="0" borderId="79" xfId="1" applyNumberFormat="1" applyFont="1" applyFill="1" applyBorder="1" applyAlignment="1" applyProtection="1">
      <alignment horizontal="right" vertical="center"/>
      <protection locked="0"/>
    </xf>
    <xf numFmtId="4" fontId="29" fillId="37" borderId="80" xfId="1" applyNumberFormat="1" applyFont="1" applyFill="1" applyBorder="1" applyAlignment="1" applyProtection="1">
      <alignment horizontal="right" vertical="center"/>
      <protection locked="0"/>
    </xf>
    <xf numFmtId="4" fontId="29" fillId="33" borderId="63" xfId="1" applyNumberFormat="1" applyFont="1" applyFill="1" applyBorder="1" applyAlignment="1" applyProtection="1">
      <alignment horizontal="right" vertical="center"/>
      <protection locked="0"/>
    </xf>
    <xf numFmtId="0" fontId="36" fillId="0" borderId="0" xfId="113" applyFont="1"/>
    <xf numFmtId="0" fontId="37" fillId="0" borderId="0" xfId="113" applyFont="1"/>
    <xf numFmtId="0" fontId="37" fillId="0" borderId="85" xfId="113" applyFont="1" applyBorder="1" applyAlignment="1">
      <alignment horizontal="center" vertical="center" wrapText="1"/>
    </xf>
    <xf numFmtId="0" fontId="37" fillId="0" borderId="85" xfId="113" applyFont="1" applyBorder="1" applyAlignment="1">
      <alignment horizontal="center"/>
    </xf>
    <xf numFmtId="0" fontId="37" fillId="0" borderId="84" xfId="113" applyFont="1" applyBorder="1" applyAlignment="1">
      <alignment horizontal="center"/>
    </xf>
    <xf numFmtId="0" fontId="37" fillId="0" borderId="84" xfId="113" applyFont="1" applyBorder="1"/>
    <xf numFmtId="0" fontId="37" fillId="0" borderId="85" xfId="113" applyFont="1" applyBorder="1"/>
    <xf numFmtId="0" fontId="37" fillId="40" borderId="86" xfId="1" applyFont="1" applyFill="1" applyBorder="1"/>
    <xf numFmtId="0" fontId="37" fillId="35" borderId="87" xfId="1" applyFont="1" applyFill="1" applyBorder="1"/>
    <xf numFmtId="0" fontId="37" fillId="40" borderId="87" xfId="1" applyFont="1" applyFill="1" applyBorder="1"/>
    <xf numFmtId="0" fontId="37" fillId="39" borderId="87" xfId="1" applyFont="1" applyFill="1" applyBorder="1"/>
    <xf numFmtId="0" fontId="37" fillId="39" borderId="88" xfId="1" applyFont="1" applyFill="1" applyBorder="1"/>
    <xf numFmtId="0" fontId="37" fillId="40" borderId="86" xfId="1" applyFont="1" applyFill="1" applyBorder="1" applyAlignment="1">
      <alignment horizontal="right"/>
    </xf>
    <xf numFmtId="0" fontId="40" fillId="37" borderId="87" xfId="1" applyFont="1" applyFill="1" applyBorder="1"/>
    <xf numFmtId="0" fontId="37" fillId="41" borderId="87" xfId="1" applyFont="1" applyFill="1" applyBorder="1" applyAlignment="1">
      <alignment horizontal="center"/>
    </xf>
    <xf numFmtId="0" fontId="37" fillId="39" borderId="86" xfId="1" applyFont="1" applyFill="1" applyBorder="1"/>
    <xf numFmtId="0" fontId="36" fillId="0" borderId="0" xfId="113" applyFont="1" applyFill="1"/>
    <xf numFmtId="0" fontId="40" fillId="0" borderId="0" xfId="113" applyFont="1"/>
    <xf numFmtId="0" fontId="40" fillId="41" borderId="87" xfId="1" applyFont="1" applyFill="1" applyBorder="1"/>
    <xf numFmtId="0" fontId="37" fillId="39" borderId="0" xfId="113" applyFont="1" applyFill="1"/>
    <xf numFmtId="2" fontId="39" fillId="42" borderId="87" xfId="1" applyNumberFormat="1" applyFont="1" applyFill="1" applyBorder="1" applyAlignment="1">
      <alignment horizontal="right"/>
    </xf>
    <xf numFmtId="49" fontId="25" fillId="42" borderId="46" xfId="1" applyNumberFormat="1" applyFont="1" applyFill="1" applyBorder="1" applyAlignment="1" applyProtection="1">
      <alignment horizontal="left" vertical="center"/>
      <protection locked="0"/>
    </xf>
    <xf numFmtId="49" fontId="25" fillId="42" borderId="47" xfId="1" applyNumberFormat="1" applyFont="1" applyFill="1" applyBorder="1" applyAlignment="1" applyProtection="1">
      <alignment horizontal="left" vertical="center"/>
      <protection locked="0"/>
    </xf>
    <xf numFmtId="0" fontId="28" fillId="42" borderId="0" xfId="1" applyFont="1" applyFill="1" applyBorder="1" applyAlignment="1">
      <alignment vertical="center"/>
    </xf>
    <xf numFmtId="49" fontId="25" fillId="42" borderId="13" xfId="1" applyNumberFormat="1" applyFont="1" applyFill="1" applyBorder="1" applyAlignment="1" applyProtection="1">
      <alignment horizontal="left" vertical="center"/>
      <protection locked="0"/>
    </xf>
    <xf numFmtId="4" fontId="25" fillId="42" borderId="14" xfId="1" applyNumberFormat="1" applyFont="1" applyFill="1" applyBorder="1" applyAlignment="1" applyProtection="1">
      <alignment horizontal="right" vertical="center"/>
      <protection locked="0"/>
    </xf>
    <xf numFmtId="4" fontId="25" fillId="42" borderId="77" xfId="1" applyNumberFormat="1" applyFont="1" applyFill="1" applyBorder="1" applyAlignment="1" applyProtection="1">
      <alignment horizontal="right" vertical="center"/>
      <protection locked="0"/>
    </xf>
    <xf numFmtId="10" fontId="25" fillId="42" borderId="76" xfId="2" applyNumberFormat="1" applyFont="1" applyFill="1" applyBorder="1" applyAlignment="1" applyProtection="1">
      <alignment horizontal="right" vertical="center"/>
      <protection locked="0"/>
    </xf>
    <xf numFmtId="4" fontId="25" fillId="42" borderId="35" xfId="1" applyNumberFormat="1" applyFont="1" applyFill="1" applyBorder="1" applyAlignment="1" applyProtection="1">
      <alignment horizontal="right" vertical="center"/>
      <protection locked="0"/>
    </xf>
    <xf numFmtId="4" fontId="25" fillId="42" borderId="51" xfId="1" applyNumberFormat="1" applyFont="1" applyFill="1" applyBorder="1" applyAlignment="1" applyProtection="1">
      <alignment horizontal="right" vertical="center"/>
      <protection locked="0"/>
    </xf>
    <xf numFmtId="4" fontId="25" fillId="42" borderId="52" xfId="1" applyNumberFormat="1" applyFont="1" applyFill="1" applyBorder="1" applyAlignment="1" applyProtection="1">
      <alignment horizontal="right" vertical="center"/>
      <protection locked="0"/>
    </xf>
    <xf numFmtId="10" fontId="25" fillId="42" borderId="48" xfId="2" applyNumberFormat="1" applyFont="1" applyFill="1" applyBorder="1" applyAlignment="1" applyProtection="1">
      <alignment horizontal="right" vertical="center"/>
      <protection locked="0"/>
    </xf>
    <xf numFmtId="4" fontId="25" fillId="42" borderId="53" xfId="1" applyNumberFormat="1" applyFont="1" applyFill="1" applyBorder="1" applyAlignment="1" applyProtection="1">
      <alignment horizontal="right" vertical="center"/>
      <protection locked="0"/>
    </xf>
    <xf numFmtId="4" fontId="25" fillId="42" borderId="54" xfId="1" applyNumberFormat="1" applyFont="1" applyFill="1" applyBorder="1" applyAlignment="1" applyProtection="1">
      <alignment horizontal="right" vertical="center"/>
      <protection locked="0"/>
    </xf>
    <xf numFmtId="4" fontId="25" fillId="42" borderId="49" xfId="1" applyNumberFormat="1" applyFont="1" applyFill="1" applyBorder="1" applyAlignment="1" applyProtection="1">
      <alignment horizontal="right" vertical="center"/>
      <protection locked="0"/>
    </xf>
    <xf numFmtId="4" fontId="25" fillId="42" borderId="50" xfId="1" applyNumberFormat="1" applyFont="1" applyFill="1" applyBorder="1" applyAlignment="1" applyProtection="1">
      <alignment horizontal="right" vertical="center"/>
      <protection locked="0"/>
    </xf>
    <xf numFmtId="4" fontId="25" fillId="0" borderId="51" xfId="1" applyNumberFormat="1" applyFont="1" applyFill="1" applyBorder="1" applyAlignment="1" applyProtection="1">
      <alignment horizontal="right" vertical="center"/>
      <protection locked="0"/>
    </xf>
    <xf numFmtId="2" fontId="41" fillId="0" borderId="0" xfId="0" applyNumberFormat="1" applyFont="1"/>
    <xf numFmtId="0" fontId="41" fillId="0" borderId="0" xfId="0" applyFont="1"/>
    <xf numFmtId="49" fontId="25" fillId="35" borderId="32" xfId="1" applyNumberFormat="1" applyFont="1" applyFill="1" applyBorder="1" applyAlignment="1" applyProtection="1">
      <alignment horizontal="center" vertical="center"/>
      <protection locked="0"/>
    </xf>
    <xf numFmtId="49" fontId="25" fillId="35" borderId="26" xfId="1" applyNumberFormat="1" applyFont="1" applyFill="1" applyBorder="1" applyAlignment="1" applyProtection="1">
      <alignment horizontal="center" vertical="center"/>
      <protection locked="0"/>
    </xf>
    <xf numFmtId="49" fontId="25" fillId="35" borderId="25" xfId="1" applyNumberFormat="1" applyFont="1" applyFill="1" applyBorder="1" applyAlignment="1" applyProtection="1">
      <alignment horizontal="center" vertical="center"/>
      <protection locked="0"/>
    </xf>
    <xf numFmtId="49" fontId="25" fillId="35" borderId="28" xfId="1" applyNumberFormat="1" applyFont="1" applyFill="1" applyBorder="1" applyAlignment="1" applyProtection="1">
      <alignment horizontal="center" vertical="center"/>
      <protection locked="0"/>
    </xf>
    <xf numFmtId="49" fontId="19" fillId="34" borderId="10" xfId="1" applyNumberFormat="1" applyFont="1" applyFill="1" applyBorder="1" applyAlignment="1" applyProtection="1">
      <alignment horizontal="center" vertical="center"/>
      <protection locked="0"/>
    </xf>
    <xf numFmtId="49" fontId="19" fillId="34" borderId="11" xfId="1" applyNumberFormat="1" applyFont="1" applyFill="1" applyBorder="1" applyAlignment="1" applyProtection="1">
      <alignment horizontal="center" vertical="center"/>
      <protection locked="0"/>
    </xf>
    <xf numFmtId="49" fontId="19" fillId="34" borderId="12" xfId="1" applyNumberFormat="1" applyFont="1" applyFill="1" applyBorder="1" applyAlignment="1" applyProtection="1">
      <alignment horizontal="center" vertical="center"/>
      <protection locked="0"/>
    </xf>
    <xf numFmtId="49" fontId="25" fillId="34" borderId="22" xfId="1" quotePrefix="1" applyNumberFormat="1" applyFont="1" applyFill="1" applyBorder="1" applyAlignment="1" applyProtection="1">
      <alignment horizontal="right" vertical="center"/>
      <protection locked="0"/>
    </xf>
    <xf numFmtId="49" fontId="25" fillId="34" borderId="69" xfId="1" quotePrefix="1" applyNumberFormat="1" applyFont="1" applyFill="1" applyBorder="1" applyAlignment="1" applyProtection="1">
      <alignment horizontal="right" vertical="center"/>
      <protection locked="0"/>
    </xf>
    <xf numFmtId="49" fontId="25" fillId="34" borderId="10" xfId="1" applyNumberFormat="1" applyFont="1" applyFill="1" applyBorder="1" applyAlignment="1" applyProtection="1">
      <alignment horizontal="right" vertical="center"/>
      <protection locked="0"/>
    </xf>
    <xf numFmtId="49" fontId="25" fillId="34" borderId="11" xfId="1" applyNumberFormat="1" applyFont="1" applyFill="1" applyBorder="1" applyAlignment="1" applyProtection="1">
      <alignment horizontal="right" vertical="center"/>
      <protection locked="0"/>
    </xf>
    <xf numFmtId="49" fontId="25" fillId="34" borderId="22" xfId="1" applyNumberFormat="1" applyFont="1" applyFill="1" applyBorder="1" applyAlignment="1" applyProtection="1">
      <alignment horizontal="center" vertical="center"/>
      <protection locked="0"/>
    </xf>
    <xf numFmtId="49" fontId="25" fillId="34" borderId="23" xfId="1" applyNumberFormat="1" applyFont="1" applyFill="1" applyBorder="1" applyAlignment="1" applyProtection="1">
      <alignment horizontal="center" vertical="center"/>
      <protection locked="0"/>
    </xf>
    <xf numFmtId="49" fontId="25" fillId="34" borderId="10" xfId="1" quotePrefix="1" applyNumberFormat="1" applyFont="1" applyFill="1" applyBorder="1" applyAlignment="1" applyProtection="1">
      <alignment horizontal="center" vertical="center"/>
      <protection locked="0"/>
    </xf>
    <xf numFmtId="49" fontId="25" fillId="34" borderId="11" xfId="1" quotePrefix="1" applyNumberFormat="1" applyFont="1" applyFill="1" applyBorder="1" applyAlignment="1" applyProtection="1">
      <alignment horizontal="center" vertical="center"/>
      <protection locked="0"/>
    </xf>
    <xf numFmtId="49" fontId="25" fillId="34" borderId="12" xfId="1" quotePrefix="1" applyNumberFormat="1" applyFont="1" applyFill="1" applyBorder="1" applyAlignment="1" applyProtection="1">
      <alignment horizontal="center" vertical="center"/>
      <protection locked="0"/>
    </xf>
    <xf numFmtId="0" fontId="36" fillId="0" borderId="83" xfId="113" applyFont="1" applyBorder="1" applyAlignment="1">
      <alignment horizontal="center"/>
    </xf>
    <xf numFmtId="0" fontId="36" fillId="0" borderId="84" xfId="113" applyFont="1" applyBorder="1" applyAlignment="1">
      <alignment horizontal="center"/>
    </xf>
    <xf numFmtId="0" fontId="36" fillId="0" borderId="16" xfId="113" applyFont="1" applyBorder="1" applyAlignment="1">
      <alignment horizontal="center"/>
    </xf>
  </cellXfs>
  <cellStyles count="114">
    <cellStyle name="20 % - Accent1 2" xfId="4"/>
    <cellStyle name="20 % - Accent1 3" xfId="5"/>
    <cellStyle name="20 % - Accent1 4" xfId="6"/>
    <cellStyle name="20 % - Accent1 5" xfId="7"/>
    <cellStyle name="20 % - Accent2 2" xfId="8"/>
    <cellStyle name="20 % - Accent2 3" xfId="9"/>
    <cellStyle name="20 % - Accent2 4" xfId="10"/>
    <cellStyle name="20 % - Accent2 5" xfId="11"/>
    <cellStyle name="20 % - Accent3 2" xfId="12"/>
    <cellStyle name="20 % - Accent3 3" xfId="13"/>
    <cellStyle name="20 % - Accent3 4" xfId="14"/>
    <cellStyle name="20 % - Accent3 5" xfId="15"/>
    <cellStyle name="20 % - Accent4 2" xfId="16"/>
    <cellStyle name="20 % - Accent4 3" xfId="17"/>
    <cellStyle name="20 % - Accent4 4" xfId="18"/>
    <cellStyle name="20 % - Accent4 5" xfId="19"/>
    <cellStyle name="20 % - Accent5 2" xfId="20"/>
    <cellStyle name="20 % - Accent5 3" xfId="21"/>
    <cellStyle name="20 % - Accent5 4" xfId="22"/>
    <cellStyle name="20 % - Accent5 5" xfId="23"/>
    <cellStyle name="20 % - Accent6 2" xfId="24"/>
    <cellStyle name="20 % - Accent6 3" xfId="25"/>
    <cellStyle name="20 % - Accent6 4" xfId="26"/>
    <cellStyle name="20 % - Accent6 5" xfId="27"/>
    <cellStyle name="40 % - Accent1 2" xfId="28"/>
    <cellStyle name="40 % - Accent1 3" xfId="29"/>
    <cellStyle name="40 % - Accent1 4" xfId="30"/>
    <cellStyle name="40 % - Accent1 5" xfId="31"/>
    <cellStyle name="40 % - Accent2 2" xfId="32"/>
    <cellStyle name="40 % - Accent2 3" xfId="33"/>
    <cellStyle name="40 % - Accent2 4" xfId="34"/>
    <cellStyle name="40 % - Accent2 5" xfId="35"/>
    <cellStyle name="40 % - Accent3 2" xfId="36"/>
    <cellStyle name="40 % - Accent3 3" xfId="37"/>
    <cellStyle name="40 % - Accent3 4" xfId="38"/>
    <cellStyle name="40 % - Accent3 5" xfId="39"/>
    <cellStyle name="40 % - Accent4 2" xfId="40"/>
    <cellStyle name="40 % - Accent4 3" xfId="41"/>
    <cellStyle name="40 % - Accent4 4" xfId="42"/>
    <cellStyle name="40 % - Accent4 5" xfId="43"/>
    <cellStyle name="40 % - Accent5 2" xfId="44"/>
    <cellStyle name="40 % - Accent5 3" xfId="45"/>
    <cellStyle name="40 % - Accent5 4" xfId="46"/>
    <cellStyle name="40 % - Accent5 5" xfId="47"/>
    <cellStyle name="40 % - Accent6 2" xfId="48"/>
    <cellStyle name="40 % - Accent6 3" xfId="49"/>
    <cellStyle name="40 % - Accent6 4" xfId="50"/>
    <cellStyle name="40 % - Accent6 5" xfId="51"/>
    <cellStyle name="60 % - Accent1 2" xfId="52"/>
    <cellStyle name="60 % - Accent2 2" xfId="53"/>
    <cellStyle name="60 % - Accent3 2" xfId="54"/>
    <cellStyle name="60 % - Accent4 2" xfId="55"/>
    <cellStyle name="60 % - Accent5 2" xfId="56"/>
    <cellStyle name="60 % - Accent6 2" xfId="57"/>
    <cellStyle name="Accent1 2" xfId="58"/>
    <cellStyle name="Accent2 2" xfId="59"/>
    <cellStyle name="Accent3 2" xfId="60"/>
    <cellStyle name="Accent4 2" xfId="61"/>
    <cellStyle name="Accent5 2" xfId="62"/>
    <cellStyle name="Accent6 2" xfId="63"/>
    <cellStyle name="Avertissement 2" xfId="64"/>
    <cellStyle name="Calcul 2" xfId="65"/>
    <cellStyle name="Cellule liée 2" xfId="66"/>
    <cellStyle name="Commentaire 2" xfId="67"/>
    <cellStyle name="Commentaire 3" xfId="68"/>
    <cellStyle name="Commentaire 4" xfId="69"/>
    <cellStyle name="Commentaire 5" xfId="70"/>
    <cellStyle name="Entrée 2" xfId="71"/>
    <cellStyle name="Euro" xfId="72"/>
    <cellStyle name="Insatisfaisant 2" xfId="73"/>
    <cellStyle name="Milliers 2" xfId="74"/>
    <cellStyle name="Milliers 3" xfId="75"/>
    <cellStyle name="Milliers 4" xfId="76"/>
    <cellStyle name="Milliers 5" xfId="77"/>
    <cellStyle name="Milliers 5 2" xfId="78"/>
    <cellStyle name="Milliers 6" xfId="79"/>
    <cellStyle name="NELLY" xfId="80"/>
    <cellStyle name="Neutre 2" xfId="81"/>
    <cellStyle name="Non défini" xfId="82"/>
    <cellStyle name="Normal" xfId="0" builtinId="0"/>
    <cellStyle name="Normal 10" xfId="83"/>
    <cellStyle name="Normal 13" xfId="84"/>
    <cellStyle name="Normal 2" xfId="1"/>
    <cellStyle name="Normal 2 2" xfId="3"/>
    <cellStyle name="Normal 2 2 2" xfId="85"/>
    <cellStyle name="Normal 2 3" xfId="86"/>
    <cellStyle name="Normal 3" xfId="87"/>
    <cellStyle name="Normal 3 2" xfId="88"/>
    <cellStyle name="Normal 4" xfId="89"/>
    <cellStyle name="Normal 4 2" xfId="90"/>
    <cellStyle name="Normal 5" xfId="91"/>
    <cellStyle name="Normal 5 2" xfId="92"/>
    <cellStyle name="Normal 6" xfId="93"/>
    <cellStyle name="Normal 7" xfId="94"/>
    <cellStyle name="Normal 7 2" xfId="95"/>
    <cellStyle name="Normal 8" xfId="96"/>
    <cellStyle name="Normal 9" xfId="97"/>
    <cellStyle name="Normal_Fichier KB15N - Personnel interne" xfId="113"/>
    <cellStyle name="Pourcentage 2" xfId="2"/>
    <cellStyle name="Pourcentage 3" xfId="98"/>
    <cellStyle name="Pourcentage 4" xfId="99"/>
    <cellStyle name="Pourcentage 5" xfId="100"/>
    <cellStyle name="Protected" xfId="101"/>
    <cellStyle name="Satisfaisant 2" xfId="102"/>
    <cellStyle name="Sortie 2" xfId="103"/>
    <cellStyle name="Texte explicatif 2" xfId="104"/>
    <cellStyle name="Titre 2" xfId="105"/>
    <cellStyle name="Titre 1 2" xfId="106"/>
    <cellStyle name="Titre 2 2" xfId="107"/>
    <cellStyle name="Titre 3 2" xfId="108"/>
    <cellStyle name="Titre 4 2" xfId="109"/>
    <cellStyle name="Total 2" xfId="110"/>
    <cellStyle name="UnProtected" xfId="111"/>
    <cellStyle name="Vérification 2" xfId="112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A2:AF46"/>
  <sheetViews>
    <sheetView zoomScaleNormal="100" workbookViewId="0">
      <selection activeCell="B6" sqref="B6"/>
    </sheetView>
  </sheetViews>
  <sheetFormatPr baseColWidth="10" defaultRowHeight="12.75"/>
  <cols>
    <col min="1" max="1" width="8.85546875" style="1" customWidth="1"/>
    <col min="2" max="2" width="38.42578125" style="1" customWidth="1"/>
    <col min="3" max="3" width="2.140625" style="3" customWidth="1"/>
    <col min="4" max="4" width="5.140625" style="1" customWidth="1"/>
    <col min="5" max="8" width="10.140625" style="1" customWidth="1"/>
    <col min="9" max="9" width="3.140625" style="3" customWidth="1"/>
    <col min="10" max="10" width="10.140625" style="1" customWidth="1"/>
    <col min="11" max="12" width="9.85546875" style="1" customWidth="1"/>
    <col min="13" max="13" width="9.28515625" style="1" customWidth="1"/>
    <col min="14" max="14" width="3.140625" style="3" customWidth="1"/>
    <col min="15" max="15" width="9.28515625" style="1" customWidth="1"/>
    <col min="16" max="17" width="8.28515625" style="1" customWidth="1"/>
    <col min="18" max="18" width="9.85546875" style="1" customWidth="1"/>
    <col min="19" max="19" width="3.140625" style="3" customWidth="1"/>
    <col min="20" max="20" width="10.28515625" style="1" customWidth="1"/>
    <col min="21" max="21" width="3.140625" style="5" customWidth="1"/>
    <col min="22" max="22" width="10.28515625" style="1" customWidth="1"/>
    <col min="23" max="23" width="9.85546875" style="1" customWidth="1"/>
    <col min="24" max="24" width="3.7109375" style="6" customWidth="1"/>
    <col min="25" max="28" width="11.42578125" style="1"/>
    <col min="29" max="29" width="11.85546875" style="1" customWidth="1"/>
    <col min="30" max="30" width="9.85546875" style="1" customWidth="1"/>
    <col min="31" max="32" width="11.42578125" style="1" customWidth="1"/>
    <col min="33" max="16384" width="11.42578125" style="1"/>
  </cols>
  <sheetData>
    <row r="2" spans="1:32" ht="13.5" customHeight="1" thickBot="1">
      <c r="B2" s="2"/>
    </row>
    <row r="3" spans="1:32" ht="23.25" customHeight="1" thickBot="1">
      <c r="A3" s="148" t="s">
        <v>34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50"/>
      <c r="X3" s="7"/>
    </row>
    <row r="4" spans="1:32" ht="13.5" customHeight="1" thickBot="1"/>
    <row r="5" spans="1:32" s="2" customFormat="1" ht="13.5" customHeight="1" thickBot="1">
      <c r="B5" s="8" t="s">
        <v>0</v>
      </c>
      <c r="C5" s="9"/>
      <c r="E5" s="11">
        <v>678.09</v>
      </c>
      <c r="F5" s="11">
        <v>678.09</v>
      </c>
      <c r="G5" s="11">
        <v>678.09</v>
      </c>
      <c r="H5" s="11">
        <v>678.09</v>
      </c>
      <c r="I5" s="10"/>
      <c r="J5" s="11">
        <f>+H5</f>
        <v>678.09</v>
      </c>
      <c r="K5" s="12"/>
      <c r="L5" s="11">
        <f>+L6/L11</f>
        <v>225.81348828009101</v>
      </c>
      <c r="M5" s="11">
        <f>+J5-L5</f>
        <v>452.27651171990902</v>
      </c>
      <c r="N5" s="10"/>
      <c r="O5" s="11">
        <f>+H5</f>
        <v>678.09</v>
      </c>
      <c r="P5" s="12"/>
      <c r="Q5" s="11">
        <f>+Q6/Q11</f>
        <v>385.17515923566879</v>
      </c>
      <c r="R5" s="11">
        <f>+R6/R11</f>
        <v>22.110603290676416</v>
      </c>
      <c r="S5" s="10"/>
      <c r="T5" s="11">
        <v>678</v>
      </c>
      <c r="U5" s="13"/>
      <c r="V5" s="11" t="e">
        <f>+V6/V11</f>
        <v>#REF!</v>
      </c>
      <c r="W5" s="11" t="e">
        <f>+H5-V5</f>
        <v>#REF!</v>
      </c>
      <c r="X5" s="14"/>
      <c r="AC5" s="11">
        <v>678.09</v>
      </c>
      <c r="AD5" s="12"/>
      <c r="AE5" s="11">
        <v>635.63479398663696</v>
      </c>
      <c r="AF5" s="11">
        <v>42.455206013363068</v>
      </c>
    </row>
    <row r="6" spans="1:32" s="4" customFormat="1" ht="13.5" customHeight="1" thickBot="1">
      <c r="B6" s="15" t="s">
        <v>1</v>
      </c>
      <c r="C6" s="16"/>
      <c r="E6" s="17">
        <f>+E5*E11</f>
        <v>5636629.9059000015</v>
      </c>
      <c r="F6" s="17">
        <f>+F5*F11</f>
        <v>0</v>
      </c>
      <c r="G6" s="17">
        <f>+G5*G11</f>
        <v>0</v>
      </c>
      <c r="H6" s="17">
        <f>+H5*H11</f>
        <v>5636629.9059000015</v>
      </c>
      <c r="I6" s="16"/>
      <c r="J6" s="17">
        <f>+J11*J5</f>
        <v>5626377.1851000013</v>
      </c>
      <c r="L6" s="17">
        <v>2283200.1800000002</v>
      </c>
      <c r="M6" s="17">
        <f>+J6-L6</f>
        <v>3343177.0051000011</v>
      </c>
      <c r="N6" s="16"/>
      <c r="O6" s="17">
        <f>+O11*O5</f>
        <v>0</v>
      </c>
      <c r="Q6" s="87">
        <v>60472.5</v>
      </c>
      <c r="R6" s="17">
        <f>+O6-Q6</f>
        <v>-60472.5</v>
      </c>
      <c r="S6" s="16"/>
      <c r="T6" s="17">
        <f>+T11*T5</f>
        <v>-1219376.2200000002</v>
      </c>
      <c r="U6" s="18"/>
      <c r="V6" s="17">
        <f>+L6+T6</f>
        <v>1063823.96</v>
      </c>
      <c r="W6" s="17">
        <f>+H6-V6</f>
        <v>4572805.9459000016</v>
      </c>
      <c r="X6" s="19"/>
      <c r="AC6" s="17">
        <v>2575208.4214546466</v>
      </c>
      <c r="AE6" s="17">
        <v>2283200.1800000002</v>
      </c>
      <c r="AF6" s="17">
        <v>292008.24145464646</v>
      </c>
    </row>
    <row r="7" spans="1:32" ht="13.5" customHeight="1" thickBot="1">
      <c r="A7" s="20"/>
      <c r="B7" s="20"/>
      <c r="C7" s="21"/>
      <c r="E7" s="22">
        <v>44114.259879999998</v>
      </c>
      <c r="F7" s="22"/>
      <c r="G7" s="22"/>
      <c r="H7" s="22"/>
      <c r="I7" s="21"/>
      <c r="J7" s="23" t="s">
        <v>2</v>
      </c>
      <c r="K7" s="23"/>
      <c r="L7" s="20"/>
      <c r="M7" s="20"/>
      <c r="N7" s="21"/>
      <c r="O7" s="20"/>
      <c r="P7" s="23"/>
      <c r="Q7" s="20"/>
      <c r="R7" s="20"/>
      <c r="S7" s="21"/>
      <c r="T7" s="20"/>
      <c r="U7" s="24"/>
      <c r="V7" s="20"/>
      <c r="W7" s="20"/>
      <c r="X7" s="25"/>
      <c r="AC7" s="23" t="s">
        <v>2</v>
      </c>
      <c r="AD7" s="23"/>
      <c r="AE7" s="20"/>
      <c r="AF7" s="20"/>
    </row>
    <row r="8" spans="1:32" ht="28.5" customHeight="1" thickBot="1">
      <c r="A8" s="20"/>
      <c r="B8" s="26"/>
      <c r="C8" s="27" t="s">
        <v>3</v>
      </c>
      <c r="E8" s="88" t="s">
        <v>4</v>
      </c>
      <c r="F8" s="88" t="s">
        <v>5</v>
      </c>
      <c r="G8" s="88" t="s">
        <v>6</v>
      </c>
      <c r="H8" s="88" t="s">
        <v>35</v>
      </c>
      <c r="I8" s="28" t="s">
        <v>3</v>
      </c>
      <c r="J8" s="151" t="s">
        <v>7</v>
      </c>
      <c r="K8" s="152"/>
      <c r="L8" s="152"/>
      <c r="M8" s="89" t="s">
        <v>36</v>
      </c>
      <c r="N8" s="27" t="s">
        <v>3</v>
      </c>
      <c r="O8" s="153" t="s">
        <v>37</v>
      </c>
      <c r="P8" s="154"/>
      <c r="Q8" s="154"/>
      <c r="R8" s="29" t="s">
        <v>36</v>
      </c>
      <c r="S8" s="27" t="s">
        <v>3</v>
      </c>
      <c r="T8" s="30" t="s">
        <v>8</v>
      </c>
      <c r="U8" s="31" t="s">
        <v>3</v>
      </c>
      <c r="V8" s="155" t="s">
        <v>9</v>
      </c>
      <c r="W8" s="156"/>
      <c r="X8" s="32"/>
      <c r="AC8" s="157" t="s">
        <v>38</v>
      </c>
      <c r="AD8" s="158"/>
      <c r="AE8" s="158"/>
      <c r="AF8" s="159"/>
    </row>
    <row r="9" spans="1:32">
      <c r="A9" s="90" t="s">
        <v>10</v>
      </c>
      <c r="B9" s="91" t="s">
        <v>11</v>
      </c>
      <c r="C9" s="27" t="s">
        <v>12</v>
      </c>
      <c r="D9" s="33" t="s">
        <v>13</v>
      </c>
      <c r="E9" s="92" t="s">
        <v>14</v>
      </c>
      <c r="F9" s="92" t="s">
        <v>14</v>
      </c>
      <c r="G9" s="92" t="s">
        <v>14</v>
      </c>
      <c r="H9" s="92" t="s">
        <v>14</v>
      </c>
      <c r="I9" s="27" t="s">
        <v>12</v>
      </c>
      <c r="J9" s="144" t="s">
        <v>15</v>
      </c>
      <c r="K9" s="145"/>
      <c r="L9" s="34" t="s">
        <v>16</v>
      </c>
      <c r="M9" s="39" t="s">
        <v>17</v>
      </c>
      <c r="N9" s="27" t="s">
        <v>12</v>
      </c>
      <c r="O9" s="146" t="s">
        <v>15</v>
      </c>
      <c r="P9" s="147"/>
      <c r="Q9" s="35" t="s">
        <v>16</v>
      </c>
      <c r="R9" s="36" t="s">
        <v>17</v>
      </c>
      <c r="S9" s="27" t="s">
        <v>12</v>
      </c>
      <c r="T9" s="37" t="s">
        <v>18</v>
      </c>
      <c r="U9" s="31" t="s">
        <v>12</v>
      </c>
      <c r="V9" s="38" t="s">
        <v>16</v>
      </c>
      <c r="W9" s="39" t="s">
        <v>19</v>
      </c>
      <c r="X9" s="32"/>
      <c r="AC9" s="146" t="s">
        <v>15</v>
      </c>
      <c r="AD9" s="145"/>
      <c r="AE9" s="34" t="s">
        <v>16</v>
      </c>
      <c r="AF9" s="34" t="s">
        <v>17</v>
      </c>
    </row>
    <row r="10" spans="1:32" ht="13.5" customHeight="1" thickBot="1">
      <c r="A10" s="93"/>
      <c r="B10" s="94"/>
      <c r="C10" s="21"/>
      <c r="D10" s="40" t="s">
        <v>20</v>
      </c>
      <c r="E10" s="95"/>
      <c r="F10" s="95"/>
      <c r="G10" s="95"/>
      <c r="H10" s="95"/>
      <c r="I10" s="21"/>
      <c r="J10" s="96" t="s">
        <v>14</v>
      </c>
      <c r="K10" s="97" t="s">
        <v>21</v>
      </c>
      <c r="L10" s="42" t="s">
        <v>14</v>
      </c>
      <c r="M10" s="48" t="s">
        <v>14</v>
      </c>
      <c r="N10" s="21"/>
      <c r="O10" s="41" t="s">
        <v>14</v>
      </c>
      <c r="P10" s="43" t="s">
        <v>21</v>
      </c>
      <c r="Q10" s="44" t="s">
        <v>14</v>
      </c>
      <c r="R10" s="45" t="s">
        <v>14</v>
      </c>
      <c r="S10" s="21"/>
      <c r="T10" s="46"/>
      <c r="U10" s="24"/>
      <c r="V10" s="47" t="s">
        <v>14</v>
      </c>
      <c r="W10" s="48" t="s">
        <v>14</v>
      </c>
      <c r="X10" s="32"/>
      <c r="AC10" s="49" t="s">
        <v>14</v>
      </c>
      <c r="AD10" s="42" t="s">
        <v>21</v>
      </c>
      <c r="AE10" s="42" t="s">
        <v>14</v>
      </c>
      <c r="AF10" s="42" t="s">
        <v>14</v>
      </c>
    </row>
    <row r="11" spans="1:32" s="61" customFormat="1" ht="19.5" customHeight="1" thickBot="1">
      <c r="A11" s="50"/>
      <c r="B11" s="51" t="s">
        <v>22</v>
      </c>
      <c r="C11" s="52"/>
      <c r="D11" s="53" t="s">
        <v>39</v>
      </c>
      <c r="E11" s="86">
        <f>E12+E18</f>
        <v>8312.510000000002</v>
      </c>
      <c r="F11" s="86">
        <f t="shared" ref="F11:H11" si="0">F12+F18</f>
        <v>0</v>
      </c>
      <c r="G11" s="86">
        <f t="shared" si="0"/>
        <v>0</v>
      </c>
      <c r="H11" s="86">
        <f t="shared" si="0"/>
        <v>8312.510000000002</v>
      </c>
      <c r="I11" s="52"/>
      <c r="J11" s="54">
        <f t="shared" ref="J11:M11" si="1">J12+J18</f>
        <v>8297.3900000000012</v>
      </c>
      <c r="K11" s="98">
        <f t="shared" si="1"/>
        <v>1.9981479099678454</v>
      </c>
      <c r="L11" s="54">
        <f t="shared" si="1"/>
        <v>10111</v>
      </c>
      <c r="M11" s="54">
        <f t="shared" si="1"/>
        <v>-1813.61</v>
      </c>
      <c r="N11" s="57"/>
      <c r="O11" s="99">
        <f t="shared" ref="O11:R11" si="2">O12+O18</f>
        <v>0</v>
      </c>
      <c r="P11" s="55">
        <f t="shared" si="2"/>
        <v>0</v>
      </c>
      <c r="Q11" s="54">
        <f t="shared" si="2"/>
        <v>157</v>
      </c>
      <c r="R11" s="100">
        <f t="shared" si="2"/>
        <v>-2735</v>
      </c>
      <c r="S11" s="52"/>
      <c r="T11" s="56">
        <f>T12+T18</f>
        <v>-1798.4900000000002</v>
      </c>
      <c r="U11" s="57"/>
      <c r="V11" s="58" t="e">
        <f>+V12+V18+#REF!+#REF!+#REF!+#REF!</f>
        <v>#REF!</v>
      </c>
      <c r="W11" s="59">
        <f>W12+W18</f>
        <v>3.4638958368304884E-14</v>
      </c>
      <c r="X11" s="60"/>
      <c r="AC11" s="62">
        <v>3797.7383849557527</v>
      </c>
      <c r="AD11" s="63">
        <v>0.99012943975475243</v>
      </c>
      <c r="AE11" s="54">
        <v>3592</v>
      </c>
      <c r="AF11" s="54">
        <v>205.7383849557522</v>
      </c>
    </row>
    <row r="12" spans="1:32" s="68" customFormat="1" ht="19.5" customHeight="1" thickBot="1">
      <c r="A12" s="126"/>
      <c r="B12" s="127" t="s">
        <v>23</v>
      </c>
      <c r="C12" s="128"/>
      <c r="D12" s="129" t="s">
        <v>39</v>
      </c>
      <c r="E12" s="130">
        <f>SUM(E13:E17)</f>
        <v>148.76000000000002</v>
      </c>
      <c r="F12" s="130">
        <f>SUM(F13:F17)</f>
        <v>0</v>
      </c>
      <c r="G12" s="130">
        <f>SUM(G13:G17)</f>
        <v>0</v>
      </c>
      <c r="H12" s="130">
        <f>SUM(H13:H17)</f>
        <v>148.76000000000002</v>
      </c>
      <c r="I12" s="52"/>
      <c r="J12" s="131">
        <f>SUM(J13:J17)</f>
        <v>148.76000000000002</v>
      </c>
      <c r="K12" s="132">
        <f>+J12/H12</f>
        <v>1</v>
      </c>
      <c r="L12" s="133">
        <f>SUM(L13:L17)</f>
        <v>232</v>
      </c>
      <c r="M12" s="134">
        <f>SUM(M13:M17)</f>
        <v>-83.240000000000009</v>
      </c>
      <c r="N12" s="57"/>
      <c r="O12" s="135">
        <f>SUM(O13:O17)</f>
        <v>0</v>
      </c>
      <c r="P12" s="136">
        <f>+O12/M12</f>
        <v>0</v>
      </c>
      <c r="Q12" s="137">
        <f>SUM(Q13:Q17)</f>
        <v>91</v>
      </c>
      <c r="R12" s="138">
        <f>SUM(R13:R17)</f>
        <v>-91</v>
      </c>
      <c r="S12" s="64"/>
      <c r="T12" s="139">
        <f>SUM(T13:T17)</f>
        <v>-83.240000000000009</v>
      </c>
      <c r="U12" s="57"/>
      <c r="V12" s="140">
        <f>SUM(V13:V17)</f>
        <v>148.76000000000002</v>
      </c>
      <c r="W12" s="134">
        <f>SUM(W13:W17)</f>
        <v>0</v>
      </c>
      <c r="X12" s="60"/>
      <c r="AC12" s="69">
        <v>148.76000000000002</v>
      </c>
      <c r="AD12" s="70">
        <v>1</v>
      </c>
      <c r="AE12" s="101">
        <v>141</v>
      </c>
      <c r="AF12" s="65">
        <v>7.7600000000000025</v>
      </c>
    </row>
    <row r="13" spans="1:32" s="82" customFormat="1" ht="15" customHeight="1">
      <c r="A13" s="71"/>
      <c r="B13" s="72" t="s">
        <v>24</v>
      </c>
      <c r="C13" s="21"/>
      <c r="D13" s="73" t="s">
        <v>39</v>
      </c>
      <c r="E13" s="85">
        <v>13.65</v>
      </c>
      <c r="F13" s="85"/>
      <c r="G13" s="85"/>
      <c r="H13" s="85">
        <f t="shared" ref="H13:H17" si="3">SUM(E13:G13)</f>
        <v>13.65</v>
      </c>
      <c r="I13" s="52"/>
      <c r="J13" s="102">
        <f t="shared" ref="J13:J17" si="4">+H13*K13/100</f>
        <v>13.65</v>
      </c>
      <c r="K13" s="103">
        <v>100</v>
      </c>
      <c r="L13" s="74">
        <f>+AE13+Q13</f>
        <v>12</v>
      </c>
      <c r="M13" s="75">
        <f t="shared" ref="M13:M17" si="5">+J13-L13</f>
        <v>1.6500000000000004</v>
      </c>
      <c r="N13" s="24"/>
      <c r="O13" s="76">
        <f>+J13-AC13</f>
        <v>0</v>
      </c>
      <c r="P13" s="77">
        <f t="shared" ref="P13:P17" si="6">+O13/H13</f>
        <v>0</v>
      </c>
      <c r="Q13" s="78"/>
      <c r="R13" s="104">
        <f t="shared" ref="R13:R17" si="7">+O13-Q13</f>
        <v>0</v>
      </c>
      <c r="S13" s="21"/>
      <c r="T13" s="79">
        <f t="shared" ref="T13:T17" si="8">H13-L13</f>
        <v>1.6500000000000004</v>
      </c>
      <c r="U13" s="24"/>
      <c r="V13" s="80">
        <f t="shared" ref="V13:V17" si="9">+L13+T13</f>
        <v>13.65</v>
      </c>
      <c r="W13" s="75">
        <f t="shared" ref="W13:W17" si="10">+H13-V13</f>
        <v>0</v>
      </c>
      <c r="X13" s="81"/>
      <c r="AC13" s="83">
        <v>13.65</v>
      </c>
      <c r="AD13" s="84">
        <v>100</v>
      </c>
      <c r="AE13" s="74">
        <v>12</v>
      </c>
      <c r="AF13" s="74">
        <v>1.6500000000000004</v>
      </c>
    </row>
    <row r="14" spans="1:32" s="82" customFormat="1" ht="15" customHeight="1">
      <c r="A14" s="71"/>
      <c r="B14" s="72" t="s">
        <v>25</v>
      </c>
      <c r="C14" s="21"/>
      <c r="D14" s="73" t="s">
        <v>39</v>
      </c>
      <c r="E14" s="85">
        <v>54.6</v>
      </c>
      <c r="F14" s="85"/>
      <c r="G14" s="85"/>
      <c r="H14" s="85">
        <f t="shared" si="3"/>
        <v>54.6</v>
      </c>
      <c r="I14" s="52"/>
      <c r="J14" s="102">
        <f t="shared" si="4"/>
        <v>54.6</v>
      </c>
      <c r="K14" s="103">
        <v>100</v>
      </c>
      <c r="L14" s="74">
        <f>+AE14+Q14</f>
        <v>95</v>
      </c>
      <c r="M14" s="75">
        <f t="shared" si="5"/>
        <v>-40.4</v>
      </c>
      <c r="N14" s="24"/>
      <c r="O14" s="76">
        <f>+J14-AC14</f>
        <v>0</v>
      </c>
      <c r="P14" s="77">
        <f t="shared" si="6"/>
        <v>0</v>
      </c>
      <c r="Q14" s="78">
        <v>45</v>
      </c>
      <c r="R14" s="104">
        <f t="shared" si="7"/>
        <v>-45</v>
      </c>
      <c r="S14" s="21"/>
      <c r="T14" s="79">
        <f t="shared" si="8"/>
        <v>-40.4</v>
      </c>
      <c r="U14" s="24"/>
      <c r="V14" s="80">
        <f t="shared" si="9"/>
        <v>54.6</v>
      </c>
      <c r="W14" s="75">
        <f t="shared" si="10"/>
        <v>0</v>
      </c>
      <c r="X14" s="81"/>
      <c r="AC14" s="83">
        <v>54.6</v>
      </c>
      <c r="AD14" s="84">
        <v>100</v>
      </c>
      <c r="AE14" s="74">
        <v>50</v>
      </c>
      <c r="AF14" s="74">
        <v>4.6000000000000014</v>
      </c>
    </row>
    <row r="15" spans="1:32" s="82" customFormat="1" ht="15" customHeight="1">
      <c r="A15" s="71"/>
      <c r="B15" s="72" t="s">
        <v>26</v>
      </c>
      <c r="C15" s="21"/>
      <c r="D15" s="73" t="s">
        <v>39</v>
      </c>
      <c r="E15" s="85">
        <v>16.8</v>
      </c>
      <c r="F15" s="85"/>
      <c r="G15" s="85"/>
      <c r="H15" s="85">
        <f t="shared" si="3"/>
        <v>16.8</v>
      </c>
      <c r="I15" s="52"/>
      <c r="J15" s="102">
        <f t="shared" si="4"/>
        <v>16.8</v>
      </c>
      <c r="K15" s="103">
        <v>100</v>
      </c>
      <c r="L15" s="74">
        <f>+AE15+Q15</f>
        <v>61</v>
      </c>
      <c r="M15" s="75">
        <f t="shared" si="5"/>
        <v>-44.2</v>
      </c>
      <c r="N15" s="24"/>
      <c r="O15" s="76">
        <f>+J15-AC15</f>
        <v>0</v>
      </c>
      <c r="P15" s="77">
        <f t="shared" si="6"/>
        <v>0</v>
      </c>
      <c r="Q15" s="78">
        <v>46</v>
      </c>
      <c r="R15" s="104">
        <f t="shared" si="7"/>
        <v>-46</v>
      </c>
      <c r="S15" s="21"/>
      <c r="T15" s="79">
        <f t="shared" si="8"/>
        <v>-44.2</v>
      </c>
      <c r="U15" s="24"/>
      <c r="V15" s="80">
        <f t="shared" si="9"/>
        <v>16.799999999999997</v>
      </c>
      <c r="W15" s="75">
        <f t="shared" si="10"/>
        <v>0</v>
      </c>
      <c r="X15" s="81"/>
      <c r="AC15" s="83">
        <v>16.8</v>
      </c>
      <c r="AD15" s="84">
        <v>100</v>
      </c>
      <c r="AE15" s="74">
        <v>15</v>
      </c>
      <c r="AF15" s="74">
        <v>1.8000000000000007</v>
      </c>
    </row>
    <row r="16" spans="1:32" s="82" customFormat="1" ht="15" customHeight="1">
      <c r="A16" s="71"/>
      <c r="B16" s="72" t="s">
        <v>27</v>
      </c>
      <c r="C16" s="21"/>
      <c r="D16" s="73" t="s">
        <v>39</v>
      </c>
      <c r="E16" s="85">
        <v>63.5</v>
      </c>
      <c r="F16" s="85"/>
      <c r="G16" s="85"/>
      <c r="H16" s="85">
        <f t="shared" si="3"/>
        <v>63.5</v>
      </c>
      <c r="I16" s="52"/>
      <c r="J16" s="102">
        <f t="shared" si="4"/>
        <v>63.5</v>
      </c>
      <c r="K16" s="103">
        <v>100</v>
      </c>
      <c r="L16" s="74">
        <f>+AE16+Q16</f>
        <v>64</v>
      </c>
      <c r="M16" s="75">
        <f t="shared" si="5"/>
        <v>-0.5</v>
      </c>
      <c r="N16" s="24"/>
      <c r="O16" s="76">
        <f>+J16-AC16</f>
        <v>0</v>
      </c>
      <c r="P16" s="77">
        <f t="shared" si="6"/>
        <v>0</v>
      </c>
      <c r="Q16" s="78"/>
      <c r="R16" s="104">
        <f t="shared" si="7"/>
        <v>0</v>
      </c>
      <c r="S16" s="21"/>
      <c r="T16" s="79">
        <f t="shared" si="8"/>
        <v>-0.5</v>
      </c>
      <c r="U16" s="24"/>
      <c r="V16" s="80">
        <f t="shared" si="9"/>
        <v>63.5</v>
      </c>
      <c r="W16" s="75">
        <f t="shared" si="10"/>
        <v>0</v>
      </c>
      <c r="X16" s="81"/>
      <c r="AC16" s="83">
        <v>63.5</v>
      </c>
      <c r="AD16" s="84">
        <v>100</v>
      </c>
      <c r="AE16" s="74">
        <v>64</v>
      </c>
      <c r="AF16" s="74">
        <v>-0.5</v>
      </c>
    </row>
    <row r="17" spans="1:32" s="82" customFormat="1" ht="15" customHeight="1" thickBot="1">
      <c r="A17" s="71"/>
      <c r="B17" s="72" t="s">
        <v>28</v>
      </c>
      <c r="C17" s="21"/>
      <c r="D17" s="73" t="s">
        <v>39</v>
      </c>
      <c r="E17" s="85">
        <v>0.21</v>
      </c>
      <c r="F17" s="85"/>
      <c r="G17" s="85"/>
      <c r="H17" s="85">
        <f t="shared" si="3"/>
        <v>0.21</v>
      </c>
      <c r="I17" s="52"/>
      <c r="J17" s="102">
        <f t="shared" si="4"/>
        <v>0.21</v>
      </c>
      <c r="K17" s="103">
        <v>100</v>
      </c>
      <c r="L17" s="74">
        <f>+AE17+Q17</f>
        <v>0</v>
      </c>
      <c r="M17" s="75">
        <f t="shared" si="5"/>
        <v>0.21</v>
      </c>
      <c r="N17" s="24"/>
      <c r="O17" s="76">
        <f>+J17-AC17</f>
        <v>0</v>
      </c>
      <c r="P17" s="77">
        <f t="shared" si="6"/>
        <v>0</v>
      </c>
      <c r="Q17" s="78"/>
      <c r="R17" s="104">
        <f t="shared" si="7"/>
        <v>0</v>
      </c>
      <c r="S17" s="21"/>
      <c r="T17" s="79">
        <f t="shared" si="8"/>
        <v>0.21</v>
      </c>
      <c r="U17" s="24"/>
      <c r="V17" s="80">
        <f t="shared" si="9"/>
        <v>0.21</v>
      </c>
      <c r="W17" s="75">
        <f t="shared" si="10"/>
        <v>0</v>
      </c>
      <c r="X17" s="81"/>
      <c r="AC17" s="83">
        <v>0.21</v>
      </c>
      <c r="AD17" s="84">
        <v>100</v>
      </c>
      <c r="AE17" s="74">
        <v>0</v>
      </c>
      <c r="AF17" s="74">
        <v>0.21</v>
      </c>
    </row>
    <row r="18" spans="1:32" s="68" customFormat="1" ht="19.5" customHeight="1" thickBot="1">
      <c r="A18" s="126"/>
      <c r="B18" s="127" t="s">
        <v>29</v>
      </c>
      <c r="C18" s="128"/>
      <c r="D18" s="129" t="s">
        <v>39</v>
      </c>
      <c r="E18" s="130">
        <f>SUM(E19:E28)</f>
        <v>8163.7500000000027</v>
      </c>
      <c r="F18" s="130">
        <f>SUM(F19:F28)</f>
        <v>0</v>
      </c>
      <c r="G18" s="130">
        <f>SUM(G19:G28)</f>
        <v>0</v>
      </c>
      <c r="H18" s="130">
        <f>SUM(H19:H28)</f>
        <v>8163.7500000000027</v>
      </c>
      <c r="I18" s="52"/>
      <c r="J18" s="131">
        <f>SUM(J19:J28)</f>
        <v>8148.6300000000019</v>
      </c>
      <c r="K18" s="132">
        <f>+J18/H18</f>
        <v>0.99814790996784553</v>
      </c>
      <c r="L18" s="133">
        <f>SUM(L19:L28)</f>
        <v>9879</v>
      </c>
      <c r="M18" s="134">
        <f>SUM(M19:M28)</f>
        <v>-1730.37</v>
      </c>
      <c r="N18" s="57"/>
      <c r="O18" s="135">
        <f>SUM(O19:O28)</f>
        <v>0</v>
      </c>
      <c r="P18" s="136">
        <f>+O18/M18</f>
        <v>0</v>
      </c>
      <c r="Q18" s="137">
        <f>SUM(Q19:Q22)</f>
        <v>66</v>
      </c>
      <c r="R18" s="138">
        <f>SUM(R19:R28)</f>
        <v>-2644</v>
      </c>
      <c r="S18" s="52"/>
      <c r="T18" s="140">
        <f>SUM(T19:T28)</f>
        <v>-1715.2500000000002</v>
      </c>
      <c r="U18" s="141"/>
      <c r="V18" s="66">
        <f>SUM(V19:V28)</f>
        <v>8163.7500000000027</v>
      </c>
      <c r="W18" s="67">
        <f>SUM(W19:W28)</f>
        <v>3.4638958368304884E-14</v>
      </c>
      <c r="X18" s="60"/>
      <c r="AC18" s="69">
        <v>1223.3400000000001</v>
      </c>
      <c r="AD18" s="70">
        <v>0.99897109260166583</v>
      </c>
      <c r="AE18" s="101">
        <v>1134</v>
      </c>
      <c r="AF18" s="65">
        <v>89.34</v>
      </c>
    </row>
    <row r="19" spans="1:32" s="82" customFormat="1" ht="15" customHeight="1">
      <c r="A19" s="71"/>
      <c r="B19" s="72" t="s">
        <v>24</v>
      </c>
      <c r="C19" s="21"/>
      <c r="D19" s="73" t="s">
        <v>39</v>
      </c>
      <c r="E19" s="85">
        <v>85.05</v>
      </c>
      <c r="F19" s="85"/>
      <c r="G19" s="85"/>
      <c r="H19" s="85">
        <f t="shared" ref="H19:H28" si="11">SUM(E19:G19)</f>
        <v>85.05</v>
      </c>
      <c r="I19" s="21"/>
      <c r="J19" s="102">
        <f>+H19*K19/100</f>
        <v>85.05</v>
      </c>
      <c r="K19" s="103">
        <v>100</v>
      </c>
      <c r="L19" s="74">
        <f t="shared" ref="L19:L28" si="12">+AE19+Q19</f>
        <v>82</v>
      </c>
      <c r="M19" s="75">
        <f>+J19-L19</f>
        <v>3.0499999999999972</v>
      </c>
      <c r="N19" s="24"/>
      <c r="O19" s="76">
        <f t="shared" ref="O19:O28" si="13">+J19-AC19</f>
        <v>0</v>
      </c>
      <c r="P19" s="77">
        <f>+O19/H19</f>
        <v>0</v>
      </c>
      <c r="Q19" s="78"/>
      <c r="R19" s="104">
        <f>+O19-Q19</f>
        <v>0</v>
      </c>
      <c r="S19" s="52"/>
      <c r="T19" s="79">
        <f t="shared" ref="T19:T28" si="14">H19-L19</f>
        <v>3.0499999999999972</v>
      </c>
      <c r="U19" s="24"/>
      <c r="V19" s="80">
        <f>+L19+T19</f>
        <v>85.05</v>
      </c>
      <c r="W19" s="75">
        <f>+H19-V19</f>
        <v>0</v>
      </c>
      <c r="X19" s="81"/>
      <c r="AC19" s="83">
        <v>85.05</v>
      </c>
      <c r="AD19" s="84">
        <v>100</v>
      </c>
      <c r="AE19" s="74">
        <v>82</v>
      </c>
      <c r="AF19" s="74">
        <v>3.0499999999999972</v>
      </c>
    </row>
    <row r="20" spans="1:32" s="82" customFormat="1" ht="15" customHeight="1">
      <c r="A20" s="71"/>
      <c r="B20" s="72" t="s">
        <v>30</v>
      </c>
      <c r="C20" s="21"/>
      <c r="D20" s="73" t="s">
        <v>39</v>
      </c>
      <c r="E20" s="85">
        <v>199.5</v>
      </c>
      <c r="F20" s="85"/>
      <c r="G20" s="85"/>
      <c r="H20" s="85">
        <f t="shared" si="11"/>
        <v>199.5</v>
      </c>
      <c r="I20" s="21"/>
      <c r="J20" s="102">
        <f t="shared" ref="J20:J28" si="15">+H20*K20/100</f>
        <v>199.5</v>
      </c>
      <c r="K20" s="103">
        <v>100</v>
      </c>
      <c r="L20" s="74">
        <f t="shared" si="12"/>
        <v>190</v>
      </c>
      <c r="M20" s="75">
        <f t="shared" ref="M20:M28" si="16">+J20-L20</f>
        <v>9.5</v>
      </c>
      <c r="N20" s="24"/>
      <c r="O20" s="76">
        <f t="shared" si="13"/>
        <v>0</v>
      </c>
      <c r="P20" s="77">
        <f t="shared" ref="P20:P28" si="17">+O20/H20</f>
        <v>0</v>
      </c>
      <c r="Q20" s="78"/>
      <c r="R20" s="104">
        <f t="shared" ref="R20:R28" si="18">+O20-Q20</f>
        <v>0</v>
      </c>
      <c r="S20" s="52"/>
      <c r="T20" s="79">
        <f t="shared" si="14"/>
        <v>9.5</v>
      </c>
      <c r="U20" s="24"/>
      <c r="V20" s="80">
        <f t="shared" ref="V20:V28" si="19">+L20+T20</f>
        <v>199.5</v>
      </c>
      <c r="W20" s="75">
        <f t="shared" ref="W20:W28" si="20">+H20-V20</f>
        <v>0</v>
      </c>
      <c r="X20" s="81"/>
      <c r="AC20" s="83">
        <v>199.5</v>
      </c>
      <c r="AD20" s="84">
        <v>100</v>
      </c>
      <c r="AE20" s="74">
        <v>190</v>
      </c>
      <c r="AF20" s="74">
        <v>9.5</v>
      </c>
    </row>
    <row r="21" spans="1:32" s="82" customFormat="1" ht="15" customHeight="1">
      <c r="A21" s="71"/>
      <c r="B21" s="72" t="s">
        <v>25</v>
      </c>
      <c r="C21" s="21"/>
      <c r="D21" s="73" t="s">
        <v>39</v>
      </c>
      <c r="E21" s="85">
        <v>360.15</v>
      </c>
      <c r="F21" s="85"/>
      <c r="G21" s="85"/>
      <c r="H21" s="85">
        <f t="shared" si="11"/>
        <v>360.15</v>
      </c>
      <c r="I21" s="21"/>
      <c r="J21" s="102">
        <f t="shared" si="15"/>
        <v>360.15</v>
      </c>
      <c r="K21" s="103">
        <v>100</v>
      </c>
      <c r="L21" s="74">
        <f t="shared" si="12"/>
        <v>362</v>
      </c>
      <c r="M21" s="75">
        <f t="shared" si="16"/>
        <v>-1.8500000000000227</v>
      </c>
      <c r="N21" s="24"/>
      <c r="O21" s="76">
        <f t="shared" si="13"/>
        <v>0</v>
      </c>
      <c r="P21" s="77">
        <f t="shared" si="17"/>
        <v>0</v>
      </c>
      <c r="Q21" s="78">
        <v>16</v>
      </c>
      <c r="R21" s="104">
        <f t="shared" si="18"/>
        <v>-16</v>
      </c>
      <c r="S21" s="52"/>
      <c r="T21" s="79">
        <f t="shared" si="14"/>
        <v>-1.8500000000000227</v>
      </c>
      <c r="U21" s="24"/>
      <c r="V21" s="80">
        <f t="shared" si="19"/>
        <v>360.15</v>
      </c>
      <c r="W21" s="75">
        <f t="shared" si="20"/>
        <v>0</v>
      </c>
      <c r="X21" s="81"/>
      <c r="AC21" s="83">
        <v>360.15</v>
      </c>
      <c r="AD21" s="84">
        <v>100</v>
      </c>
      <c r="AE21" s="74">
        <v>346</v>
      </c>
      <c r="AF21" s="74">
        <v>14.149999999999977</v>
      </c>
    </row>
    <row r="22" spans="1:32" s="82" customFormat="1" ht="15" customHeight="1" thickBot="1">
      <c r="A22" s="71"/>
      <c r="B22" s="72" t="s">
        <v>26</v>
      </c>
      <c r="C22" s="21"/>
      <c r="D22" s="73" t="s">
        <v>39</v>
      </c>
      <c r="E22" s="85">
        <v>45.15</v>
      </c>
      <c r="F22" s="85"/>
      <c r="G22" s="85"/>
      <c r="H22" s="85">
        <f t="shared" si="11"/>
        <v>45.15</v>
      </c>
      <c r="I22" s="21"/>
      <c r="J22" s="102">
        <f t="shared" si="15"/>
        <v>45.15</v>
      </c>
      <c r="K22" s="103">
        <v>100</v>
      </c>
      <c r="L22" s="74">
        <f t="shared" si="12"/>
        <v>94</v>
      </c>
      <c r="M22" s="75">
        <f t="shared" si="16"/>
        <v>-48.85</v>
      </c>
      <c r="N22" s="24"/>
      <c r="O22" s="76">
        <f t="shared" si="13"/>
        <v>0</v>
      </c>
      <c r="P22" s="77">
        <f t="shared" si="17"/>
        <v>0</v>
      </c>
      <c r="Q22" s="78">
        <v>50</v>
      </c>
      <c r="R22" s="104">
        <f t="shared" si="18"/>
        <v>-50</v>
      </c>
      <c r="S22" s="52"/>
      <c r="T22" s="79">
        <f t="shared" si="14"/>
        <v>-48.85</v>
      </c>
      <c r="U22" s="24"/>
      <c r="V22" s="80">
        <f t="shared" si="19"/>
        <v>45.15</v>
      </c>
      <c r="W22" s="75">
        <f t="shared" si="20"/>
        <v>0</v>
      </c>
      <c r="X22" s="81"/>
      <c r="AC22" s="83">
        <v>45.15</v>
      </c>
      <c r="AD22" s="84">
        <v>100</v>
      </c>
      <c r="AE22" s="74">
        <v>44</v>
      </c>
      <c r="AF22" s="74">
        <v>1.1499999999999986</v>
      </c>
    </row>
    <row r="23" spans="1:32" s="68" customFormat="1" ht="19.5" customHeight="1" thickBot="1">
      <c r="A23" s="126"/>
      <c r="B23" s="127" t="s">
        <v>60</v>
      </c>
      <c r="C23" s="128"/>
      <c r="D23" s="129" t="s">
        <v>39</v>
      </c>
      <c r="E23" s="130">
        <f>SUM(E24:E39)</f>
        <v>6939.1500000000015</v>
      </c>
      <c r="F23" s="130">
        <f>SUM(F24:F39)</f>
        <v>0</v>
      </c>
      <c r="G23" s="130">
        <f>SUM(G24:G39)</f>
        <v>0</v>
      </c>
      <c r="H23" s="130">
        <f>SUM(H24:H39)</f>
        <v>6939.1500000000015</v>
      </c>
      <c r="I23" s="52"/>
      <c r="J23" s="131">
        <f>SUM(J24:J39)</f>
        <v>6925.2900000000009</v>
      </c>
      <c r="K23" s="132">
        <f>+J23/H23</f>
        <v>0.99800263721060933</v>
      </c>
      <c r="L23" s="133">
        <f>SUM(L24:L39)</f>
        <v>8487</v>
      </c>
      <c r="M23" s="134">
        <f>SUM(M24:M39)</f>
        <v>-1561.7099999999996</v>
      </c>
      <c r="N23" s="57"/>
      <c r="O23" s="135">
        <f>SUM(O24:O39)</f>
        <v>0</v>
      </c>
      <c r="P23" s="136">
        <f>+O23/M23</f>
        <v>0</v>
      </c>
      <c r="Q23" s="137">
        <f>SUM(Q24:Q28)</f>
        <v>192</v>
      </c>
      <c r="R23" s="138">
        <f>SUM(R24:R39)</f>
        <v>-2386</v>
      </c>
      <c r="S23" s="52"/>
      <c r="T23" s="140">
        <f>SUM(T24:T39)</f>
        <v>-1547.85</v>
      </c>
      <c r="U23" s="141"/>
      <c r="V23" s="66">
        <f>SUM(V24:V39)</f>
        <v>6939.1500000000015</v>
      </c>
      <c r="W23" s="67">
        <f>SUM(W24:W39)</f>
        <v>3.4638958368304884E-14</v>
      </c>
      <c r="X23" s="60"/>
      <c r="AC23" s="69">
        <v>1223.3400000000001</v>
      </c>
      <c r="AD23" s="70">
        <v>0.99897109260166583</v>
      </c>
      <c r="AE23" s="101">
        <v>1134</v>
      </c>
      <c r="AF23" s="65">
        <v>89.34</v>
      </c>
    </row>
    <row r="24" spans="1:32" s="82" customFormat="1" ht="15" customHeight="1">
      <c r="A24" s="71"/>
      <c r="B24" s="72" t="s">
        <v>27</v>
      </c>
      <c r="C24" s="21"/>
      <c r="D24" s="73" t="s">
        <v>39</v>
      </c>
      <c r="E24" s="85">
        <v>57</v>
      </c>
      <c r="F24" s="85"/>
      <c r="G24" s="85"/>
      <c r="H24" s="85">
        <f t="shared" si="11"/>
        <v>57</v>
      </c>
      <c r="I24" s="21"/>
      <c r="J24" s="102">
        <f t="shared" si="15"/>
        <v>57</v>
      </c>
      <c r="K24" s="103">
        <v>100</v>
      </c>
      <c r="L24" s="74">
        <f t="shared" si="12"/>
        <v>123</v>
      </c>
      <c r="M24" s="75">
        <f t="shared" si="16"/>
        <v>-66</v>
      </c>
      <c r="N24" s="24"/>
      <c r="O24" s="76">
        <f t="shared" si="13"/>
        <v>0</v>
      </c>
      <c r="P24" s="77">
        <f t="shared" si="17"/>
        <v>0</v>
      </c>
      <c r="Q24" s="78">
        <v>75</v>
      </c>
      <c r="R24" s="104">
        <f t="shared" si="18"/>
        <v>-75</v>
      </c>
      <c r="S24" s="52"/>
      <c r="T24" s="79">
        <f t="shared" si="14"/>
        <v>-66</v>
      </c>
      <c r="U24" s="24"/>
      <c r="V24" s="80">
        <f t="shared" si="19"/>
        <v>57</v>
      </c>
      <c r="W24" s="75">
        <f t="shared" si="20"/>
        <v>0</v>
      </c>
      <c r="X24" s="81"/>
      <c r="AC24" s="83">
        <v>57</v>
      </c>
      <c r="AD24" s="84">
        <v>100</v>
      </c>
      <c r="AE24" s="74">
        <v>48</v>
      </c>
      <c r="AF24" s="74">
        <v>9</v>
      </c>
    </row>
    <row r="25" spans="1:32" s="82" customFormat="1" ht="15" customHeight="1">
      <c r="A25" s="71"/>
      <c r="B25" s="72" t="s">
        <v>28</v>
      </c>
      <c r="C25" s="21"/>
      <c r="D25" s="73" t="s">
        <v>39</v>
      </c>
      <c r="E25" s="85">
        <v>2.1</v>
      </c>
      <c r="F25" s="85"/>
      <c r="G25" s="85"/>
      <c r="H25" s="85">
        <f t="shared" si="11"/>
        <v>2.1</v>
      </c>
      <c r="I25" s="21"/>
      <c r="J25" s="102">
        <f t="shared" si="15"/>
        <v>2.1</v>
      </c>
      <c r="K25" s="103">
        <v>100</v>
      </c>
      <c r="L25" s="74">
        <f t="shared" si="12"/>
        <v>1.5</v>
      </c>
      <c r="M25" s="75">
        <f t="shared" si="16"/>
        <v>0.60000000000000009</v>
      </c>
      <c r="N25" s="24"/>
      <c r="O25" s="76">
        <f t="shared" si="13"/>
        <v>0</v>
      </c>
      <c r="P25" s="77">
        <f t="shared" si="17"/>
        <v>0</v>
      </c>
      <c r="Q25" s="78"/>
      <c r="R25" s="104">
        <f t="shared" si="18"/>
        <v>0</v>
      </c>
      <c r="S25" s="52"/>
      <c r="T25" s="79">
        <f t="shared" si="14"/>
        <v>0.60000000000000009</v>
      </c>
      <c r="U25" s="24"/>
      <c r="V25" s="80">
        <f t="shared" si="19"/>
        <v>2.1</v>
      </c>
      <c r="W25" s="75">
        <f t="shared" si="20"/>
        <v>0</v>
      </c>
      <c r="X25" s="81"/>
      <c r="AC25" s="83">
        <v>2.1</v>
      </c>
      <c r="AD25" s="84">
        <v>100</v>
      </c>
      <c r="AE25" s="74">
        <v>1.5</v>
      </c>
      <c r="AF25" s="74">
        <v>0.60000000000000009</v>
      </c>
    </row>
    <row r="26" spans="1:32" s="82" customFormat="1" ht="15" customHeight="1">
      <c r="A26" s="71"/>
      <c r="B26" s="72" t="s">
        <v>31</v>
      </c>
      <c r="C26" s="21"/>
      <c r="D26" s="73" t="s">
        <v>39</v>
      </c>
      <c r="E26" s="85">
        <v>15.75</v>
      </c>
      <c r="F26" s="85"/>
      <c r="G26" s="85"/>
      <c r="H26" s="85">
        <f t="shared" si="11"/>
        <v>15.75</v>
      </c>
      <c r="I26" s="21"/>
      <c r="J26" s="102">
        <f t="shared" si="15"/>
        <v>15.75</v>
      </c>
      <c r="K26" s="103">
        <v>100</v>
      </c>
      <c r="L26" s="74">
        <f t="shared" si="12"/>
        <v>78.5</v>
      </c>
      <c r="M26" s="75">
        <f t="shared" si="16"/>
        <v>-62.75</v>
      </c>
      <c r="N26" s="24"/>
      <c r="O26" s="76">
        <f t="shared" si="13"/>
        <v>0</v>
      </c>
      <c r="P26" s="77">
        <f t="shared" si="17"/>
        <v>0</v>
      </c>
      <c r="Q26" s="78">
        <v>67</v>
      </c>
      <c r="R26" s="104">
        <f t="shared" si="18"/>
        <v>-67</v>
      </c>
      <c r="S26" s="21"/>
      <c r="T26" s="79">
        <f t="shared" si="14"/>
        <v>-62.75</v>
      </c>
      <c r="U26" s="24"/>
      <c r="V26" s="80">
        <f t="shared" si="19"/>
        <v>15.75</v>
      </c>
      <c r="W26" s="75">
        <f t="shared" si="20"/>
        <v>0</v>
      </c>
      <c r="X26" s="81"/>
      <c r="AC26" s="83">
        <v>15.75</v>
      </c>
      <c r="AD26" s="84">
        <v>100</v>
      </c>
      <c r="AE26" s="74">
        <v>11.5</v>
      </c>
      <c r="AF26" s="74">
        <v>4.25</v>
      </c>
    </row>
    <row r="27" spans="1:32" s="82" customFormat="1" ht="15" customHeight="1">
      <c r="A27" s="71"/>
      <c r="B27" s="72" t="s">
        <v>32</v>
      </c>
      <c r="C27" s="21"/>
      <c r="D27" s="73" t="s">
        <v>39</v>
      </c>
      <c r="E27" s="85">
        <v>453.6</v>
      </c>
      <c r="F27" s="85"/>
      <c r="G27" s="85"/>
      <c r="H27" s="85">
        <f t="shared" si="11"/>
        <v>453.6</v>
      </c>
      <c r="I27" s="21"/>
      <c r="J27" s="102">
        <f t="shared" si="15"/>
        <v>453.6</v>
      </c>
      <c r="K27" s="103">
        <v>100</v>
      </c>
      <c r="L27" s="74">
        <f t="shared" si="12"/>
        <v>443.5</v>
      </c>
      <c r="M27" s="75">
        <f t="shared" si="16"/>
        <v>10.100000000000023</v>
      </c>
      <c r="N27" s="24"/>
      <c r="O27" s="76">
        <f t="shared" si="13"/>
        <v>0</v>
      </c>
      <c r="P27" s="77">
        <f t="shared" si="17"/>
        <v>0</v>
      </c>
      <c r="Q27" s="78">
        <v>50</v>
      </c>
      <c r="R27" s="104">
        <f t="shared" si="18"/>
        <v>-50</v>
      </c>
      <c r="S27" s="21"/>
      <c r="T27" s="79">
        <f t="shared" si="14"/>
        <v>10.100000000000023</v>
      </c>
      <c r="U27" s="24"/>
      <c r="V27" s="80">
        <f t="shared" si="19"/>
        <v>453.6</v>
      </c>
      <c r="W27" s="75">
        <f t="shared" si="20"/>
        <v>0</v>
      </c>
      <c r="X27" s="81"/>
      <c r="AC27" s="83">
        <v>453.6</v>
      </c>
      <c r="AD27" s="84">
        <v>100</v>
      </c>
      <c r="AE27" s="74">
        <v>393.5</v>
      </c>
      <c r="AF27" s="74">
        <v>60.100000000000023</v>
      </c>
    </row>
    <row r="28" spans="1:32" s="82" customFormat="1" ht="15" customHeight="1" thickBot="1">
      <c r="A28" s="71"/>
      <c r="B28" s="72" t="s">
        <v>33</v>
      </c>
      <c r="C28" s="21"/>
      <c r="D28" s="73" t="s">
        <v>39</v>
      </c>
      <c r="E28" s="85">
        <v>6.3</v>
      </c>
      <c r="F28" s="85"/>
      <c r="G28" s="85"/>
      <c r="H28" s="85">
        <f t="shared" si="11"/>
        <v>6.3</v>
      </c>
      <c r="I28" s="21"/>
      <c r="J28" s="102">
        <f t="shared" si="15"/>
        <v>5.04</v>
      </c>
      <c r="K28" s="103">
        <v>80</v>
      </c>
      <c r="L28" s="74">
        <f t="shared" si="12"/>
        <v>17.5</v>
      </c>
      <c r="M28" s="75">
        <f t="shared" si="16"/>
        <v>-12.46</v>
      </c>
      <c r="N28" s="24"/>
      <c r="O28" s="76">
        <f t="shared" si="13"/>
        <v>0</v>
      </c>
      <c r="P28" s="77">
        <f t="shared" si="17"/>
        <v>0</v>
      </c>
      <c r="Q28" s="78"/>
      <c r="R28" s="104">
        <f t="shared" si="18"/>
        <v>0</v>
      </c>
      <c r="S28" s="21"/>
      <c r="T28" s="79">
        <f t="shared" si="14"/>
        <v>-11.2</v>
      </c>
      <c r="U28" s="24"/>
      <c r="V28" s="80">
        <f t="shared" si="19"/>
        <v>6.3000000000000007</v>
      </c>
      <c r="W28" s="75">
        <f t="shared" si="20"/>
        <v>0</v>
      </c>
      <c r="X28" s="81"/>
      <c r="AC28" s="83">
        <v>5.04</v>
      </c>
      <c r="AD28" s="84">
        <v>80</v>
      </c>
      <c r="AE28" s="74">
        <v>17.5</v>
      </c>
      <c r="AF28" s="74">
        <v>-12.46</v>
      </c>
    </row>
    <row r="29" spans="1:32" s="68" customFormat="1" ht="19.5" customHeight="1" thickBot="1">
      <c r="A29" s="126"/>
      <c r="B29" s="127" t="s">
        <v>61</v>
      </c>
      <c r="C29" s="128"/>
      <c r="D29" s="129" t="s">
        <v>39</v>
      </c>
      <c r="E29" s="130">
        <f>SUM(E30:E45)</f>
        <v>3736.95</v>
      </c>
      <c r="F29" s="130">
        <f>SUM(F30:F45)</f>
        <v>0</v>
      </c>
      <c r="G29" s="130">
        <f>SUM(G30:G45)</f>
        <v>0</v>
      </c>
      <c r="H29" s="130">
        <f>SUM(H30:H45)</f>
        <v>3736.95</v>
      </c>
      <c r="I29" s="52"/>
      <c r="J29" s="131">
        <f>SUM(J30:J45)</f>
        <v>3729.3899999999994</v>
      </c>
      <c r="K29" s="132">
        <f>+J29/H29</f>
        <v>0.99797695982017409</v>
      </c>
      <c r="L29" s="133">
        <f>SUM(L30:L45)</f>
        <v>4544.5</v>
      </c>
      <c r="M29" s="134">
        <f>SUM(M30:M45)</f>
        <v>-815.10999999999979</v>
      </c>
      <c r="N29" s="57"/>
      <c r="O29" s="135">
        <f>SUM(O30:O45)</f>
        <v>0</v>
      </c>
      <c r="P29" s="136">
        <f>+O29/M29</f>
        <v>0</v>
      </c>
      <c r="Q29" s="137">
        <f>SUM(Q30:Q34)</f>
        <v>182</v>
      </c>
      <c r="R29" s="138">
        <f>SUM(R30:R45)</f>
        <v>-1258</v>
      </c>
      <c r="S29" s="52"/>
      <c r="T29" s="140">
        <f>SUM(T30:T45)</f>
        <v>-807.54999999999984</v>
      </c>
      <c r="U29" s="141"/>
      <c r="V29" s="66">
        <f>SUM(V30:V45)</f>
        <v>3736.95</v>
      </c>
      <c r="W29" s="67">
        <f>SUM(W30:W45)</f>
        <v>2.3092638912203256E-14</v>
      </c>
      <c r="X29" s="60"/>
      <c r="AC29" s="69">
        <v>1223.3400000000001</v>
      </c>
      <c r="AD29" s="70">
        <v>0.99897109260166583</v>
      </c>
      <c r="AE29" s="101">
        <v>1134</v>
      </c>
      <c r="AF29" s="65">
        <v>89.34</v>
      </c>
    </row>
    <row r="30" spans="1:32" s="82" customFormat="1" ht="15" customHeight="1">
      <c r="A30" s="71"/>
      <c r="B30" s="72" t="s">
        <v>27</v>
      </c>
      <c r="C30" s="21"/>
      <c r="D30" s="73" t="s">
        <v>39</v>
      </c>
      <c r="E30" s="85">
        <v>57</v>
      </c>
      <c r="F30" s="85"/>
      <c r="G30" s="85"/>
      <c r="H30" s="85">
        <f t="shared" ref="H30:H34" si="21">SUM(E30:G30)</f>
        <v>57</v>
      </c>
      <c r="I30" s="21"/>
      <c r="J30" s="102">
        <f t="shared" ref="J30:J34" si="22">+H30*K30/100</f>
        <v>57</v>
      </c>
      <c r="K30" s="103">
        <v>100</v>
      </c>
      <c r="L30" s="74">
        <f t="shared" ref="L30:L34" si="23">+AE30+Q30</f>
        <v>48</v>
      </c>
      <c r="M30" s="75">
        <f t="shared" ref="M30:M34" si="24">+J30-L30</f>
        <v>9</v>
      </c>
      <c r="N30" s="24"/>
      <c r="O30" s="76">
        <f t="shared" ref="O30:O34" si="25">+J30-AC30</f>
        <v>0</v>
      </c>
      <c r="P30" s="77">
        <f t="shared" ref="P30:P34" si="26">+O30/H30</f>
        <v>0</v>
      </c>
      <c r="Q30" s="78"/>
      <c r="R30" s="104">
        <f t="shared" ref="R30:R34" si="27">+O30-Q30</f>
        <v>0</v>
      </c>
      <c r="S30" s="52"/>
      <c r="T30" s="79">
        <f t="shared" ref="T30:T34" si="28">H30-L30</f>
        <v>9</v>
      </c>
      <c r="U30" s="24"/>
      <c r="V30" s="80">
        <f t="shared" ref="V30:V34" si="29">+L30+T30</f>
        <v>57</v>
      </c>
      <c r="W30" s="75">
        <f t="shared" ref="W30:W34" si="30">+H30-V30</f>
        <v>0</v>
      </c>
      <c r="X30" s="81"/>
      <c r="AC30" s="83">
        <v>57</v>
      </c>
      <c r="AD30" s="84">
        <v>100</v>
      </c>
      <c r="AE30" s="74">
        <v>48</v>
      </c>
      <c r="AF30" s="74">
        <v>9</v>
      </c>
    </row>
    <row r="31" spans="1:32" s="82" customFormat="1" ht="15" customHeight="1">
      <c r="A31" s="71"/>
      <c r="B31" s="72" t="s">
        <v>28</v>
      </c>
      <c r="C31" s="21"/>
      <c r="D31" s="73" t="s">
        <v>39</v>
      </c>
      <c r="E31" s="85">
        <v>2.1</v>
      </c>
      <c r="F31" s="85"/>
      <c r="G31" s="85"/>
      <c r="H31" s="85">
        <f t="shared" si="21"/>
        <v>2.1</v>
      </c>
      <c r="I31" s="21"/>
      <c r="J31" s="102">
        <f t="shared" si="22"/>
        <v>2.1</v>
      </c>
      <c r="K31" s="103">
        <v>100</v>
      </c>
      <c r="L31" s="74">
        <f t="shared" si="23"/>
        <v>31.5</v>
      </c>
      <c r="M31" s="75">
        <f t="shared" si="24"/>
        <v>-29.4</v>
      </c>
      <c r="N31" s="24"/>
      <c r="O31" s="76">
        <f t="shared" si="25"/>
        <v>0</v>
      </c>
      <c r="P31" s="77">
        <f t="shared" si="26"/>
        <v>0</v>
      </c>
      <c r="Q31" s="78">
        <v>30</v>
      </c>
      <c r="R31" s="104">
        <f t="shared" si="27"/>
        <v>-30</v>
      </c>
      <c r="S31" s="52"/>
      <c r="T31" s="79">
        <f t="shared" si="28"/>
        <v>-29.4</v>
      </c>
      <c r="U31" s="24"/>
      <c r="V31" s="80">
        <f t="shared" si="29"/>
        <v>2.1000000000000014</v>
      </c>
      <c r="W31" s="75">
        <f t="shared" si="30"/>
        <v>0</v>
      </c>
      <c r="X31" s="81"/>
      <c r="AC31" s="83">
        <v>2.1</v>
      </c>
      <c r="AD31" s="84">
        <v>100</v>
      </c>
      <c r="AE31" s="74">
        <v>1.5</v>
      </c>
      <c r="AF31" s="74">
        <v>0.60000000000000009</v>
      </c>
    </row>
    <row r="32" spans="1:32" s="82" customFormat="1" ht="15" customHeight="1">
      <c r="A32" s="71"/>
      <c r="B32" s="72" t="s">
        <v>31</v>
      </c>
      <c r="C32" s="21"/>
      <c r="D32" s="73" t="s">
        <v>39</v>
      </c>
      <c r="E32" s="85">
        <v>15.75</v>
      </c>
      <c r="F32" s="85"/>
      <c r="G32" s="85"/>
      <c r="H32" s="85">
        <f t="shared" si="21"/>
        <v>15.75</v>
      </c>
      <c r="I32" s="21"/>
      <c r="J32" s="102">
        <f t="shared" si="22"/>
        <v>15.75</v>
      </c>
      <c r="K32" s="103">
        <v>100</v>
      </c>
      <c r="L32" s="74">
        <f t="shared" si="23"/>
        <v>78.5</v>
      </c>
      <c r="M32" s="75">
        <f t="shared" si="24"/>
        <v>-62.75</v>
      </c>
      <c r="N32" s="24"/>
      <c r="O32" s="76">
        <f t="shared" si="25"/>
        <v>0</v>
      </c>
      <c r="P32" s="77">
        <f t="shared" si="26"/>
        <v>0</v>
      </c>
      <c r="Q32" s="78">
        <v>67</v>
      </c>
      <c r="R32" s="104">
        <f t="shared" si="27"/>
        <v>-67</v>
      </c>
      <c r="S32" s="21"/>
      <c r="T32" s="79">
        <f t="shared" si="28"/>
        <v>-62.75</v>
      </c>
      <c r="U32" s="24"/>
      <c r="V32" s="80">
        <f t="shared" si="29"/>
        <v>15.75</v>
      </c>
      <c r="W32" s="75">
        <f t="shared" si="30"/>
        <v>0</v>
      </c>
      <c r="X32" s="81"/>
      <c r="AC32" s="83">
        <v>15.75</v>
      </c>
      <c r="AD32" s="84">
        <v>100</v>
      </c>
      <c r="AE32" s="74">
        <v>11.5</v>
      </c>
      <c r="AF32" s="74">
        <v>4.25</v>
      </c>
    </row>
    <row r="33" spans="1:32" s="82" customFormat="1" ht="15" customHeight="1">
      <c r="A33" s="71"/>
      <c r="B33" s="72" t="s">
        <v>32</v>
      </c>
      <c r="C33" s="21"/>
      <c r="D33" s="73" t="s">
        <v>39</v>
      </c>
      <c r="E33" s="85">
        <v>453.6</v>
      </c>
      <c r="F33" s="85"/>
      <c r="G33" s="85"/>
      <c r="H33" s="85">
        <f t="shared" si="21"/>
        <v>453.6</v>
      </c>
      <c r="I33" s="21"/>
      <c r="J33" s="102">
        <f t="shared" si="22"/>
        <v>453.6</v>
      </c>
      <c r="K33" s="103">
        <v>100</v>
      </c>
      <c r="L33" s="74">
        <f t="shared" si="23"/>
        <v>478.5</v>
      </c>
      <c r="M33" s="75">
        <f t="shared" si="24"/>
        <v>-24.899999999999977</v>
      </c>
      <c r="N33" s="21"/>
      <c r="O33" s="76">
        <f t="shared" si="25"/>
        <v>0</v>
      </c>
      <c r="P33" s="77">
        <f t="shared" si="26"/>
        <v>0</v>
      </c>
      <c r="Q33" s="78">
        <v>85</v>
      </c>
      <c r="R33" s="104">
        <f t="shared" si="27"/>
        <v>-85</v>
      </c>
      <c r="S33" s="21"/>
      <c r="T33" s="79">
        <f t="shared" si="28"/>
        <v>-24.899999999999977</v>
      </c>
      <c r="U33" s="24"/>
      <c r="V33" s="80">
        <f t="shared" si="29"/>
        <v>453.6</v>
      </c>
      <c r="W33" s="75">
        <f t="shared" si="30"/>
        <v>0</v>
      </c>
      <c r="X33" s="81"/>
      <c r="AC33" s="83">
        <v>453.6</v>
      </c>
      <c r="AD33" s="84">
        <v>100</v>
      </c>
      <c r="AE33" s="74">
        <v>393.5</v>
      </c>
      <c r="AF33" s="74">
        <v>60.100000000000023</v>
      </c>
    </row>
    <row r="34" spans="1:32" s="82" customFormat="1" ht="15" customHeight="1" thickBot="1">
      <c r="A34" s="71"/>
      <c r="B34" s="72" t="s">
        <v>33</v>
      </c>
      <c r="C34" s="21"/>
      <c r="D34" s="73" t="s">
        <v>39</v>
      </c>
      <c r="E34" s="85">
        <v>6.3</v>
      </c>
      <c r="F34" s="85"/>
      <c r="G34" s="85"/>
      <c r="H34" s="85">
        <f t="shared" si="21"/>
        <v>6.3</v>
      </c>
      <c r="I34" s="21"/>
      <c r="J34" s="102">
        <f t="shared" si="22"/>
        <v>5.04</v>
      </c>
      <c r="K34" s="103">
        <v>80</v>
      </c>
      <c r="L34" s="74">
        <f t="shared" si="23"/>
        <v>17.5</v>
      </c>
      <c r="M34" s="75">
        <f t="shared" si="24"/>
        <v>-12.46</v>
      </c>
      <c r="N34" s="21"/>
      <c r="O34" s="76">
        <f t="shared" si="25"/>
        <v>0</v>
      </c>
      <c r="P34" s="77">
        <f t="shared" si="26"/>
        <v>0</v>
      </c>
      <c r="Q34" s="78"/>
      <c r="R34" s="104">
        <f t="shared" si="27"/>
        <v>0</v>
      </c>
      <c r="S34" s="21"/>
      <c r="T34" s="79">
        <f t="shared" si="28"/>
        <v>-11.2</v>
      </c>
      <c r="U34" s="24"/>
      <c r="V34" s="80">
        <f t="shared" si="29"/>
        <v>6.3000000000000007</v>
      </c>
      <c r="W34" s="75">
        <f t="shared" si="30"/>
        <v>0</v>
      </c>
      <c r="X34" s="81"/>
      <c r="AC34" s="83">
        <v>5.04</v>
      </c>
      <c r="AD34" s="84">
        <v>80</v>
      </c>
      <c r="AE34" s="74">
        <v>17.5</v>
      </c>
      <c r="AF34" s="74">
        <v>-12.46</v>
      </c>
    </row>
    <row r="35" spans="1:32" s="68" customFormat="1" ht="19.5" customHeight="1" thickBot="1">
      <c r="A35" s="126"/>
      <c r="B35" s="127" t="s">
        <v>62</v>
      </c>
      <c r="C35" s="128"/>
      <c r="D35" s="129" t="s">
        <v>39</v>
      </c>
      <c r="E35" s="130">
        <f>SUM(E36:E51)</f>
        <v>1604.2499999999998</v>
      </c>
      <c r="F35" s="130">
        <f>SUM(F36:F51)</f>
        <v>0</v>
      </c>
      <c r="G35" s="130">
        <f>SUM(G36:G51)</f>
        <v>0</v>
      </c>
      <c r="H35" s="130">
        <f>SUM(H36:H51)</f>
        <v>1604.2499999999998</v>
      </c>
      <c r="I35" s="52"/>
      <c r="J35" s="131">
        <f>SUM(J36:J51)</f>
        <v>1600.4699999999998</v>
      </c>
      <c r="K35" s="132">
        <f>+J35/H35</f>
        <v>0.99764375876577838</v>
      </c>
      <c r="L35" s="133">
        <f>SUM(L36:L51)</f>
        <v>1954</v>
      </c>
      <c r="M35" s="134">
        <f>SUM(M36:M51)</f>
        <v>-353.52999999999992</v>
      </c>
      <c r="N35" s="57"/>
      <c r="O35" s="135">
        <f>SUM(O36:O51)</f>
        <v>0</v>
      </c>
      <c r="P35" s="136">
        <f>+O35/M35</f>
        <v>0</v>
      </c>
      <c r="Q35" s="137">
        <f>SUM(Q36:Q40)</f>
        <v>216</v>
      </c>
      <c r="R35" s="138">
        <f>SUM(R36:R51)</f>
        <v>-538</v>
      </c>
      <c r="S35" s="52"/>
      <c r="T35" s="140">
        <f>SUM(T36:T51)</f>
        <v>-349.74999999999994</v>
      </c>
      <c r="U35" s="141"/>
      <c r="V35" s="66">
        <f>SUM(V36:V51)</f>
        <v>1604.2499999999998</v>
      </c>
      <c r="W35" s="67">
        <f>SUM(W36:W51)</f>
        <v>1.1546319456101628E-14</v>
      </c>
      <c r="X35" s="60"/>
      <c r="AC35" s="69">
        <v>1223.3400000000001</v>
      </c>
      <c r="AD35" s="70">
        <v>0.99897109260166583</v>
      </c>
      <c r="AE35" s="101">
        <v>1134</v>
      </c>
      <c r="AF35" s="65">
        <v>89.34</v>
      </c>
    </row>
    <row r="36" spans="1:32" s="82" customFormat="1" ht="15" customHeight="1">
      <c r="A36" s="71"/>
      <c r="B36" s="72" t="s">
        <v>27</v>
      </c>
      <c r="C36" s="21"/>
      <c r="D36" s="73" t="s">
        <v>39</v>
      </c>
      <c r="E36" s="85">
        <v>57</v>
      </c>
      <c r="F36" s="85"/>
      <c r="G36" s="85"/>
      <c r="H36" s="85">
        <f t="shared" ref="H36:H40" si="31">SUM(E36:G36)</f>
        <v>57</v>
      </c>
      <c r="I36" s="21"/>
      <c r="J36" s="102">
        <f t="shared" ref="J36:J40" si="32">+H36*K36/100</f>
        <v>57</v>
      </c>
      <c r="K36" s="103">
        <v>100</v>
      </c>
      <c r="L36" s="74">
        <f t="shared" ref="L36:L40" si="33">+AE36+Q36</f>
        <v>48</v>
      </c>
      <c r="M36" s="75">
        <f t="shared" ref="M36:M40" si="34">+J36-L36</f>
        <v>9</v>
      </c>
      <c r="N36" s="24"/>
      <c r="O36" s="76">
        <f t="shared" ref="O36:O40" si="35">+J36-AC36</f>
        <v>0</v>
      </c>
      <c r="P36" s="77">
        <f t="shared" ref="P36:P40" si="36">+O36/H36</f>
        <v>0</v>
      </c>
      <c r="Q36" s="78"/>
      <c r="R36" s="104">
        <f t="shared" ref="R36:R40" si="37">+O36-Q36</f>
        <v>0</v>
      </c>
      <c r="S36" s="52"/>
      <c r="T36" s="79">
        <f t="shared" ref="T36:T40" si="38">H36-L36</f>
        <v>9</v>
      </c>
      <c r="U36" s="24"/>
      <c r="V36" s="80">
        <f t="shared" ref="V36:V40" si="39">+L36+T36</f>
        <v>57</v>
      </c>
      <c r="W36" s="75">
        <f t="shared" ref="W36:W40" si="40">+H36-V36</f>
        <v>0</v>
      </c>
      <c r="X36" s="81"/>
      <c r="AC36" s="83">
        <v>57</v>
      </c>
      <c r="AD36" s="84">
        <v>100</v>
      </c>
      <c r="AE36" s="74">
        <v>48</v>
      </c>
      <c r="AF36" s="74">
        <v>9</v>
      </c>
    </row>
    <row r="37" spans="1:32" s="82" customFormat="1" ht="15" customHeight="1">
      <c r="A37" s="71"/>
      <c r="B37" s="72" t="s">
        <v>28</v>
      </c>
      <c r="C37" s="21"/>
      <c r="D37" s="73" t="s">
        <v>39</v>
      </c>
      <c r="E37" s="85">
        <v>2.1</v>
      </c>
      <c r="F37" s="85"/>
      <c r="G37" s="85"/>
      <c r="H37" s="85">
        <f t="shared" si="31"/>
        <v>2.1</v>
      </c>
      <c r="I37" s="21"/>
      <c r="J37" s="102">
        <f t="shared" si="32"/>
        <v>2.1</v>
      </c>
      <c r="K37" s="103">
        <v>100</v>
      </c>
      <c r="L37" s="74">
        <f t="shared" si="33"/>
        <v>47.5</v>
      </c>
      <c r="M37" s="75">
        <f t="shared" si="34"/>
        <v>-45.4</v>
      </c>
      <c r="N37" s="24"/>
      <c r="O37" s="76">
        <f t="shared" si="35"/>
        <v>0</v>
      </c>
      <c r="P37" s="77">
        <f t="shared" si="36"/>
        <v>0</v>
      </c>
      <c r="Q37" s="78">
        <v>46</v>
      </c>
      <c r="R37" s="104">
        <f t="shared" si="37"/>
        <v>-46</v>
      </c>
      <c r="S37" s="52"/>
      <c r="T37" s="79">
        <f t="shared" si="38"/>
        <v>-45.4</v>
      </c>
      <c r="U37" s="24"/>
      <c r="V37" s="80">
        <f t="shared" si="39"/>
        <v>2.1000000000000014</v>
      </c>
      <c r="W37" s="75">
        <f t="shared" si="40"/>
        <v>0</v>
      </c>
      <c r="X37" s="81"/>
      <c r="AC37" s="83">
        <v>2.1</v>
      </c>
      <c r="AD37" s="84">
        <v>100</v>
      </c>
      <c r="AE37" s="74">
        <v>1.5</v>
      </c>
      <c r="AF37" s="74">
        <v>0.60000000000000009</v>
      </c>
    </row>
    <row r="38" spans="1:32" s="82" customFormat="1" ht="15" customHeight="1">
      <c r="A38" s="71"/>
      <c r="B38" s="72" t="s">
        <v>31</v>
      </c>
      <c r="C38" s="21"/>
      <c r="D38" s="73" t="s">
        <v>39</v>
      </c>
      <c r="E38" s="85">
        <v>15.75</v>
      </c>
      <c r="F38" s="85"/>
      <c r="G38" s="85"/>
      <c r="H38" s="85">
        <f t="shared" si="31"/>
        <v>15.75</v>
      </c>
      <c r="I38" s="21"/>
      <c r="J38" s="102">
        <f t="shared" si="32"/>
        <v>15.75</v>
      </c>
      <c r="K38" s="103">
        <v>100</v>
      </c>
      <c r="L38" s="74">
        <f t="shared" si="33"/>
        <v>96.5</v>
      </c>
      <c r="M38" s="75">
        <f t="shared" si="34"/>
        <v>-80.75</v>
      </c>
      <c r="N38" s="24"/>
      <c r="O38" s="76">
        <f t="shared" si="35"/>
        <v>0</v>
      </c>
      <c r="P38" s="77">
        <f t="shared" si="36"/>
        <v>0</v>
      </c>
      <c r="Q38" s="78">
        <v>85</v>
      </c>
      <c r="R38" s="104">
        <f t="shared" si="37"/>
        <v>-85</v>
      </c>
      <c r="S38" s="21"/>
      <c r="T38" s="79">
        <f t="shared" si="38"/>
        <v>-80.75</v>
      </c>
      <c r="U38" s="24"/>
      <c r="V38" s="80">
        <f t="shared" si="39"/>
        <v>15.75</v>
      </c>
      <c r="W38" s="75">
        <f t="shared" si="40"/>
        <v>0</v>
      </c>
      <c r="X38" s="81"/>
      <c r="AC38" s="83">
        <v>15.75</v>
      </c>
      <c r="AD38" s="84">
        <v>100</v>
      </c>
      <c r="AE38" s="74">
        <v>11.5</v>
      </c>
      <c r="AF38" s="74">
        <v>4.25</v>
      </c>
    </row>
    <row r="39" spans="1:32" s="82" customFormat="1" ht="15" customHeight="1">
      <c r="A39" s="71"/>
      <c r="B39" s="72" t="s">
        <v>32</v>
      </c>
      <c r="C39" s="21"/>
      <c r="D39" s="73" t="s">
        <v>39</v>
      </c>
      <c r="E39" s="85">
        <v>453.6</v>
      </c>
      <c r="F39" s="85"/>
      <c r="G39" s="85"/>
      <c r="H39" s="85">
        <f t="shared" si="31"/>
        <v>453.6</v>
      </c>
      <c r="I39" s="21"/>
      <c r="J39" s="102">
        <f t="shared" si="32"/>
        <v>453.6</v>
      </c>
      <c r="K39" s="103">
        <v>100</v>
      </c>
      <c r="L39" s="74">
        <f t="shared" si="33"/>
        <v>478.5</v>
      </c>
      <c r="M39" s="75">
        <f t="shared" si="34"/>
        <v>-24.899999999999977</v>
      </c>
      <c r="N39" s="21"/>
      <c r="O39" s="76">
        <f t="shared" si="35"/>
        <v>0</v>
      </c>
      <c r="P39" s="77">
        <f t="shared" si="36"/>
        <v>0</v>
      </c>
      <c r="Q39" s="78">
        <v>85</v>
      </c>
      <c r="R39" s="104">
        <f t="shared" si="37"/>
        <v>-85</v>
      </c>
      <c r="S39" s="21"/>
      <c r="T39" s="79">
        <f t="shared" si="38"/>
        <v>-24.899999999999977</v>
      </c>
      <c r="U39" s="24"/>
      <c r="V39" s="80">
        <f t="shared" si="39"/>
        <v>453.6</v>
      </c>
      <c r="W39" s="75">
        <f t="shared" si="40"/>
        <v>0</v>
      </c>
      <c r="X39" s="81"/>
      <c r="AC39" s="83">
        <v>453.6</v>
      </c>
      <c r="AD39" s="84">
        <v>100</v>
      </c>
      <c r="AE39" s="74">
        <v>393.5</v>
      </c>
      <c r="AF39" s="74">
        <v>60.100000000000023</v>
      </c>
    </row>
    <row r="40" spans="1:32" s="82" customFormat="1" ht="15" customHeight="1" thickBot="1">
      <c r="A40" s="71"/>
      <c r="B40" s="72" t="s">
        <v>33</v>
      </c>
      <c r="C40" s="21"/>
      <c r="D40" s="73" t="s">
        <v>39</v>
      </c>
      <c r="E40" s="85">
        <v>6.3</v>
      </c>
      <c r="F40" s="85"/>
      <c r="G40" s="85"/>
      <c r="H40" s="85">
        <f t="shared" si="31"/>
        <v>6.3</v>
      </c>
      <c r="I40" s="21"/>
      <c r="J40" s="102">
        <f t="shared" si="32"/>
        <v>5.04</v>
      </c>
      <c r="K40" s="103">
        <v>80</v>
      </c>
      <c r="L40" s="74">
        <f t="shared" si="33"/>
        <v>17.5</v>
      </c>
      <c r="M40" s="75">
        <f t="shared" si="34"/>
        <v>-12.46</v>
      </c>
      <c r="N40" s="21"/>
      <c r="O40" s="76">
        <f t="shared" si="35"/>
        <v>0</v>
      </c>
      <c r="P40" s="77">
        <f t="shared" si="36"/>
        <v>0</v>
      </c>
      <c r="Q40" s="78"/>
      <c r="R40" s="104">
        <f t="shared" si="37"/>
        <v>0</v>
      </c>
      <c r="S40" s="21"/>
      <c r="T40" s="79">
        <f t="shared" si="38"/>
        <v>-11.2</v>
      </c>
      <c r="U40" s="24"/>
      <c r="V40" s="80">
        <f t="shared" si="39"/>
        <v>6.3000000000000007</v>
      </c>
      <c r="W40" s="75">
        <f t="shared" si="40"/>
        <v>0</v>
      </c>
      <c r="X40" s="81"/>
      <c r="AC40" s="83">
        <v>5.04</v>
      </c>
      <c r="AD40" s="84">
        <v>80</v>
      </c>
      <c r="AE40" s="74">
        <v>17.5</v>
      </c>
      <c r="AF40" s="74">
        <v>-12.46</v>
      </c>
    </row>
    <row r="41" spans="1:32" s="68" customFormat="1" ht="19.5" customHeight="1" thickBot="1">
      <c r="A41" s="126"/>
      <c r="B41" s="127" t="s">
        <v>63</v>
      </c>
      <c r="C41" s="128"/>
      <c r="D41" s="129" t="s">
        <v>39</v>
      </c>
      <c r="E41" s="130">
        <f>SUM(E42:E57)</f>
        <v>534.75</v>
      </c>
      <c r="F41" s="130">
        <f>SUM(F42:F57)</f>
        <v>0</v>
      </c>
      <c r="G41" s="130">
        <f>SUM(G42:G57)</f>
        <v>0</v>
      </c>
      <c r="H41" s="130">
        <f>SUM(H42:H57)</f>
        <v>534.75</v>
      </c>
      <c r="I41" s="52"/>
      <c r="J41" s="131">
        <f>SUM(J42:J57)</f>
        <v>533.49</v>
      </c>
      <c r="K41" s="132">
        <f>+J41/H41</f>
        <v>0.99764375876577838</v>
      </c>
      <c r="L41" s="133">
        <f>SUM(L42:L57)</f>
        <v>633</v>
      </c>
      <c r="M41" s="134">
        <f>SUM(M42:M57)</f>
        <v>-99.509999999999991</v>
      </c>
      <c r="N41" s="57"/>
      <c r="O41" s="135">
        <f>SUM(O42:O57)</f>
        <v>0</v>
      </c>
      <c r="P41" s="136">
        <f>+O41/M41</f>
        <v>0</v>
      </c>
      <c r="Q41" s="137">
        <f>SUM(Q42:Q46)</f>
        <v>161</v>
      </c>
      <c r="R41" s="138">
        <f>SUM(R42:R57)</f>
        <v>-161</v>
      </c>
      <c r="S41" s="52"/>
      <c r="T41" s="140">
        <f>SUM(T42:T57)</f>
        <v>-98.249999999999986</v>
      </c>
      <c r="U41" s="141"/>
      <c r="V41" s="66">
        <f>SUM(V42:V57)</f>
        <v>534.75</v>
      </c>
      <c r="W41" s="67">
        <f>SUM(W42:W57)</f>
        <v>5.773159728050814E-15</v>
      </c>
      <c r="X41" s="60"/>
      <c r="AC41" s="69">
        <v>1223.3400000000001</v>
      </c>
      <c r="AD41" s="70">
        <v>0.99897109260166583</v>
      </c>
      <c r="AE41" s="101">
        <v>1134</v>
      </c>
      <c r="AF41" s="65">
        <v>89.34</v>
      </c>
    </row>
    <row r="42" spans="1:32" s="82" customFormat="1" ht="15" customHeight="1">
      <c r="A42" s="71"/>
      <c r="B42" s="72" t="s">
        <v>27</v>
      </c>
      <c r="C42" s="21"/>
      <c r="D42" s="73" t="s">
        <v>39</v>
      </c>
      <c r="E42" s="85">
        <v>57</v>
      </c>
      <c r="F42" s="85"/>
      <c r="G42" s="85"/>
      <c r="H42" s="85">
        <f t="shared" ref="H42:H46" si="41">SUM(E42:G42)</f>
        <v>57</v>
      </c>
      <c r="I42" s="21"/>
      <c r="J42" s="102">
        <f t="shared" ref="J42:J46" si="42">+H42*K42/100</f>
        <v>57</v>
      </c>
      <c r="K42" s="103">
        <v>100</v>
      </c>
      <c r="L42" s="74">
        <f t="shared" ref="L42:L46" si="43">+AE42+Q42</f>
        <v>48</v>
      </c>
      <c r="M42" s="75">
        <f t="shared" ref="M42:M46" si="44">+J42-L42</f>
        <v>9</v>
      </c>
      <c r="N42" s="24"/>
      <c r="O42" s="76">
        <f t="shared" ref="O42:O46" si="45">+J42-AC42</f>
        <v>0</v>
      </c>
      <c r="P42" s="77">
        <f t="shared" ref="P42:P46" si="46">+O42/H42</f>
        <v>0</v>
      </c>
      <c r="Q42" s="78"/>
      <c r="R42" s="104">
        <f t="shared" ref="R42:R46" si="47">+O42-Q42</f>
        <v>0</v>
      </c>
      <c r="S42" s="52"/>
      <c r="T42" s="79">
        <f t="shared" ref="T42:T46" si="48">H42-L42</f>
        <v>9</v>
      </c>
      <c r="U42" s="24"/>
      <c r="V42" s="80">
        <f t="shared" ref="V42:V46" si="49">+L42+T42</f>
        <v>57</v>
      </c>
      <c r="W42" s="75">
        <f t="shared" ref="W42:W46" si="50">+H42-V42</f>
        <v>0</v>
      </c>
      <c r="X42" s="81"/>
      <c r="AC42" s="83">
        <v>57</v>
      </c>
      <c r="AD42" s="84">
        <v>100</v>
      </c>
      <c r="AE42" s="74">
        <v>48</v>
      </c>
      <c r="AF42" s="74">
        <v>9</v>
      </c>
    </row>
    <row r="43" spans="1:32" s="82" customFormat="1" ht="15" customHeight="1">
      <c r="A43" s="71"/>
      <c r="B43" s="72" t="s">
        <v>28</v>
      </c>
      <c r="C43" s="21"/>
      <c r="D43" s="73" t="s">
        <v>39</v>
      </c>
      <c r="E43" s="85">
        <v>2.1</v>
      </c>
      <c r="F43" s="85"/>
      <c r="G43" s="85"/>
      <c r="H43" s="85">
        <f t="shared" si="41"/>
        <v>2.1</v>
      </c>
      <c r="I43" s="21"/>
      <c r="J43" s="102">
        <f t="shared" si="42"/>
        <v>2.1</v>
      </c>
      <c r="K43" s="103">
        <v>100</v>
      </c>
      <c r="L43" s="74">
        <f t="shared" si="43"/>
        <v>70.5</v>
      </c>
      <c r="M43" s="75">
        <f t="shared" si="44"/>
        <v>-68.400000000000006</v>
      </c>
      <c r="N43" s="24"/>
      <c r="O43" s="76">
        <f t="shared" si="45"/>
        <v>0</v>
      </c>
      <c r="P43" s="77">
        <f t="shared" si="46"/>
        <v>0</v>
      </c>
      <c r="Q43" s="78">
        <v>69</v>
      </c>
      <c r="R43" s="104">
        <f t="shared" si="47"/>
        <v>-69</v>
      </c>
      <c r="S43" s="52"/>
      <c r="T43" s="79">
        <f t="shared" si="48"/>
        <v>-68.400000000000006</v>
      </c>
      <c r="U43" s="24"/>
      <c r="V43" s="80">
        <f t="shared" si="49"/>
        <v>2.0999999999999943</v>
      </c>
      <c r="W43" s="75">
        <f t="shared" si="50"/>
        <v>5.773159728050814E-15</v>
      </c>
      <c r="X43" s="81"/>
      <c r="AC43" s="83">
        <v>2.1</v>
      </c>
      <c r="AD43" s="84">
        <v>100</v>
      </c>
      <c r="AE43" s="74">
        <v>1.5</v>
      </c>
      <c r="AF43" s="74">
        <v>0.60000000000000009</v>
      </c>
    </row>
    <row r="44" spans="1:32" s="82" customFormat="1" ht="15" customHeight="1">
      <c r="A44" s="71"/>
      <c r="B44" s="72" t="s">
        <v>31</v>
      </c>
      <c r="C44" s="21"/>
      <c r="D44" s="73" t="s">
        <v>39</v>
      </c>
      <c r="E44" s="85">
        <v>15.75</v>
      </c>
      <c r="F44" s="85"/>
      <c r="G44" s="85"/>
      <c r="H44" s="85">
        <f t="shared" si="41"/>
        <v>15.75</v>
      </c>
      <c r="I44" s="21"/>
      <c r="J44" s="102">
        <f t="shared" si="42"/>
        <v>15.75</v>
      </c>
      <c r="K44" s="103">
        <v>100</v>
      </c>
      <c r="L44" s="74">
        <f t="shared" si="43"/>
        <v>76.5</v>
      </c>
      <c r="M44" s="75">
        <f t="shared" si="44"/>
        <v>-60.75</v>
      </c>
      <c r="N44" s="24"/>
      <c r="O44" s="76">
        <f t="shared" si="45"/>
        <v>0</v>
      </c>
      <c r="P44" s="77">
        <f t="shared" si="46"/>
        <v>0</v>
      </c>
      <c r="Q44" s="78">
        <v>65</v>
      </c>
      <c r="R44" s="104">
        <f t="shared" si="47"/>
        <v>-65</v>
      </c>
      <c r="S44" s="21"/>
      <c r="T44" s="79">
        <f t="shared" si="48"/>
        <v>-60.75</v>
      </c>
      <c r="U44" s="24"/>
      <c r="V44" s="80">
        <f t="shared" si="49"/>
        <v>15.75</v>
      </c>
      <c r="W44" s="75">
        <f t="shared" si="50"/>
        <v>0</v>
      </c>
      <c r="X44" s="81"/>
      <c r="AC44" s="83">
        <v>15.75</v>
      </c>
      <c r="AD44" s="84">
        <v>100</v>
      </c>
      <c r="AE44" s="74">
        <v>11.5</v>
      </c>
      <c r="AF44" s="74">
        <v>4.25</v>
      </c>
    </row>
    <row r="45" spans="1:32" s="82" customFormat="1" ht="15" customHeight="1">
      <c r="A45" s="71"/>
      <c r="B45" s="72" t="s">
        <v>32</v>
      </c>
      <c r="C45" s="21"/>
      <c r="D45" s="73" t="s">
        <v>39</v>
      </c>
      <c r="E45" s="85">
        <v>453.6</v>
      </c>
      <c r="F45" s="85"/>
      <c r="G45" s="85"/>
      <c r="H45" s="85">
        <f t="shared" si="41"/>
        <v>453.6</v>
      </c>
      <c r="I45" s="21"/>
      <c r="J45" s="102">
        <f t="shared" si="42"/>
        <v>453.6</v>
      </c>
      <c r="K45" s="103">
        <v>100</v>
      </c>
      <c r="L45" s="74">
        <f t="shared" si="43"/>
        <v>420.5</v>
      </c>
      <c r="M45" s="75">
        <f t="shared" si="44"/>
        <v>33.100000000000023</v>
      </c>
      <c r="N45" s="21"/>
      <c r="O45" s="76">
        <f t="shared" si="45"/>
        <v>0</v>
      </c>
      <c r="P45" s="77">
        <f t="shared" si="46"/>
        <v>0</v>
      </c>
      <c r="Q45" s="78">
        <v>27</v>
      </c>
      <c r="R45" s="104">
        <f t="shared" si="47"/>
        <v>-27</v>
      </c>
      <c r="S45" s="21"/>
      <c r="T45" s="79">
        <f t="shared" si="48"/>
        <v>33.100000000000023</v>
      </c>
      <c r="U45" s="24"/>
      <c r="V45" s="80">
        <f t="shared" si="49"/>
        <v>453.6</v>
      </c>
      <c r="W45" s="75">
        <f t="shared" si="50"/>
        <v>0</v>
      </c>
      <c r="X45" s="81"/>
      <c r="AC45" s="83">
        <v>453.6</v>
      </c>
      <c r="AD45" s="84">
        <v>100</v>
      </c>
      <c r="AE45" s="74">
        <v>393.5</v>
      </c>
      <c r="AF45" s="74">
        <v>60.100000000000023</v>
      </c>
    </row>
    <row r="46" spans="1:32" s="82" customFormat="1" ht="15" customHeight="1">
      <c r="A46" s="71"/>
      <c r="B46" s="72" t="s">
        <v>33</v>
      </c>
      <c r="C46" s="21"/>
      <c r="D46" s="73" t="s">
        <v>39</v>
      </c>
      <c r="E46" s="85">
        <v>6.3</v>
      </c>
      <c r="F46" s="85"/>
      <c r="G46" s="85"/>
      <c r="H46" s="85">
        <f t="shared" si="41"/>
        <v>6.3</v>
      </c>
      <c r="I46" s="21"/>
      <c r="J46" s="102">
        <f t="shared" si="42"/>
        <v>5.04</v>
      </c>
      <c r="K46" s="103">
        <v>80</v>
      </c>
      <c r="L46" s="74">
        <f t="shared" si="43"/>
        <v>17.5</v>
      </c>
      <c r="M46" s="75">
        <f t="shared" si="44"/>
        <v>-12.46</v>
      </c>
      <c r="N46" s="21"/>
      <c r="O46" s="76">
        <f t="shared" si="45"/>
        <v>0</v>
      </c>
      <c r="P46" s="77">
        <f t="shared" si="46"/>
        <v>0</v>
      </c>
      <c r="Q46" s="78"/>
      <c r="R46" s="104">
        <f t="shared" si="47"/>
        <v>0</v>
      </c>
      <c r="S46" s="21"/>
      <c r="T46" s="79">
        <f t="shared" si="48"/>
        <v>-11.2</v>
      </c>
      <c r="U46" s="24"/>
      <c r="V46" s="80">
        <f t="shared" si="49"/>
        <v>6.3000000000000007</v>
      </c>
      <c r="W46" s="75">
        <f t="shared" si="50"/>
        <v>0</v>
      </c>
      <c r="X46" s="81"/>
      <c r="AC46" s="83">
        <v>5.04</v>
      </c>
      <c r="AD46" s="84">
        <v>80</v>
      </c>
      <c r="AE46" s="74">
        <v>17.5</v>
      </c>
      <c r="AF46" s="74">
        <v>-12.46</v>
      </c>
    </row>
  </sheetData>
  <mergeCells count="8">
    <mergeCell ref="J9:K9"/>
    <mergeCell ref="O9:P9"/>
    <mergeCell ref="AC9:AD9"/>
    <mergeCell ref="A3:W3"/>
    <mergeCell ref="J8:L8"/>
    <mergeCell ref="O8:Q8"/>
    <mergeCell ref="V8:W8"/>
    <mergeCell ref="AC8:AF8"/>
  </mergeCells>
  <printOptions horizontalCentered="1"/>
  <pageMargins left="0" right="0" top="0.39370078740157483" bottom="0.39370078740157483" header="0" footer="0"/>
  <pageSetup paperSize="8" scale="86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  <pageSetUpPr fitToPage="1"/>
  </sheetPr>
  <dimension ref="A1:T15"/>
  <sheetViews>
    <sheetView showGridLines="0" tabSelected="1" zoomScaleNormal="100" workbookViewId="0">
      <selection activeCell="R17" sqref="R17"/>
    </sheetView>
  </sheetViews>
  <sheetFormatPr baseColWidth="10" defaultRowHeight="16.5"/>
  <cols>
    <col min="1" max="1" width="4.140625" style="105" customWidth="1"/>
    <col min="2" max="2" width="17.28515625" style="105" customWidth="1"/>
    <col min="3" max="3" width="2.42578125" style="105" customWidth="1"/>
    <col min="4" max="4" width="20.7109375" style="105" customWidth="1"/>
    <col min="5" max="6" width="1.7109375" style="105" customWidth="1"/>
    <col min="7" max="7" width="10" style="105" bestFit="1" customWidth="1"/>
    <col min="8" max="8" width="12.5703125" style="105" bestFit="1" customWidth="1"/>
    <col min="9" max="9" width="7.140625" style="105" customWidth="1"/>
    <col min="10" max="10" width="10.85546875" style="105" customWidth="1"/>
    <col min="11" max="11" width="2.7109375" style="105" customWidth="1"/>
    <col min="12" max="12" width="20.7109375" style="105" customWidth="1"/>
    <col min="13" max="14" width="2.42578125" style="105" customWidth="1"/>
    <col min="15" max="15" width="9" style="105" customWidth="1"/>
    <col min="16" max="16" width="6" style="105" bestFit="1" customWidth="1"/>
    <col min="17" max="17" width="2.42578125" style="105" customWidth="1"/>
    <col min="18" max="18" width="33.5703125" style="105" bestFit="1" customWidth="1"/>
    <col min="19" max="19" width="2.5703125" style="105" customWidth="1"/>
    <col min="20" max="20" width="10.42578125" style="106" bestFit="1" customWidth="1"/>
    <col min="21" max="16384" width="11.42578125" style="105"/>
  </cols>
  <sheetData>
    <row r="1" spans="1:20" ht="17.25" thickBot="1">
      <c r="G1" s="160" t="s">
        <v>59</v>
      </c>
      <c r="H1" s="161"/>
      <c r="I1" s="161"/>
      <c r="J1" s="161"/>
      <c r="K1" s="161"/>
      <c r="L1" s="162"/>
    </row>
    <row r="3" spans="1:20" ht="17.25" thickBot="1"/>
    <row r="4" spans="1:20" ht="39" thickBot="1">
      <c r="B4" s="107" t="s">
        <v>40</v>
      </c>
      <c r="C4" s="107"/>
      <c r="D4" s="107" t="s">
        <v>41</v>
      </c>
      <c r="E4" s="107"/>
      <c r="F4" s="107"/>
      <c r="G4" s="107" t="s">
        <v>42</v>
      </c>
      <c r="H4" s="107" t="s">
        <v>43</v>
      </c>
      <c r="I4" s="107" t="s">
        <v>44</v>
      </c>
      <c r="J4" s="107" t="s">
        <v>45</v>
      </c>
      <c r="K4" s="107"/>
      <c r="L4" s="107" t="s">
        <v>46</v>
      </c>
      <c r="M4" s="107"/>
      <c r="N4" s="107"/>
      <c r="O4" s="107" t="s">
        <v>47</v>
      </c>
      <c r="P4" s="107" t="s">
        <v>13</v>
      </c>
      <c r="Q4" s="107"/>
      <c r="R4" s="107" t="s">
        <v>48</v>
      </c>
    </row>
    <row r="5" spans="1:20" ht="17.25" thickBot="1">
      <c r="B5" s="108" t="s">
        <v>49</v>
      </c>
      <c r="C5" s="108"/>
      <c r="D5" s="108"/>
      <c r="E5" s="108"/>
      <c r="F5" s="108"/>
      <c r="G5" s="108" t="s">
        <v>50</v>
      </c>
      <c r="H5" s="108" t="s">
        <v>51</v>
      </c>
      <c r="I5" s="108" t="s">
        <v>52</v>
      </c>
      <c r="J5" s="109"/>
      <c r="K5" s="109"/>
      <c r="L5" s="108" t="s">
        <v>53</v>
      </c>
      <c r="M5" s="108"/>
      <c r="N5" s="108"/>
      <c r="O5" s="108" t="s">
        <v>54</v>
      </c>
      <c r="P5" s="108" t="s">
        <v>55</v>
      </c>
      <c r="Q5" s="110"/>
      <c r="R5" s="111" t="s">
        <v>56</v>
      </c>
    </row>
    <row r="6" spans="1:20" s="121" customFormat="1" ht="17.25" thickBot="1">
      <c r="A6" s="124">
        <v>10</v>
      </c>
      <c r="B6" s="112"/>
      <c r="C6" s="113"/>
      <c r="D6" s="114" t="s">
        <v>58</v>
      </c>
      <c r="E6" s="115"/>
      <c r="F6" s="116"/>
      <c r="G6" s="117">
        <v>920124</v>
      </c>
      <c r="H6" s="125"/>
      <c r="I6" s="114" t="s">
        <v>57</v>
      </c>
      <c r="J6" s="114"/>
      <c r="K6" s="115"/>
      <c r="L6" s="118"/>
      <c r="M6" s="115"/>
      <c r="N6" s="115"/>
      <c r="O6" s="125"/>
      <c r="P6" s="119" t="s">
        <v>39</v>
      </c>
      <c r="Q6" s="120"/>
      <c r="R6" s="123"/>
      <c r="T6" s="122"/>
    </row>
    <row r="7" spans="1:20" s="121" customFormat="1" ht="17.25" thickBot="1">
      <c r="A7" s="124">
        <v>20</v>
      </c>
      <c r="B7" s="112"/>
      <c r="C7" s="113"/>
      <c r="D7" s="114" t="s">
        <v>58</v>
      </c>
      <c r="E7" s="115"/>
      <c r="F7" s="116"/>
      <c r="G7" s="117">
        <v>920124</v>
      </c>
      <c r="H7" s="125"/>
      <c r="I7" s="114" t="s">
        <v>57</v>
      </c>
      <c r="J7" s="114"/>
      <c r="K7" s="115"/>
      <c r="L7" s="118"/>
      <c r="M7" s="115"/>
      <c r="N7" s="115"/>
      <c r="O7" s="125"/>
      <c r="P7" s="119" t="s">
        <v>39</v>
      </c>
      <c r="Q7" s="120"/>
      <c r="R7" s="123"/>
      <c r="T7" s="122"/>
    </row>
    <row r="8" spans="1:20" s="121" customFormat="1" ht="17.25" thickBot="1">
      <c r="A8" s="124">
        <v>30</v>
      </c>
      <c r="B8" s="112"/>
      <c r="C8" s="113"/>
      <c r="D8" s="114" t="s">
        <v>58</v>
      </c>
      <c r="E8" s="115"/>
      <c r="F8" s="116"/>
      <c r="G8" s="117">
        <v>920124</v>
      </c>
      <c r="H8" s="125"/>
      <c r="I8" s="114" t="s">
        <v>57</v>
      </c>
      <c r="J8" s="114"/>
      <c r="K8" s="115"/>
      <c r="L8" s="118"/>
      <c r="M8" s="115"/>
      <c r="N8" s="115"/>
      <c r="O8" s="125"/>
      <c r="P8" s="119" t="s">
        <v>39</v>
      </c>
      <c r="Q8" s="120"/>
      <c r="R8" s="123"/>
      <c r="T8" s="122"/>
    </row>
    <row r="9" spans="1:20" s="121" customFormat="1" ht="17.25" thickBot="1">
      <c r="A9" s="124">
        <v>40</v>
      </c>
      <c r="B9" s="112"/>
      <c r="C9" s="113"/>
      <c r="D9" s="114" t="s">
        <v>58</v>
      </c>
      <c r="E9" s="115"/>
      <c r="F9" s="116"/>
      <c r="G9" s="117">
        <v>920124</v>
      </c>
      <c r="H9" s="125"/>
      <c r="I9" s="114" t="s">
        <v>57</v>
      </c>
      <c r="J9" s="114"/>
      <c r="K9" s="115"/>
      <c r="L9" s="118"/>
      <c r="M9" s="115"/>
      <c r="N9" s="115"/>
      <c r="O9" s="125"/>
      <c r="P9" s="119" t="s">
        <v>39</v>
      </c>
      <c r="Q9" s="120"/>
      <c r="R9" s="123"/>
      <c r="T9" s="122"/>
    </row>
    <row r="10" spans="1:20" s="121" customFormat="1" ht="17.25" thickBot="1">
      <c r="A10" s="124">
        <v>50</v>
      </c>
      <c r="B10" s="112"/>
      <c r="C10" s="113"/>
      <c r="D10" s="114" t="s">
        <v>58</v>
      </c>
      <c r="E10" s="115"/>
      <c r="F10" s="116"/>
      <c r="G10" s="117">
        <v>920124</v>
      </c>
      <c r="H10" s="125"/>
      <c r="I10" s="114" t="s">
        <v>57</v>
      </c>
      <c r="J10" s="114"/>
      <c r="K10" s="115"/>
      <c r="L10" s="118"/>
      <c r="M10" s="115"/>
      <c r="N10" s="115"/>
      <c r="O10" s="125"/>
      <c r="P10" s="119" t="s">
        <v>39</v>
      </c>
      <c r="Q10" s="120"/>
      <c r="R10" s="123"/>
      <c r="T10" s="122"/>
    </row>
    <row r="11" spans="1:20" s="121" customFormat="1" ht="17.25" thickBot="1">
      <c r="A11" s="124">
        <v>60</v>
      </c>
      <c r="B11" s="112"/>
      <c r="C11" s="113"/>
      <c r="D11" s="114" t="s">
        <v>58</v>
      </c>
      <c r="E11" s="115"/>
      <c r="F11" s="116"/>
      <c r="G11" s="117">
        <v>920124</v>
      </c>
      <c r="H11" s="125"/>
      <c r="I11" s="114" t="s">
        <v>57</v>
      </c>
      <c r="J11" s="114"/>
      <c r="K11" s="115"/>
      <c r="L11" s="118"/>
      <c r="M11" s="115"/>
      <c r="N11" s="115"/>
      <c r="O11" s="125"/>
      <c r="P11" s="119" t="s">
        <v>39</v>
      </c>
      <c r="Q11" s="120"/>
      <c r="R11" s="123"/>
      <c r="T11" s="122"/>
    </row>
    <row r="12" spans="1:20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20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20">
      <c r="A14"/>
      <c r="B14"/>
      <c r="C14"/>
      <c r="D14"/>
      <c r="E14"/>
      <c r="F14"/>
      <c r="G14"/>
      <c r="H14" s="142">
        <f>SUM(H6:H11)</f>
        <v>0</v>
      </c>
      <c r="I14" s="143"/>
      <c r="J14" s="143"/>
      <c r="K14" s="143"/>
      <c r="L14" s="143"/>
      <c r="M14" s="143"/>
      <c r="N14" s="143"/>
      <c r="O14" s="142">
        <f>SUM(O6:O11)</f>
        <v>0</v>
      </c>
      <c r="P14"/>
      <c r="Q14"/>
      <c r="R14"/>
    </row>
    <row r="15" spans="1:20">
      <c r="A15"/>
      <c r="B15"/>
      <c r="C15"/>
      <c r="D15"/>
      <c r="E15"/>
      <c r="F15"/>
      <c r="G15"/>
      <c r="H15" s="143">
        <v>989789</v>
      </c>
      <c r="I15" s="143"/>
      <c r="J15" s="143"/>
      <c r="K15" s="143"/>
      <c r="L15" s="143">
        <f>H15/O15</f>
        <v>1090.0759911894272</v>
      </c>
      <c r="M15" s="143"/>
      <c r="N15" s="143"/>
      <c r="O15" s="143">
        <v>908</v>
      </c>
      <c r="P15"/>
      <c r="Q15"/>
      <c r="R15"/>
    </row>
  </sheetData>
  <mergeCells count="1">
    <mergeCell ref="G1:L1"/>
  </mergeCells>
  <printOptions horizontalCentered="1"/>
  <pageMargins left="0" right="0" top="0.74803149606299213" bottom="0.15748031496062992" header="0.31496062992125984" footer="0.31496062992125984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Qte</vt:lpstr>
      <vt:lpstr>Ref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dcterms:created xsi:type="dcterms:W3CDTF">2016-03-03T14:17:57Z</dcterms:created>
  <dcterms:modified xsi:type="dcterms:W3CDTF">2016-03-28T14:57:08Z</dcterms:modified>
</cp:coreProperties>
</file>