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Tonneau\Desktop\"/>
    </mc:Choice>
  </mc:AlternateContent>
  <bookViews>
    <workbookView xWindow="0" yWindow="0" windowWidth="11010" windowHeight="7575"/>
  </bookViews>
  <sheets>
    <sheet name="Feuil1" sheetId="1" r:id="rId1"/>
  </sheets>
  <externalReferences>
    <externalReference r:id="rId2"/>
  </externalReferenc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43" i="1" l="1"/>
  <c r="E43" i="1"/>
  <c r="G42" i="1"/>
  <c r="E42" i="1"/>
  <c r="D42" i="1"/>
  <c r="G41" i="1"/>
  <c r="E41" i="1"/>
  <c r="G40" i="1"/>
  <c r="E40" i="1"/>
  <c r="D40" i="1"/>
  <c r="I39" i="1"/>
  <c r="G39" i="1"/>
  <c r="E39" i="1"/>
  <c r="D39" i="1"/>
  <c r="I38" i="1"/>
  <c r="G38" i="1"/>
  <c r="E38" i="1"/>
  <c r="D38" i="1"/>
  <c r="N37" i="1"/>
  <c r="L37" i="1"/>
  <c r="J37" i="1"/>
  <c r="I37" i="1"/>
  <c r="G37" i="1"/>
  <c r="E37" i="1"/>
  <c r="D37" i="1"/>
  <c r="L36" i="1"/>
  <c r="N36" i="1" s="1"/>
  <c r="J36" i="1"/>
  <c r="I36" i="1"/>
  <c r="G36" i="1"/>
  <c r="E36" i="1"/>
  <c r="D36" i="1"/>
  <c r="N35" i="1"/>
  <c r="L35" i="1"/>
  <c r="J35" i="1"/>
  <c r="I35" i="1"/>
  <c r="G35" i="1"/>
  <c r="E35" i="1"/>
  <c r="D35" i="1"/>
  <c r="L34" i="1"/>
  <c r="N34" i="1" s="1"/>
  <c r="J34" i="1"/>
  <c r="I34" i="1"/>
  <c r="G34" i="1"/>
  <c r="E34" i="1"/>
  <c r="D34" i="1"/>
  <c r="N33" i="1"/>
  <c r="L33" i="1"/>
  <c r="J33" i="1"/>
  <c r="I33" i="1"/>
  <c r="G33" i="1"/>
  <c r="E33" i="1"/>
  <c r="D33" i="1"/>
  <c r="L32" i="1"/>
  <c r="N32" i="1" s="1"/>
  <c r="J32" i="1"/>
  <c r="I32" i="1"/>
  <c r="G32" i="1"/>
  <c r="E32" i="1"/>
  <c r="D32" i="1"/>
  <c r="N31" i="1"/>
  <c r="L31" i="1"/>
  <c r="J31" i="1"/>
  <c r="I31" i="1"/>
  <c r="G31" i="1"/>
  <c r="E31" i="1"/>
  <c r="D31" i="1"/>
  <c r="L30" i="1"/>
  <c r="N30" i="1" s="1"/>
  <c r="J30" i="1"/>
  <c r="I30" i="1"/>
  <c r="G30" i="1"/>
  <c r="E30" i="1"/>
  <c r="D30" i="1"/>
  <c r="N29" i="1"/>
  <c r="L29" i="1"/>
  <c r="J29" i="1"/>
  <c r="I29" i="1"/>
  <c r="G29" i="1"/>
  <c r="E29" i="1"/>
  <c r="D29" i="1"/>
  <c r="L28" i="1"/>
  <c r="N28" i="1" s="1"/>
  <c r="J28" i="1"/>
  <c r="I28" i="1"/>
  <c r="G28" i="1"/>
  <c r="E28" i="1"/>
  <c r="D28" i="1"/>
  <c r="N27" i="1"/>
  <c r="L27" i="1"/>
  <c r="J27" i="1"/>
  <c r="I27" i="1"/>
  <c r="G27" i="1"/>
  <c r="E27" i="1"/>
  <c r="D27" i="1"/>
  <c r="L26" i="1"/>
  <c r="N26" i="1" s="1"/>
  <c r="J26" i="1"/>
  <c r="I26" i="1"/>
  <c r="G26" i="1"/>
  <c r="E26" i="1"/>
  <c r="D26" i="1"/>
  <c r="N25" i="1"/>
  <c r="L25" i="1"/>
  <c r="J25" i="1"/>
  <c r="I25" i="1"/>
  <c r="G25" i="1"/>
  <c r="E25" i="1"/>
  <c r="D25" i="1"/>
  <c r="L24" i="1"/>
  <c r="N24" i="1" s="1"/>
  <c r="J24" i="1"/>
  <c r="I24" i="1"/>
  <c r="G24" i="1"/>
  <c r="E24" i="1"/>
  <c r="D24" i="1"/>
  <c r="N23" i="1"/>
  <c r="L23" i="1"/>
  <c r="J23" i="1"/>
  <c r="G23" i="1"/>
  <c r="E23" i="1"/>
  <c r="D23" i="1"/>
  <c r="N22" i="1"/>
  <c r="L22" i="1"/>
  <c r="J22" i="1"/>
  <c r="G22" i="1"/>
  <c r="E22" i="1"/>
  <c r="D22" i="1"/>
  <c r="N21" i="1"/>
  <c r="L21" i="1"/>
  <c r="J21" i="1"/>
  <c r="G21" i="1"/>
  <c r="E21" i="1"/>
  <c r="D21" i="1"/>
  <c r="L20" i="1"/>
  <c r="N20" i="1" s="1"/>
  <c r="J20" i="1" s="1"/>
  <c r="G20" i="1"/>
  <c r="E20" i="1"/>
  <c r="D20" i="1"/>
  <c r="L19" i="1"/>
  <c r="N19" i="1" s="1"/>
  <c r="J19" i="1"/>
  <c r="I19" i="1"/>
  <c r="G19" i="1"/>
  <c r="E19" i="1"/>
  <c r="D19" i="1"/>
  <c r="N18" i="1"/>
  <c r="L18" i="1"/>
  <c r="J18" i="1"/>
  <c r="I18" i="1"/>
  <c r="G18" i="1"/>
  <c r="E18" i="1"/>
  <c r="D18" i="1"/>
  <c r="L17" i="1"/>
  <c r="N17" i="1" s="1"/>
  <c r="G17" i="1"/>
  <c r="D41" i="1" s="1"/>
  <c r="E17" i="1"/>
  <c r="D17" i="1"/>
  <c r="G8" i="1"/>
  <c r="C3" i="1"/>
  <c r="D43" i="1" s="1"/>
</calcChain>
</file>

<file path=xl/sharedStrings.xml><?xml version="1.0" encoding="utf-8"?>
<sst xmlns="http://schemas.openxmlformats.org/spreadsheetml/2006/main" count="24" uniqueCount="24">
  <si>
    <t>ref de facture :</t>
  </si>
  <si>
    <t xml:space="preserve">Lille le : </t>
  </si>
  <si>
    <t>Devis pour le client:</t>
  </si>
  <si>
    <t>référence n°</t>
  </si>
  <si>
    <t xml:space="preserve">Facture valable jusqu'au : </t>
  </si>
  <si>
    <t>Référence</t>
  </si>
  <si>
    <t>Quantité</t>
  </si>
  <si>
    <t>Désignation</t>
  </si>
  <si>
    <t>Description</t>
  </si>
  <si>
    <t>UDC</t>
  </si>
  <si>
    <t>Remise exceptionnelle</t>
  </si>
  <si>
    <t>Remise automatique</t>
  </si>
  <si>
    <t>Prix UHT</t>
  </si>
  <si>
    <t>Prix HT</t>
  </si>
  <si>
    <t>P9XSCE5H95</t>
  </si>
  <si>
    <t>(E17&gt;20;5%*P17;"";si(K17&gt;0;"";5%*P17</t>
  </si>
  <si>
    <t>F018161000</t>
  </si>
  <si>
    <t>GG64M3</t>
  </si>
  <si>
    <t>PRCTR2</t>
  </si>
  <si>
    <t>E199015050</t>
  </si>
  <si>
    <t>QC2VDP</t>
  </si>
  <si>
    <t xml:space="preserve">Nombre de pièces dans votre commande : </t>
  </si>
  <si>
    <t>Nombres de colis :</t>
  </si>
  <si>
    <t xml:space="preserve">Livraison le :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</si>
</sst>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[$-40C]d\-mmm\-yy;@"/>
    <numFmt numFmtId="165" formatCode="#,##0.00\ &quot;€&quot;"/>
  </numFmts>
  <fonts count="4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GE Inspira"/>
      <family val="2"/>
    </font>
    <font>
      <sz val="8"/>
      <name val="GE Inspira"/>
      <family val="2"/>
    </font>
  </fonts>
  <fills count="3">
    <fill>
      <patternFill patternType="none"/>
    </fill>
    <fill>
      <patternFill patternType="gray125"/>
    </fill>
    <fill>
      <patternFill patternType="solid">
        <fgColor theme="4"/>
        <bgColor indexed="64"/>
      </patternFill>
    </fill>
  </fills>
  <borders count="17">
    <border>
      <left/>
      <right/>
      <top/>
      <bottom/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 style="thin">
        <color auto="1"/>
      </right>
      <top style="thick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ck">
        <color auto="1"/>
      </bottom>
      <diagonal/>
    </border>
    <border>
      <left style="thin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</borders>
  <cellStyleXfs count="2">
    <xf numFmtId="0" fontId="0" fillId="0" borderId="0"/>
    <xf numFmtId="0" fontId="2" fillId="0" borderId="0"/>
  </cellStyleXfs>
  <cellXfs count="41">
    <xf numFmtId="0" fontId="0" fillId="0" borderId="0" xfId="0"/>
    <xf numFmtId="0" fontId="0" fillId="0" borderId="0" xfId="0" applyAlignment="1">
      <alignment horizontal="right"/>
    </xf>
    <xf numFmtId="14" fontId="0" fillId="2" borderId="0" xfId="0" applyNumberFormat="1" applyFill="1"/>
    <xf numFmtId="0" fontId="0" fillId="0" borderId="0" xfId="0" applyAlignment="1">
      <alignment vertical="center"/>
    </xf>
    <xf numFmtId="164" fontId="0" fillId="2" borderId="0" xfId="0" applyNumberFormat="1" applyFill="1" applyAlignment="1">
      <alignment horizontal="center" vertical="center" wrapText="1"/>
    </xf>
    <xf numFmtId="0" fontId="0" fillId="0" borderId="1" xfId="0" applyBorder="1" applyAlignment="1">
      <alignment vertical="center"/>
    </xf>
    <xf numFmtId="0" fontId="0" fillId="0" borderId="2" xfId="0" applyBorder="1" applyAlignment="1">
      <alignment vertical="center"/>
    </xf>
    <xf numFmtId="0" fontId="0" fillId="0" borderId="3" xfId="0" applyBorder="1" applyAlignment="1">
      <alignment vertical="center"/>
    </xf>
    <xf numFmtId="0" fontId="0" fillId="0" borderId="4" xfId="0" applyBorder="1" applyAlignment="1">
      <alignment vertical="center"/>
    </xf>
    <xf numFmtId="0" fontId="1" fillId="0" borderId="2" xfId="0" applyFont="1" applyBorder="1" applyAlignment="1">
      <alignment vertical="center" wrapText="1"/>
    </xf>
    <xf numFmtId="0" fontId="1" fillId="0" borderId="4" xfId="0" applyFont="1" applyBorder="1" applyAlignment="1">
      <alignment vertical="center" wrapText="1"/>
    </xf>
    <xf numFmtId="0" fontId="2" fillId="0" borderId="5" xfId="1" applyBorder="1" applyAlignment="1" applyProtection="1">
      <alignment horizontal="center" vertical="center"/>
      <protection hidden="1"/>
    </xf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5" xfId="0" applyBorder="1"/>
    <xf numFmtId="165" fontId="0" fillId="0" borderId="6" xfId="0" applyNumberFormat="1" applyBorder="1"/>
    <xf numFmtId="165" fontId="0" fillId="0" borderId="8" xfId="0" applyNumberFormat="1" applyBorder="1"/>
    <xf numFmtId="165" fontId="0" fillId="0" borderId="5" xfId="0" applyNumberFormat="1" applyBorder="1"/>
    <xf numFmtId="0" fontId="2" fillId="0" borderId="9" xfId="1" applyBorder="1" applyAlignment="1" applyProtection="1">
      <alignment horizontal="center" vertical="center"/>
      <protection hidden="1"/>
    </xf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0" fillId="0" borderId="9" xfId="0" applyBorder="1"/>
    <xf numFmtId="165" fontId="0" fillId="0" borderId="10" xfId="0" applyNumberFormat="1" applyBorder="1"/>
    <xf numFmtId="165" fontId="0" fillId="0" borderId="12" xfId="0" applyNumberFormat="1" applyBorder="1"/>
    <xf numFmtId="165" fontId="0" fillId="0" borderId="9" xfId="0" applyNumberFormat="1" applyBorder="1"/>
    <xf numFmtId="49" fontId="2" fillId="0" borderId="9" xfId="1" applyNumberFormat="1" applyBorder="1" applyAlignment="1" applyProtection="1">
      <alignment horizontal="center" vertical="center"/>
      <protection hidden="1"/>
    </xf>
    <xf numFmtId="49" fontId="3" fillId="0" borderId="9" xfId="1" applyNumberFormat="1" applyFont="1" applyBorder="1" applyAlignment="1">
      <alignment horizontal="left"/>
    </xf>
    <xf numFmtId="0" fontId="0" fillId="0" borderId="13" xfId="0" applyBorder="1"/>
    <xf numFmtId="0" fontId="0" fillId="0" borderId="14" xfId="0" applyBorder="1"/>
    <xf numFmtId="0" fontId="0" fillId="0" borderId="15" xfId="0" applyBorder="1"/>
    <xf numFmtId="0" fontId="0" fillId="0" borderId="16" xfId="0" applyBorder="1"/>
    <xf numFmtId="165" fontId="0" fillId="0" borderId="14" xfId="0" applyNumberFormat="1" applyBorder="1"/>
    <xf numFmtId="165" fontId="0" fillId="0" borderId="16" xfId="0" applyNumberFormat="1" applyBorder="1"/>
    <xf numFmtId="165" fontId="0" fillId="0" borderId="13" xfId="0" applyNumberFormat="1" applyBorder="1"/>
    <xf numFmtId="0" fontId="0" fillId="0" borderId="0" xfId="0" applyBorder="1"/>
    <xf numFmtId="0" fontId="0" fillId="0" borderId="0" xfId="0" applyBorder="1" applyAlignment="1">
      <alignment horizontal="right" vertical="center"/>
    </xf>
    <xf numFmtId="0" fontId="0" fillId="0" borderId="0" xfId="0" applyAlignment="1">
      <alignment horizontal="right"/>
    </xf>
    <xf numFmtId="0" fontId="0" fillId="0" borderId="0" xfId="0" applyFill="1" applyBorder="1"/>
    <xf numFmtId="14" fontId="0" fillId="0" borderId="0" xfId="0" applyNumberFormat="1" applyBorder="1"/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Projet%20final%20essai%202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jouter une entreprise"/>
      <sheetName val="Facture"/>
      <sheetName val="Tables des factures"/>
      <sheetName val="Table des entreprises"/>
      <sheetName val="Liste des produits"/>
    </sheetNames>
    <sheetDataSet>
      <sheetData sheetId="0"/>
      <sheetData sheetId="1"/>
      <sheetData sheetId="2"/>
      <sheetData sheetId="3"/>
      <sheetData sheetId="4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N43"/>
  <sheetViews>
    <sheetView tabSelected="1" topLeftCell="D10" workbookViewId="0">
      <selection activeCell="J22" sqref="J22"/>
    </sheetView>
  </sheetViews>
  <sheetFormatPr baseColWidth="10" defaultRowHeight="15"/>
  <cols>
    <col min="4" max="4" width="26.42578125" customWidth="1"/>
    <col min="5" max="5" width="34.42578125" customWidth="1"/>
    <col min="6" max="6" width="3.42578125" customWidth="1"/>
    <col min="8" max="8" width="3.28515625" customWidth="1"/>
    <col min="10" max="10" width="37" customWidth="1"/>
    <col min="11" max="11" width="3.42578125" customWidth="1"/>
    <col min="13" max="13" width="4.140625" customWidth="1"/>
  </cols>
  <sheetData>
    <row r="2" spans="1:14">
      <c r="I2" t="s">
        <v>0</v>
      </c>
    </row>
    <row r="3" spans="1:14">
      <c r="A3" s="1" t="s">
        <v>1</v>
      </c>
      <c r="C3" s="2">
        <f ca="1">TODAY()</f>
        <v>42367</v>
      </c>
    </row>
    <row r="6" spans="1:14">
      <c r="A6" s="1" t="s">
        <v>2</v>
      </c>
      <c r="C6" t="s">
        <v>3</v>
      </c>
    </row>
    <row r="8" spans="1:14">
      <c r="E8" s="3" t="s">
        <v>4</v>
      </c>
      <c r="G8" s="4">
        <f ca="1">C3+15</f>
        <v>42382</v>
      </c>
    </row>
    <row r="13" spans="1:14" ht="15.75" thickBot="1"/>
    <row r="14" spans="1:14" ht="39.75" thickTop="1" thickBot="1">
      <c r="A14" s="5" t="s">
        <v>5</v>
      </c>
      <c r="B14" s="3"/>
      <c r="C14" s="6" t="s">
        <v>6</v>
      </c>
      <c r="D14" s="7" t="s">
        <v>7</v>
      </c>
      <c r="E14" s="8" t="s">
        <v>8</v>
      </c>
      <c r="F14" s="3"/>
      <c r="G14" s="5" t="s">
        <v>9</v>
      </c>
      <c r="H14" s="3"/>
      <c r="I14" s="9" t="s">
        <v>10</v>
      </c>
      <c r="J14" s="10" t="s">
        <v>11</v>
      </c>
      <c r="K14" s="3"/>
      <c r="L14" s="5" t="s">
        <v>12</v>
      </c>
      <c r="M14" s="3"/>
      <c r="N14" s="5" t="s">
        <v>13</v>
      </c>
    </row>
    <row r="15" spans="1:14" ht="15.75" thickTop="1"/>
    <row r="16" spans="1:14" ht="15.75" thickBot="1"/>
    <row r="17" spans="1:14" ht="15.75" thickBot="1">
      <c r="A17" s="11" t="s">
        <v>14</v>
      </c>
      <c r="C17" s="12">
        <v>8</v>
      </c>
      <c r="D17" s="13" t="str">
        <f>IFERROR(VLOOKUP(A17,[1]!Tableau1[#Data],3,FALSE),"")</f>
        <v>Boutons poussoirs Série P9</v>
      </c>
      <c r="E17" s="14" t="str">
        <f>IFERROR(VLOOKUP(A17,[1]!Tableau1[#Data],4,FALSE),"")</f>
        <v>P9XSCE5H95</v>
      </c>
      <c r="G17" s="15">
        <f>IFERROR(VLOOKUP(A17,[1]!Tableau1[#Data],8,FALSE),"")</f>
        <v>1</v>
      </c>
      <c r="I17" s="16"/>
      <c r="J17" s="17" t="s">
        <v>15</v>
      </c>
      <c r="L17" s="18">
        <f>IFERROR(VLOOKUP(A17,[1]!Tableau1[#Data],7,FALSE),"")</f>
        <v>43.73</v>
      </c>
      <c r="N17" s="18">
        <f>IFERROR(C17*L17,"")</f>
        <v>349.84</v>
      </c>
    </row>
    <row r="18" spans="1:14" ht="15.75" thickBot="1">
      <c r="A18" s="19" t="s">
        <v>16</v>
      </c>
      <c r="C18" s="20">
        <v>12</v>
      </c>
      <c r="D18" s="21" t="str">
        <f>IFERROR(VLOOKUP(A18,[1]!Tableau1[#Data],3,FALSE),"")</f>
        <v>Coffrets F.O.R. Classic</v>
      </c>
      <c r="E18" s="22" t="str">
        <f>IFERROR(VLOOKUP(A18,[1]!Tableau1[#Data],4,FALSE),"")</f>
        <v>dispo de plombage FOR Clas</v>
      </c>
      <c r="G18" s="23">
        <f>IFERROR(VLOOKUP(A18,[1]!Tableau1[#Data],8,FALSE),"")</f>
        <v>2</v>
      </c>
      <c r="I18" s="24" t="str">
        <f t="shared" ref="I18:I39" si="0">IF(C18&gt;20,5%*N18,"")</f>
        <v/>
      </c>
      <c r="J18" s="25" t="str">
        <f t="shared" ref="J18:J37" si="1">IF(C18&gt;20,5%*N18,"")</f>
        <v/>
      </c>
      <c r="L18" s="26">
        <f>IFERROR(VLOOKUP(A18,[1]!Tableau1[#Data],7,FALSE),"")</f>
        <v>4.82</v>
      </c>
      <c r="N18" s="18">
        <f t="shared" ref="N18:N37" si="2">IFERROR(C18*L18,"")</f>
        <v>57.84</v>
      </c>
    </row>
    <row r="19" spans="1:14" ht="15.75" thickBot="1">
      <c r="A19" s="19" t="s">
        <v>17</v>
      </c>
      <c r="C19" s="20">
        <v>1</v>
      </c>
      <c r="D19" s="21" t="str">
        <f>IFERROR(VLOOKUP(A19,[1]!Tableau1[#Data],3,FALSE),"")</f>
        <v>EntelliGuard Taille 3</v>
      </c>
      <c r="E19" s="22" t="str">
        <f>IFERROR(VLOOKUP(A19,[1]!Tableau1[#Data],4,FALSE),"")</f>
        <v>EG3 Dj 4p6400A PMob Icu/Icw100</v>
      </c>
      <c r="G19" s="23">
        <f>IFERROR(VLOOKUP(A19,[1]!Tableau1[#Data],8,FALSE),"")</f>
        <v>1</v>
      </c>
      <c r="I19" s="24" t="str">
        <f t="shared" si="0"/>
        <v/>
      </c>
      <c r="J19" s="25" t="str">
        <f t="shared" si="1"/>
        <v/>
      </c>
      <c r="L19" s="26">
        <f>IFERROR(VLOOKUP(A19,[1]!Tableau1[#Data],7,FALSE),"")</f>
        <v>43198.38</v>
      </c>
      <c r="N19" s="18">
        <f t="shared" si="2"/>
        <v>43198.38</v>
      </c>
    </row>
    <row r="20" spans="1:14" ht="15.75" thickBot="1">
      <c r="A20" s="19" t="s">
        <v>18</v>
      </c>
      <c r="C20" s="20">
        <v>60</v>
      </c>
      <c r="D20" s="21" t="str">
        <f>IFERROR(VLOOKUP(A20,[1]!Tableau1[#Data],3,FALSE),"")</f>
        <v>Relais enfichables</v>
      </c>
      <c r="E20" s="22" t="str">
        <f>IFERROR(VLOOKUP(A20,[1]!Tableau1[#Data],4,FALSE),"")</f>
        <v>Etiq.2</v>
      </c>
      <c r="G20" s="23">
        <f>IFERROR(VLOOKUP(A20,[1]!Tableau1[#Data],8,FALSE),"")</f>
        <v>10</v>
      </c>
      <c r="I20" s="24"/>
      <c r="J20" s="25">
        <f t="shared" si="1"/>
        <v>0.81000000000000016</v>
      </c>
      <c r="L20" s="26">
        <f>IFERROR(VLOOKUP(A20,[1]!Tableau1[#Data],7,FALSE),"")</f>
        <v>0.27</v>
      </c>
      <c r="N20" s="18">
        <f t="shared" si="2"/>
        <v>16.200000000000003</v>
      </c>
    </row>
    <row r="21" spans="1:14" ht="15.75" thickBot="1">
      <c r="A21" s="19" t="s">
        <v>19</v>
      </c>
      <c r="C21" s="20">
        <v>700</v>
      </c>
      <c r="D21" s="21" t="str">
        <f>IFERROR(VLOOKUP(A21,[1]!Tableau1[#Data],3,FALSE),"")</f>
        <v>Accessoires Gammes B-VMS-APO</v>
      </c>
      <c r="E21" s="22" t="str">
        <f>IFERROR(VLOOKUP(A21,[1]!Tableau1[#Data],4,FALSE),"")</f>
        <v>Vis autoraudeuses 6BFx3/8"</v>
      </c>
      <c r="G21" s="23">
        <f>IFERROR(VLOOKUP(A21,[1]!Tableau1[#Data],8,FALSE),"")</f>
        <v>100</v>
      </c>
      <c r="I21" s="24"/>
      <c r="J21" s="25">
        <f t="shared" si="1"/>
        <v>1.4000000000000001</v>
      </c>
      <c r="L21" s="26">
        <f>IFERROR(VLOOKUP(A21,[1]!Tableau1[#Data],7,FALSE),"")</f>
        <v>0.04</v>
      </c>
      <c r="N21" s="18">
        <f t="shared" si="2"/>
        <v>28</v>
      </c>
    </row>
    <row r="22" spans="1:14" ht="15.75" thickBot="1">
      <c r="A22" s="27">
        <v>861823</v>
      </c>
      <c r="C22" s="20">
        <v>1000</v>
      </c>
      <c r="D22" s="21" t="str">
        <f>IFERROR(VLOOKUP(A22,[1]!Tableau1[#Data],3,FALSE),"")</f>
        <v>MultiBox Xtra</v>
      </c>
      <c r="E22" s="22" t="str">
        <f>IFERROR(VLOOKUP(A22,[1]!Tableau1[#Data],4,FALSE),"")</f>
        <v>MBXtra Vis de fixation (Jeu 50St.)</v>
      </c>
      <c r="G22" s="23">
        <f>IFERROR(VLOOKUP(A22,[1]!Tableau1[#Data],8,FALSE),"")</f>
        <v>50</v>
      </c>
      <c r="I22" s="24"/>
      <c r="J22" s="25">
        <f t="shared" si="1"/>
        <v>11</v>
      </c>
      <c r="L22" s="26">
        <f>IFERROR(VLOOKUP(A22,[1]!Tableau1[#Data],7,FALSE),"")</f>
        <v>0.22</v>
      </c>
      <c r="N22" s="18">
        <f t="shared" si="2"/>
        <v>220</v>
      </c>
    </row>
    <row r="23" spans="1:14" ht="15.75" thickBot="1">
      <c r="A23" s="19" t="s">
        <v>20</v>
      </c>
      <c r="C23" s="20">
        <v>2</v>
      </c>
      <c r="D23" s="21" t="str">
        <f>IFERROR(VLOOKUP(A23,[1]!Tableau1[#Data],3,FALSE),"")</f>
        <v>Démarreurs  progressifs ASTAT</v>
      </c>
      <c r="E23" s="22" t="str">
        <f>IFERROR(VLOOKUP(A23,[1]!Tableau1[#Data],4,FALSE),"")</f>
        <v>ASTAT+ HD:450 / ND:560 500V</v>
      </c>
      <c r="G23" s="23">
        <f>IFERROR(VLOOKUP(A23,[1]!Tableau1[#Data],8,FALSE),"")</f>
        <v>1</v>
      </c>
      <c r="I23" s="24"/>
      <c r="J23" s="25" t="str">
        <f t="shared" si="1"/>
        <v/>
      </c>
      <c r="L23" s="26">
        <f>IFERROR(VLOOKUP(A23,[1]!Tableau1[#Data],7,FALSE),"")</f>
        <v>14719.64</v>
      </c>
      <c r="N23" s="18">
        <f t="shared" si="2"/>
        <v>29439.279999999999</v>
      </c>
    </row>
    <row r="24" spans="1:14" ht="15.75" thickBot="1">
      <c r="A24" s="28"/>
      <c r="C24" s="20"/>
      <c r="D24" s="21" t="str">
        <f>IFERROR(VLOOKUP(A24,[1]!Tableau1[#Data],3,FALSE),"")</f>
        <v/>
      </c>
      <c r="E24" s="22" t="str">
        <f>IFERROR(VLOOKUP(A24,[1]!Tableau1[#Data],4,FALSE),"")</f>
        <v/>
      </c>
      <c r="G24" s="23" t="str">
        <f>IFERROR(VLOOKUP(A24,[1]!Tableau1[#Data],8,FALSE),"")</f>
        <v/>
      </c>
      <c r="I24" s="24" t="str">
        <f t="shared" si="0"/>
        <v/>
      </c>
      <c r="J24" s="25" t="str">
        <f t="shared" si="1"/>
        <v/>
      </c>
      <c r="L24" s="26" t="str">
        <f>IFERROR(VLOOKUP(A24,[1]!Tableau1[#Data],7,FALSE),"")</f>
        <v/>
      </c>
      <c r="N24" s="18" t="str">
        <f t="shared" si="2"/>
        <v/>
      </c>
    </row>
    <row r="25" spans="1:14" ht="15.75" thickBot="1">
      <c r="A25" s="23"/>
      <c r="C25" s="20"/>
      <c r="D25" s="21" t="str">
        <f>IFERROR(VLOOKUP(A25,[1]!Tableau1[#Data],3,FALSE),"")</f>
        <v/>
      </c>
      <c r="E25" s="22" t="str">
        <f>IFERROR(VLOOKUP(A25,[1]!Tableau1[#Data],4,FALSE),"")</f>
        <v/>
      </c>
      <c r="G25" s="23" t="str">
        <f>IFERROR(VLOOKUP(A25,[1]!Tableau1[#Data],8,FALSE),"")</f>
        <v/>
      </c>
      <c r="I25" s="24" t="str">
        <f t="shared" si="0"/>
        <v/>
      </c>
      <c r="J25" s="25" t="str">
        <f t="shared" si="1"/>
        <v/>
      </c>
      <c r="L25" s="26" t="str">
        <f>IFERROR(VLOOKUP(A25,[1]!Tableau1[#Data],7,FALSE),"")</f>
        <v/>
      </c>
      <c r="N25" s="18" t="str">
        <f t="shared" si="2"/>
        <v/>
      </c>
    </row>
    <row r="26" spans="1:14" ht="15.75" thickBot="1">
      <c r="A26" s="23"/>
      <c r="C26" s="20"/>
      <c r="D26" s="21" t="str">
        <f>IFERROR(VLOOKUP(A26,[1]!Tableau1[#Data],3,FALSE),"")</f>
        <v/>
      </c>
      <c r="E26" s="22" t="str">
        <f>IFERROR(VLOOKUP(A26,[1]!Tableau1[#Data],4,FALSE),"")</f>
        <v/>
      </c>
      <c r="G26" s="23" t="str">
        <f>IFERROR(VLOOKUP(A26,[1]!Tableau1[#Data],8,FALSE),"")</f>
        <v/>
      </c>
      <c r="I26" s="24" t="str">
        <f t="shared" si="0"/>
        <v/>
      </c>
      <c r="J26" s="25" t="str">
        <f t="shared" si="1"/>
        <v/>
      </c>
      <c r="L26" s="26" t="str">
        <f>IFERROR(VLOOKUP(A26,[1]!Tableau1[#Data],7,FALSE),"")</f>
        <v/>
      </c>
      <c r="N26" s="18" t="str">
        <f t="shared" si="2"/>
        <v/>
      </c>
    </row>
    <row r="27" spans="1:14" ht="15.75" thickBot="1">
      <c r="A27" s="23"/>
      <c r="C27" s="20"/>
      <c r="D27" s="21" t="str">
        <f>IFERROR(VLOOKUP(A27,[1]!Tableau1[#Data],3,FALSE),"")</f>
        <v/>
      </c>
      <c r="E27" s="22" t="str">
        <f>IFERROR(VLOOKUP(A27,[1]!Tableau1[#Data],4,FALSE),"")</f>
        <v/>
      </c>
      <c r="G27" s="23" t="str">
        <f>IFERROR(VLOOKUP(A27,[1]!Tableau1[#Data],8,FALSE),"")</f>
        <v/>
      </c>
      <c r="I27" s="24" t="str">
        <f t="shared" si="0"/>
        <v/>
      </c>
      <c r="J27" s="25" t="str">
        <f t="shared" si="1"/>
        <v/>
      </c>
      <c r="L27" s="26" t="str">
        <f>IFERROR(VLOOKUP(A27,[1]!Tableau1[#Data],7,FALSE),"")</f>
        <v/>
      </c>
      <c r="N27" s="18" t="str">
        <f t="shared" si="2"/>
        <v/>
      </c>
    </row>
    <row r="28" spans="1:14" ht="15.75" thickBot="1">
      <c r="A28" s="23"/>
      <c r="C28" s="20"/>
      <c r="D28" s="21" t="str">
        <f>IFERROR(VLOOKUP(A28,[1]!Tableau1[#Data],3,FALSE),"")</f>
        <v/>
      </c>
      <c r="E28" s="22" t="str">
        <f>IFERROR(VLOOKUP(A28,[1]!Tableau1[#Data],4,FALSE),"")</f>
        <v/>
      </c>
      <c r="G28" s="23" t="str">
        <f>IFERROR(VLOOKUP(A28,[1]!Tableau1[#Data],8,FALSE),"")</f>
        <v/>
      </c>
      <c r="I28" s="24" t="str">
        <f t="shared" si="0"/>
        <v/>
      </c>
      <c r="J28" s="25" t="str">
        <f t="shared" si="1"/>
        <v/>
      </c>
      <c r="L28" s="26" t="str">
        <f>IFERROR(VLOOKUP(A28,[1]!Tableau1[#Data],7,FALSE),"")</f>
        <v/>
      </c>
      <c r="N28" s="18" t="str">
        <f t="shared" si="2"/>
        <v/>
      </c>
    </row>
    <row r="29" spans="1:14" ht="15.75" thickBot="1">
      <c r="A29" s="23"/>
      <c r="C29" s="20"/>
      <c r="D29" s="21" t="str">
        <f>IFERROR(VLOOKUP(A29,[1]!Tableau1[#Data],3,FALSE),"")</f>
        <v/>
      </c>
      <c r="E29" s="22" t="str">
        <f>IFERROR(VLOOKUP(A29,[1]!Tableau1[#Data],4,FALSE),"")</f>
        <v/>
      </c>
      <c r="G29" s="23" t="str">
        <f>IFERROR(VLOOKUP(A29,[1]!Tableau1[#Data],8,FALSE),"")</f>
        <v/>
      </c>
      <c r="I29" s="24" t="str">
        <f t="shared" si="0"/>
        <v/>
      </c>
      <c r="J29" s="25" t="str">
        <f t="shared" si="1"/>
        <v/>
      </c>
      <c r="L29" s="26" t="str">
        <f>IFERROR(VLOOKUP(A29,[1]!Tableau1[#Data],7,FALSE),"")</f>
        <v/>
      </c>
      <c r="N29" s="18" t="str">
        <f t="shared" si="2"/>
        <v/>
      </c>
    </row>
    <row r="30" spans="1:14" ht="15.75" thickBot="1">
      <c r="A30" s="23"/>
      <c r="C30" s="20"/>
      <c r="D30" s="21" t="str">
        <f>IFERROR(VLOOKUP(A30,[1]!Tableau1[#Data],3,FALSE),"")</f>
        <v/>
      </c>
      <c r="E30" s="22" t="str">
        <f>IFERROR(VLOOKUP(A30,[1]!Tableau1[#Data],4,FALSE),"")</f>
        <v/>
      </c>
      <c r="G30" s="23" t="str">
        <f>IFERROR(VLOOKUP(A30,[1]!Tableau1[#Data],8,FALSE),"")</f>
        <v/>
      </c>
      <c r="I30" s="24" t="str">
        <f t="shared" si="0"/>
        <v/>
      </c>
      <c r="J30" s="25" t="str">
        <f t="shared" si="1"/>
        <v/>
      </c>
      <c r="L30" s="26" t="str">
        <f>IFERROR(VLOOKUP(A30,[1]!Tableau1[#Data],7,FALSE),"")</f>
        <v/>
      </c>
      <c r="N30" s="18" t="str">
        <f t="shared" si="2"/>
        <v/>
      </c>
    </row>
    <row r="31" spans="1:14" ht="15.75" thickBot="1">
      <c r="A31" s="23"/>
      <c r="C31" s="20"/>
      <c r="D31" s="21" t="str">
        <f>IFERROR(VLOOKUP(A31,[1]!Tableau1[#Data],3,FALSE),"")</f>
        <v/>
      </c>
      <c r="E31" s="22" t="str">
        <f>IFERROR(VLOOKUP(A31,[1]!Tableau1[#Data],4,FALSE),"")</f>
        <v/>
      </c>
      <c r="G31" s="23" t="str">
        <f>IFERROR(VLOOKUP(A31,[1]!Tableau1[#Data],8,FALSE),"")</f>
        <v/>
      </c>
      <c r="I31" s="24" t="str">
        <f t="shared" si="0"/>
        <v/>
      </c>
      <c r="J31" s="25" t="str">
        <f t="shared" si="1"/>
        <v/>
      </c>
      <c r="L31" s="26" t="str">
        <f>IFERROR(VLOOKUP(A31,[1]!Tableau1[#Data],7,FALSE),"")</f>
        <v/>
      </c>
      <c r="N31" s="18" t="str">
        <f t="shared" si="2"/>
        <v/>
      </c>
    </row>
    <row r="32" spans="1:14" ht="15.75" thickBot="1">
      <c r="A32" s="23"/>
      <c r="C32" s="20"/>
      <c r="D32" s="21" t="str">
        <f>IFERROR(VLOOKUP(A32,[1]!Tableau1[#Data],3,FALSE),"")</f>
        <v/>
      </c>
      <c r="E32" s="22" t="str">
        <f>IFERROR(VLOOKUP(A32,[1]!Tableau1[#Data],4,FALSE),"")</f>
        <v/>
      </c>
      <c r="G32" s="23" t="str">
        <f>IFERROR(VLOOKUP(A32,[1]!Tableau1[#Data],8,FALSE),"")</f>
        <v/>
      </c>
      <c r="I32" s="24" t="str">
        <f t="shared" si="0"/>
        <v/>
      </c>
      <c r="J32" s="25" t="str">
        <f t="shared" si="1"/>
        <v/>
      </c>
      <c r="L32" s="26" t="str">
        <f>IFERROR(VLOOKUP(A32,[1]!Tableau1[#Data],7,FALSE),"")</f>
        <v/>
      </c>
      <c r="N32" s="18" t="str">
        <f t="shared" si="2"/>
        <v/>
      </c>
    </row>
    <row r="33" spans="1:14" ht="15.75" thickBot="1">
      <c r="A33" s="23"/>
      <c r="C33" s="20"/>
      <c r="D33" s="21" t="str">
        <f>IFERROR(VLOOKUP(A33,[1]!Tableau1[#Data],3,FALSE),"")</f>
        <v/>
      </c>
      <c r="E33" s="22" t="str">
        <f>IFERROR(VLOOKUP(A33,[1]!Tableau1[#Data],4,FALSE),"")</f>
        <v/>
      </c>
      <c r="G33" s="23" t="str">
        <f>IFERROR(VLOOKUP(A33,[1]!Tableau1[#Data],8,FALSE),"")</f>
        <v/>
      </c>
      <c r="I33" s="24" t="str">
        <f t="shared" si="0"/>
        <v/>
      </c>
      <c r="J33" s="25" t="str">
        <f t="shared" si="1"/>
        <v/>
      </c>
      <c r="L33" s="26" t="str">
        <f>IFERROR(VLOOKUP(A33,[1]!Tableau1[#Data],7,FALSE),"")</f>
        <v/>
      </c>
      <c r="N33" s="18" t="str">
        <f t="shared" si="2"/>
        <v/>
      </c>
    </row>
    <row r="34" spans="1:14" ht="15.75" thickBot="1">
      <c r="A34" s="23"/>
      <c r="C34" s="20"/>
      <c r="D34" s="21" t="str">
        <f>IFERROR(VLOOKUP(A34,[1]!Tableau1[#Data],3,FALSE),"")</f>
        <v/>
      </c>
      <c r="E34" s="22" t="str">
        <f>IFERROR(VLOOKUP(A34,[1]!Tableau1[#Data],4,FALSE),"")</f>
        <v/>
      </c>
      <c r="G34" s="23" t="str">
        <f>IFERROR(VLOOKUP(A34,[1]!Tableau1[#Data],8,FALSE),"")</f>
        <v/>
      </c>
      <c r="I34" s="24" t="str">
        <f t="shared" si="0"/>
        <v/>
      </c>
      <c r="J34" s="25" t="str">
        <f t="shared" si="1"/>
        <v/>
      </c>
      <c r="L34" s="26" t="str">
        <f>IFERROR(VLOOKUP(A34,[1]!Tableau1[#Data],7,FALSE),"")</f>
        <v/>
      </c>
      <c r="N34" s="18" t="str">
        <f t="shared" si="2"/>
        <v/>
      </c>
    </row>
    <row r="35" spans="1:14" ht="15.75" thickBot="1">
      <c r="A35" s="23"/>
      <c r="C35" s="20"/>
      <c r="D35" s="21" t="str">
        <f>IFERROR(VLOOKUP(A35,[1]!Tableau1[#Data],3,FALSE),"")</f>
        <v/>
      </c>
      <c r="E35" s="22" t="str">
        <f>IFERROR(VLOOKUP(A35,[1]!Tableau1[#Data],4,FALSE),"")</f>
        <v/>
      </c>
      <c r="G35" s="23" t="str">
        <f>IFERROR(VLOOKUP(A35,[1]!Tableau1[#Data],8,FALSE),"")</f>
        <v/>
      </c>
      <c r="I35" s="24" t="str">
        <f t="shared" si="0"/>
        <v/>
      </c>
      <c r="J35" s="25" t="str">
        <f t="shared" si="1"/>
        <v/>
      </c>
      <c r="L35" s="26" t="str">
        <f>IFERROR(VLOOKUP(A35,[1]!Tableau1[#Data],7,FALSE),"")</f>
        <v/>
      </c>
      <c r="N35" s="18" t="str">
        <f t="shared" si="2"/>
        <v/>
      </c>
    </row>
    <row r="36" spans="1:14" ht="15.75" thickBot="1">
      <c r="A36" s="23"/>
      <c r="C36" s="20"/>
      <c r="D36" s="21" t="str">
        <f>IFERROR(VLOOKUP(A36,[1]!Tableau1[#Data],3,FALSE),"")</f>
        <v/>
      </c>
      <c r="E36" s="22" t="str">
        <f>IFERROR(VLOOKUP(A36,[1]!Tableau1[#Data],4,FALSE),"")</f>
        <v/>
      </c>
      <c r="G36" s="23" t="str">
        <f>IFERROR(VLOOKUP(A36,[1]!Tableau1[#Data],8,FALSE),"")</f>
        <v/>
      </c>
      <c r="I36" s="24" t="str">
        <f t="shared" si="0"/>
        <v/>
      </c>
      <c r="J36" s="25" t="str">
        <f t="shared" si="1"/>
        <v/>
      </c>
      <c r="L36" s="26" t="str">
        <f>IFERROR(VLOOKUP(A36,[1]!Tableau1[#Data],7,FALSE),"")</f>
        <v/>
      </c>
      <c r="N36" s="18" t="str">
        <f t="shared" si="2"/>
        <v/>
      </c>
    </row>
    <row r="37" spans="1:14" ht="15.75" thickBot="1">
      <c r="A37" s="29"/>
      <c r="C37" s="30"/>
      <c r="D37" s="31" t="str">
        <f>IFERROR(VLOOKUP(A37,[1]!Tableau1[#Data],3,FALSE),"")</f>
        <v/>
      </c>
      <c r="E37" s="32" t="str">
        <f>IFERROR(VLOOKUP(A37,[1]!Tableau1[#Data],4,FALSE),"")</f>
        <v/>
      </c>
      <c r="G37" s="29" t="str">
        <f>IFERROR(VLOOKUP(A37,[1]!Tableau1[#Data],8,FALSE),"")</f>
        <v/>
      </c>
      <c r="I37" s="33" t="str">
        <f t="shared" si="0"/>
        <v/>
      </c>
      <c r="J37" s="34" t="str">
        <f t="shared" si="1"/>
        <v/>
      </c>
      <c r="L37" s="35" t="str">
        <f>IFERROR(VLOOKUP(A37,[1]!Tableau1[#Data],7,FALSE),"")</f>
        <v/>
      </c>
      <c r="N37" s="18" t="str">
        <f t="shared" si="2"/>
        <v/>
      </c>
    </row>
    <row r="38" spans="1:14">
      <c r="A38" s="36"/>
      <c r="B38" s="36"/>
      <c r="C38" s="36"/>
      <c r="D38" s="36" t="str">
        <f>IFERROR(VLOOKUP(A38,[1]!Tableau1[#Data],3,FALSE),"")</f>
        <v/>
      </c>
      <c r="E38" s="36" t="str">
        <f>IFERROR(VLOOKUP(A38,[1]!Tableau1[#Data],4,FALSE),"")</f>
        <v/>
      </c>
      <c r="F38" s="36"/>
      <c r="G38" s="36" t="str">
        <f>IFERROR(VLOOKUP(A38,[1]!Tableau1[#Data],8,FALSE),"")</f>
        <v/>
      </c>
      <c r="H38" s="36"/>
      <c r="I38" s="36" t="str">
        <f t="shared" si="0"/>
        <v/>
      </c>
      <c r="J38" s="36"/>
      <c r="K38" s="36"/>
      <c r="L38" s="36"/>
      <c r="M38" s="36"/>
      <c r="N38" s="36"/>
    </row>
    <row r="39" spans="1:14">
      <c r="A39" s="36"/>
      <c r="B39" s="36"/>
      <c r="C39" s="36"/>
      <c r="D39" s="36" t="str">
        <f>IFERROR(VLOOKUP(A39,[1]!Tableau1[#Data],3,FALSE),"")</f>
        <v/>
      </c>
      <c r="E39" s="36" t="str">
        <f>IFERROR(VLOOKUP(A39,[1]!Tableau1[#Data],4,FALSE),"")</f>
        <v/>
      </c>
      <c r="F39" s="36"/>
      <c r="G39" s="36" t="str">
        <f>IFERROR(VLOOKUP(A39,[1]!Tableau1[#Data],8,FALSE),"")</f>
        <v/>
      </c>
      <c r="H39" s="36"/>
      <c r="I39" s="36" t="str">
        <f t="shared" si="0"/>
        <v/>
      </c>
      <c r="J39" s="36"/>
      <c r="K39" s="36"/>
      <c r="L39" s="36"/>
      <c r="M39" s="36"/>
      <c r="N39" s="36"/>
    </row>
    <row r="40" spans="1:14">
      <c r="A40" s="36"/>
      <c r="B40" s="36"/>
      <c r="C40" s="36"/>
      <c r="D40" s="36" t="str">
        <f>IFERROR(VLOOKUP(A40,[1]!Tableau1[#Data],3,FALSE),"")</f>
        <v/>
      </c>
      <c r="E40" s="36" t="str">
        <f>IFERROR(VLOOKUP(A40,[1]!Tableau1[#Data],4,FALSE),"")</f>
        <v/>
      </c>
      <c r="F40" s="36"/>
      <c r="G40" s="36" t="str">
        <f>IFERROR(VLOOKUP(A40,[1]!Tableau1[#Data],8,FALSE),"")</f>
        <v/>
      </c>
      <c r="H40" s="36"/>
      <c r="I40" s="36"/>
      <c r="J40" s="36"/>
      <c r="K40" s="36"/>
      <c r="L40" s="36"/>
      <c r="M40" s="36"/>
      <c r="N40" s="36"/>
    </row>
    <row r="41" spans="1:14">
      <c r="A41" s="37" t="s">
        <v>21</v>
      </c>
      <c r="B41" s="38"/>
      <c r="C41" s="38"/>
      <c r="D41" s="36" t="e">
        <f>(C17*G17+C18*G18+C19*G19+C20*G20+C21*G21+C22*G22+C23*G23+C24*G24+C25*G25+C26*G26+C27*G27+C28*G28+C29*G29+C30*G30+C31*G31+C32*G32+C33*G33+C34*G34+C35*G35+C36*G36+C37*G37)</f>
        <v>#VALUE!</v>
      </c>
      <c r="E41" s="36" t="str">
        <f>IFERROR(VLOOKUP(A41,[1]!Tableau1[#Data],4,FALSE),"")</f>
        <v/>
      </c>
      <c r="F41" s="36"/>
      <c r="G41" s="36" t="str">
        <f>IFERROR(VLOOKUP(A41,[1]!Tableau1[#Data],8,FALSE),"")</f>
        <v/>
      </c>
      <c r="H41" s="36"/>
      <c r="I41" s="36"/>
      <c r="J41" s="36"/>
      <c r="K41" s="36"/>
      <c r="L41" s="36"/>
      <c r="M41" s="36"/>
      <c r="N41" s="36"/>
    </row>
    <row r="42" spans="1:14">
      <c r="A42" s="37" t="s">
        <v>22</v>
      </c>
      <c r="B42" s="38"/>
      <c r="C42" s="38"/>
      <c r="D42" s="39">
        <f>SUM(C17:C37)</f>
        <v>1783</v>
      </c>
      <c r="E42" s="36" t="str">
        <f>IFERROR(VLOOKUP(A42,[1]!Tableau1[#Data],4,FALSE),"")</f>
        <v/>
      </c>
      <c r="F42" s="36"/>
      <c r="G42" s="36" t="str">
        <f>IFERROR(VLOOKUP(A42,[1]!Tableau1[#Data],8,FALSE),"")</f>
        <v/>
      </c>
      <c r="H42" s="36"/>
      <c r="I42" s="36"/>
      <c r="J42" s="36"/>
      <c r="K42" s="36"/>
      <c r="L42" s="36"/>
      <c r="M42" s="36"/>
      <c r="N42" s="36"/>
    </row>
    <row r="43" spans="1:14">
      <c r="A43" s="37" t="s">
        <v>23</v>
      </c>
      <c r="B43" s="38"/>
      <c r="C43" s="38"/>
      <c r="D43" s="40">
        <f ca="1">WORKDAY(C3,5)</f>
        <v>42374</v>
      </c>
      <c r="E43" s="36" t="str">
        <f>IFERROR(VLOOKUP(A43,[1]!Tableau1[#Data],4,FALSE),"")</f>
        <v/>
      </c>
      <c r="F43" s="36"/>
      <c r="G43" s="36" t="str">
        <f>IFERROR(VLOOKUP(A43,[1]!Tableau1[#Data],8,FALSE),"")</f>
        <v/>
      </c>
      <c r="H43" s="36"/>
      <c r="I43" s="36"/>
      <c r="J43" s="36"/>
      <c r="K43" s="36"/>
      <c r="L43" s="36"/>
      <c r="M43" s="36"/>
      <c r="N43" s="36"/>
    </row>
  </sheetData>
  <mergeCells count="3">
    <mergeCell ref="A41:C41"/>
    <mergeCell ref="A42:C42"/>
    <mergeCell ref="A43:C4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Tonneau Aurélie</dc:creator>
  <cp:lastModifiedBy>Tonneau Aurélie</cp:lastModifiedBy>
  <dcterms:created xsi:type="dcterms:W3CDTF">2015-12-29T15:58:15Z</dcterms:created>
  <dcterms:modified xsi:type="dcterms:W3CDTF">2015-12-29T16:00:01Z</dcterms:modified>
</cp:coreProperties>
</file>