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3350"/>
  </bookViews>
  <sheets>
    <sheet name="AIC JOURNALIER" sheetId="4" r:id="rId1"/>
  </sheets>
  <calcPr calcId="145621" iterate="1" iterateCount="200" iterateDelta="1.0000000000000001E-5"/>
</workbook>
</file>

<file path=xl/calcChain.xml><?xml version="1.0" encoding="utf-8"?>
<calcChain xmlns="http://schemas.openxmlformats.org/spreadsheetml/2006/main">
  <c r="U5" i="4" l="1"/>
  <c r="U3" i="4"/>
  <c r="U4" i="4"/>
  <c r="I20" i="4"/>
  <c r="G44" i="4"/>
  <c r="L44" i="4"/>
  <c r="D44" i="4"/>
  <c r="I13" i="4"/>
  <c r="I7" i="4"/>
  <c r="K7" i="4" l="1"/>
  <c r="D40" i="4" s="1"/>
  <c r="D46" i="4" s="1"/>
  <c r="D51" i="4" l="1"/>
  <c r="D48" i="4"/>
  <c r="K20" i="4"/>
  <c r="L40" i="4" s="1"/>
  <c r="L46" i="4" s="1"/>
  <c r="K13" i="4"/>
  <c r="G40" i="4" s="1"/>
  <c r="G46" i="4" s="1"/>
  <c r="G51" i="4" l="1"/>
  <c r="G48" i="4"/>
  <c r="L51" i="4"/>
  <c r="L48" i="4"/>
</calcChain>
</file>

<file path=xl/sharedStrings.xml><?xml version="1.0" encoding="utf-8"?>
<sst xmlns="http://schemas.openxmlformats.org/spreadsheetml/2006/main" count="58" uniqueCount="29">
  <si>
    <t>Litige</t>
  </si>
  <si>
    <t>Nb palettes</t>
  </si>
  <si>
    <t>PERFORMANCE REEL</t>
  </si>
  <si>
    <t xml:space="preserve"> </t>
  </si>
  <si>
    <t>DATE</t>
  </si>
  <si>
    <t>Nb camion</t>
  </si>
  <si>
    <t>H réelle</t>
  </si>
  <si>
    <t xml:space="preserve">CADENCE         CIBLE </t>
  </si>
  <si>
    <t>Commentaires</t>
  </si>
  <si>
    <t>Base MO</t>
  </si>
  <si>
    <t>Cadence</t>
  </si>
  <si>
    <t xml:space="preserve">Temps traitement pal </t>
  </si>
  <si>
    <t>Bon</t>
  </si>
  <si>
    <t>Moyen</t>
  </si>
  <si>
    <t>Mauvais</t>
  </si>
  <si>
    <t xml:space="preserve">Vide </t>
  </si>
  <si>
    <t>Valeur</t>
  </si>
  <si>
    <t xml:space="preserve">vide </t>
  </si>
  <si>
    <t>NB pal</t>
  </si>
  <si>
    <t xml:space="preserve">Type </t>
  </si>
  <si>
    <t xml:space="preserve">rien </t>
  </si>
  <si>
    <t>valeur</t>
  </si>
  <si>
    <t>Largeur aiguille</t>
  </si>
  <si>
    <t>Calcul</t>
  </si>
  <si>
    <t>EFFECTIF</t>
  </si>
  <si>
    <t xml:space="preserve">article 1 </t>
  </si>
  <si>
    <t xml:space="preserve">article 2 </t>
  </si>
  <si>
    <t xml:space="preserve">INDICATEUR     RECEPTION     SECTEUR     6 </t>
  </si>
  <si>
    <t xml:space="preserve">article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</si>
</sst>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303030"/>
      <name val="Verdana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horizontal="left"/>
    </xf>
    <xf numFmtId="0" fontId="0" fillId="0" borderId="0" xfId="0" applyFill="1"/>
    <xf numFmtId="0" fontId="0" fillId="2" borderId="0" xfId="0" applyFill="1"/>
    <xf numFmtId="0" fontId="0" fillId="3" borderId="1" xfId="0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4" borderId="2" xfId="0" applyFill="1" applyBorder="1" applyAlignment="1">
      <alignment horizontal="center"/>
    </xf>
    <xf numFmtId="9" fontId="0" fillId="5" borderId="2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9" borderId="5" xfId="0" applyFill="1" applyBorder="1" applyAlignment="1"/>
    <xf numFmtId="0" fontId="4" fillId="6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4" fillId="10" borderId="2" xfId="0" applyFont="1" applyFill="1" applyBorder="1" applyAlignment="1">
      <alignment horizontal="center"/>
    </xf>
    <xf numFmtId="0" fontId="4" fillId="8" borderId="2" xfId="0" applyFont="1" applyFill="1" applyBorder="1" applyAlignment="1">
      <alignment horizontal="center"/>
    </xf>
    <xf numFmtId="0" fontId="0" fillId="11" borderId="6" xfId="0" applyFill="1" applyBorder="1" applyAlignment="1">
      <alignment horizontal="center"/>
    </xf>
    <xf numFmtId="14" fontId="0" fillId="11" borderId="4" xfId="0" applyNumberFormat="1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3" fillId="0" borderId="8" xfId="0" applyFont="1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3" xfId="0" applyBorder="1"/>
    <xf numFmtId="0" fontId="0" fillId="9" borderId="14" xfId="0" applyFill="1" applyBorder="1" applyAlignment="1"/>
    <xf numFmtId="0" fontId="0" fillId="2" borderId="0" xfId="0" applyFill="1" applyAlignment="1">
      <alignment horizontal="center"/>
    </xf>
    <xf numFmtId="0" fontId="0" fillId="12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4" fontId="0" fillId="14" borderId="15" xfId="0" applyNumberFormat="1" applyFill="1" applyBorder="1" applyAlignment="1">
      <alignment horizontal="center"/>
    </xf>
    <xf numFmtId="164" fontId="0" fillId="14" borderId="17" xfId="0" applyNumberFormat="1" applyFill="1" applyBorder="1"/>
    <xf numFmtId="164" fontId="0" fillId="0" borderId="0" xfId="0" applyNumberFormat="1"/>
    <xf numFmtId="0" fontId="0" fillId="15" borderId="1" xfId="0" applyFill="1" applyBorder="1" applyAlignment="1">
      <alignment horizontal="center"/>
    </xf>
    <xf numFmtId="164" fontId="0" fillId="15" borderId="1" xfId="0" applyNumberFormat="1" applyFill="1" applyBorder="1" applyAlignment="1">
      <alignment horizontal="center"/>
    </xf>
    <xf numFmtId="0" fontId="0" fillId="15" borderId="16" xfId="0" applyFill="1" applyBorder="1" applyAlignment="1">
      <alignment horizontal="center"/>
    </xf>
    <xf numFmtId="164" fontId="0" fillId="15" borderId="16" xfId="0" applyNumberFormat="1" applyFill="1" applyBorder="1" applyAlignment="1">
      <alignment horizontal="center"/>
    </xf>
    <xf numFmtId="1" fontId="0" fillId="0" borderId="0" xfId="0" applyNumberFormat="1"/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left"/>
    </xf>
    <xf numFmtId="1" fontId="2" fillId="0" borderId="1" xfId="3" applyNumberFormat="1" applyFont="1" applyBorder="1" applyAlignment="1">
      <alignment horizontal="left"/>
    </xf>
    <xf numFmtId="0" fontId="0" fillId="0" borderId="16" xfId="0" applyBorder="1" applyAlignment="1">
      <alignment horizontal="left"/>
    </xf>
    <xf numFmtId="1" fontId="2" fillId="0" borderId="16" xfId="3" applyNumberFormat="1" applyFont="1" applyBorder="1" applyAlignment="1">
      <alignment horizontal="left"/>
    </xf>
    <xf numFmtId="0" fontId="0" fillId="0" borderId="6" xfId="0" applyBorder="1" applyAlignment="1">
      <alignment horizontal="center"/>
    </xf>
    <xf numFmtId="9" fontId="0" fillId="0" borderId="4" xfId="0" applyNumberFormat="1" applyBorder="1" applyAlignment="1">
      <alignment horizontal="center"/>
    </xf>
    <xf numFmtId="0" fontId="5" fillId="0" borderId="0" xfId="0" applyFont="1"/>
    <xf numFmtId="9" fontId="0" fillId="0" borderId="0" xfId="0" applyNumberFormat="1"/>
    <xf numFmtId="0" fontId="0" fillId="0" borderId="0" xfId="0" applyNumberFormat="1"/>
    <xf numFmtId="1" fontId="0" fillId="0" borderId="1" xfId="0" applyNumberFormat="1" applyBorder="1" applyAlignment="1">
      <alignment horizontal="left"/>
    </xf>
    <xf numFmtId="0" fontId="0" fillId="9" borderId="13" xfId="0" applyFill="1" applyBorder="1" applyAlignment="1">
      <alignment horizontal="center"/>
    </xf>
    <xf numFmtId="164" fontId="0" fillId="6" borderId="3" xfId="0" applyNumberForma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164" fontId="0" fillId="10" borderId="16" xfId="0" applyNumberFormat="1" applyFill="1" applyBorder="1" applyAlignment="1">
      <alignment horizontal="center"/>
    </xf>
    <xf numFmtId="164" fontId="0" fillId="9" borderId="16" xfId="0" applyNumberFormat="1" applyFill="1" applyBorder="1" applyAlignment="1">
      <alignment horizontal="center"/>
    </xf>
    <xf numFmtId="164" fontId="0" fillId="13" borderId="4" xfId="0" applyNumberFormat="1" applyFill="1" applyBorder="1" applyAlignment="1">
      <alignment horizontal="center"/>
    </xf>
    <xf numFmtId="1" fontId="0" fillId="11" borderId="4" xfId="0" applyNumberFormat="1" applyFill="1" applyBorder="1" applyAlignment="1">
      <alignment horizontal="center"/>
    </xf>
    <xf numFmtId="0" fontId="0" fillId="11" borderId="6" xfId="0" applyNumberFormat="1" applyFill="1" applyBorder="1" applyAlignment="1">
      <alignment horizontal="center" vertical="center"/>
    </xf>
    <xf numFmtId="164" fontId="0" fillId="6" borderId="16" xfId="0" applyNumberFormat="1" applyFill="1" applyBorder="1" applyAlignment="1">
      <alignment horizontal="center"/>
    </xf>
    <xf numFmtId="0" fontId="0" fillId="10" borderId="3" xfId="0" applyNumberFormat="1" applyFill="1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15" borderId="15" xfId="0" applyFill="1" applyBorder="1" applyAlignment="1">
      <alignment horizontal="center" vertical="center"/>
    </xf>
    <xf numFmtId="0" fontId="0" fillId="15" borderId="17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textRotation="90"/>
    </xf>
    <xf numFmtId="0" fontId="0" fillId="13" borderId="5" xfId="0" applyFill="1" applyBorder="1" applyAlignment="1">
      <alignment horizontal="center"/>
    </xf>
    <xf numFmtId="0" fontId="0" fillId="13" borderId="14" xfId="0" applyFill="1" applyBorder="1" applyAlignment="1">
      <alignment horizontal="center"/>
    </xf>
  </cellXfs>
  <cellStyles count="4">
    <cellStyle name="Normal" xfId="0" builtinId="0"/>
    <cellStyle name="Normal 2" xfId="1"/>
    <cellStyle name="Normal 9" xfId="2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3"/>
            <c:bubble3D val="0"/>
            <c:spPr>
              <a:noFill/>
            </c:spPr>
          </c:dPt>
          <c:val>
            <c:numRef>
              <c:f>'AIC JOURNALIER'!$D$41:$D$44</c:f>
              <c:numCache>
                <c:formatCode>0</c:formatCode>
                <c:ptCount val="4"/>
                <c:pt idx="0">
                  <c:v>60</c:v>
                </c:pt>
                <c:pt idx="1">
                  <c:v>25</c:v>
                </c:pt>
                <c:pt idx="2">
                  <c:v>25</c:v>
                </c:pt>
                <c:pt idx="3">
                  <c:v>110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explosion val="23"/>
          <c:dPt>
            <c:idx val="0"/>
            <c:bubble3D val="0"/>
            <c:spPr>
              <a:noFill/>
            </c:spPr>
          </c:dPt>
          <c:dPt>
            <c:idx val="1"/>
            <c:bubble3D val="0"/>
            <c:spPr>
              <a:solidFill>
                <a:schemeClr val="tx1"/>
              </a:solidFill>
            </c:spPr>
          </c:dPt>
          <c:dPt>
            <c:idx val="2"/>
            <c:bubble3D val="0"/>
            <c:spPr>
              <a:noFill/>
            </c:spPr>
          </c:dPt>
          <c:dLbls>
            <c:numFmt formatCode="00" sourceLinked="0"/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</c:dLbls>
          <c:cat>
            <c:numRef>
              <c:f>'AIC JOURNALIER'!$D$50:$D$52</c:f>
              <c:numCache>
                <c:formatCode>0</c:formatCode>
                <c:ptCount val="3"/>
                <c:pt idx="1">
                  <c:v>70.856842933998152</c:v>
                </c:pt>
              </c:numCache>
            </c:numRef>
          </c:cat>
          <c:val>
            <c:numRef>
              <c:f>'AIC JOURNALIER'!$D$46:$D$48</c:f>
              <c:numCache>
                <c:formatCode>0</c:formatCode>
                <c:ptCount val="3"/>
                <c:pt idx="0">
                  <c:v>70.856842933998152</c:v>
                </c:pt>
                <c:pt idx="1">
                  <c:v>2</c:v>
                </c:pt>
                <c:pt idx="2">
                  <c:v>147.14315706600183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 w="25400">
          <a:noFill/>
        </a:ln>
      </c:spPr>
    </c:plotArea>
    <c:plotVisOnly val="0"/>
    <c:dispBlanksAs val="gap"/>
    <c:showDLblsOverMax val="0"/>
  </c:chart>
  <c:spPr>
    <a:noFill/>
    <a:ln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 paperSize="9" orientation="landscape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3"/>
            <c:bubble3D val="0"/>
            <c:spPr>
              <a:noFill/>
            </c:spPr>
          </c:dPt>
          <c:val>
            <c:numRef>
              <c:f>'AIC JOURNALIER'!$G$41:$G$44</c:f>
              <c:numCache>
                <c:formatCode>0</c:formatCode>
                <c:ptCount val="4"/>
                <c:pt idx="0">
                  <c:v>60</c:v>
                </c:pt>
                <c:pt idx="1">
                  <c:v>25</c:v>
                </c:pt>
                <c:pt idx="2">
                  <c:v>25</c:v>
                </c:pt>
                <c:pt idx="3">
                  <c:v>110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explosion val="23"/>
          <c:dPt>
            <c:idx val="0"/>
            <c:bubble3D val="0"/>
            <c:spPr>
              <a:noFill/>
            </c:spPr>
          </c:dPt>
          <c:dPt>
            <c:idx val="1"/>
            <c:bubble3D val="0"/>
            <c:spPr>
              <a:solidFill>
                <a:schemeClr val="tx1"/>
              </a:solidFill>
            </c:spPr>
          </c:dPt>
          <c:dPt>
            <c:idx val="2"/>
            <c:bubble3D val="0"/>
            <c:spPr>
              <a:noFill/>
            </c:spPr>
          </c:dPt>
          <c:dLbls>
            <c:numFmt formatCode="General" sourceLinked="0"/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</c:dLbls>
          <c:cat>
            <c:numRef>
              <c:f>'AIC JOURNALIER'!$G$50:$G$52</c:f>
              <c:numCache>
                <c:formatCode>0</c:formatCode>
                <c:ptCount val="3"/>
                <c:pt idx="1">
                  <c:v>0</c:v>
                </c:pt>
              </c:numCache>
            </c:numRef>
          </c:cat>
          <c:val>
            <c:numRef>
              <c:f>'AIC JOURNALIER'!$G$46:$G$48</c:f>
              <c:numCache>
                <c:formatCode>0</c:formatCode>
                <c:ptCount val="3"/>
                <c:pt idx="0">
                  <c:v>0</c:v>
                </c:pt>
                <c:pt idx="1">
                  <c:v>2</c:v>
                </c:pt>
                <c:pt idx="2">
                  <c:v>218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 w="25400">
          <a:noFill/>
        </a:ln>
      </c:spPr>
    </c:plotArea>
    <c:plotVisOnly val="0"/>
    <c:dispBlanksAs val="gap"/>
    <c:showDLblsOverMax val="0"/>
  </c:chart>
  <c:spPr>
    <a:noFill/>
    <a:ln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 paperSize="9" orientation="landscape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3"/>
            <c:bubble3D val="0"/>
            <c:spPr>
              <a:noFill/>
            </c:spPr>
          </c:dPt>
          <c:val>
            <c:numRef>
              <c:f>'AIC JOURNALIER'!$L$41:$L$44</c:f>
              <c:numCache>
                <c:formatCode>0</c:formatCode>
                <c:ptCount val="4"/>
                <c:pt idx="0">
                  <c:v>60</c:v>
                </c:pt>
                <c:pt idx="1">
                  <c:v>25</c:v>
                </c:pt>
                <c:pt idx="2">
                  <c:v>25</c:v>
                </c:pt>
                <c:pt idx="3">
                  <c:v>110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explosion val="77"/>
          <c:dPt>
            <c:idx val="0"/>
            <c:bubble3D val="0"/>
            <c:spPr>
              <a:noFill/>
            </c:spPr>
          </c:dPt>
          <c:dPt>
            <c:idx val="1"/>
            <c:bubble3D val="0"/>
            <c:spPr>
              <a:solidFill>
                <a:schemeClr val="tx1"/>
              </a:solidFill>
            </c:spPr>
          </c:dPt>
          <c:dPt>
            <c:idx val="2"/>
            <c:bubble3D val="0"/>
            <c:spPr>
              <a:noFill/>
            </c:spPr>
          </c:dPt>
          <c:dLbls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</c:dLbls>
          <c:cat>
            <c:numRef>
              <c:f>'AIC JOURNALIER'!$L$50:$L$52</c:f>
              <c:numCache>
                <c:formatCode>0</c:formatCode>
                <c:ptCount val="3"/>
                <c:pt idx="1">
                  <c:v>77.608929094399798</c:v>
                </c:pt>
              </c:numCache>
            </c:numRef>
          </c:cat>
          <c:val>
            <c:numRef>
              <c:f>'AIC JOURNALIER'!$L$46:$L$48</c:f>
              <c:numCache>
                <c:formatCode>0</c:formatCode>
                <c:ptCount val="3"/>
                <c:pt idx="0">
                  <c:v>77.608929094399798</c:v>
                </c:pt>
                <c:pt idx="1">
                  <c:v>2</c:v>
                </c:pt>
                <c:pt idx="2">
                  <c:v>140.3910709056002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 w="25400">
          <a:noFill/>
        </a:ln>
      </c:spPr>
    </c:plotArea>
    <c:plotVisOnly val="0"/>
    <c:dispBlanksAs val="gap"/>
    <c:showDLblsOverMax val="0"/>
  </c:chart>
  <c:spPr>
    <a:noFill/>
    <a:ln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38100</xdr:colOff>
      <xdr:row>3</xdr:row>
      <xdr:rowOff>180975</xdr:rowOff>
    </xdr:from>
    <xdr:to>
      <xdr:col>15</xdr:col>
      <xdr:colOff>447675</xdr:colOff>
      <xdr:row>11</xdr:row>
      <xdr:rowOff>190500</xdr:rowOff>
    </xdr:to>
    <xdr:graphicFrame macro="">
      <xdr:nvGraphicFramePr>
        <xdr:cNvPr id="2677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28575</xdr:colOff>
      <xdr:row>9</xdr:row>
      <xdr:rowOff>171450</xdr:rowOff>
    </xdr:from>
    <xdr:to>
      <xdr:col>15</xdr:col>
      <xdr:colOff>438150</xdr:colOff>
      <xdr:row>18</xdr:row>
      <xdr:rowOff>0</xdr:rowOff>
    </xdr:to>
    <xdr:graphicFrame macro="">
      <xdr:nvGraphicFramePr>
        <xdr:cNvPr id="2678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47625</xdr:colOff>
      <xdr:row>16</xdr:row>
      <xdr:rowOff>171450</xdr:rowOff>
    </xdr:from>
    <xdr:to>
      <xdr:col>15</xdr:col>
      <xdr:colOff>447675</xdr:colOff>
      <xdr:row>24</xdr:row>
      <xdr:rowOff>190500</xdr:rowOff>
    </xdr:to>
    <xdr:graphicFrame macro="">
      <xdr:nvGraphicFramePr>
        <xdr:cNvPr id="2679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12</xdr:col>
      <xdr:colOff>17488</xdr:colOff>
      <xdr:row>0</xdr:row>
      <xdr:rowOff>127001</xdr:rowOff>
    </xdr:from>
    <xdr:ext cx="2871764" cy="264583"/>
    <xdr:sp macro="" textlink="">
      <xdr:nvSpPr>
        <xdr:cNvPr id="4" name="Rectangle 3"/>
        <xdr:cNvSpPr/>
      </xdr:nvSpPr>
      <xdr:spPr>
        <a:xfrm>
          <a:off x="6875488" y="127001"/>
          <a:ext cx="2871764" cy="264583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2800" b="1" cap="none" spc="0">
              <a:ln w="11430"/>
              <a:solidFill>
                <a:schemeClr val="tx1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Graphique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52"/>
  <sheetViews>
    <sheetView tabSelected="1" topLeftCell="A25" zoomScaleNormal="100" workbookViewId="0">
      <selection activeCell="A40" sqref="A40:XFD52"/>
    </sheetView>
  </sheetViews>
  <sheetFormatPr baseColWidth="10" defaultRowHeight="15" x14ac:dyDescent="0.25"/>
  <cols>
    <col min="1" max="1" width="4.7109375" style="5" customWidth="1"/>
    <col min="2" max="2" width="1.5703125" style="5" customWidth="1"/>
    <col min="3" max="3" width="14.28515625" customWidth="1"/>
    <col min="4" max="4" width="11.7109375" customWidth="1"/>
    <col min="8" max="8" width="3.85546875" customWidth="1"/>
    <col min="9" max="9" width="9.28515625" style="6" bestFit="1" customWidth="1"/>
    <col min="10" max="10" width="3.140625" customWidth="1"/>
    <col min="11" max="11" width="14.42578125" bestFit="1" customWidth="1"/>
    <col min="12" max="12" width="5.42578125" customWidth="1"/>
    <col min="13" max="13" width="14.28515625" customWidth="1"/>
    <col min="14" max="14" width="8.42578125" customWidth="1"/>
    <col min="15" max="15" width="9.140625" customWidth="1"/>
    <col min="16" max="16" width="7.28515625" customWidth="1"/>
    <col min="17" max="17" width="6.42578125" style="2" customWidth="1"/>
    <col min="18" max="19" width="11.42578125" style="6" hidden="1" customWidth="1"/>
    <col min="20" max="20" width="22.85546875" style="41" hidden="1" customWidth="1"/>
    <col min="21" max="21" width="13.28515625" style="41" hidden="1" customWidth="1"/>
    <col min="22" max="22" width="11.42578125" hidden="1" customWidth="1"/>
  </cols>
  <sheetData>
    <row r="1" spans="1:22" ht="15.75" thickBot="1" x14ac:dyDescent="0.3">
      <c r="A1" s="3"/>
      <c r="B1" s="3"/>
      <c r="C1" s="3"/>
      <c r="D1" s="3"/>
      <c r="E1" s="3"/>
      <c r="F1" s="3"/>
      <c r="G1" s="3"/>
      <c r="H1" s="3"/>
      <c r="I1" s="47"/>
      <c r="J1" s="2"/>
      <c r="K1" s="2"/>
      <c r="L1" s="2"/>
      <c r="M1" s="2"/>
      <c r="N1" s="2"/>
      <c r="O1" s="2"/>
      <c r="P1" s="2"/>
      <c r="R1" s="69" t="s">
        <v>19</v>
      </c>
      <c r="S1" s="71" t="s">
        <v>18</v>
      </c>
      <c r="T1" s="39" t="s">
        <v>10</v>
      </c>
      <c r="U1" s="39"/>
      <c r="V1" s="37" t="s">
        <v>9</v>
      </c>
    </row>
    <row r="2" spans="1:22" ht="15.75" thickBot="1" x14ac:dyDescent="0.3">
      <c r="A2" s="77" t="s">
        <v>27</v>
      </c>
      <c r="B2" s="3"/>
      <c r="C2" s="22" t="s">
        <v>4</v>
      </c>
      <c r="D2" s="23">
        <v>42375</v>
      </c>
      <c r="E2" s="3"/>
      <c r="F2" s="66" t="s">
        <v>24</v>
      </c>
      <c r="G2" s="65">
        <v>4</v>
      </c>
      <c r="H2" s="3"/>
      <c r="I2" s="47"/>
      <c r="J2" s="2"/>
      <c r="K2" s="2"/>
      <c r="L2" s="2"/>
      <c r="M2" s="2"/>
      <c r="N2" s="2"/>
      <c r="O2" s="2"/>
      <c r="P2" s="2"/>
      <c r="R2" s="70"/>
      <c r="S2" s="72"/>
      <c r="T2" s="40" t="s">
        <v>11</v>
      </c>
      <c r="U2" s="40" t="s">
        <v>23</v>
      </c>
      <c r="V2" s="7">
        <v>1</v>
      </c>
    </row>
    <row r="3" spans="1:22" ht="16.5" thickBot="1" x14ac:dyDescent="0.3">
      <c r="A3" s="77"/>
      <c r="B3" s="3"/>
      <c r="C3" s="2"/>
      <c r="D3" s="2"/>
      <c r="E3" s="2"/>
      <c r="F3" s="2"/>
      <c r="G3" s="2"/>
      <c r="H3" s="5"/>
      <c r="M3" s="2"/>
      <c r="N3" s="2"/>
      <c r="O3" s="2"/>
      <c r="P3" s="2"/>
      <c r="R3" s="17" t="s">
        <v>25</v>
      </c>
      <c r="S3" s="44">
        <v>9</v>
      </c>
      <c r="T3" s="45">
        <v>4.1666666666666664E-2</v>
      </c>
      <c r="U3" s="56">
        <f>(T3/S3)*V2</f>
        <v>4.6296296296296294E-3</v>
      </c>
    </row>
    <row r="4" spans="1:22" ht="16.5" thickBot="1" x14ac:dyDescent="0.3">
      <c r="A4" s="77"/>
      <c r="B4" s="3"/>
      <c r="D4" s="2"/>
      <c r="E4" s="2"/>
      <c r="F4" s="2"/>
      <c r="G4" s="2"/>
      <c r="I4" s="75" t="s">
        <v>7</v>
      </c>
      <c r="J4" s="5"/>
      <c r="K4" s="73" t="s">
        <v>2</v>
      </c>
      <c r="M4" s="2"/>
      <c r="N4" s="2"/>
      <c r="O4" s="2"/>
      <c r="P4" s="2"/>
      <c r="R4" s="18" t="s">
        <v>26</v>
      </c>
      <c r="S4" s="42">
        <v>4</v>
      </c>
      <c r="T4" s="43">
        <v>4.1666666666666664E-2</v>
      </c>
      <c r="U4" s="56">
        <f>(T4/S4)*V2</f>
        <v>1.0416666666666666E-2</v>
      </c>
    </row>
    <row r="5" spans="1:22" ht="16.5" thickBot="1" x14ac:dyDescent="0.3">
      <c r="A5" s="77"/>
      <c r="B5" s="3"/>
      <c r="D5" s="2"/>
      <c r="E5" s="2"/>
      <c r="F5" s="2"/>
      <c r="G5" s="2"/>
      <c r="I5" s="76"/>
      <c r="J5" s="5"/>
      <c r="K5" s="74"/>
      <c r="M5" s="2"/>
      <c r="N5" s="2"/>
      <c r="O5" s="2"/>
      <c r="P5" s="2"/>
      <c r="R5" s="19" t="s">
        <v>28</v>
      </c>
      <c r="S5" s="42">
        <v>2</v>
      </c>
      <c r="T5" s="43">
        <v>4.1666666666666664E-2</v>
      </c>
      <c r="U5" s="56">
        <f>(T5/S5)*V2</f>
        <v>2.0833333333333332E-2</v>
      </c>
    </row>
    <row r="6" spans="1:22" ht="15.75" customHeight="1" thickBot="1" x14ac:dyDescent="0.3">
      <c r="A6" s="77"/>
      <c r="B6" s="3"/>
      <c r="C6" s="36"/>
      <c r="D6" s="24" t="s">
        <v>5</v>
      </c>
      <c r="E6" s="24" t="s">
        <v>1</v>
      </c>
      <c r="F6" s="24" t="s">
        <v>6</v>
      </c>
      <c r="G6" s="24" t="s">
        <v>0</v>
      </c>
      <c r="H6" s="3"/>
      <c r="I6" s="36"/>
      <c r="J6" s="3"/>
      <c r="K6" s="3"/>
      <c r="L6" s="3"/>
      <c r="M6" s="3"/>
      <c r="N6" s="3"/>
      <c r="O6" s="3"/>
      <c r="P6" s="3"/>
    </row>
    <row r="7" spans="1:22" ht="15.75" customHeight="1" thickBot="1" x14ac:dyDescent="0.3">
      <c r="A7" s="77"/>
      <c r="B7" s="3"/>
      <c r="C7" s="17" t="s">
        <v>25</v>
      </c>
      <c r="D7" s="11">
        <v>2</v>
      </c>
      <c r="E7" s="11">
        <v>54</v>
      </c>
      <c r="F7" s="59">
        <v>8.8206018518518517E-2</v>
      </c>
      <c r="G7" s="67">
        <v>0</v>
      </c>
      <c r="H7" s="3"/>
      <c r="I7" s="8">
        <f>S3</f>
        <v>9</v>
      </c>
      <c r="J7" s="3"/>
      <c r="K7" s="9">
        <f>IFERROR(T3/S3*V2/((F7+G7)/E7*G2),0)</f>
        <v>0.70856842933998154</v>
      </c>
      <c r="L7" s="3"/>
      <c r="M7" s="3"/>
      <c r="N7" s="3"/>
      <c r="O7" s="3"/>
      <c r="P7" s="3"/>
    </row>
    <row r="8" spans="1:22" ht="15.75" customHeight="1" x14ac:dyDescent="0.25">
      <c r="A8" s="77"/>
      <c r="B8" s="3"/>
      <c r="C8" s="3"/>
      <c r="D8" s="3"/>
      <c r="E8" s="3"/>
      <c r="F8" s="3"/>
      <c r="G8" s="3"/>
      <c r="H8" s="3"/>
      <c r="I8" s="36"/>
      <c r="J8" s="3"/>
      <c r="K8" s="3"/>
      <c r="L8" s="3"/>
      <c r="M8" s="3"/>
      <c r="N8" s="3"/>
      <c r="O8" s="3"/>
      <c r="P8" s="3"/>
    </row>
    <row r="9" spans="1:22" x14ac:dyDescent="0.25">
      <c r="A9" s="77"/>
      <c r="B9" s="3"/>
      <c r="D9" s="2"/>
      <c r="E9" s="2"/>
      <c r="F9" s="2"/>
      <c r="G9" s="2"/>
      <c r="M9" s="2"/>
      <c r="N9" s="2"/>
      <c r="O9" s="2"/>
      <c r="P9" s="2"/>
    </row>
    <row r="10" spans="1:22" x14ac:dyDescent="0.25">
      <c r="A10" s="77"/>
      <c r="B10" s="3"/>
      <c r="D10" s="2"/>
      <c r="E10" s="2"/>
      <c r="F10" s="2"/>
      <c r="G10" s="2"/>
      <c r="M10" s="2"/>
      <c r="N10" s="2"/>
      <c r="O10" s="2"/>
      <c r="P10" s="2"/>
    </row>
    <row r="11" spans="1:22" x14ac:dyDescent="0.25">
      <c r="A11" s="77"/>
      <c r="B11" s="3"/>
      <c r="D11" s="2"/>
      <c r="E11" s="2"/>
      <c r="F11" s="2"/>
      <c r="G11" s="2"/>
      <c r="M11" s="2"/>
      <c r="N11" s="2"/>
      <c r="O11" s="2"/>
      <c r="P11" s="2"/>
    </row>
    <row r="12" spans="1:22" ht="15.75" customHeight="1" thickBot="1" x14ac:dyDescent="0.3">
      <c r="A12" s="77"/>
      <c r="B12" s="3"/>
      <c r="C12" s="3"/>
      <c r="D12" s="3"/>
      <c r="E12" s="3"/>
      <c r="F12" s="3"/>
      <c r="G12" s="3"/>
      <c r="H12" s="3"/>
      <c r="I12" s="36"/>
      <c r="J12" s="3"/>
      <c r="K12" s="3"/>
      <c r="L12" s="3"/>
      <c r="M12" s="3"/>
      <c r="N12" s="3"/>
      <c r="O12" s="3"/>
      <c r="P12" s="3"/>
    </row>
    <row r="13" spans="1:22" ht="15.75" customHeight="1" thickBot="1" x14ac:dyDescent="0.3">
      <c r="A13" s="77"/>
      <c r="B13" s="3"/>
      <c r="C13" s="18" t="s">
        <v>26</v>
      </c>
      <c r="D13" s="12">
        <v>0</v>
      </c>
      <c r="E13" s="4">
        <v>0</v>
      </c>
      <c r="F13" s="60">
        <v>0</v>
      </c>
      <c r="G13" s="60">
        <v>0</v>
      </c>
      <c r="H13" s="3"/>
      <c r="I13" s="8">
        <f>S4</f>
        <v>4</v>
      </c>
      <c r="J13" s="3"/>
      <c r="K13" s="9">
        <f>IFERROR(T4/S4*V2/((F13+G13)/E13*G2),0)</f>
        <v>0</v>
      </c>
      <c r="L13" s="3"/>
      <c r="M13" s="3"/>
      <c r="N13" s="3"/>
      <c r="O13" s="3"/>
      <c r="P13" s="3"/>
      <c r="S13" s="54"/>
      <c r="T13" s="55"/>
      <c r="U13" s="55"/>
    </row>
    <row r="14" spans="1:22" ht="15.75" customHeight="1" x14ac:dyDescent="0.25">
      <c r="A14" s="77"/>
      <c r="B14" s="3"/>
      <c r="C14" s="3"/>
      <c r="D14" s="3"/>
      <c r="E14" s="3"/>
      <c r="F14" s="3"/>
      <c r="G14" s="3"/>
      <c r="H14" s="3"/>
      <c r="I14" s="36"/>
      <c r="J14" s="3"/>
      <c r="K14" s="3"/>
      <c r="L14" s="3"/>
      <c r="M14" s="3"/>
      <c r="N14" s="3"/>
      <c r="O14" s="3"/>
      <c r="P14" s="3" t="s">
        <v>3</v>
      </c>
      <c r="V14" s="5"/>
    </row>
    <row r="15" spans="1:22" x14ac:dyDescent="0.25">
      <c r="A15" s="77"/>
      <c r="B15" s="3"/>
      <c r="D15" s="2"/>
      <c r="E15" s="2"/>
      <c r="F15" s="2"/>
      <c r="G15" s="2"/>
      <c r="L15" s="5"/>
      <c r="M15" s="2"/>
      <c r="N15" s="2"/>
      <c r="O15" s="2"/>
      <c r="P15" s="2"/>
    </row>
    <row r="16" spans="1:22" x14ac:dyDescent="0.25">
      <c r="A16" s="77"/>
      <c r="B16" s="3"/>
      <c r="C16" s="5"/>
      <c r="D16" s="2"/>
      <c r="E16" s="2"/>
      <c r="F16" s="2"/>
      <c r="G16" s="2"/>
      <c r="H16" s="5"/>
      <c r="J16" s="5"/>
      <c r="K16" s="5"/>
      <c r="L16" s="5"/>
      <c r="M16" s="2"/>
      <c r="N16" s="2"/>
      <c r="O16" s="2"/>
      <c r="P16" s="2"/>
    </row>
    <row r="17" spans="1:23" x14ac:dyDescent="0.25">
      <c r="A17" s="77"/>
      <c r="B17" s="3"/>
      <c r="D17" s="2"/>
      <c r="E17" s="2"/>
      <c r="F17" s="2"/>
      <c r="G17" s="2"/>
      <c r="L17" s="5"/>
      <c r="M17" s="2"/>
      <c r="N17" s="2"/>
      <c r="O17" s="2"/>
      <c r="P17" s="2"/>
    </row>
    <row r="18" spans="1:23" x14ac:dyDescent="0.25">
      <c r="A18" s="77"/>
      <c r="B18" s="3"/>
      <c r="D18" s="2"/>
      <c r="E18" s="2"/>
      <c r="F18" s="2"/>
      <c r="G18" s="2"/>
      <c r="M18" s="2"/>
      <c r="N18" s="2"/>
      <c r="O18" s="2"/>
      <c r="P18" s="2"/>
    </row>
    <row r="19" spans="1:23" ht="15.75" customHeight="1" thickBot="1" x14ac:dyDescent="0.3">
      <c r="A19" s="77"/>
      <c r="B19" s="3"/>
      <c r="C19" s="3"/>
      <c r="D19" s="3"/>
      <c r="E19" s="3"/>
      <c r="F19" s="3"/>
      <c r="G19" s="3"/>
      <c r="H19" s="3"/>
      <c r="I19" s="36"/>
      <c r="J19" s="3"/>
      <c r="K19" s="3"/>
      <c r="L19" s="3"/>
      <c r="M19" s="3"/>
      <c r="N19" s="3"/>
      <c r="O19" s="3"/>
      <c r="P19" s="3"/>
    </row>
    <row r="20" spans="1:23" ht="15.75" customHeight="1" thickBot="1" x14ac:dyDescent="0.3">
      <c r="A20" s="77"/>
      <c r="B20" s="3"/>
      <c r="C20" s="19" t="s">
        <v>28</v>
      </c>
      <c r="D20" s="13">
        <v>2</v>
      </c>
      <c r="E20" s="14">
        <v>53</v>
      </c>
      <c r="F20" s="61">
        <v>0.35568287037037033</v>
      </c>
      <c r="G20" s="61">
        <v>0</v>
      </c>
      <c r="H20" s="3"/>
      <c r="I20" s="8">
        <f>S5</f>
        <v>2</v>
      </c>
      <c r="J20" s="3"/>
      <c r="K20" s="9">
        <f>IFERROR(T5/S5*V2/((F20+G20)/E20*G2),0)</f>
        <v>0.77608929094399792</v>
      </c>
      <c r="L20" s="3"/>
      <c r="M20" s="3"/>
      <c r="N20" s="3"/>
      <c r="O20" s="3"/>
      <c r="P20" s="3"/>
    </row>
    <row r="21" spans="1:23" ht="15.75" customHeight="1" x14ac:dyDescent="0.25">
      <c r="A21" s="77"/>
      <c r="B21" s="3"/>
      <c r="C21" s="3"/>
      <c r="D21" s="3"/>
      <c r="E21" s="3"/>
      <c r="F21" s="3"/>
      <c r="G21" s="3"/>
      <c r="H21" s="3"/>
      <c r="I21" s="36"/>
      <c r="J21" s="3"/>
      <c r="K21" s="3"/>
      <c r="L21" s="3"/>
      <c r="M21" s="3"/>
      <c r="N21" s="3"/>
      <c r="O21" s="3"/>
      <c r="P21" s="3"/>
    </row>
    <row r="22" spans="1:23" x14ac:dyDescent="0.25">
      <c r="A22" s="77"/>
      <c r="B22" s="3"/>
      <c r="D22" s="2"/>
      <c r="E22" s="2"/>
      <c r="F22" s="2"/>
      <c r="G22" s="2"/>
      <c r="M22" s="2"/>
      <c r="N22" s="2"/>
      <c r="O22" s="2"/>
      <c r="P22" s="2"/>
    </row>
    <row r="23" spans="1:23" x14ac:dyDescent="0.25">
      <c r="A23" s="77"/>
      <c r="B23" s="3"/>
      <c r="D23" s="2"/>
      <c r="E23" s="2"/>
      <c r="F23" s="2"/>
      <c r="G23" s="2"/>
      <c r="M23" s="2"/>
      <c r="N23" s="2"/>
      <c r="O23" s="2"/>
      <c r="P23" s="2"/>
    </row>
    <row r="24" spans="1:23" x14ac:dyDescent="0.25">
      <c r="A24" s="77"/>
      <c r="B24" s="3"/>
      <c r="D24" s="2"/>
      <c r="E24" s="2"/>
      <c r="F24" s="2"/>
      <c r="G24" s="2"/>
      <c r="H24" s="5"/>
      <c r="J24" s="5"/>
      <c r="M24" s="2"/>
      <c r="N24" s="2"/>
      <c r="O24" s="2"/>
      <c r="P24" s="2"/>
    </row>
    <row r="25" spans="1:23" ht="15.75" thickBot="1" x14ac:dyDescent="0.3">
      <c r="A25" s="77"/>
      <c r="B25" s="3"/>
      <c r="D25" s="2"/>
      <c r="E25" s="2"/>
      <c r="F25" s="2"/>
      <c r="G25" s="2"/>
      <c r="H25" s="5"/>
      <c r="J25" s="5"/>
      <c r="M25" s="2"/>
      <c r="N25" s="2"/>
      <c r="O25" s="2"/>
      <c r="P25" s="2"/>
    </row>
    <row r="26" spans="1:23" ht="15.75" thickBot="1" x14ac:dyDescent="0.3">
      <c r="A26" s="77"/>
      <c r="B26" s="3"/>
      <c r="C26" s="3"/>
      <c r="D26" s="24"/>
      <c r="E26" s="24"/>
      <c r="F26" s="24"/>
      <c r="G26" s="3"/>
      <c r="H26" s="3"/>
      <c r="I26" s="36"/>
      <c r="J26" s="3"/>
      <c r="K26" s="3"/>
      <c r="L26" s="3"/>
      <c r="M26" s="3"/>
      <c r="N26" s="10"/>
      <c r="O26" s="10"/>
      <c r="P26" s="3"/>
    </row>
    <row r="27" spans="1:23" ht="16.5" thickBot="1" x14ac:dyDescent="0.3">
      <c r="A27" s="77"/>
      <c r="B27" s="3"/>
      <c r="C27" s="20"/>
      <c r="D27" s="68"/>
      <c r="E27" s="62"/>
      <c r="F27" s="62"/>
      <c r="G27" s="3"/>
      <c r="H27" s="3"/>
      <c r="I27" s="36"/>
      <c r="J27" s="3"/>
      <c r="K27" s="3"/>
      <c r="L27" s="16"/>
      <c r="M27" s="35"/>
      <c r="N27" s="58"/>
      <c r="O27" s="63"/>
      <c r="P27" s="3"/>
      <c r="W27" s="38"/>
    </row>
    <row r="28" spans="1:23" ht="15.75" thickBot="1" x14ac:dyDescent="0.3">
      <c r="A28" s="77"/>
      <c r="B28" s="3"/>
      <c r="D28" s="3"/>
      <c r="E28" s="3"/>
      <c r="F28" s="3"/>
      <c r="G28" s="3"/>
      <c r="H28" s="3"/>
      <c r="I28" s="36"/>
      <c r="J28" s="3"/>
      <c r="K28" s="3"/>
      <c r="L28" s="3"/>
      <c r="M28" s="3"/>
      <c r="N28" s="3"/>
      <c r="O28" s="3"/>
      <c r="P28" s="3"/>
    </row>
    <row r="29" spans="1:23" ht="16.5" thickBot="1" x14ac:dyDescent="0.3">
      <c r="A29" s="77"/>
      <c r="B29" s="3"/>
      <c r="C29" s="21"/>
      <c r="D29" s="15"/>
      <c r="E29" s="3"/>
      <c r="F29" s="3"/>
      <c r="G29" s="3"/>
      <c r="H29" s="3"/>
      <c r="I29" s="36"/>
      <c r="J29" s="3"/>
      <c r="K29" s="3"/>
      <c r="L29" s="3"/>
      <c r="M29" s="78"/>
      <c r="N29" s="79"/>
      <c r="O29" s="64"/>
      <c r="P29" s="3"/>
    </row>
    <row r="30" spans="1:23" x14ac:dyDescent="0.25">
      <c r="A30" s="77"/>
      <c r="B30" s="3"/>
      <c r="D30" s="2"/>
      <c r="E30" s="2"/>
      <c r="F30" s="2"/>
      <c r="G30" s="2"/>
      <c r="H30" s="2"/>
      <c r="I30" s="47"/>
      <c r="J30" s="2"/>
      <c r="K30" s="2"/>
      <c r="L30" s="2"/>
      <c r="M30" s="2"/>
      <c r="N30" s="2"/>
      <c r="O30" s="2"/>
      <c r="P30" s="2"/>
    </row>
    <row r="31" spans="1:23" x14ac:dyDescent="0.25">
      <c r="A31" s="3"/>
      <c r="B31" s="3"/>
      <c r="D31" s="2"/>
      <c r="E31" s="2"/>
      <c r="F31" s="2"/>
      <c r="G31" s="2"/>
      <c r="H31" s="2"/>
      <c r="I31" s="47"/>
      <c r="J31" s="2"/>
      <c r="K31" s="2"/>
      <c r="L31" s="2"/>
      <c r="M31" s="2"/>
      <c r="N31" s="2"/>
      <c r="O31" s="2"/>
      <c r="P31" s="2"/>
    </row>
    <row r="32" spans="1:23" x14ac:dyDescent="0.25">
      <c r="A32" s="3"/>
      <c r="B32" s="3"/>
      <c r="C32" s="25"/>
      <c r="D32" s="26"/>
      <c r="E32" s="27" t="s">
        <v>8</v>
      </c>
      <c r="F32" s="26"/>
      <c r="G32" s="28"/>
      <c r="H32" s="3"/>
      <c r="I32" s="36"/>
      <c r="J32" s="3"/>
      <c r="K32" s="3"/>
      <c r="L32" s="3"/>
      <c r="M32" s="3"/>
      <c r="N32" s="3"/>
      <c r="O32" s="3"/>
      <c r="P32" s="3"/>
    </row>
    <row r="33" spans="1:16" x14ac:dyDescent="0.25">
      <c r="A33" s="3"/>
      <c r="B33" s="3"/>
      <c r="C33" s="29"/>
      <c r="D33" s="30"/>
      <c r="E33" s="30"/>
      <c r="F33" s="30"/>
      <c r="G33" s="31"/>
      <c r="H33" s="3"/>
      <c r="I33" s="36"/>
      <c r="J33" s="3"/>
      <c r="K33" s="3"/>
      <c r="L33" s="3"/>
      <c r="M33" s="3"/>
      <c r="N33" s="3"/>
      <c r="O33" s="3"/>
      <c r="P33" s="3"/>
    </row>
    <row r="34" spans="1:16" x14ac:dyDescent="0.25">
      <c r="A34" s="3"/>
      <c r="B34" s="3"/>
      <c r="C34" s="29"/>
      <c r="D34" s="30"/>
      <c r="E34" s="30"/>
      <c r="F34" s="30"/>
      <c r="G34" s="31"/>
      <c r="H34" s="3"/>
      <c r="I34" s="36"/>
      <c r="J34" s="3"/>
      <c r="K34" s="3"/>
      <c r="L34" s="3"/>
      <c r="M34" s="3"/>
      <c r="N34" s="3"/>
      <c r="O34" s="3"/>
      <c r="P34" s="3"/>
    </row>
    <row r="35" spans="1:16" x14ac:dyDescent="0.25">
      <c r="A35" s="3"/>
      <c r="B35" s="3"/>
      <c r="C35" s="32" t="s">
        <v>3</v>
      </c>
      <c r="D35" s="33"/>
      <c r="E35" s="33"/>
      <c r="F35" s="33"/>
      <c r="G35" s="34"/>
      <c r="H35" s="3"/>
      <c r="I35" s="36"/>
      <c r="J35" s="3"/>
      <c r="K35" s="3"/>
      <c r="L35" s="3"/>
      <c r="M35" s="3"/>
      <c r="N35" s="3"/>
      <c r="O35" s="3"/>
      <c r="P35" s="3"/>
    </row>
    <row r="40" spans="1:16" hidden="1" x14ac:dyDescent="0.25">
      <c r="C40" s="52" t="s">
        <v>25</v>
      </c>
      <c r="D40" s="53">
        <f>K7</f>
        <v>0.70856842933998154</v>
      </c>
      <c r="F40" s="52" t="s">
        <v>26</v>
      </c>
      <c r="G40" s="53">
        <f>K13</f>
        <v>0</v>
      </c>
      <c r="K40" s="52" t="s">
        <v>28</v>
      </c>
      <c r="L40" s="53">
        <f>K20</f>
        <v>0.77608929094399792</v>
      </c>
    </row>
    <row r="41" spans="1:16" hidden="1" x14ac:dyDescent="0.25">
      <c r="C41" s="50" t="s">
        <v>14</v>
      </c>
      <c r="D41" s="51">
        <v>60</v>
      </c>
      <c r="F41" s="50" t="s">
        <v>14</v>
      </c>
      <c r="G41" s="51">
        <v>60</v>
      </c>
      <c r="K41" s="50" t="s">
        <v>14</v>
      </c>
      <c r="L41" s="51">
        <v>60</v>
      </c>
    </row>
    <row r="42" spans="1:16" hidden="1" x14ac:dyDescent="0.25">
      <c r="C42" s="48" t="s">
        <v>13</v>
      </c>
      <c r="D42" s="49">
        <v>25</v>
      </c>
      <c r="F42" s="48" t="s">
        <v>13</v>
      </c>
      <c r="G42" s="49">
        <v>25</v>
      </c>
      <c r="K42" s="48" t="s">
        <v>13</v>
      </c>
      <c r="L42" s="49">
        <v>25</v>
      </c>
    </row>
    <row r="43" spans="1:16" hidden="1" x14ac:dyDescent="0.25">
      <c r="C43" s="48" t="s">
        <v>12</v>
      </c>
      <c r="D43" s="49">
        <v>25</v>
      </c>
      <c r="F43" s="48" t="s">
        <v>12</v>
      </c>
      <c r="G43" s="49">
        <v>25</v>
      </c>
      <c r="K43" s="48" t="s">
        <v>12</v>
      </c>
      <c r="L43" s="49">
        <v>25</v>
      </c>
    </row>
    <row r="44" spans="1:16" hidden="1" x14ac:dyDescent="0.25">
      <c r="C44" s="48" t="s">
        <v>15</v>
      </c>
      <c r="D44" s="49">
        <f>SUM(D41:D43)</f>
        <v>110</v>
      </c>
      <c r="F44" s="48" t="s">
        <v>15</v>
      </c>
      <c r="G44" s="49">
        <f>SUM(G41:G43)</f>
        <v>110</v>
      </c>
      <c r="K44" s="48" t="s">
        <v>15</v>
      </c>
      <c r="L44" s="49">
        <f>SUM(L41:L43)</f>
        <v>110</v>
      </c>
    </row>
    <row r="45" spans="1:16" hidden="1" x14ac:dyDescent="0.25">
      <c r="C45" s="1"/>
      <c r="D45" s="1"/>
      <c r="F45" s="1"/>
      <c r="G45" s="1"/>
      <c r="K45" s="1"/>
      <c r="L45" s="1"/>
    </row>
    <row r="46" spans="1:16" hidden="1" x14ac:dyDescent="0.25">
      <c r="C46" s="48" t="s">
        <v>16</v>
      </c>
      <c r="D46" s="49">
        <f>D40*100</f>
        <v>70.856842933998152</v>
      </c>
      <c r="F46" s="48" t="s">
        <v>16</v>
      </c>
      <c r="G46" s="49">
        <f>G40*100</f>
        <v>0</v>
      </c>
      <c r="K46" s="48" t="s">
        <v>16</v>
      </c>
      <c r="L46" s="49">
        <f>L40*100</f>
        <v>77.608929094399798</v>
      </c>
      <c r="M46" s="46" t="s">
        <v>3</v>
      </c>
    </row>
    <row r="47" spans="1:16" hidden="1" x14ac:dyDescent="0.25">
      <c r="C47" s="48" t="s">
        <v>22</v>
      </c>
      <c r="D47" s="49">
        <v>2</v>
      </c>
      <c r="F47" s="48" t="s">
        <v>22</v>
      </c>
      <c r="G47" s="49">
        <v>2</v>
      </c>
      <c r="K47" s="48" t="s">
        <v>22</v>
      </c>
      <c r="L47" s="49">
        <v>2</v>
      </c>
    </row>
    <row r="48" spans="1:16" hidden="1" x14ac:dyDescent="0.25">
      <c r="C48" s="48" t="s">
        <v>17</v>
      </c>
      <c r="D48" s="49">
        <f>SUM(D41:D44)-(D47+D46)</f>
        <v>147.14315706600183</v>
      </c>
      <c r="F48" s="48" t="s">
        <v>17</v>
      </c>
      <c r="G48" s="49">
        <f>SUM(G41:G44)-(G47+G46)</f>
        <v>218</v>
      </c>
      <c r="K48" s="48" t="s">
        <v>17</v>
      </c>
      <c r="L48" s="49">
        <f>SUM(L41:L44)-(L47+L46)</f>
        <v>140.3910709056002</v>
      </c>
    </row>
    <row r="49" spans="3:12" hidden="1" x14ac:dyDescent="0.25">
      <c r="C49" s="1"/>
      <c r="D49" s="1"/>
      <c r="F49" s="1"/>
      <c r="G49" s="1"/>
      <c r="K49" s="1"/>
      <c r="L49" s="1"/>
    </row>
    <row r="50" spans="3:12" hidden="1" x14ac:dyDescent="0.25">
      <c r="C50" s="48" t="s">
        <v>20</v>
      </c>
      <c r="D50" s="48"/>
      <c r="F50" s="48" t="s">
        <v>20</v>
      </c>
      <c r="G50" s="48"/>
      <c r="K50" s="48" t="s">
        <v>20</v>
      </c>
      <c r="L50" s="48"/>
    </row>
    <row r="51" spans="3:12" hidden="1" x14ac:dyDescent="0.25">
      <c r="C51" s="48" t="s">
        <v>21</v>
      </c>
      <c r="D51" s="57">
        <f>D46</f>
        <v>70.856842933998152</v>
      </c>
      <c r="F51" s="48" t="s">
        <v>21</v>
      </c>
      <c r="G51" s="57">
        <f>G46</f>
        <v>0</v>
      </c>
      <c r="K51" s="48" t="s">
        <v>21</v>
      </c>
      <c r="L51" s="57">
        <f>L46</f>
        <v>77.608929094399798</v>
      </c>
    </row>
    <row r="52" spans="3:12" hidden="1" x14ac:dyDescent="0.25">
      <c r="C52" s="48" t="s">
        <v>20</v>
      </c>
      <c r="D52" s="48"/>
      <c r="F52" s="48" t="s">
        <v>20</v>
      </c>
      <c r="G52" s="48"/>
      <c r="K52" s="48" t="s">
        <v>20</v>
      </c>
      <c r="L52" s="48"/>
    </row>
  </sheetData>
  <mergeCells count="6">
    <mergeCell ref="R1:R2"/>
    <mergeCell ref="S1:S2"/>
    <mergeCell ref="K4:K5"/>
    <mergeCell ref="I4:I5"/>
    <mergeCell ref="A2:A30"/>
    <mergeCell ref="M29:N29"/>
  </mergeCells>
  <pageMargins left="0.23622047244094491" right="0.23622047244094491" top="0.35433070866141736" bottom="0.35433070866141736" header="0.31496062992125984" footer="0.31496062992125984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AIC JOURNALIER</vt:lpstr>
    </vt:vector>
  </TitlesOfParts>
  <Company>ARKOPHARMA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Menetrier Yohann</dc:creator>
  <cp:lastModifiedBy>Menetrier Yohann</cp:lastModifiedBy>
  <cp:lastPrinted>2016-01-12T08:21:18Z</cp:lastPrinted>
  <dcterms:created xsi:type="dcterms:W3CDTF">2015-12-02T09:08:56Z</dcterms:created>
  <dcterms:modified xsi:type="dcterms:W3CDTF">2016-01-12T08:23:07Z</dcterms:modified>
</cp:coreProperties>
</file>