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F:\Cockpits\"/>
    </mc:Choice>
  </mc:AlternateContent>
  <bookViews>
    <workbookView xWindow="120" yWindow="120" windowWidth="19035" windowHeight="12270" tabRatio="790"/>
  </bookViews>
  <sheets>
    <sheet name="DB" sheetId="2" r:id="rId1"/>
    <sheet name="DBFU" sheetId="3" r:id="rId2"/>
    <sheet name="DBF" sheetId="14" r:id="rId3"/>
    <sheet name="DBH" sheetId="23" r:id="rId4"/>
    <sheet name="DATA" sheetId="15" r:id="rId5"/>
    <sheet name="DBAO" sheetId="16" r:id="rId6"/>
    <sheet name="DBAT" sheetId="17" r:id="rId7"/>
    <sheet name="DBSAT" sheetId="18" r:id="rId8"/>
    <sheet name="DBMGT1" sheetId="19" r:id="rId9"/>
    <sheet name="DBMGT2" sheetId="20" r:id="rId10"/>
    <sheet name="TB" sheetId="11" r:id="rId11"/>
    <sheet name="STATICPARAM" sheetId="12" r:id="rId12"/>
  </sheets>
  <functionGroups builtInGroupCount="18"/>
  <definedNames>
    <definedName name="_xlnm._FilterDatabase" localSheetId="4" hidden="1">DATA!#REF!</definedName>
    <definedName name="_xlnm._FilterDatabase" localSheetId="0" hidden="1">DB!$A$1:$AR$1371</definedName>
    <definedName name="afasdfdas" hidden="1">#N/A</definedName>
    <definedName name="anscount" hidden="1">1</definedName>
    <definedName name="asfasdasf" hidden="1">#N/A</definedName>
    <definedName name="asfasdfas" hidden="1">#N/A</definedName>
    <definedName name="asfasdfsdaf" hidden="1">#N/A</definedName>
    <definedName name="asfsadfads" hidden="1">#N/A</definedName>
    <definedName name="aswfasdfa" hidden="1">#N/A</definedName>
    <definedName name="bbb" localSheetId="9" hidden="1">VLOOKUP(RAND(),DBMGT2!ORTable1,2,TRUE)</definedName>
    <definedName name="bbb" hidden="1">VLOOKUP(RAND(),ORTable1,2,TRUE)</definedName>
    <definedName name="Binomal2" localSheetId="9" hidden="1">VLOOKUP(RAND(),DBMGT2!ORTable2,2,TRUE)</definedName>
    <definedName name="Binomal2" hidden="1">VLOOKUP(RAND(),ORTable2,2,TRUE)</definedName>
    <definedName name="Binomial" localSheetId="9" hidden="1">VLOOKUP(RAND(),DBMGT2!ORTable1,2,TRUE)</definedName>
    <definedName name="Binomial" hidden="1">VLOOKUP(RAND(),ORTable1,2,TRUE)</definedName>
    <definedName name="Binomial1" localSheetId="9" hidden="1">VLOOKUP(RAND(),DBMGT2!ORTable2,2,TRUE)</definedName>
    <definedName name="Binomial1" hidden="1">VLOOKUP(RAND(),ORTable2,2,TRUE)</definedName>
    <definedName name="Binomial10" localSheetId="9" hidden="1">VLOOKUP(RAND(),DBMGT2!ORTable11,2,TRUE)</definedName>
    <definedName name="Binomial10" hidden="1">VLOOKUP(RAND(),ORTable11,2,TRUE)</definedName>
    <definedName name="Binomial2" localSheetId="9" hidden="1">VLOOKUP(RAND(),DBMGT2!ORTable3,2,TRUE)</definedName>
    <definedName name="Binomial2" hidden="1">VLOOKUP(RAND(),ORTable3,2,TRUE)</definedName>
    <definedName name="Binomial3" localSheetId="9" hidden="1">VLOOKUP(RAND(),DBMGT2!ORTable4,2,TRUE)</definedName>
    <definedName name="Binomial3" hidden="1">VLOOKUP(RAND(),ORTable4,2,TRUE)</definedName>
    <definedName name="Binomial4" localSheetId="9" hidden="1">VLOOKUP(RAND(),DBMGT2!ORTable5,2,TRUE)</definedName>
    <definedName name="Binomial4" hidden="1">VLOOKUP(RAND(),ORTable5,2,TRUE)</definedName>
    <definedName name="Binomial5" localSheetId="9" hidden="1">VLOOKUP(RAND(),DBMGT2!ORTable6,2,TRUE)</definedName>
    <definedName name="Binomial5" hidden="1">VLOOKUP(RAND(),ORTable6,2,TRUE)</definedName>
    <definedName name="Binomial6" localSheetId="9" hidden="1">VLOOKUP(RAND(),DBMGT2!ORTable7,2,TRUE)</definedName>
    <definedName name="Binomial6" hidden="1">VLOOKUP(RAND(),ORTable7,2,TRUE)</definedName>
    <definedName name="IQ_ACCOUNT_CHANGE" hidden="1">"c413"</definedName>
    <definedName name="IQ_ACCOUNTS_PAY" hidden="1">"c32"</definedName>
    <definedName name="IQ_ACCR_INT_PAY" hidden="1">"c1"</definedName>
    <definedName name="IQ_ACCR_INT_PAY_CF" hidden="1">"c2"</definedName>
    <definedName name="IQ_ACCR_INT_RECEIV" hidden="1">"c3"</definedName>
    <definedName name="IQ_ACCR_INT_RECEIV_CF" hidden="1">"c4"</definedName>
    <definedName name="IQ_ACCRUED_EXP" hidden="1">"c8"</definedName>
    <definedName name="IQ_ACCUM_DEP" hidden="1">"c7"</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"c39"</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"c16"</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"c1471"</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UDITOR_NAME" hidden="1">"c1539"</definedName>
    <definedName name="IQ_AUDITOR_OPINION" hidden="1">"c1540"</definedName>
    <definedName name="IQ_AUTO_WRITTEN" hidden="1">"c62"</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PRICE_TARGET" hidden="1">"c82"</definedName>
    <definedName name="IQ_AVG_SHAREOUTSTANDING" hidden="1">"c83"</definedName>
    <definedName name="IQ_AVG_TEV" hidden="1">"c84"</definedName>
    <definedName name="IQ_AVG_VOLUME" hidden="1">"c65"</definedName>
    <definedName name="IQ_BASIC_EPS_EXCL" hidden="1">"c85"</definedName>
    <definedName name="IQ_BASIC_EPS_INCL" hidden="1">"c86"</definedName>
    <definedName name="IQ_BASIC_NORMAL_EPS" hidden="1">"c1592"</definedName>
    <definedName name="IQ_BASIC_WEIGHT" hidden="1">"c87"</definedName>
    <definedName name="IQ_BETA" hidden="1">"c88"</definedName>
    <definedName name="IQ_BIG_INT_BEAR_CD" hidden="1">"c89"</definedName>
    <definedName name="IQ_BOARD_MEMBER" hidden="1">"c96"</definedName>
    <definedName name="IQ_BOARD_MEMBER_TITLE" hidden="1">"c97"</definedName>
    <definedName name="IQ_BROK_COMISSION" hidden="1">"c98"</definedName>
    <definedName name="IQ_BUILDINGS" hidden="1">"c99"</definedName>
    <definedName name="IQ_BUSINESS_DESCRIPTION" hidden="1">"c322"</definedName>
    <definedName name="IQ_BV_OVER_SHARES" hidden="1">"c100"</definedName>
    <definedName name="IQ_BV_SHARE" hidden="1">"c100"</definedName>
    <definedName name="IQ_CAL_Q" hidden="1">"c101"</definedName>
    <definedName name="IQ_CAL_Y" hidden="1">"c102"</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"c115"</definedName>
    <definedName name="IQ_CAPITAL_LEASES" hidden="1">"c115"</definedName>
    <definedName name="IQ_CASH" hidden="1">"c118"</definedName>
    <definedName name="IQ_CASH_ACQUIRE_CF" hidden="1">"c1630"</definedName>
    <definedName name="IQ_CASH_CONVERSION" hidden="1">"c117"</definedName>
    <definedName name="IQ_CASH_DUE_BANKS" hidden="1">"c118"</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T" hidden="1">"c124"</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"c161"</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OSEPRICE" hidden="1">"c174"</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"c182"</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REET1" hidden="1">"c217"</definedName>
    <definedName name="IQ_COMPANY_STREET2" hidden="1">"c218"</definedName>
    <definedName name="IQ_COMPANY_TICKER" hidden="1">"c219"</definedName>
    <definedName name="IQ_COMPANY_WEBSITE" hidden="1">"c220"</definedName>
    <definedName name="IQ_COMPANY_ZIP" hidden="1">"c221"</definedName>
    <definedName name="IQ_CONSTRUCTION_LOANS" hidden="1">"c222"</definedName>
    <definedName name="IQ_CONSUMER_LOANS" hidden="1">"c223"</definedName>
    <definedName name="IQ_COST_BORROWINGS" hidden="1">"c225"</definedName>
    <definedName name="IQ_COST_REV" hidden="1">"c226"</definedName>
    <definedName name="IQ_COST_REVENUE" hidden="1">"c226"</definedName>
    <definedName name="IQ_COST_SAVINGS" hidden="1">"c227"</definedName>
    <definedName name="IQ_COST_SERVICE" hidden="1">"c228"</definedName>
    <definedName name="IQ_COST_TOTAL_BORROWINGS" hidden="1">"c229"</definedName>
    <definedName name="IQ_COUNTRY_NAME" hidden="1">"c230"</definedName>
    <definedName name="IQ_CQ" hidden="1">5000</definedName>
    <definedName name="IQ_CREDIT_CARD_FEE_BNK" hidden="1">"c231"</definedName>
    <definedName name="IQ_CREDIT_CARD_FEE_FIN" hidden="1">"c1583"</definedName>
    <definedName name="IQ_CREDIT_LOSS_CF" hidden="1">"c232"</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YS_COVER_SHORT" hidden="1">"c1578"</definedName>
    <definedName name="IQ_DAYS_INVENTORY_OUT" hidden="1">"c273"</definedName>
    <definedName name="IQ_DAYS_PAY_OUTST" hidden="1">"c274"</definedName>
    <definedName name="IQ_DAYS_PAYABLE_OUT" hidden="1">"c274"</definedName>
    <definedName name="IQ_DAYS_SALES_OUT" hidden="1">"c275"</definedName>
    <definedName name="IQ_DAYS_SALES_OUTST" hidden="1">"c275"</definedName>
    <definedName name="IQ_DEF_ACQ_CST" hidden="1">"c301"</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"c313"</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INC_TAX" hidden="1">"c315"</definedName>
    <definedName name="IQ_DEFERRED_TAXES" hidden="1">"c147"</definedName>
    <definedName name="IQ_DEMAND_DEP" hidden="1">"c320"</definedName>
    <definedName name="IQ_DEPOSITS_FIN" hidden="1">"c321"</definedName>
    <definedName name="IQ_DEPRE_AMORT" hidden="1">"c247"</definedName>
    <definedName name="IQ_DEPRE_AMORT_SUPPL" hidden="1">"c1593"</definedName>
    <definedName name="IQ_DEPRE_DEPLE" hidden="1">"c261"</definedName>
    <definedName name="IQ_DEPRE_SUPP" hidden="1">"c1443"</definedName>
    <definedName name="IQ_DESCRIPTION_LONG" hidden="1">"c322"</definedName>
    <definedName name="IQ_DEVELOP_LAND" hidden="1">"c323"</definedName>
    <definedName name="IQ_DILUT_ADJUST" hidden="1">"c1621"</definedName>
    <definedName name="IQ_DILUT_EPS_EXCL" hidden="1">"c324"</definedName>
    <definedName name="IQ_DILUT_EPS_INCL" hidden="1">"c325"</definedName>
    <definedName name="IQ_DILUT_NORMAL_EPS" hidden="1">"c1594"</definedName>
    <definedName name="IQ_DILUT_WEIGHT" hidden="1">"c326"</definedName>
    <definedName name="IQ_DISCONT_OPER" hidden="1">"c333"</definedName>
    <definedName name="IQ_DISCOUNT_RATE_PENSION_DOMESTIC" hidden="1">"c327"</definedName>
    <definedName name="IQ_DISCOUNT_RATE_PENSION_FOREIGN" hidden="1">"c328"</definedName>
    <definedName name="IQ_DISTR_EXCESS_EARN" hidden="1">"c329"</definedName>
    <definedName name="IQ_DIV_SHARE" hidden="1">"c330"</definedName>
    <definedName name="IQ_DIVEST_CF" hidden="1">"c331"</definedName>
    <definedName name="IQ_DIVID_SHARE" hidden="1">"c330"</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"c360"</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"c368"</definedName>
    <definedName name="IQ_EBITDA_INT" hidden="1">"c373"</definedName>
    <definedName name="IQ_EBITDA_MARGIN" hidden="1">"c372"</definedName>
    <definedName name="IQ_EBITDA_OVER_TOTAL_IE" hidden="1">"c373"</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S" hidden="1">"c388"</definedName>
    <definedName name="IQ_EBT_REIT" hidden="1">"c389"</definedName>
    <definedName name="IQ_EBT_UTI" hidden="1">"c390"</definedName>
    <definedName name="IQ_EFFECT_SPECIAL_CHARGE" hidden="1">"c1595"</definedName>
    <definedName name="IQ_EFFICIENCY_RATIO" hidden="1">"c391"</definedName>
    <definedName name="IQ_EMPLOYEES" hidden="1">"c392"</definedName>
    <definedName name="IQ_ENTERPRISE_VALUE" hidden="1">"c84"</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EST" hidden="1">"c399"</definedName>
    <definedName name="IQ_EQUITY_AFFIL" hidden="1">"c552"</definedName>
    <definedName name="IQ_EQUITY_METHOD" hidden="1">"c404"</definedName>
    <definedName name="IQ_EQV_OVER_BV" hidden="1">"c1596"</definedName>
    <definedName name="IQ_EQV_OVER_LTM_PRETAX_INC" hidden="1">"c739"</definedName>
    <definedName name="IQ_ESOP_DEBT" hidden="1">"c1597"</definedName>
    <definedName name="IQ_EST_DATE" hidden="1">"c1634"</definedName>
    <definedName name="IQ_EST_EPS_GROWTH_1YR" hidden="1">"c1636"</definedName>
    <definedName name="IQ_EST_EPS_GROWTH_Q_1YR" hidden="1">"c1641"</definedName>
    <definedName name="IQ_EV_OVER_EMPLOYEE" hidden="1">"c1225"</definedName>
    <definedName name="IQ_EV_OVER_LTM_EBIT" hidden="1">"c1221"</definedName>
    <definedName name="IQ_EV_OVER_LTM_EBITDA" hidden="1">"c1223"</definedName>
    <definedName name="IQ_EV_OVER_LTM_REVENUE" hidden="1">"c1227"</definedName>
    <definedName name="IQ_EXCHANGE" hidden="1">"c405"</definedName>
    <definedName name="IQ_EXERCISE_PRICE"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"c413"</definedName>
    <definedName name="IQ_FDIC" hidden="1">"c417"</definedName>
    <definedName name="IQ_FFO" hidden="1">"c1574"</definedName>
    <definedName name="IQ_FHLB_DEBT" hidden="1">"c423"</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"c893"</definedName>
    <definedName name="IQ_FINANCING_CASH_SUPPL" hidden="1">"c899"</definedName>
    <definedName name="IQ_FINISHED_INV" hidden="1">"c438"</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"c451"</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"c452"</definedName>
    <definedName name="IQ_GOODWILL_NET" hidden="1">"c530"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"c192"</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"c511"</definedName>
    <definedName name="IQ_GW" hidden="1">"c530"</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"c789"</definedName>
    <definedName name="IQ_INC_AVAIL_INCL" hidden="1">"c791"</definedName>
    <definedName name="IQ_INC_BEFORE_TAX" hidden="1">"c386"</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"c907"</definedName>
    <definedName name="IQ_INTEREST_EXP" hidden="1">"c618"</definedName>
    <definedName name="IQ_INTEREST_EXP_NET" hidden="1">"c1450"</definedName>
    <definedName name="IQ_INTEREST_EXP_NON" hidden="1">"c618"</definedName>
    <definedName name="IQ_INTEREST_EXP_SUPPL" hidden="1">"c1460"</definedName>
    <definedName name="IQ_INTEREST_INC" hidden="1">"c769"</definedName>
    <definedName name="IQ_INTEREST_INC_NON" hidden="1">"c619"</definedName>
    <definedName name="IQ_INTEREST_INVEST_INC" hidden="1">"c619"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"c751"</definedName>
    <definedName name="IQ_ISS_STOCK_NET" hidden="1">"c1601"</definedName>
    <definedName name="IQ_LAND" hidden="1">"c645"</definedName>
    <definedName name="IQ_LASTSALEPRICE" hidden="1">"c646"</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IFOR" hidden="1">"c655"</definedName>
    <definedName name="IQ_LL" hidden="1">"c656"</definedName>
    <definedName name="IQ_LOAN_LEASE_RECEIV" hidden="1">"c657"</definedName>
    <definedName name="IQ_LOAN_LOSS" hidden="1">"c656"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"c674"</definedName>
    <definedName name="IQ_LONG_TERM_DEBT_OVER_TOTAL_CAP" hidden="1">"c677"</definedName>
    <definedName name="IQ_LONG_TERM_GROWTH" hidden="1">"c671"</definedName>
    <definedName name="IQ_LONG_TERM_INV" hidden="1">"c697"</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"c1304"</definedName>
    <definedName name="IQ_MACHINERY" hidden="1">"c711"</definedName>
    <definedName name="IQ_MARKETCAP" hidden="1">"c712"</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KTCAP_TOTAL_REV_FWD" hidden="1">"c742"</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"c781"</definedName>
    <definedName name="IQ_NET_INC_BEFORE" hidden="1">"c344"</definedName>
    <definedName name="IQ_NET_INC_CF" hidden="1">"c793"</definedName>
    <definedName name="IQ_NET_INC_MARGIN" hidden="1">"c794"</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"c764"</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SFAS" hidden="1">"c795"</definedName>
    <definedName name="IQ_NON_ACCRUAL_LOANS" hidden="1">"c796"</definedName>
    <definedName name="IQ_NON_CASH" hidden="1">"c797"</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"c801"</definedName>
    <definedName name="IQ_NON_INTEREST_INC" hidden="1">"c802"</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RMAL_INC_AFTER" hidden="1">"c1605"</definedName>
    <definedName name="IQ_NORMAL_INC_AVAIL" hidden="1">"c1606"</definedName>
    <definedName name="IQ_NORMAL_INC_BEFORE" hidden="1">"c1607"</definedName>
    <definedName name="IQ_NOTES_PAY" hidden="1">"c1176"</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OCCUPY_EXP" hidden="1">"c839"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"c362"</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ISSUED" hidden="1">"c857"</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"c868"</definedName>
    <definedName name="IQ_OTHER_CURRENT_LIAB" hidden="1">"c877"</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"c916"</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"c946"</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"c959"</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"c1010"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"c1022"</definedName>
    <definedName name="IQ_OUTSTANDING_FILING_DATE" hidden="1">"c1023"</definedName>
    <definedName name="IQ_PART_TIME" hidden="1">"c1024"</definedName>
    <definedName name="IQ_PAY_ACCRUED" hidden="1">"c8"</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RATIO" hidden="1">"c1610"</definedName>
    <definedName name="IQ_PENSION" hidden="1">"c1031"</definedName>
    <definedName name="IQ_PERIODDATE" hidden="1">"c1034"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"c1052"</definedName>
    <definedName name="IQ_PREF_TOT" hidden="1">"c1044"</definedName>
    <definedName name="IQ_PREMIUMS_ANNUITY_REV" hidden="1">"c1067"</definedName>
    <definedName name="IQ_PREPAID_EXP" hidden="1">"c1068"</definedName>
    <definedName name="IQ_PREPAID_EXPEN" hidden="1">"c1068"</definedName>
    <definedName name="IQ_PRICE_OVER_BVPS" hidden="1">"c1026"</definedName>
    <definedName name="IQ_PRICE_OVER_LTM_EPS" hidden="1">"c1029"</definedName>
    <definedName name="IQ_PRICEDATE" hidden="1">"c1069"</definedName>
    <definedName name="IQ_PRICING_DATE" hidden="1">"c1613"</definedName>
    <definedName name="IQ_PRIMARY_INDUSTRY" hidden="1">"c1070"</definedName>
    <definedName name="IQ_PRO_FORMA_BASIC_EPS" hidden="1">"c1614"</definedName>
    <definedName name="IQ_PRO_FORMA_DILUT_EPS" hidden="1">"c1615"</definedName>
    <definedName name="IQ_PRO_FORMA_NET_INC" hidden="1">"c795"</definedName>
    <definedName name="IQ_PROFESSIONAL" hidden="1">"c1071"</definedName>
    <definedName name="IQ_PROFESSIONAL_TITLE" hidden="1">"c1072"</definedName>
    <definedName name="IQ_PROPERTY_EXP" hidden="1">"c1073"</definedName>
    <definedName name="IQ_PROPERTY_GROSS" hidden="1">"c518"</definedName>
    <definedName name="IQ_PROPERTY_MGMT_FEE" hidden="1">"c1074"</definedName>
    <definedName name="IQ_PROPERTY_NET" hidden="1">"c829"</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"c1059"</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"c1090"</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NED_EARN" hidden="1">"c1092"</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"c1117"</definedName>
    <definedName name="IQ_REV" hidden="1">"c1122"</definedName>
    <definedName name="IQ_REV_BEFORE_LL" hidden="1">"c1123"</definedName>
    <definedName name="IQ_REV_UTI" hidden="1">"c1125"</definedName>
    <definedName name="IQ_REVENUE" hidden="1">"c1122"</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ME_STORE" hidden="1">"c1149"</definedName>
    <definedName name="IQ_SAVING_DEP" hidden="1">"c1150"</definedName>
    <definedName name="IQ_SECUR_RECEIV" hidden="1">"c1151"</definedName>
    <definedName name="IQ_SECURITY_BORROW" hidden="1">"c1152"</definedName>
    <definedName name="IQ_SECURITY_OWN" hidden="1">"c1153"</definedName>
    <definedName name="IQ_SECURITY_RESELL" hidden="1">"c1154"</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REIT" hidden="1">"c1161"</definedName>
    <definedName name="IQ_SGA_SUPPL" hidden="1">"c1162"</definedName>
    <definedName name="IQ_SGA_UTI" hidden="1">"c1163"</definedName>
    <definedName name="IQ_SHAREOUTSTANDING" hidden="1">"c83"</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"c1197"</definedName>
    <definedName name="IQ_SMALL_INT_BEAR_CD" hidden="1">"c1166"</definedName>
    <definedName name="IQ_SOFTWARE" hidden="1">"c1167"</definedName>
    <definedName name="IQ_SOURCE" hidden="1">"c1168"</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BITDA_FWD" hidden="1">"c1224"</definedName>
    <definedName name="IQ_TEV_EMPLOYEE_AVG" hidden="1">"c1225"</definedName>
    <definedName name="IQ_TEV_TOTAL_REV" hidden="1">"c1226"</definedName>
    <definedName name="IQ_TEV_TOTAL_REV_AVG" hidden="1">"c1227"</definedName>
    <definedName name="IQ_TEV_TOTAL_REV_FWD" hidden="1">"c1228"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"c1266"</definedName>
    <definedName name="IQ_TOTAL_CASH_FINAN" hidden="1">"c119"</definedName>
    <definedName name="IQ_TOTAL_CASH_INVEST" hidden="1">"c121"</definedName>
    <definedName name="IQ_TOTAL_CASH_OPER" hidden="1">"c122"</definedName>
    <definedName name="IQ_TOTAL_CL" hidden="1">"c1245"</definedName>
    <definedName name="IQ_TOTAL_COMMON" hidden="1">"c1022"</definedName>
    <definedName name="IQ_TOTAL_COMMON_EQUITY" hidden="1">"c1246"</definedName>
    <definedName name="IQ_TOTAL_CURRENT_ASSETS" hidden="1">"c1243"</definedName>
    <definedName name="IQ_TOTAL_CURRENT_LIAB" hidden="1">"c1245"</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"c1249"</definedName>
    <definedName name="IQ_TOTAL_DEBT_OVER_TOTAL_BV" hidden="1">"c1250"</definedName>
    <definedName name="IQ_TOTAL_DEBT_OVER_TOTAL_CAP" hidden="1">"c1248"</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"c591"</definedName>
    <definedName name="IQ_TOTAL_INVENTORY" hidden="1">"c622"</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"c1279"</definedName>
    <definedName name="IQ_TOTAL_LIAB_TOTAL_ASSETS" hidden="1">"c1283"</definedName>
    <definedName name="IQ_TOTAL_LONG_DEBT" hidden="1">"c1617"</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PENSION_ASSETS" hidden="1">"c1290"</definedName>
    <definedName name="IQ_TOTAL_PENSION_EXP" hidden="1">"c1291"</definedName>
    <definedName name="IQ_TOTAL_PENSION_OBLIGATION" hidden="1">"c1292"</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UTI" hidden="1">"c1308"</definedName>
    <definedName name="IQ_TOTAL_REVENUE" hidden="1">"c1294"</definedName>
    <definedName name="IQ_TOTAL_SPECIAL" hidden="1">"c1618"</definedName>
    <definedName name="IQ_TOTAL_ST_BORROW" hidden="1">"c1177"</definedName>
    <definedName name="IQ_TOTAL_UNUSUAL" hidden="1">"c1508"</definedName>
    <definedName name="IQ_TRADE_AR" hidden="1">"c40"</definedName>
    <definedName name="IQ_TRADE_PRINCIPAL" hidden="1">"c1309"</definedName>
    <definedName name="IQ_TRADING_ASSETS" hidden="1">"c1310"</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"c1311"</definedName>
    <definedName name="IQ_TRUST_INC" hidden="1">"c1319"</definedName>
    <definedName name="IQ_TRUST_PREF" hidden="1">"c1320"</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PAID_CLAIMS" hidden="1">"c1330"</definedName>
    <definedName name="IQ_UNREALIZED_GAIN" hidden="1">"c1619"</definedName>
    <definedName name="IQ_US_GAAP" hidden="1">"c1331"</definedName>
    <definedName name="IQ_UTIL_PPE_NET" hidden="1">"c1620"</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YEARHIGH" hidden="1">"c1337"</definedName>
    <definedName name="IQ_YEARLOW" hidden="1">"c1338"</definedName>
    <definedName name="IQ_YTD" hidden="1">3000</definedName>
    <definedName name="IQ_Z_SCORE" hidden="1">"c1339"</definedName>
    <definedName name="limcount" hidden="1">1</definedName>
    <definedName name="NDaysOutdated">STATICPARAM!$J$2</definedName>
    <definedName name="Normal" hidden="1">NORMINV(0+RAND()*1,0.44,0.48)</definedName>
    <definedName name="Normal1" hidden="1">NORMINV(0+RAND()*1,0.44,0.48)</definedName>
    <definedName name="Normal10" hidden="1">NORMINV(0+RAND()*1,0.47,2)</definedName>
    <definedName name="Normal11" hidden="1">NORMINV(0+RAND()*1,-0.3,0.47)</definedName>
    <definedName name="Normal12" hidden="1">NORMINV(0+RAND()*1,1,2)</definedName>
    <definedName name="Normal13" hidden="1">NORMINV(0+RAND()*1,-0.37,0.6)</definedName>
    <definedName name="Normal14" hidden="1">NORMINV(0+RAND()*1,-0.3,0.6)</definedName>
    <definedName name="Normal15" hidden="1">NORMINV(0+RAND()*1,1,3.3)</definedName>
    <definedName name="Normal19" hidden="1">NORMINV(0+RAND()*1,0.09,0.86)</definedName>
    <definedName name="Normal2" hidden="1">NORMINV(0+RAND()*1,-0.5,1.16)</definedName>
    <definedName name="Normal20" hidden="1">NORMINV(0+RAND()*1,-0.83,1.53)</definedName>
    <definedName name="Normal3" hidden="1">NORMINV(0+RAND()*1,0,1.5)</definedName>
    <definedName name="Normal4" hidden="1">NORMINV(0+RAND()*1,0.4,0.01)</definedName>
    <definedName name="Normal5" hidden="1">NORMINV(0+RAND()*1,0.4,2)</definedName>
    <definedName name="Normal6" hidden="1">NORMINV(0+RAND()*1,-0.3,0.5)</definedName>
    <definedName name="Normal7" hidden="1">NORMINV(0+RAND()*1,-0.3,1)</definedName>
    <definedName name="Normal8" hidden="1">NORMINV(0+RAND()*1,-0.7,1)</definedName>
    <definedName name="Normal9" hidden="1">NORMINV(0+RAND()*1,-1,1)</definedName>
    <definedName name="ORTable1" localSheetId="9" hidden="1">#REF!</definedName>
    <definedName name="ORTable1" hidden="1">#REF!</definedName>
    <definedName name="ORTable11" localSheetId="9" hidden="1">#REF!</definedName>
    <definedName name="ORTable11" hidden="1">#REF!</definedName>
    <definedName name="ORTable2" localSheetId="9" hidden="1">#REF!</definedName>
    <definedName name="ORTable2" hidden="1">#REF!</definedName>
    <definedName name="ORTable3" localSheetId="9" hidden="1">#REF!</definedName>
    <definedName name="ORTable3" hidden="1">#REF!</definedName>
    <definedName name="ORTable4" localSheetId="9" hidden="1">#REF!</definedName>
    <definedName name="ORTable4" hidden="1">#REF!</definedName>
    <definedName name="ORTable5" localSheetId="9" hidden="1">#REF!</definedName>
    <definedName name="ORTable5" hidden="1">#REF!</definedName>
    <definedName name="ORTable6" localSheetId="9" hidden="1">#REF!</definedName>
    <definedName name="ORTable6" hidden="1">#REF!</definedName>
    <definedName name="ORTable7" localSheetId="9" hidden="1">#REF!</definedName>
    <definedName name="ORTable7" hidden="1">#REF!</definedName>
    <definedName name="ORTables" hidden="1">7</definedName>
    <definedName name="sencount" hidden="1">1</definedName>
    <definedName name="ss" localSheetId="9" hidden="1">VLOOKUP(RAND(),DBMGT2!ORTable1,2,TRUE)</definedName>
    <definedName name="ss" hidden="1">VLOOKUP(RAND(),ORTable1,2,TRUE)</definedName>
    <definedName name="TheRange1">#REF!</definedName>
    <definedName name="TheRange2">#REF!</definedName>
    <definedName name="TheRange3">#REF!</definedName>
    <definedName name="TheRange4">#REF!</definedName>
    <definedName name="TheRange5">#REF!</definedName>
    <definedName name="TheVersion">#REF!</definedName>
  </definedNames>
  <calcPr calcId="152511"/>
</workbook>
</file>

<file path=xl/calcChain.xml><?xml version="1.0" encoding="utf-8"?>
<calcChain xmlns="http://schemas.openxmlformats.org/spreadsheetml/2006/main">
  <c r="AP2" i="2" l="1"/>
  <c r="AO2" i="2"/>
  <c r="AM2" i="2"/>
  <c r="AN2" i="2" s="1"/>
  <c r="AF2" i="2"/>
  <c r="AE2" i="2"/>
  <c r="AG2" i="2" s="1"/>
  <c r="AD2" i="2"/>
  <c r="AC2" i="2"/>
  <c r="AI2" i="2" l="1"/>
  <c r="AH2" i="2"/>
  <c r="Z2" i="2"/>
  <c r="AQ2" i="2" s="1"/>
  <c r="AR2" i="2" s="1"/>
  <c r="Y2" i="2"/>
  <c r="X2" i="2"/>
  <c r="W2" i="2"/>
  <c r="V2" i="2"/>
  <c r="U2" i="2"/>
  <c r="T2" i="2"/>
  <c r="S2" i="2"/>
  <c r="AK2" i="2" l="1"/>
  <c r="AL2" i="2"/>
  <c r="AB2" i="2"/>
  <c r="AA2" i="2"/>
  <c r="AJ2" i="2"/>
</calcChain>
</file>

<file path=xl/comments1.xml><?xml version="1.0" encoding="utf-8"?>
<comments xmlns="http://schemas.openxmlformats.org/spreadsheetml/2006/main">
  <authors>
    <author>COPPEX François</author>
  </authors>
  <commentList>
    <comment ref="G1" authorId="0" shapeId="0">
      <text>
        <r>
          <rPr>
            <sz val="8"/>
            <color indexed="81"/>
            <rFont val="Tahoma"/>
            <family val="2"/>
          </rPr>
          <t xml:space="preserve">1 for exception, empty otherwise
</t>
        </r>
      </text>
    </comment>
  </commentList>
</comments>
</file>

<file path=xl/sharedStrings.xml><?xml version="1.0" encoding="utf-8"?>
<sst xmlns="http://schemas.openxmlformats.org/spreadsheetml/2006/main" count="851" uniqueCount="446">
  <si>
    <t>KEY</t>
  </si>
  <si>
    <t>NDays</t>
  </si>
  <si>
    <t>IsException</t>
  </si>
  <si>
    <t>EUR</t>
  </si>
  <si>
    <t>A</t>
  </si>
  <si>
    <t>NO</t>
  </si>
  <si>
    <t>YES</t>
  </si>
  <si>
    <t>BONDS</t>
  </si>
  <si>
    <t>Ext Mgt</t>
  </si>
  <si>
    <t>No mandate</t>
  </si>
  <si>
    <t>USD</t>
  </si>
  <si>
    <t>NR</t>
  </si>
  <si>
    <t>EQUITIES</t>
  </si>
  <si>
    <t>Exe only</t>
  </si>
  <si>
    <t>Normalised Mgt</t>
  </si>
  <si>
    <t>Personal strategy</t>
  </si>
  <si>
    <t>Strategy 20-50</t>
  </si>
  <si>
    <t>Strategy 10-30</t>
  </si>
  <si>
    <t>Priced Advs Mg</t>
  </si>
  <si>
    <t>Without mandate</t>
  </si>
  <si>
    <t>Strategy 25-75</t>
  </si>
  <si>
    <t>Non Norm Mgt</t>
  </si>
  <si>
    <t>Personal Gestion Active Zurich</t>
  </si>
  <si>
    <t>Diversified conservative 100% funds</t>
  </si>
  <si>
    <t>ADVISORY MEDIUM</t>
  </si>
  <si>
    <t>Personal Gestion Active Genève</t>
  </si>
  <si>
    <t>Personal Gestion Active Lugano</t>
  </si>
  <si>
    <t>ADVISORY</t>
  </si>
  <si>
    <t>A+</t>
  </si>
  <si>
    <t>REAL ESTATE</t>
  </si>
  <si>
    <t>PHYSICAL PRECIOUS METAL</t>
  </si>
  <si>
    <t>A-</t>
  </si>
  <si>
    <t>Diversified medium 100% Funds</t>
  </si>
  <si>
    <t>B+</t>
  </si>
  <si>
    <t>AA-</t>
  </si>
  <si>
    <t>AAA</t>
  </si>
  <si>
    <t>Equities</t>
  </si>
  <si>
    <t>ALTERNATIVE INVEST</t>
  </si>
  <si>
    <t>MIXED FUNDS</t>
  </si>
  <si>
    <t>MONEY MARKET FUNDS</t>
  </si>
  <si>
    <t>UNQUOTED INSTRUMENTS</t>
  </si>
  <si>
    <t>Absolute return</t>
  </si>
  <si>
    <t>Diversified dynamic 100% funds</t>
  </si>
  <si>
    <t>Fixed Income Medium</t>
  </si>
  <si>
    <t>AA</t>
  </si>
  <si>
    <t>AA+</t>
  </si>
  <si>
    <t>B</t>
  </si>
  <si>
    <t>TypeSuivi</t>
  </si>
  <si>
    <t>NoVal</t>
  </si>
  <si>
    <t>Ptf</t>
  </si>
  <si>
    <t>DateUpdate</t>
  </si>
  <si>
    <t>LastActionDate</t>
  </si>
  <si>
    <t>LastActionBy</t>
  </si>
  <si>
    <t>LastCommentDate</t>
  </si>
  <si>
    <t>LastCommentBy</t>
  </si>
  <si>
    <t>Comment</t>
  </si>
  <si>
    <t>FINANCIAL ACCOUNT</t>
  </si>
  <si>
    <t>FIDUCIARIES (DEPOSITS)</t>
  </si>
  <si>
    <t>LOANS AND DEPOSITS</t>
  </si>
  <si>
    <t>Current Accounts</t>
  </si>
  <si>
    <t>Fiduciary</t>
  </si>
  <si>
    <t>Fixed-term loan</t>
  </si>
  <si>
    <t>Management Code</t>
  </si>
  <si>
    <t>Management Name</t>
  </si>
  <si>
    <t>Investement Program Code</t>
  </si>
  <si>
    <t>Investement Program Name</t>
  </si>
  <si>
    <t>BEST OF TWO</t>
  </si>
  <si>
    <t>LPP Medium</t>
  </si>
  <si>
    <t>Strategy 20-50 HNWI</t>
  </si>
  <si>
    <t>PathBackupCockpit</t>
  </si>
  <si>
    <t>PathBackupData</t>
  </si>
  <si>
    <t>sTri1</t>
  </si>
  <si>
    <t>sTri2</t>
  </si>
  <si>
    <t>HideZero</t>
  </si>
  <si>
    <t>olUser</t>
  </si>
  <si>
    <t>olMailbox</t>
  </si>
  <si>
    <t>olFolderName</t>
  </si>
  <si>
    <t>olFolderLevel</t>
  </si>
  <si>
    <t>oleMailName</t>
  </si>
  <si>
    <t>oleMailSender</t>
  </si>
  <si>
    <t>oleMailDate</t>
  </si>
  <si>
    <t>olFileName</t>
  </si>
  <si>
    <t>olOutputName</t>
  </si>
  <si>
    <t>olKEY</t>
  </si>
  <si>
    <t>fUser</t>
  </si>
  <si>
    <t>fLeft</t>
  </si>
  <si>
    <t>fTop</t>
  </si>
  <si>
    <t>fWidth</t>
  </si>
  <si>
    <t>fHeight</t>
  </si>
  <si>
    <t>sTo</t>
  </si>
  <si>
    <t>sCC</t>
  </si>
  <si>
    <t>sSubject</t>
  </si>
  <si>
    <t>sHTML</t>
  </si>
  <si>
    <t>fUser2</t>
  </si>
  <si>
    <t>fLeft2</t>
  </si>
  <si>
    <t>fTop2</t>
  </si>
  <si>
    <t>fWidth2</t>
  </si>
  <si>
    <t>fHeight2</t>
  </si>
  <si>
    <t>sTo2</t>
  </si>
  <si>
    <t>sCC2</t>
  </si>
  <si>
    <t>sSubject2</t>
  </si>
  <si>
    <t>sHTML2</t>
  </si>
  <si>
    <t>fUser3</t>
  </si>
  <si>
    <t>fLeft3</t>
  </si>
  <si>
    <t>fTop3</t>
  </si>
  <si>
    <t>Backup\Cockpit\[YYYY]</t>
  </si>
  <si>
    <t>Backup\Data\[YYYY]</t>
  </si>
  <si>
    <t>Today</t>
  </si>
  <si>
    <t>CH25275</t>
  </si>
  <si>
    <t>AutoReload</t>
  </si>
  <si>
    <t>fUser4</t>
  </si>
  <si>
    <t>fLeft4</t>
  </si>
  <si>
    <t>fTop4</t>
  </si>
  <si>
    <t>fWidth4</t>
  </si>
  <si>
    <t>fHeight4</t>
  </si>
  <si>
    <t>bAutoUpdate</t>
  </si>
  <si>
    <t>fUser5</t>
  </si>
  <si>
    <t>fLeft5</t>
  </si>
  <si>
    <t>fTop5</t>
  </si>
  <si>
    <t>fWidth5</t>
  </si>
  <si>
    <t>fHeight5</t>
  </si>
  <si>
    <t>fUser6</t>
  </si>
  <si>
    <t>fLeft6</t>
  </si>
  <si>
    <t>fTop6</t>
  </si>
  <si>
    <t>FilterID</t>
  </si>
  <si>
    <t>FilterCondition</t>
  </si>
  <si>
    <t>FilterChamp</t>
  </si>
  <si>
    <t>FilterOperateur</t>
  </si>
  <si>
    <t>FilterValeur</t>
  </si>
  <si>
    <t>FilterAction</t>
  </si>
  <si>
    <t>FilterComplet</t>
  </si>
  <si>
    <t>FilterActif</t>
  </si>
  <si>
    <t>FilterChampCode</t>
  </si>
  <si>
    <t>FOREIGN EXCHANGE POSITIONS</t>
  </si>
  <si>
    <t>PRIVATE EQUITY</t>
  </si>
  <si>
    <t>TRACKER BDS</t>
  </si>
  <si>
    <t>TRACKER COM MIS</t>
  </si>
  <si>
    <t>TRACKER SHS</t>
  </si>
  <si>
    <t>STRUCTURED NOTES MIS</t>
  </si>
  <si>
    <t>STRUCTURED NOTES BDS</t>
  </si>
  <si>
    <t>STRUCTURED NOTES SHS</t>
  </si>
  <si>
    <t>STRUCTURED NOTES COM MIS</t>
  </si>
  <si>
    <t>STRUCTURED BONDS</t>
  </si>
  <si>
    <t>COLLATERALIZED DEBT OBL</t>
  </si>
  <si>
    <t>FUND OF FUNDS</t>
  </si>
  <si>
    <t>MISCELLANEOUS QUOTED INSTRUMENTS</t>
  </si>
  <si>
    <t>COMMODITIES</t>
  </si>
  <si>
    <t>RIGHTS</t>
  </si>
  <si>
    <t>SEC WITH PREPAYMENT ALT</t>
  </si>
  <si>
    <t>B-</t>
  </si>
  <si>
    <t>BB+</t>
  </si>
  <si>
    <t>BBB+</t>
  </si>
  <si>
    <t>BBB-</t>
  </si>
  <si>
    <t>BB</t>
  </si>
  <si>
    <t>BBB</t>
  </si>
  <si>
    <t>BB-</t>
  </si>
  <si>
    <t>CCC</t>
  </si>
  <si>
    <t>C</t>
  </si>
  <si>
    <t>Foreign Exchange Positions</t>
  </si>
  <si>
    <t>Ordinary shares &amp; Equities</t>
  </si>
  <si>
    <t>Equity Tracker</t>
  </si>
  <si>
    <t>Bond Tracker</t>
  </si>
  <si>
    <t>Commodities - Tracker</t>
  </si>
  <si>
    <t>Registered Shares</t>
  </si>
  <si>
    <t>Preferred Shares / Assim. Shares</t>
  </si>
  <si>
    <t>Preferred Shares / Assim. Bonds</t>
  </si>
  <si>
    <t>Dividend-Right Certificate</t>
  </si>
  <si>
    <t>Participation Certificates</t>
  </si>
  <si>
    <t>Shares Almanij-Kb Group</t>
  </si>
  <si>
    <t>Miscellaneous Shares</t>
  </si>
  <si>
    <t>Private Equity</t>
  </si>
  <si>
    <t>Sn Structured Products Bds</t>
  </si>
  <si>
    <t>Sn Structured Products Shs</t>
  </si>
  <si>
    <t>Cdo Collateralized Debt Obl</t>
  </si>
  <si>
    <t>Ordinary Bonds</t>
  </si>
  <si>
    <t>Bonds Kbs Paying Agent</t>
  </si>
  <si>
    <t>Convertible Bonds</t>
  </si>
  <si>
    <t>Subordonated Bonds</t>
  </si>
  <si>
    <t>Reverse Conv. Bonds</t>
  </si>
  <si>
    <t>Bonds Ex-Warrants</t>
  </si>
  <si>
    <t>Floating Rate Bonds</t>
  </si>
  <si>
    <t>Zero Cpn Bonds</t>
  </si>
  <si>
    <t>Government Fixed Interest</t>
  </si>
  <si>
    <t>Treasury Bills</t>
  </si>
  <si>
    <t>Floating Rate Notes</t>
  </si>
  <si>
    <t>Convertible Notes</t>
  </si>
  <si>
    <t>Notes</t>
  </si>
  <si>
    <t>Reverse Convertible Notes</t>
  </si>
  <si>
    <t>Zero Cpn Notes</t>
  </si>
  <si>
    <t>Sn Zero Cpn Notes Mis</t>
  </si>
  <si>
    <t>Subordinated Notes</t>
  </si>
  <si>
    <t>Subordinated Conv. Notes</t>
  </si>
  <si>
    <t>Equities Funds</t>
  </si>
  <si>
    <t>Equities Funds-Exchange Traded</t>
  </si>
  <si>
    <t>Equities Funds Kbl</t>
  </si>
  <si>
    <t>Equities Funds Kbb</t>
  </si>
  <si>
    <t>Swiss Equities Funds</t>
  </si>
  <si>
    <t>Bonds Funds</t>
  </si>
  <si>
    <t>Bonds Funds Kbl</t>
  </si>
  <si>
    <t>Bonds Funds Kbl - Ppf</t>
  </si>
  <si>
    <t>Balanced Ppf Kbl</t>
  </si>
  <si>
    <t>Bonds Funds Kbb</t>
  </si>
  <si>
    <t>Conv.Bds Funds-Equity Linked</t>
  </si>
  <si>
    <t>Swiss Bonds Funds</t>
  </si>
  <si>
    <t>Money Market Funds</t>
  </si>
  <si>
    <t>Money Market Funds Kbl</t>
  </si>
  <si>
    <t>Money Market Funds Kbb</t>
  </si>
  <si>
    <t>Swiss Money Market Funds</t>
  </si>
  <si>
    <t>Mixed Funds</t>
  </si>
  <si>
    <t>Mixed Funds Kbl Diversified</t>
  </si>
  <si>
    <t>Mixed Funds Kbc Diversified</t>
  </si>
  <si>
    <t>Fund Of Fund</t>
  </si>
  <si>
    <t>Hedge Funds</t>
  </si>
  <si>
    <t>Hedge Funds Kbl</t>
  </si>
  <si>
    <t>Real Estate Funds</t>
  </si>
  <si>
    <t>Swiss Real Estate Funds</t>
  </si>
  <si>
    <t>Units</t>
  </si>
  <si>
    <t>Futures</t>
  </si>
  <si>
    <t>Warrants</t>
  </si>
  <si>
    <t>Sn Warrants Com</t>
  </si>
  <si>
    <t>Certificates (Ex. Cat. Warr.)</t>
  </si>
  <si>
    <t>Sn Certificates Mis</t>
  </si>
  <si>
    <t>Sn Certificates Bds</t>
  </si>
  <si>
    <t>Sn Certificates Shs</t>
  </si>
  <si>
    <t>Sn Certificates Com</t>
  </si>
  <si>
    <t>Call Option</t>
  </si>
  <si>
    <t>Put Option</t>
  </si>
  <si>
    <t>Fx Call Options</t>
  </si>
  <si>
    <t>Fx Put Options</t>
  </si>
  <si>
    <t>Currency Certificates</t>
  </si>
  <si>
    <t>Commodities Certificates</t>
  </si>
  <si>
    <t>Commodities</t>
  </si>
  <si>
    <t>Commodity Funds</t>
  </si>
  <si>
    <t>Real Estate Certificates</t>
  </si>
  <si>
    <t>Investment Certificates</t>
  </si>
  <si>
    <t>Rights</t>
  </si>
  <si>
    <t>Coupon</t>
  </si>
  <si>
    <t>Securities With Pre-Payment</t>
  </si>
  <si>
    <t>Miscellan. Non Fin. Instruments</t>
  </si>
  <si>
    <t>Closed Envelopes</t>
  </si>
  <si>
    <t>Closed Signed Envelopes</t>
  </si>
  <si>
    <t>Sealed Envelopes</t>
  </si>
  <si>
    <t>Insurance Policies</t>
  </si>
  <si>
    <t>Mortgage Notes</t>
  </si>
  <si>
    <t>Savings Passbooks</t>
  </si>
  <si>
    <t>Precious Metals - Gr.Gold</t>
  </si>
  <si>
    <t>Precious Metals - Kg. Gold</t>
  </si>
  <si>
    <t>Precious Metals - Gr. Silver</t>
  </si>
  <si>
    <t>Gold Coins</t>
  </si>
  <si>
    <t>Silver Coins</t>
  </si>
  <si>
    <t>Platinum</t>
  </si>
  <si>
    <t>CH25798</t>
  </si>
  <si>
    <t>AllReviewed</t>
  </si>
  <si>
    <t>CH26102</t>
  </si>
  <si>
    <t>US105756AE07</t>
  </si>
  <si>
    <t>Datawarehouse</t>
  </si>
  <si>
    <t>*AM_BondsRating*</t>
  </si>
  <si>
    <t>*AM_BondsRating*.xls</t>
  </si>
  <si>
    <t>AM_BondsRating</t>
  </si>
  <si>
    <t>Day (Julian)</t>
  </si>
  <si>
    <t>Account Officer Code</t>
  </si>
  <si>
    <t>Portfolio Code</t>
  </si>
  <si>
    <t>Reference Currency</t>
  </si>
  <si>
    <t>Valuation REF</t>
  </si>
  <si>
    <t>Valuation CHF</t>
  </si>
  <si>
    <t>Security Currency</t>
  </si>
  <si>
    <t>Security Code</t>
  </si>
  <si>
    <t>Isin</t>
  </si>
  <si>
    <t>Security Quantity</t>
  </si>
  <si>
    <t>Security Short Name</t>
  </si>
  <si>
    <t>Fair Valuation CCY</t>
  </si>
  <si>
    <t>Fair Valuation CHF</t>
  </si>
  <si>
    <t>Pos Rating</t>
  </si>
  <si>
    <t>Asset Type</t>
  </si>
  <si>
    <t>Sub Asset Type</t>
  </si>
  <si>
    <t>025388699-000</t>
  </si>
  <si>
    <t>025484954-000</t>
  </si>
  <si>
    <t>025439253-000</t>
  </si>
  <si>
    <t>XS0172402421</t>
  </si>
  <si>
    <t>Account Officer Name</t>
  </si>
  <si>
    <t>Group Name</t>
  </si>
  <si>
    <t>Branch Name</t>
  </si>
  <si>
    <t>Asset Type Name</t>
  </si>
  <si>
    <t>Sub Asset Type Name</t>
  </si>
  <si>
    <t>Advisory Preservation</t>
  </si>
  <si>
    <t>SecurityCode</t>
  </si>
  <si>
    <t>RatingValue</t>
  </si>
  <si>
    <t>CCC+</t>
  </si>
  <si>
    <t>CCC-</t>
  </si>
  <si>
    <t>CC</t>
  </si>
  <si>
    <t>D</t>
  </si>
  <si>
    <t>RatingDescription</t>
  </si>
  <si>
    <t>Prime</t>
  </si>
  <si>
    <t>High grade</t>
  </si>
  <si>
    <t>Upper medium grade</t>
  </si>
  <si>
    <t>Lower medium grade</t>
  </si>
  <si>
    <t>InvestmentGrade</t>
  </si>
  <si>
    <t>Non-investment grade speculative</t>
  </si>
  <si>
    <t>Highly speculative</t>
  </si>
  <si>
    <t>Substantial risks</t>
  </si>
  <si>
    <t>Extremely speculative</t>
  </si>
  <si>
    <t>Default imminent with little prospect for recovery</t>
  </si>
  <si>
    <t>In default</t>
  </si>
  <si>
    <t>SPLong</t>
  </si>
  <si>
    <t>SPShort</t>
  </si>
  <si>
    <t>FitchLong</t>
  </si>
  <si>
    <t>FitchShort</t>
  </si>
  <si>
    <t>MoodysLong</t>
  </si>
  <si>
    <t>MoodysShort</t>
  </si>
  <si>
    <t>DDD</t>
  </si>
  <si>
    <t>DD</t>
  </si>
  <si>
    <t>Aaa</t>
  </si>
  <si>
    <t>Aa1</t>
  </si>
  <si>
    <t>Aa2</t>
  </si>
  <si>
    <t>Aa3</t>
  </si>
  <si>
    <t>A1</t>
  </si>
  <si>
    <t>A2</t>
  </si>
  <si>
    <t>A3</t>
  </si>
  <si>
    <t>Baa1</t>
  </si>
  <si>
    <t>Baa2</t>
  </si>
  <si>
    <t>Baa3</t>
  </si>
  <si>
    <t>Ba1</t>
  </si>
  <si>
    <t>Ba2</t>
  </si>
  <si>
    <t>Ba3</t>
  </si>
  <si>
    <t>B1</t>
  </si>
  <si>
    <t>B2</t>
  </si>
  <si>
    <t>B3</t>
  </si>
  <si>
    <t>Caa1</t>
  </si>
  <si>
    <t>Caa2</t>
  </si>
  <si>
    <t>Caa3</t>
  </si>
  <si>
    <t>Ca</t>
  </si>
  <si>
    <t>A-1+</t>
  </si>
  <si>
    <t>A-1</t>
  </si>
  <si>
    <t>A-2</t>
  </si>
  <si>
    <t>A-3</t>
  </si>
  <si>
    <t>F1+</t>
  </si>
  <si>
    <t>F1</t>
  </si>
  <si>
    <t>F2</t>
  </si>
  <si>
    <t>F3</t>
  </si>
  <si>
    <t>P-1</t>
  </si>
  <si>
    <t>P-2</t>
  </si>
  <si>
    <t>P-3</t>
  </si>
  <si>
    <t>Not prime</t>
  </si>
  <si>
    <t>IT0004890890</t>
  </si>
  <si>
    <t>025471980-000</t>
  </si>
  <si>
    <t>025617520-000</t>
  </si>
  <si>
    <t>RatingValueH</t>
  </si>
  <si>
    <t>DateLastChanged</t>
  </si>
  <si>
    <t>RatingValueFU</t>
  </si>
  <si>
    <t>IsExceptionInstrument</t>
  </si>
  <si>
    <t>IsExceptionPortfolio</t>
  </si>
  <si>
    <t>DateH</t>
  </si>
  <si>
    <t>DateFU</t>
  </si>
  <si>
    <t>PreviousDate</t>
  </si>
  <si>
    <t>PreviousRatingValue</t>
  </si>
  <si>
    <t>Structured Deposits</t>
  </si>
  <si>
    <t>SN Docu</t>
  </si>
  <si>
    <t>Bonds rating report of &lt;xDATEx&gt;</t>
  </si>
  <si>
    <t>IsExceptionPtfInst</t>
  </si>
  <si>
    <t>447787-1</t>
  </si>
  <si>
    <t>020549992-000</t>
  </si>
  <si>
    <t>0.00 ITALY 13-14</t>
  </si>
  <si>
    <t>446342-1</t>
  </si>
  <si>
    <t>001638342-020</t>
  </si>
  <si>
    <t>0.00 LEHMAN BR CLAIM `CA68331`03-09</t>
  </si>
  <si>
    <t>447744-1</t>
  </si>
  <si>
    <t>000656931-000</t>
  </si>
  <si>
    <t>10.125 BRAZIL 97-27</t>
  </si>
  <si>
    <t>014816635-000</t>
  </si>
  <si>
    <t>019599080-000</t>
  </si>
  <si>
    <t>010713082-000</t>
  </si>
  <si>
    <t>004449282-000</t>
  </si>
  <si>
    <t>018531843-000</t>
  </si>
  <si>
    <t>018864129-000</t>
  </si>
  <si>
    <t>018037668-000</t>
  </si>
  <si>
    <t>018193102-000</t>
  </si>
  <si>
    <t>002313981-020</t>
  </si>
  <si>
    <t>000536205-004</t>
  </si>
  <si>
    <t>000536205-003</t>
  </si>
  <si>
    <t>000536205-002</t>
  </si>
  <si>
    <t>000536205-001</t>
  </si>
  <si>
    <t>018133983-000</t>
  </si>
  <si>
    <t>014282139-000</t>
  </si>
  <si>
    <t>014321841-000</t>
  </si>
  <si>
    <t>001891291-000</t>
  </si>
  <si>
    <t>024513177-000</t>
  </si>
  <si>
    <t>014937890-000</t>
  </si>
  <si>
    <t>023701054-000</t>
  </si>
  <si>
    <t>018164688-000</t>
  </si>
  <si>
    <t>001563345-020</t>
  </si>
  <si>
    <t>024852252-000</t>
  </si>
  <si>
    <t>000432774-000</t>
  </si>
  <si>
    <t>001238558-001</t>
  </si>
  <si>
    <t>024532723-000</t>
  </si>
  <si>
    <t>024010475-000</t>
  </si>
  <si>
    <t>019650394-000</t>
  </si>
  <si>
    <t>000281979-000</t>
  </si>
  <si>
    <t>002900969-000</t>
  </si>
  <si>
    <t>010346171-000</t>
  </si>
  <si>
    <t>024852253-000</t>
  </si>
  <si>
    <t>000038071-000</t>
  </si>
  <si>
    <t>000870181-000</t>
  </si>
  <si>
    <t>000482570-000</t>
  </si>
  <si>
    <t>003026275-000</t>
  </si>
  <si>
    <t>002542944-000</t>
  </si>
  <si>
    <t>018082393-000</t>
  </si>
  <si>
    <t>Geneva</t>
  </si>
  <si>
    <t>Zurich</t>
  </si>
  <si>
    <t>Lausanne</t>
  </si>
  <si>
    <t>Lugano</t>
  </si>
  <si>
    <t>RatingValueFinal</t>
  </si>
  <si>
    <t>RatingSPFinal</t>
  </si>
  <si>
    <t>Contrôle des ratings obligataires du &lt;xDATEx&gt;</t>
  </si>
  <si>
    <t>2014.10.28</t>
  </si>
  <si>
    <t>InstPtf</t>
  </si>
  <si>
    <t>ID0001</t>
  </si>
  <si>
    <t>AND</t>
  </si>
  <si>
    <t>Exception?</t>
  </si>
  <si>
    <t>=</t>
  </si>
  <si>
    <t>Cacher</t>
  </si>
  <si>
    <t>OutdatedFU</t>
  </si>
  <si>
    <t>NDaysOutdated</t>
  </si>
  <si>
    <t>Not rated</t>
  </si>
  <si>
    <t>ID0002</t>
  </si>
  <si>
    <t>Inv grade?</t>
  </si>
  <si>
    <t>ID0003</t>
  </si>
  <si>
    <t>Security name</t>
  </si>
  <si>
    <t>Like</t>
  </si>
  <si>
    <t>DEF</t>
  </si>
  <si>
    <t>Afficher</t>
  </si>
  <si>
    <t>AmtHeld</t>
  </si>
  <si>
    <t>NHolders</t>
  </si>
  <si>
    <t>Held CHF</t>
  </si>
  <si>
    <t>Descending</t>
  </si>
  <si>
    <t>2014.10.29</t>
  </si>
  <si>
    <t>DateRatingValueFinal</t>
  </si>
  <si>
    <t>CommentInstrument</t>
  </si>
  <si>
    <t>DateFUC</t>
  </si>
  <si>
    <t>xxx</t>
  </si>
  <si>
    <t>yyy</t>
  </si>
  <si>
    <t>first@gmail.com</t>
  </si>
  <si>
    <t>CH25798-first@gmail.com-Datawarehouse-1-*AM_BondsRating*-first@gmail.com-Today-*AM_BondsRating*.xls-AM_BondsRating</t>
  </si>
  <si>
    <t xml:space="preserve">Bonjour,&lt;br&gt;&lt;br&gt;_x000D_
_x000D_
Dans le cadre de la revue des ratings des positions obligataires pour les comptes en gestion discrétionnaire et des comptes en mandat conseil, nous devons nous assurer que toutes les positions portées soient au moins investment grade.&lt;br&gt;&lt;br&gt;_x000D_
Pour les positions ci-dessous, peux-tu nous indiquer quel est le rating (long-term S&amp;P ou Moody's ou Fitch) que tu as dans Bloomberg (notre fichier valeur ne contient que les ratings S&amp;P):&lt;br&gt;&lt;br&gt;_x000D_
_x000D_
&lt;xTABLE3x&gt;&lt;br&gt;_x000D_
_x000D_
Ou bien le cas échéant peux-tu nous dire pour quelles positions le critère du rating ne serait pas appliquable ainsi que la raison pour que nous puissions documenter les tableaux de suivi?&lt;br&gt;&lt;br&gt;_x000D_
_x000D_
Merci et bonne journée,&lt;br&gt;_x000D_
</t>
  </si>
  <si>
    <t>XX12345</t>
  </si>
  <si>
    <t>Dear All,&lt;br&gt;&lt;br&gt;_x000D_
_x000D_
Please find below the result of the bonds rating control of &lt;xDATEx&gt; for discretionnary and advisory mandates.&lt;br&gt;&lt;br&gt;_x000D_
_x000D_
&lt;u&gt;Result of the control&lt;/u&gt;: there are &lt;b&gt;&lt;xNNIGx&gt;&lt;/b&gt; non investment grade bonds (and &lt;xNIGx&gt; investment grade) pending review for a total non investment grade amount held of &lt;b&gt;&lt;xAUMNIGx&gt;&lt;/b&gt; CHF (and &lt;xAUMIGx&gt; CHF investment grade) among discretionnary and advisory mandates.&lt;br&gt;&lt;br&gt;_x000D_
_x000D_
Thank you and have a nice day,&lt;br&gt;_x000D_
&lt;hr&gt;&lt;br&gt;_x000D_
&lt;ul&gt;_x000D_
&lt;li&gt;&lt;a href='#l0'&gt;Note on the methodology&lt;/a&gt;&lt;/li&gt;_x000D_
&lt;li&gt;&lt;a href='#l1'&gt;List of non investment grade bonds&lt;/a&gt;&lt;/li&gt;_x000D_
&lt;li&gt;&lt;a href='#l2'&gt;List of portfolios holders of non investment grade bonds&lt;/a&gt;&lt;/li&gt;_x000D_
&lt;li&gt;&lt;a href='#g1'&gt;Proportion of number of non investment grade bonds and non investment grade AuM&lt;/a&gt;&lt;/li&gt;_x000D_
&lt;li&gt;&lt;a href='#g2'&gt;Number and AuM of non investment grade bonds by management type&lt;/a&gt;&lt;/li&gt;_x000D_
&lt;/ul&gt;&lt;br&gt;_x000D_
_x000D_
&lt;u&gt;&lt;b&gt;&lt;a name='l0'&gt;Note on the methodology&lt;/a&gt;&lt;/b&gt;&lt;/u&gt;&lt;br&gt;&lt;br&gt;_x000D_</t>
  </si>
  <si>
    <t>jfjfxkfx</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</si>
</sst>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00_);_(* \(#,##0.00\);_(* &quot;-&quot;??_);_(@_)"/>
    <numFmt numFmtId="165" formatCode="_-* #,##0.00_р_._-;\-* #,##0.00_р_._-;_-* &quot;-&quot;??_р_._-;_-@_-"/>
    <numFmt numFmtId="166" formatCode="_(&quot;$&quot;* #,##0.00_);_(&quot;$&quot;* \(#,##0.00\);_(&quot;$&quot;* &quot;-&quot;??_);_(@_)"/>
    <numFmt numFmtId="167" formatCode="_ [$€-2]\ * #,##0.00_ ;_ [$€-2]\ * \-#,##0.00_ ;_ [$€-2]\ * &quot;-&quot;??_ "/>
    <numFmt numFmtId="168" formatCode="#,##0.0000;\-#,##0.0000"/>
    <numFmt numFmtId="169" formatCode="0.0%;[Red]\-0.0%"/>
    <numFmt numFmtId="170" formatCode="yyyy/mm/dd"/>
  </numFmts>
  <fonts count="16">
    <font>
      <sz val="11"/>
      <color theme="1"/>
      <name val="Calibri"/>
      <family val="2"/>
      <scheme val="minor"/>
    </font>
    <font>
      <sz val="11"/>
      <color theme="1"/>
      <name val="Calibri"/>
      <family val="2"/>
      <scheme val="minor"/>
    </font>
    <font>
      <sz val="10"/>
      <name val="Arial"/>
      <family val="2"/>
    </font>
    <font>
      <sz val="8"/>
      <color theme="1"/>
      <name val="Calibri"/>
      <family val="2"/>
      <scheme val="minor"/>
    </font>
    <font>
      <sz val="8"/>
      <color indexed="81"/>
      <name val="Tahoma"/>
      <family val="2"/>
    </font>
    <font>
      <sz val="8"/>
      <name val="Arial"/>
      <family val="2"/>
    </font>
    <font>
      <sz val="11"/>
      <color indexed="9"/>
      <name val="Calibri"/>
      <family val="2"/>
    </font>
    <font>
      <sz val="10"/>
      <color rgb="FF9C0006"/>
      <name val="Arial"/>
      <family val="2"/>
    </font>
    <font>
      <sz val="10"/>
      <name val="Arial Cyr"/>
      <charset val="204"/>
    </font>
    <font>
      <sz val="10"/>
      <name val="Tahoma"/>
      <family val="2"/>
    </font>
    <font>
      <sz val="10"/>
      <name val="Arial Cyr"/>
    </font>
    <font>
      <sz val="10"/>
      <name val="Arial"/>
    </font>
    <font>
      <sz val="8"/>
      <color theme="1"/>
      <name val="Arial"/>
      <family val="2"/>
    </font>
    <font>
      <sz val="8"/>
      <color indexed="8"/>
      <name val="Arial"/>
      <family val="2"/>
    </font>
    <font>
      <sz val="8"/>
      <name val="Calibri"/>
      <family val="2"/>
      <scheme val="minor"/>
    </font>
    <font>
      <sz val="8"/>
      <color indexed="8"/>
      <name val="Calibri"/>
      <family val="2"/>
      <scheme val="minor"/>
    </font>
  </fonts>
  <fills count="13">
    <fill>
      <patternFill patternType="none"/>
    </fill>
    <fill>
      <patternFill patternType="gray125"/>
    </fill>
    <fill>
      <patternFill patternType="solid">
        <fgColor rgb="FFFFC7CE"/>
      </patternFill>
    </fill>
    <fill>
      <patternFill patternType="solid">
        <fgColor theme="4" tint="0.79998168889431442"/>
        <bgColor indexed="65"/>
      </patternFill>
    </fill>
    <fill>
      <patternFill patternType="solid">
        <fgColor theme="6" tint="0.59999389629810485"/>
        <bgColor indexed="65"/>
      </patternFill>
    </fill>
    <fill>
      <patternFill patternType="solid">
        <fgColor theme="9" tint="0.59999389629810485"/>
        <bgColor indexed="65"/>
      </patternFill>
    </fill>
    <fill>
      <patternFill patternType="solid">
        <fgColor rgb="FFC0C0C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1"/>
        <bgColor indexed="64"/>
      </patternFill>
    </fill>
    <fill>
      <patternFill patternType="solid">
        <fgColor theme="0" tint="-0.249977111117893"/>
        <bgColor indexed="64"/>
      </patternFill>
    </fill>
    <fill>
      <patternFill patternType="solid">
        <fgColor indexed="30"/>
      </patternFill>
    </fill>
    <fill>
      <patternFill patternType="solid">
        <fgColor rgb="FFFFC000"/>
        <bgColor indexed="64"/>
      </patternFill>
    </fill>
  </fills>
  <borders count="1">
    <border>
      <left/>
      <right/>
      <top/>
      <bottom/>
      <diagonal/>
    </border>
  </borders>
  <cellStyleXfs count="184">
    <xf numFmtId="0" fontId="0" fillId="0" borderId="0"/>
    <xf numFmtId="0" fontId="2" fillId="0" borderId="0"/>
    <xf numFmtId="0" fontId="2" fillId="0" borderId="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6" fillId="11" borderId="0" applyNumberFormat="0" applyBorder="0" applyAlignment="0" applyProtection="0"/>
    <xf numFmtId="0" fontId="7" fillId="2" borderId="0" applyNumberFormat="0" applyBorder="0" applyAlignment="0" applyProtection="0"/>
    <xf numFmtId="0" fontId="7" fillId="2" borderId="0" applyNumberFormat="0" applyBorder="0" applyAlignment="0" applyProtection="0"/>
    <xf numFmtId="0" fontId="8" fillId="0" borderId="0" applyFont="0" applyFill="0" applyBorder="0" applyAlignment="0" applyProtection="0"/>
    <xf numFmtId="0" fontId="8" fillId="0" borderId="0" applyFont="0" applyFill="0" applyBorder="0" applyAlignment="0" applyProtection="0"/>
    <xf numFmtId="164" fontId="9" fillId="0" borderId="0" applyFont="0" applyFill="0" applyBorder="0" applyAlignment="0" applyProtection="0"/>
    <xf numFmtId="164" fontId="1" fillId="0" borderId="0" applyFont="0" applyFill="0" applyBorder="0" applyAlignment="0" applyProtection="0"/>
    <xf numFmtId="165" fontId="8" fillId="0" borderId="0" applyFont="0" applyFill="0" applyBorder="0" applyAlignment="0" applyProtection="0"/>
    <xf numFmtId="164" fontId="2" fillId="0" borderId="0" applyFont="0" applyFill="0" applyBorder="0" applyAlignment="0" applyProtection="0"/>
    <xf numFmtId="164" fontId="1" fillId="0" borderId="0" applyFont="0" applyFill="0" applyBorder="0" applyAlignment="0" applyProtection="0"/>
    <xf numFmtId="166" fontId="2" fillId="0" borderId="0" applyFont="0" applyFill="0" applyBorder="0" applyAlignment="0" applyProtection="0"/>
    <xf numFmtId="167" fontId="2" fillId="0" borderId="0" applyFont="0" applyFill="0" applyBorder="0" applyAlignment="0" applyProtection="0"/>
    <xf numFmtId="164" fontId="2" fillId="0" borderId="0" applyFont="0" applyFill="0" applyBorder="0" applyAlignment="0" applyProtection="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168" fontId="2" fillId="0" borderId="0"/>
    <xf numFmtId="9" fontId="8"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0" fontId="2" fillId="0" borderId="0"/>
    <xf numFmtId="0" fontId="10" fillId="0" borderId="0"/>
    <xf numFmtId="169" fontId="2" fillId="0" borderId="0" applyFont="0" applyFill="0" applyBorder="0" applyAlignment="0" applyProtection="0"/>
    <xf numFmtId="0" fontId="11" fillId="0" borderId="0"/>
  </cellStyleXfs>
  <cellXfs count="55">
    <xf numFmtId="0" fontId="0" fillId="0" borderId="0" xfId="0"/>
    <xf numFmtId="0" fontId="3" fillId="7" borderId="0" xfId="0" applyFont="1" applyFill="1"/>
    <xf numFmtId="0" fontId="3" fillId="0" borderId="0" xfId="0" applyFont="1"/>
    <xf numFmtId="3" fontId="3" fillId="0" borderId="0" xfId="0" applyNumberFormat="1" applyFont="1"/>
    <xf numFmtId="0" fontId="3" fillId="9" borderId="0" xfId="0" applyFont="1" applyFill="1"/>
    <xf numFmtId="0" fontId="3" fillId="8" borderId="0" xfId="0" applyFont="1" applyFill="1" applyAlignment="1"/>
    <xf numFmtId="0" fontId="3" fillId="6" borderId="0" xfId="0" applyFont="1" applyFill="1" applyAlignment="1"/>
    <xf numFmtId="0" fontId="3" fillId="10" borderId="0" xfId="0" applyFont="1" applyFill="1" applyAlignment="1"/>
    <xf numFmtId="0" fontId="3" fillId="6" borderId="0" xfId="0" applyFont="1" applyFill="1"/>
    <xf numFmtId="0" fontId="3" fillId="0" borderId="0" xfId="0" applyFont="1" applyAlignment="1"/>
    <xf numFmtId="0" fontId="12" fillId="7" borderId="0" xfId="183" applyFont="1" applyFill="1" applyBorder="1"/>
    <xf numFmtId="3" fontId="12" fillId="7" borderId="0" xfId="183" applyNumberFormat="1" applyFont="1" applyFill="1" applyBorder="1"/>
    <xf numFmtId="49" fontId="12" fillId="7" borderId="0" xfId="183" applyNumberFormat="1" applyFont="1" applyFill="1" applyBorder="1"/>
    <xf numFmtId="0" fontId="5" fillId="7" borderId="0" xfId="183" applyFont="1" applyFill="1" applyBorder="1"/>
    <xf numFmtId="0" fontId="12" fillId="0" borderId="0" xfId="183" applyFont="1" applyBorder="1"/>
    <xf numFmtId="3" fontId="12" fillId="0" borderId="0" xfId="183" applyNumberFormat="1" applyFont="1" applyBorder="1"/>
    <xf numFmtId="49" fontId="12" fillId="0" borderId="0" xfId="183" applyNumberFormat="1" applyFont="1" applyBorder="1"/>
    <xf numFmtId="0" fontId="5" fillId="0" borderId="0" xfId="183" applyFont="1" applyBorder="1"/>
    <xf numFmtId="49" fontId="13" fillId="7" borderId="0" xfId="183" applyNumberFormat="1" applyFont="1" applyFill="1" applyBorder="1" applyAlignment="1">
      <alignment horizontal="left"/>
    </xf>
    <xf numFmtId="1" fontId="13" fillId="0" borderId="0" xfId="183" applyNumberFormat="1" applyFont="1" applyFill="1" applyBorder="1" applyAlignment="1">
      <alignment horizontal="right"/>
    </xf>
    <xf numFmtId="49" fontId="13" fillId="0" borderId="0" xfId="183" applyNumberFormat="1" applyFont="1" applyFill="1" applyBorder="1" applyAlignment="1">
      <alignment horizontal="left"/>
    </xf>
    <xf numFmtId="0" fontId="5" fillId="0" borderId="0" xfId="183" applyFont="1" applyFill="1" applyBorder="1"/>
    <xf numFmtId="49" fontId="13" fillId="0" borderId="0" xfId="183" applyNumberFormat="1" applyFont="1" applyFill="1" applyBorder="1" applyAlignment="1">
      <alignment vertical="center"/>
    </xf>
    <xf numFmtId="49" fontId="13" fillId="7" borderId="0" xfId="183" applyNumberFormat="1" applyFont="1" applyFill="1" applyBorder="1" applyAlignment="1">
      <alignment horizontal="center"/>
    </xf>
    <xf numFmtId="49" fontId="13" fillId="0" borderId="0" xfId="183" applyNumberFormat="1" applyFont="1" applyFill="1" applyBorder="1" applyAlignment="1">
      <alignment horizontal="center"/>
    </xf>
    <xf numFmtId="49" fontId="13" fillId="0" borderId="0" xfId="183" applyNumberFormat="1" applyFont="1" applyFill="1" applyBorder="1" applyAlignment="1">
      <alignment horizontal="center" vertical="center"/>
    </xf>
    <xf numFmtId="0" fontId="5" fillId="0" borderId="0" xfId="183" applyFont="1" applyFill="1" applyBorder="1" applyAlignment="1">
      <alignment horizontal="center"/>
    </xf>
    <xf numFmtId="0" fontId="5" fillId="7" borderId="0" xfId="183" applyFont="1" applyFill="1"/>
    <xf numFmtId="0" fontId="5" fillId="0" borderId="0" xfId="183" applyFont="1"/>
    <xf numFmtId="0" fontId="5" fillId="7" borderId="0" xfId="1" applyFont="1" applyFill="1" applyAlignment="1">
      <alignment horizontal="center"/>
    </xf>
    <xf numFmtId="0" fontId="5" fillId="0" borderId="0" xfId="1" applyFont="1" applyAlignment="1">
      <alignment horizontal="center"/>
    </xf>
    <xf numFmtId="0" fontId="5" fillId="7" borderId="0" xfId="1" applyFont="1" applyFill="1" applyAlignment="1">
      <alignment horizontal="left"/>
    </xf>
    <xf numFmtId="0" fontId="5" fillId="0" borderId="0" xfId="1" applyFont="1" applyAlignment="1">
      <alignment horizontal="left"/>
    </xf>
    <xf numFmtId="0" fontId="3" fillId="12" borderId="0" xfId="0" applyFont="1" applyFill="1" applyAlignment="1">
      <alignment horizontal="center"/>
    </xf>
    <xf numFmtId="0" fontId="3" fillId="0" borderId="0" xfId="0" applyFont="1" applyAlignment="1">
      <alignment horizontal="center"/>
    </xf>
    <xf numFmtId="0" fontId="3" fillId="7" borderId="0" xfId="183" applyFont="1" applyFill="1" applyBorder="1"/>
    <xf numFmtId="3" fontId="3" fillId="7" borderId="0" xfId="183" applyNumberFormat="1" applyFont="1" applyFill="1" applyBorder="1"/>
    <xf numFmtId="49" fontId="3" fillId="7" borderId="0" xfId="183" applyNumberFormat="1" applyFont="1" applyFill="1" applyBorder="1"/>
    <xf numFmtId="0" fontId="14" fillId="7" borderId="0" xfId="183" applyFont="1" applyFill="1" applyBorder="1"/>
    <xf numFmtId="49" fontId="15" fillId="8" borderId="0" xfId="183" applyNumberFormat="1" applyFont="1" applyFill="1" applyBorder="1" applyAlignment="1">
      <alignment horizontal="left"/>
    </xf>
    <xf numFmtId="0" fontId="14" fillId="8" borderId="0" xfId="183" applyFont="1" applyFill="1"/>
    <xf numFmtId="0" fontId="3" fillId="7" borderId="0" xfId="0" applyFont="1" applyFill="1" applyAlignment="1">
      <alignment horizontal="center"/>
    </xf>
    <xf numFmtId="14" fontId="3" fillId="0" borderId="0" xfId="0" applyNumberFormat="1" applyFont="1" applyAlignment="1">
      <alignment horizontal="center"/>
    </xf>
    <xf numFmtId="170" fontId="3" fillId="12" borderId="0" xfId="0" applyNumberFormat="1" applyFont="1" applyFill="1" applyAlignment="1">
      <alignment horizontal="center"/>
    </xf>
    <xf numFmtId="170" fontId="3" fillId="0" borderId="0" xfId="0" applyNumberFormat="1" applyFont="1" applyAlignment="1">
      <alignment horizontal="center"/>
    </xf>
    <xf numFmtId="49" fontId="5" fillId="7" borderId="0" xfId="1" applyNumberFormat="1" applyFont="1" applyFill="1" applyAlignment="1">
      <alignment horizontal="center"/>
    </xf>
    <xf numFmtId="49" fontId="5" fillId="0" borderId="0" xfId="1" applyNumberFormat="1" applyFont="1" applyAlignment="1">
      <alignment horizontal="center"/>
    </xf>
    <xf numFmtId="0" fontId="3" fillId="12" borderId="0" xfId="0" applyNumberFormat="1" applyFont="1" applyFill="1" applyAlignment="1">
      <alignment horizontal="center"/>
    </xf>
    <xf numFmtId="0" fontId="3" fillId="0" borderId="0" xfId="0" applyNumberFormat="1" applyFont="1" applyAlignment="1">
      <alignment horizontal="center"/>
    </xf>
    <xf numFmtId="170" fontId="3" fillId="7" borderId="0" xfId="0" applyNumberFormat="1" applyFont="1" applyFill="1" applyAlignment="1">
      <alignment horizontal="center"/>
    </xf>
    <xf numFmtId="0" fontId="3" fillId="7" borderId="0" xfId="0" applyNumberFormat="1" applyFont="1" applyFill="1" applyAlignment="1">
      <alignment horizontal="center"/>
    </xf>
    <xf numFmtId="3" fontId="3" fillId="12" borderId="0" xfId="0" applyNumberFormat="1" applyFont="1" applyFill="1" applyAlignment="1">
      <alignment horizontal="center"/>
    </xf>
    <xf numFmtId="3" fontId="3" fillId="0" borderId="0" xfId="0" applyNumberFormat="1" applyFont="1" applyAlignment="1">
      <alignment horizontal="center"/>
    </xf>
    <xf numFmtId="0" fontId="3" fillId="12" borderId="0" xfId="0" applyNumberFormat="1" applyFont="1" applyFill="1" applyAlignment="1">
      <alignment horizontal="left"/>
    </xf>
    <xf numFmtId="0" fontId="3" fillId="0" borderId="0" xfId="0" applyNumberFormat="1" applyFont="1" applyAlignment="1">
      <alignment horizontal="left"/>
    </xf>
  </cellXfs>
  <cellStyles count="184">
    <cellStyle name="_x000d__x000a_WORDHELP.DLL=C:\WINWORD_x000d__x000a_WORDCBT.DLL=C:\WINWORD_x000d__x000a_CCAPI200.DLL=C:\WINDOWS\SYSTEM\, Can't fin" xfId="2"/>
    <cellStyle name="20% - Accent1 2" xfId="3"/>
    <cellStyle name="20% - Accent1 2 2" xfId="4"/>
    <cellStyle name="20% - Accent1 2 2 2" xfId="5"/>
    <cellStyle name="20% - Accent1 2 2 2 2" xfId="6"/>
    <cellStyle name="20% - Accent1 2 2 2 2 2" xfId="7"/>
    <cellStyle name="20% - Accent1 2 2 2 3" xfId="8"/>
    <cellStyle name="20% - Accent1 2 2 3" xfId="9"/>
    <cellStyle name="20% - Accent1 2 2 3 2" xfId="10"/>
    <cellStyle name="20% - Accent1 2 2 4" xfId="11"/>
    <cellStyle name="20% - Accent1 2 3" xfId="12"/>
    <cellStyle name="20% - Accent1 2 3 2" xfId="13"/>
    <cellStyle name="20% - Accent1 2 3 2 2" xfId="14"/>
    <cellStyle name="20% - Accent1 2 3 3" xfId="15"/>
    <cellStyle name="20% - Accent1 2 4" xfId="16"/>
    <cellStyle name="20% - Accent1 2 4 2" xfId="17"/>
    <cellStyle name="20% - Accent1 2 5" xfId="18"/>
    <cellStyle name="20% - Accent1 3" xfId="19"/>
    <cellStyle name="20% - Accent1 3 2" xfId="20"/>
    <cellStyle name="20% - Accent1 3 2 2" xfId="21"/>
    <cellStyle name="20% - Accent1 3 2 2 2" xfId="22"/>
    <cellStyle name="20% - Accent1 3 2 3" xfId="23"/>
    <cellStyle name="20% - Accent1 3 3" xfId="24"/>
    <cellStyle name="20% - Accent1 3 3 2" xfId="25"/>
    <cellStyle name="20% - Accent1 3 4" xfId="26"/>
    <cellStyle name="20% - Accent1 4" xfId="27"/>
    <cellStyle name="20% - Accent1 4 2" xfId="28"/>
    <cellStyle name="20% - Accent1 4 2 2" xfId="29"/>
    <cellStyle name="20% - Accent1 4 3" xfId="30"/>
    <cellStyle name="20% - Accent1 5" xfId="31"/>
    <cellStyle name="20% - Accent1 5 2" xfId="32"/>
    <cellStyle name="20% - Accent1 6" xfId="33"/>
    <cellStyle name="20% - Accent1 7" xfId="34"/>
    <cellStyle name="20% - Accent1 8" xfId="35"/>
    <cellStyle name="40% - Accent3 2" xfId="36"/>
    <cellStyle name="40% - Accent3 2 2" xfId="37"/>
    <cellStyle name="40% - Accent3 2 2 2" xfId="38"/>
    <cellStyle name="40% - Accent3 2 2 2 2" xfId="39"/>
    <cellStyle name="40% - Accent3 2 2 2 2 2" xfId="40"/>
    <cellStyle name="40% - Accent3 2 2 2 3" xfId="41"/>
    <cellStyle name="40% - Accent3 2 2 3" xfId="42"/>
    <cellStyle name="40% - Accent3 2 2 3 2" xfId="43"/>
    <cellStyle name="40% - Accent3 2 2 4" xfId="44"/>
    <cellStyle name="40% - Accent3 2 3" xfId="45"/>
    <cellStyle name="40% - Accent3 2 3 2" xfId="46"/>
    <cellStyle name="40% - Accent3 2 3 2 2" xfId="47"/>
    <cellStyle name="40% - Accent3 2 3 3" xfId="48"/>
    <cellStyle name="40% - Accent3 2 4" xfId="49"/>
    <cellStyle name="40% - Accent3 2 4 2" xfId="50"/>
    <cellStyle name="40% - Accent3 2 5" xfId="51"/>
    <cellStyle name="40% - Accent3 3" xfId="52"/>
    <cellStyle name="40% - Accent3 3 2" xfId="53"/>
    <cellStyle name="40% - Accent3 3 2 2" xfId="54"/>
    <cellStyle name="40% - Accent3 3 2 2 2" xfId="55"/>
    <cellStyle name="40% - Accent3 3 2 3" xfId="56"/>
    <cellStyle name="40% - Accent3 3 3" xfId="57"/>
    <cellStyle name="40% - Accent3 3 3 2" xfId="58"/>
    <cellStyle name="40% - Accent3 3 4" xfId="59"/>
    <cellStyle name="40% - Accent6 2" xfId="60"/>
    <cellStyle name="40% - Accent6 2 2" xfId="61"/>
    <cellStyle name="40% - Accent6 2 2 2" xfId="62"/>
    <cellStyle name="40% - Accent6 2 2 2 2" xfId="63"/>
    <cellStyle name="40% - Accent6 2 2 2 2 2" xfId="64"/>
    <cellStyle name="40% - Accent6 2 2 2 3" xfId="65"/>
    <cellStyle name="40% - Accent6 2 2 3" xfId="66"/>
    <cellStyle name="40% - Accent6 2 2 3 2" xfId="67"/>
    <cellStyle name="40% - Accent6 2 2 4" xfId="68"/>
    <cellStyle name="40% - Accent6 2 3" xfId="69"/>
    <cellStyle name="40% - Accent6 2 3 2" xfId="70"/>
    <cellStyle name="40% - Accent6 2 3 2 2" xfId="71"/>
    <cellStyle name="40% - Accent6 2 3 3" xfId="72"/>
    <cellStyle name="40% - Accent6 2 4" xfId="73"/>
    <cellStyle name="40% - Accent6 2 4 2" xfId="74"/>
    <cellStyle name="40% - Accent6 2 5" xfId="75"/>
    <cellStyle name="40% - Accent6 3" xfId="76"/>
    <cellStyle name="40% - Accent6 3 2" xfId="77"/>
    <cellStyle name="40% - Accent6 3 2 2" xfId="78"/>
    <cellStyle name="40% - Accent6 3 2 2 2" xfId="79"/>
    <cellStyle name="40% - Accent6 3 2 3" xfId="80"/>
    <cellStyle name="40% - Accent6 3 3" xfId="81"/>
    <cellStyle name="40% - Accent6 3 3 2" xfId="82"/>
    <cellStyle name="40% - Accent6 3 4" xfId="83"/>
    <cellStyle name="Accent1 2" xfId="84"/>
    <cellStyle name="Bad 2" xfId="85"/>
    <cellStyle name="Bad 3" xfId="86"/>
    <cellStyle name="Comma 2" xfId="87"/>
    <cellStyle name="Comma 3" xfId="88"/>
    <cellStyle name="Comma 3 2" xfId="89"/>
    <cellStyle name="Comma 4" xfId="90"/>
    <cellStyle name="Comma 5" xfId="91"/>
    <cellStyle name="Comma 6" xfId="92"/>
    <cellStyle name="Comma 7" xfId="93"/>
    <cellStyle name="Currency 2" xfId="94"/>
    <cellStyle name="Euro" xfId="95"/>
    <cellStyle name="Milliers 2" xfId="96"/>
    <cellStyle name="Normal" xfId="0" builtinId="0"/>
    <cellStyle name="Normal 10" xfId="183"/>
    <cellStyle name="Normal 2" xfId="1"/>
    <cellStyle name="Normal 2 2" xfId="97"/>
    <cellStyle name="Normal 3" xfId="98"/>
    <cellStyle name="Normal 3 2" xfId="99"/>
    <cellStyle name="Normal 3 2 2" xfId="100"/>
    <cellStyle name="Normal 3 2 2 2" xfId="101"/>
    <cellStyle name="Normal 3 2 2 2 2" xfId="102"/>
    <cellStyle name="Normal 3 2 2 2 2 2" xfId="103"/>
    <cellStyle name="Normal 3 2 2 2 3" xfId="104"/>
    <cellStyle name="Normal 3 2 2 3" xfId="105"/>
    <cellStyle name="Normal 3 2 2 3 2" xfId="106"/>
    <cellStyle name="Normal 3 2 2 4" xfId="107"/>
    <cellStyle name="Normal 3 2 3" xfId="108"/>
    <cellStyle name="Normal 3 2 3 2" xfId="109"/>
    <cellStyle name="Normal 3 2 3 2 2" xfId="110"/>
    <cellStyle name="Normal 3 2 3 3" xfId="111"/>
    <cellStyle name="Normal 3 2 4" xfId="112"/>
    <cellStyle name="Normal 3 2 4 2" xfId="113"/>
    <cellStyle name="Normal 3 2 5" xfId="114"/>
    <cellStyle name="Normal 3 2 6" xfId="115"/>
    <cellStyle name="Normal 3 3" xfId="116"/>
    <cellStyle name="Normal 3 3 2" xfId="117"/>
    <cellStyle name="Normal 3 3 2 2" xfId="118"/>
    <cellStyle name="Normal 3 3 2 2 2" xfId="119"/>
    <cellStyle name="Normal 3 3 2 3" xfId="120"/>
    <cellStyle name="Normal 3 3 3" xfId="121"/>
    <cellStyle name="Normal 3 3 3 2" xfId="122"/>
    <cellStyle name="Normal 3 3 4" xfId="123"/>
    <cellStyle name="Normal 3 4" xfId="124"/>
    <cellStyle name="Normal 3 4 2" xfId="125"/>
    <cellStyle name="Normal 3 4 2 2" xfId="126"/>
    <cellStyle name="Normal 3 4 3" xfId="127"/>
    <cellStyle name="Normal 3 5" xfId="128"/>
    <cellStyle name="Normal 3 5 2" xfId="129"/>
    <cellStyle name="Normal 3 6" xfId="130"/>
    <cellStyle name="Normal 3 7" xfId="131"/>
    <cellStyle name="Normal 4" xfId="132"/>
    <cellStyle name="Normal 4 2" xfId="133"/>
    <cellStyle name="Normal 5" xfId="134"/>
    <cellStyle name="Normal 6" xfId="135"/>
    <cellStyle name="Normal 6 2" xfId="136"/>
    <cellStyle name="Normal 7" xfId="137"/>
    <cellStyle name="Normal 8" xfId="138"/>
    <cellStyle name="Normal 8 2" xfId="139"/>
    <cellStyle name="Normal 9" xfId="140"/>
    <cellStyle name="Number4DecimalStyle" xfId="141"/>
    <cellStyle name="Percent 2" xfId="142"/>
    <cellStyle name="Percent 2 2" xfId="143"/>
    <cellStyle name="Percent 3" xfId="144"/>
    <cellStyle name="Percent 3 2" xfId="145"/>
    <cellStyle name="Percent 3 2 2" xfId="146"/>
    <cellStyle name="Percent 3 2 2 2" xfId="147"/>
    <cellStyle name="Percent 3 2 2 2 2" xfId="148"/>
    <cellStyle name="Percent 3 2 2 2 2 2" xfId="149"/>
    <cellStyle name="Percent 3 2 2 2 3" xfId="150"/>
    <cellStyle name="Percent 3 2 2 3" xfId="151"/>
    <cellStyle name="Percent 3 2 2 3 2" xfId="152"/>
    <cellStyle name="Percent 3 2 2 4" xfId="153"/>
    <cellStyle name="Percent 3 2 3" xfId="154"/>
    <cellStyle name="Percent 3 2 3 2" xfId="155"/>
    <cellStyle name="Percent 3 2 3 2 2" xfId="156"/>
    <cellStyle name="Percent 3 2 3 3" xfId="157"/>
    <cellStyle name="Percent 3 2 4" xfId="158"/>
    <cellStyle name="Percent 3 2 4 2" xfId="159"/>
    <cellStyle name="Percent 3 2 5" xfId="160"/>
    <cellStyle name="Percent 3 3" xfId="161"/>
    <cellStyle name="Percent 3 3 2" xfId="162"/>
    <cellStyle name="Percent 3 3 2 2" xfId="163"/>
    <cellStyle name="Percent 3 3 2 2 2" xfId="164"/>
    <cellStyle name="Percent 3 3 2 3" xfId="165"/>
    <cellStyle name="Percent 3 3 3" xfId="166"/>
    <cellStyle name="Percent 3 3 3 2" xfId="167"/>
    <cellStyle name="Percent 3 3 4" xfId="168"/>
    <cellStyle name="Percent 3 4" xfId="169"/>
    <cellStyle name="Percent 3 4 2" xfId="170"/>
    <cellStyle name="Percent 3 4 2 2" xfId="171"/>
    <cellStyle name="Percent 3 4 3" xfId="172"/>
    <cellStyle name="Percent 3 5" xfId="173"/>
    <cellStyle name="Percent 3 5 2" xfId="174"/>
    <cellStyle name="Percent 3 6" xfId="175"/>
    <cellStyle name="Percent 3 7" xfId="176"/>
    <cellStyle name="Percent 4" xfId="177"/>
    <cellStyle name="Percent 5" xfId="178"/>
    <cellStyle name="Pourcentage 2" xfId="179"/>
    <cellStyle name="Standard_Results" xfId="180"/>
    <cellStyle name="Обычный_162 - Optimization_report1" xfId="181"/>
    <cellStyle name="Процентный_Report outputs1" xfId="18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B">
    <tabColor rgb="FF00B0F0"/>
  </sheetPr>
  <dimension ref="A1:AR11"/>
  <sheetViews>
    <sheetView tabSelected="1" workbookViewId="0">
      <pane ySplit="1" topLeftCell="A2" activePane="bottomLeft" state="frozen"/>
      <selection pane="bottomLeft"/>
    </sheetView>
  </sheetViews>
  <sheetFormatPr baseColWidth="10" defaultColWidth="9.140625" defaultRowHeight="11.25"/>
  <cols>
    <col min="1" max="1" width="9.140625" style="2" bestFit="1" customWidth="1"/>
    <col min="2" max="2" width="10.5703125" style="2" bestFit="1" customWidth="1"/>
    <col min="3" max="3" width="16.28515625" style="2" bestFit="1" customWidth="1"/>
    <col min="4" max="4" width="15.28515625" style="2" bestFit="1" customWidth="1"/>
    <col min="5" max="5" width="10.5703125" style="2" bestFit="1" customWidth="1"/>
    <col min="6" max="6" width="10.7109375" style="2" bestFit="1" customWidth="1"/>
    <col min="7" max="7" width="13.7109375" style="2" bestFit="1" customWidth="1"/>
    <col min="8" max="8" width="11.7109375" style="2" bestFit="1" customWidth="1"/>
    <col min="9" max="9" width="11.85546875" style="2" bestFit="1" customWidth="1"/>
    <col min="10" max="10" width="12.85546875" style="2" bestFit="1" customWidth="1"/>
    <col min="11" max="11" width="29.42578125" style="2" bestFit="1" customWidth="1"/>
    <col min="12" max="12" width="14.140625" style="2" bestFit="1" customWidth="1"/>
    <col min="13" max="13" width="13.85546875" style="2" bestFit="1" customWidth="1"/>
    <col min="14" max="14" width="8.28515625" style="2" bestFit="1" customWidth="1"/>
    <col min="15" max="15" width="9" style="2" bestFit="1" customWidth="1"/>
    <col min="16" max="16" width="12.140625" style="2" bestFit="1" customWidth="1"/>
    <col min="17" max="17" width="13.85546875" style="2" bestFit="1" customWidth="1"/>
    <col min="18" max="18" width="19.7109375" style="2" bestFit="1" customWidth="1"/>
    <col min="19" max="19" width="32.42578125" style="2" bestFit="1" customWidth="1"/>
    <col min="20" max="20" width="28.85546875" style="2" bestFit="1" customWidth="1"/>
    <col min="21" max="21" width="10.28515625" style="2" bestFit="1" customWidth="1"/>
    <col min="22" max="22" width="13.42578125" style="2" bestFit="1" customWidth="1"/>
    <col min="23" max="23" width="22.7109375" style="2" bestFit="1" customWidth="1"/>
    <col min="24" max="24" width="14.140625" style="2" bestFit="1" customWidth="1"/>
    <col min="25" max="25" width="25.85546875" style="2" bestFit="1" customWidth="1"/>
    <col min="26" max="26" width="19.140625" style="2" bestFit="1" customWidth="1"/>
    <col min="27" max="27" width="8.7109375" style="3" bestFit="1" customWidth="1"/>
    <col min="28" max="28" width="7.28515625" style="52" bestFit="1" customWidth="1"/>
    <col min="29" max="29" width="9.140625" style="34"/>
    <col min="30" max="30" width="10.140625" style="34" bestFit="1" customWidth="1"/>
    <col min="31" max="31" width="10.85546875" style="34" bestFit="1" customWidth="1"/>
    <col min="32" max="33" width="8.7109375" style="44" bestFit="1" customWidth="1"/>
    <col min="34" max="34" width="15.85546875" style="44" bestFit="1" customWidth="1"/>
    <col min="35" max="35" width="12.42578125" style="34" bestFit="1" customWidth="1"/>
    <col min="36" max="36" width="10.140625" style="34" bestFit="1" customWidth="1"/>
    <col min="37" max="37" width="12.85546875" style="34" bestFit="1" customWidth="1"/>
    <col min="38" max="38" width="9.140625" style="48" bestFit="1" customWidth="1"/>
    <col min="39" max="39" width="15.28515625" style="54" customWidth="1"/>
    <col min="40" max="40" width="8.7109375" style="48" bestFit="1" customWidth="1"/>
    <col min="41" max="41" width="14.7109375" style="34" bestFit="1" customWidth="1"/>
    <col min="42" max="42" width="16.42578125" style="34" bestFit="1" customWidth="1"/>
    <col min="43" max="43" width="13.28515625" style="34" bestFit="1" customWidth="1"/>
    <col min="44" max="44" width="8.7109375" style="34" bestFit="1" customWidth="1"/>
    <col min="45" max="16384" width="9.140625" style="2"/>
  </cols>
  <sheetData>
    <row r="1" spans="1:44" s="1" customFormat="1">
      <c r="A1" s="35" t="s">
        <v>259</v>
      </c>
      <c r="B1" s="35" t="s">
        <v>261</v>
      </c>
      <c r="C1" s="35" t="s">
        <v>260</v>
      </c>
      <c r="D1" s="35" t="s">
        <v>262</v>
      </c>
      <c r="E1" s="35" t="s">
        <v>263</v>
      </c>
      <c r="F1" s="36" t="s">
        <v>264</v>
      </c>
      <c r="G1" s="36" t="s">
        <v>265</v>
      </c>
      <c r="H1" s="35" t="s">
        <v>266</v>
      </c>
      <c r="I1" s="37" t="s">
        <v>267</v>
      </c>
      <c r="J1" s="38" t="s">
        <v>268</v>
      </c>
      <c r="K1" s="38" t="s">
        <v>269</v>
      </c>
      <c r="L1" s="38" t="s">
        <v>270</v>
      </c>
      <c r="M1" s="38" t="s">
        <v>271</v>
      </c>
      <c r="N1" s="38" t="s">
        <v>272</v>
      </c>
      <c r="O1" s="38" t="s">
        <v>273</v>
      </c>
      <c r="P1" s="38" t="s">
        <v>274</v>
      </c>
      <c r="Q1" s="38" t="s">
        <v>62</v>
      </c>
      <c r="R1" s="38" t="s">
        <v>64</v>
      </c>
      <c r="S1" s="39" t="s">
        <v>279</v>
      </c>
      <c r="T1" s="39" t="s">
        <v>280</v>
      </c>
      <c r="U1" s="39" t="s">
        <v>281</v>
      </c>
      <c r="V1" s="39" t="s">
        <v>282</v>
      </c>
      <c r="W1" s="39" t="s">
        <v>283</v>
      </c>
      <c r="X1" s="40" t="s">
        <v>63</v>
      </c>
      <c r="Y1" s="40" t="s">
        <v>65</v>
      </c>
      <c r="Z1" s="33" t="s">
        <v>414</v>
      </c>
      <c r="AA1" s="51" t="s">
        <v>430</v>
      </c>
      <c r="AB1" s="51" t="s">
        <v>431</v>
      </c>
      <c r="AC1" s="33" t="s">
        <v>286</v>
      </c>
      <c r="AD1" s="33" t="s">
        <v>346</v>
      </c>
      <c r="AE1" s="33" t="s">
        <v>348</v>
      </c>
      <c r="AF1" s="43" t="s">
        <v>351</v>
      </c>
      <c r="AG1" s="43" t="s">
        <v>352</v>
      </c>
      <c r="AH1" s="43" t="s">
        <v>435</v>
      </c>
      <c r="AI1" s="33" t="s">
        <v>410</v>
      </c>
      <c r="AJ1" s="33" t="s">
        <v>411</v>
      </c>
      <c r="AK1" s="33" t="s">
        <v>296</v>
      </c>
      <c r="AL1" s="47" t="s">
        <v>420</v>
      </c>
      <c r="AM1" s="53" t="s">
        <v>436</v>
      </c>
      <c r="AN1" s="47" t="s">
        <v>437</v>
      </c>
      <c r="AO1" s="33" t="s">
        <v>350</v>
      </c>
      <c r="AP1" s="33" t="s">
        <v>349</v>
      </c>
      <c r="AQ1" s="33" t="s">
        <v>358</v>
      </c>
      <c r="AR1" s="33" t="s">
        <v>2</v>
      </c>
    </row>
    <row r="2" spans="1:44">
      <c r="A2" s="2">
        <v>20141027</v>
      </c>
      <c r="B2" s="2" t="s">
        <v>359</v>
      </c>
      <c r="C2" s="2">
        <v>3904</v>
      </c>
      <c r="D2" s="2" t="s">
        <v>3</v>
      </c>
      <c r="E2" s="2">
        <v>3045404.0214</v>
      </c>
      <c r="F2" s="2">
        <v>3674785.4881000002</v>
      </c>
      <c r="G2" s="2" t="s">
        <v>3</v>
      </c>
      <c r="H2" s="2" t="s">
        <v>360</v>
      </c>
      <c r="I2" s="2" t="s">
        <v>343</v>
      </c>
      <c r="J2" s="2">
        <v>17000</v>
      </c>
      <c r="K2" s="2" t="s">
        <v>361</v>
      </c>
      <c r="L2" s="2">
        <v>16996.600000000002</v>
      </c>
      <c r="M2" s="2">
        <v>20509.219300000001</v>
      </c>
      <c r="N2" s="2" t="s">
        <v>153</v>
      </c>
      <c r="O2" s="2">
        <v>30</v>
      </c>
      <c r="P2" s="2">
        <v>30300</v>
      </c>
      <c r="Q2" s="2">
        <v>200</v>
      </c>
      <c r="R2" s="2">
        <v>72</v>
      </c>
      <c r="S2" s="2" t="str">
        <f>VLOOKUP($C2,DBAO!$A:$D,2,FALSE)</f>
        <v>xxx</v>
      </c>
      <c r="T2" s="2" t="str">
        <f>VLOOKUP($C2,DBAO!$A:$D,3,FALSE)</f>
        <v>yyy</v>
      </c>
      <c r="U2" s="2" t="str">
        <f>VLOOKUP($C2,DBAO!$A:$D,4,FALSE)</f>
        <v>Lugano</v>
      </c>
      <c r="V2" s="2" t="str">
        <f>VLOOKUP($O2,DBAT!$A:$B,2,FALSE)</f>
        <v>BONDS</v>
      </c>
      <c r="W2" s="2" t="str">
        <f>VLOOKUP($P2,DBSAT!$A:$B,2,FALSE)</f>
        <v>Government Fixed Interest</v>
      </c>
      <c r="X2" s="2" t="str">
        <f>VLOOKUP($Q2,DBMGT1!$A:$B,2,FALSE)</f>
        <v>Priced Advs Mg</v>
      </c>
      <c r="Y2" s="2" t="str">
        <f>VLOOKUP($R2,DBMGT2!$A:$B,2,FALSE)</f>
        <v>ADVISORY</v>
      </c>
      <c r="Z2" s="2" t="str">
        <f t="shared" ref="Z2" si="0">$H2 &amp; "|" &amp; $B2</f>
        <v>020549992-000|447787-1</v>
      </c>
      <c r="AA2" s="3">
        <f t="shared" ref="AA2" si="1">SUMIFS(M:M,H:H,H2,$AR:$AR,"&lt;&gt;YES")</f>
        <v>20509.219300000001</v>
      </c>
      <c r="AB2" s="52">
        <f t="shared" ref="AB2" si="2">COUNTIFS($H:$H,$H2,$AR:$AR,"&lt;&gt;YES")</f>
        <v>1</v>
      </c>
      <c r="AC2" s="34" t="str">
        <f>IFERROR(TRIM(VLOOKUP($N2,TB!$A:$I,7,FALSE)),"")</f>
        <v>12</v>
      </c>
      <c r="AD2" s="34" t="str">
        <f>IFERROR(TRIM(VLOOKUP($H2,DBH!$A:$G,3,FALSE)),"")</f>
        <v>12</v>
      </c>
      <c r="AE2" s="34" t="str">
        <f>IFERROR(TRIM(VLOOKUP($H2,DBFU!$C:$E,3,FALSE)),"")</f>
        <v>9</v>
      </c>
      <c r="AF2" s="44">
        <f>IFERROR(VLOOKUP($H2,DBH!$A:$G,2,FALSE),"")</f>
        <v>41939</v>
      </c>
      <c r="AG2" s="44" t="str">
        <f>IFERROR(IF(TRIM($AE2)&lt;&gt;"",VLOOKUP($H2,DBFU!$C:$F,4,FALSE),""),"")</f>
        <v>2014.10.28</v>
      </c>
      <c r="AH2" s="44" t="str">
        <f t="shared" ref="AH2" si="3">IF(AND(TRIM($AF2)&lt;&gt;"",TRIM($AG2)&lt;&gt;"",$AG2&gt;$AF2),$AG2,IF(TRIM($AC2)&lt;&gt;"",$AF2,""))</f>
        <v>2014.10.28</v>
      </c>
      <c r="AI2" s="34" t="str">
        <f t="shared" ref="AI2" si="4">IF(AND(TRIM($AF2)&lt;&gt;"",TRIM($AG2)&lt;&gt;"",$AG2&gt;$AF2),$AE2,IF(TRIM($AC2)&lt;&gt;"",TRIM($AC2),TRIM($AD2)))</f>
        <v>9</v>
      </c>
      <c r="AJ2" s="34" t="str">
        <f ca="1">IFERROR(INDIRECT("TB!A" &amp; MATCH(1*$AI2,TB!G:G,0)),"")</f>
        <v>BBB</v>
      </c>
      <c r="AK2" s="34" t="str">
        <f>IF(OR(AI2="",ISERROR(VLOOKUP(1*$AI2,TB!$G:$I,3,FALSE))),"NO",VLOOKUP(1*$AI2,TB!$G:$I,3,FALSE))</f>
        <v>YES</v>
      </c>
      <c r="AL2" s="48" t="str">
        <f ca="1" xml:space="preserve"> IF(AND($AI2=$AE2,$AI2&lt;&gt;$AD2),IF(TODAY()-$AF2&gt;NDaysOutdated,"YES",""),"")</f>
        <v>YES</v>
      </c>
      <c r="AM2" s="54" t="str">
        <f>IFERROR(TRIM(VLOOKUP($H2,DBFU!$C:$L,10,FALSE)),"")</f>
        <v/>
      </c>
      <c r="AN2" s="44" t="str">
        <f>IFERROR(IF(TRIM($AM2)&lt;&gt;"",VLOOKUP($H2,DBFU!$C:$K,8,FALSE),""),"")</f>
        <v/>
      </c>
      <c r="AO2" s="34" t="str">
        <f>IFERROR(VLOOKUP($B2,DBFU!$A:$L,7,FALSE),"")</f>
        <v/>
      </c>
      <c r="AP2" s="34" t="str">
        <f>IFERROR(TRIM(VLOOKUP($H2,DBFU!$A:$L,7,FALSE)),"")</f>
        <v/>
      </c>
      <c r="AQ2" s="34" t="str">
        <f>IFERROR(VLOOKUP($Z2,DBFU!$A:$L,7,FALSE),"")</f>
        <v/>
      </c>
      <c r="AR2" s="34" t="str">
        <f t="shared" ref="AR2" si="5">IF(OR(TRIM($AO2)&lt;&gt;"",TRIM($AP2)&lt;&gt;"",TRIM(AQ2)&lt;&gt;""),"YES","")</f>
        <v/>
      </c>
    </row>
    <row r="3" spans="1:44">
      <c r="A3" s="2">
        <v>20141027</v>
      </c>
      <c r="B3" s="2" t="s">
        <v>362</v>
      </c>
      <c r="C3" s="2">
        <v>1401</v>
      </c>
      <c r="D3" s="2" t="s">
        <v>3</v>
      </c>
      <c r="E3" s="2">
        <v>827736.26320000004</v>
      </c>
      <c r="F3" s="2">
        <v>998801.20590000006</v>
      </c>
      <c r="G3" s="2" t="s">
        <v>10</v>
      </c>
      <c r="H3" s="2" t="s">
        <v>363</v>
      </c>
      <c r="I3" s="2" t="s">
        <v>278</v>
      </c>
      <c r="J3" s="2">
        <v>38</v>
      </c>
      <c r="K3" s="2" t="s">
        <v>364</v>
      </c>
      <c r="L3" s="2">
        <v>0</v>
      </c>
      <c r="M3" s="2">
        <v>0</v>
      </c>
      <c r="N3" s="2" t="s">
        <v>153</v>
      </c>
      <c r="O3" s="2">
        <v>30</v>
      </c>
      <c r="P3" s="2">
        <v>30440</v>
      </c>
      <c r="Q3" s="2">
        <v>100</v>
      </c>
      <c r="R3" s="2">
        <v>50</v>
      </c>
      <c r="AN3" s="44"/>
    </row>
    <row r="4" spans="1:44">
      <c r="A4" s="2">
        <v>20141027</v>
      </c>
      <c r="B4" s="2" t="s">
        <v>365</v>
      </c>
      <c r="C4" s="2">
        <v>3904</v>
      </c>
      <c r="D4" s="2" t="s">
        <v>3</v>
      </c>
      <c r="E4" s="2">
        <v>2114896.5185000002</v>
      </c>
      <c r="F4" s="2">
        <v>2551973.7227000003</v>
      </c>
      <c r="G4" s="2" t="s">
        <v>10</v>
      </c>
      <c r="H4" s="2" t="s">
        <v>366</v>
      </c>
      <c r="I4" s="2" t="s">
        <v>254</v>
      </c>
      <c r="J4" s="2">
        <v>36000</v>
      </c>
      <c r="K4" s="2" t="s">
        <v>367</v>
      </c>
      <c r="L4" s="2">
        <v>57887.780000000006</v>
      </c>
      <c r="M4" s="2">
        <v>54912.319500000005</v>
      </c>
      <c r="N4" s="2" t="s">
        <v>153</v>
      </c>
      <c r="O4" s="2">
        <v>30</v>
      </c>
      <c r="P4" s="2">
        <v>30300</v>
      </c>
      <c r="Q4" s="2">
        <v>200</v>
      </c>
      <c r="R4" s="2">
        <v>72</v>
      </c>
      <c r="AN4" s="44"/>
    </row>
    <row r="5" spans="1:44">
      <c r="A5" s="2">
        <v>20141027</v>
      </c>
      <c r="B5" s="2" t="s">
        <v>359</v>
      </c>
      <c r="C5" s="2">
        <v>3904</v>
      </c>
      <c r="D5" s="2" t="s">
        <v>3</v>
      </c>
      <c r="E5" s="2">
        <v>3045404.0214</v>
      </c>
      <c r="F5" s="2">
        <v>3674785.4881000002</v>
      </c>
      <c r="G5" s="2" t="s">
        <v>10</v>
      </c>
      <c r="H5" s="2" t="s">
        <v>366</v>
      </c>
      <c r="I5" s="2" t="s">
        <v>254</v>
      </c>
      <c r="J5" s="2">
        <v>16000</v>
      </c>
      <c r="K5" s="2" t="s">
        <v>367</v>
      </c>
      <c r="L5" s="2">
        <v>25727.9</v>
      </c>
      <c r="M5" s="2">
        <v>24405.4732</v>
      </c>
      <c r="N5" s="2" t="s">
        <v>153</v>
      </c>
      <c r="O5" s="2">
        <v>30</v>
      </c>
      <c r="P5" s="2">
        <v>30300</v>
      </c>
      <c r="Q5" s="2">
        <v>200</v>
      </c>
      <c r="R5" s="2">
        <v>72</v>
      </c>
      <c r="AN5" s="44"/>
    </row>
    <row r="6" spans="1:44">
      <c r="AN6" s="44"/>
    </row>
    <row r="7" spans="1:44">
      <c r="AN7" s="44"/>
    </row>
    <row r="8" spans="1:44">
      <c r="AN8" s="44"/>
    </row>
    <row r="9" spans="1:44">
      <c r="AN9" s="44"/>
    </row>
    <row r="10" spans="1:44">
      <c r="AN10" s="44"/>
    </row>
    <row r="11" spans="1:44">
      <c r="AN11" s="44"/>
    </row>
  </sheetData>
  <sortState ref="J2:K1375">
    <sortCondition descending="1" ref="K2"/>
  </sortState>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DBFU">
    <tabColor rgb="FF00B0F0"/>
  </sheetPr>
  <dimension ref="A1:L24"/>
  <sheetViews>
    <sheetView workbookViewId="0">
      <pane ySplit="1" topLeftCell="A2" activePane="bottomLeft" state="frozen"/>
      <selection pane="bottomLeft" activeCell="A2" sqref="A2"/>
    </sheetView>
  </sheetViews>
  <sheetFormatPr baseColWidth="10" defaultColWidth="9.140625" defaultRowHeight="11.25"/>
  <cols>
    <col min="1" max="1" width="20.85546875" style="2" bestFit="1" customWidth="1"/>
    <col min="2" max="2" width="7.28515625" style="34" bestFit="1" customWidth="1"/>
    <col min="3" max="4" width="11.7109375" style="2" bestFit="1" customWidth="1"/>
    <col min="5" max="5" width="9.140625" style="34" customWidth="1"/>
    <col min="6" max="6" width="9.28515625" style="48" bestFit="1" customWidth="1"/>
    <col min="7" max="7" width="8.7109375" style="34" bestFit="1" customWidth="1"/>
    <col min="8" max="8" width="11.42578125" style="48" bestFit="1" customWidth="1"/>
    <col min="9" max="9" width="9.7109375" style="34" bestFit="1" customWidth="1"/>
    <col min="10" max="10" width="13.85546875" style="48" bestFit="1" customWidth="1"/>
    <col min="11" max="11" width="12" style="34" bestFit="1" customWidth="1"/>
    <col min="12" max="12" width="11.28515625" style="2" bestFit="1" customWidth="1"/>
    <col min="13" max="16384" width="9.140625" style="2"/>
  </cols>
  <sheetData>
    <row r="1" spans="1:12" s="1" customFormat="1">
      <c r="A1" s="1" t="s">
        <v>0</v>
      </c>
      <c r="B1" s="41" t="s">
        <v>47</v>
      </c>
      <c r="C1" s="1" t="s">
        <v>48</v>
      </c>
      <c r="D1" s="1" t="s">
        <v>49</v>
      </c>
      <c r="E1" s="41" t="s">
        <v>286</v>
      </c>
      <c r="F1" s="50" t="s">
        <v>50</v>
      </c>
      <c r="G1" s="41" t="s">
        <v>2</v>
      </c>
      <c r="H1" s="50" t="s">
        <v>51</v>
      </c>
      <c r="I1" s="41" t="s">
        <v>52</v>
      </c>
      <c r="J1" s="50" t="s">
        <v>53</v>
      </c>
      <c r="K1" s="41" t="s">
        <v>54</v>
      </c>
      <c r="L1" s="1" t="s">
        <v>55</v>
      </c>
    </row>
    <row r="2" spans="1:12">
      <c r="A2" s="2" t="s">
        <v>402</v>
      </c>
      <c r="B2" s="34">
        <v>1</v>
      </c>
      <c r="C2" s="2" t="s">
        <v>402</v>
      </c>
      <c r="F2" s="48" t="s">
        <v>413</v>
      </c>
      <c r="G2" s="34">
        <v>1</v>
      </c>
      <c r="H2" s="48" t="s">
        <v>413</v>
      </c>
      <c r="I2" s="34" t="s">
        <v>251</v>
      </c>
      <c r="J2" s="48" t="s">
        <v>413</v>
      </c>
      <c r="K2" s="34" t="s">
        <v>251</v>
      </c>
      <c r="L2" s="2" t="s">
        <v>445</v>
      </c>
    </row>
    <row r="3" spans="1:12">
      <c r="A3" s="2" t="s">
        <v>403</v>
      </c>
      <c r="B3" s="34">
        <v>1</v>
      </c>
      <c r="C3" s="2" t="s">
        <v>403</v>
      </c>
      <c r="F3" s="48" t="s">
        <v>413</v>
      </c>
      <c r="G3" s="34">
        <v>1</v>
      </c>
      <c r="H3" s="48" t="s">
        <v>413</v>
      </c>
      <c r="I3" s="34" t="s">
        <v>251</v>
      </c>
      <c r="J3" s="48" t="s">
        <v>413</v>
      </c>
      <c r="K3" s="34" t="s">
        <v>251</v>
      </c>
      <c r="L3" s="2" t="s">
        <v>445</v>
      </c>
    </row>
    <row r="4" spans="1:12">
      <c r="A4" s="2" t="s">
        <v>404</v>
      </c>
      <c r="B4" s="34">
        <v>1</v>
      </c>
      <c r="C4" s="2" t="s">
        <v>404</v>
      </c>
      <c r="F4" s="48" t="s">
        <v>413</v>
      </c>
      <c r="G4" s="34">
        <v>1</v>
      </c>
      <c r="H4" s="48" t="s">
        <v>413</v>
      </c>
      <c r="I4" s="34" t="s">
        <v>251</v>
      </c>
      <c r="J4" s="48" t="s">
        <v>413</v>
      </c>
      <c r="K4" s="34" t="s">
        <v>251</v>
      </c>
      <c r="L4" s="2" t="s">
        <v>445</v>
      </c>
    </row>
    <row r="5" spans="1:12">
      <c r="A5" s="2" t="s">
        <v>363</v>
      </c>
      <c r="B5" s="34">
        <v>1</v>
      </c>
      <c r="C5" s="2" t="s">
        <v>363</v>
      </c>
      <c r="F5" s="48" t="s">
        <v>413</v>
      </c>
      <c r="G5" s="34">
        <v>1</v>
      </c>
      <c r="H5" s="48" t="s">
        <v>413</v>
      </c>
      <c r="I5" s="34" t="s">
        <v>251</v>
      </c>
      <c r="J5" s="48" t="s">
        <v>413</v>
      </c>
      <c r="K5" s="34" t="s">
        <v>251</v>
      </c>
      <c r="L5" s="2" t="s">
        <v>445</v>
      </c>
    </row>
    <row r="6" spans="1:12">
      <c r="A6" s="2" t="s">
        <v>360</v>
      </c>
      <c r="B6" s="34">
        <v>1</v>
      </c>
      <c r="C6" s="2" t="s">
        <v>360</v>
      </c>
      <c r="E6" s="34">
        <v>9</v>
      </c>
      <c r="F6" s="48" t="s">
        <v>413</v>
      </c>
      <c r="H6" s="48" t="s">
        <v>413</v>
      </c>
      <c r="I6" s="34" t="s">
        <v>251</v>
      </c>
    </row>
    <row r="7" spans="1:12">
      <c r="A7" s="2" t="s">
        <v>366</v>
      </c>
      <c r="B7" s="34">
        <v>1</v>
      </c>
      <c r="C7" s="2" t="s">
        <v>366</v>
      </c>
      <c r="E7" s="34">
        <v>9</v>
      </c>
      <c r="F7" s="48" t="s">
        <v>413</v>
      </c>
      <c r="H7" s="48" t="s">
        <v>413</v>
      </c>
      <c r="I7" s="34" t="s">
        <v>251</v>
      </c>
    </row>
    <row r="8" spans="1:12">
      <c r="A8" s="2" t="s">
        <v>376</v>
      </c>
      <c r="B8" s="34">
        <v>1</v>
      </c>
      <c r="C8" s="2" t="s">
        <v>376</v>
      </c>
      <c r="E8" s="34">
        <v>1</v>
      </c>
      <c r="F8" s="48" t="s">
        <v>413</v>
      </c>
      <c r="H8" s="48" t="s">
        <v>413</v>
      </c>
      <c r="I8" s="34" t="s">
        <v>251</v>
      </c>
    </row>
    <row r="9" spans="1:12">
      <c r="A9" s="2" t="s">
        <v>387</v>
      </c>
      <c r="B9" s="34">
        <v>1</v>
      </c>
      <c r="C9" s="2" t="s">
        <v>387</v>
      </c>
      <c r="E9" s="34">
        <v>8</v>
      </c>
      <c r="F9" s="48" t="s">
        <v>413</v>
      </c>
      <c r="H9" s="48" t="s">
        <v>413</v>
      </c>
      <c r="I9" s="34" t="s">
        <v>251</v>
      </c>
    </row>
    <row r="10" spans="1:12">
      <c r="A10" s="2" t="s">
        <v>392</v>
      </c>
      <c r="B10" s="34">
        <v>1</v>
      </c>
      <c r="C10" s="2" t="s">
        <v>392</v>
      </c>
      <c r="E10" s="34">
        <v>1</v>
      </c>
      <c r="F10" s="48" t="s">
        <v>413</v>
      </c>
      <c r="H10" s="48" t="s">
        <v>413</v>
      </c>
      <c r="I10" s="34" t="s">
        <v>251</v>
      </c>
    </row>
    <row r="11" spans="1:12">
      <c r="A11" s="2" t="s">
        <v>389</v>
      </c>
      <c r="B11" s="34">
        <v>1</v>
      </c>
      <c r="C11" s="2" t="s">
        <v>389</v>
      </c>
      <c r="E11" s="34">
        <v>1</v>
      </c>
      <c r="F11" s="48" t="s">
        <v>413</v>
      </c>
      <c r="H11" s="48" t="s">
        <v>413</v>
      </c>
      <c r="I11" s="34" t="s">
        <v>251</v>
      </c>
    </row>
    <row r="12" spans="1:12">
      <c r="A12" s="2" t="s">
        <v>398</v>
      </c>
      <c r="B12" s="34">
        <v>1</v>
      </c>
      <c r="C12" s="2" t="s">
        <v>398</v>
      </c>
      <c r="E12" s="34">
        <v>9</v>
      </c>
      <c r="F12" s="48" t="s">
        <v>413</v>
      </c>
      <c r="H12" s="48" t="s">
        <v>413</v>
      </c>
      <c r="I12" s="34" t="s">
        <v>251</v>
      </c>
    </row>
    <row r="13" spans="1:12">
      <c r="A13" s="2" t="s">
        <v>399</v>
      </c>
      <c r="B13" s="34">
        <v>1</v>
      </c>
      <c r="C13" s="2" t="s">
        <v>399</v>
      </c>
      <c r="E13" s="34">
        <v>11</v>
      </c>
      <c r="F13" s="48" t="s">
        <v>413</v>
      </c>
      <c r="H13" s="48" t="s">
        <v>413</v>
      </c>
      <c r="I13" s="34" t="s">
        <v>251</v>
      </c>
    </row>
    <row r="14" spans="1:12">
      <c r="A14" s="2" t="s">
        <v>275</v>
      </c>
      <c r="B14" s="34">
        <v>1</v>
      </c>
      <c r="C14" s="2" t="s">
        <v>275</v>
      </c>
      <c r="E14" s="34">
        <v>11</v>
      </c>
      <c r="F14" s="48" t="s">
        <v>434</v>
      </c>
      <c r="H14" s="48" t="s">
        <v>434</v>
      </c>
      <c r="I14" s="34" t="s">
        <v>251</v>
      </c>
    </row>
    <row r="15" spans="1:12">
      <c r="A15" s="2" t="s">
        <v>397</v>
      </c>
      <c r="B15" s="34">
        <v>1</v>
      </c>
      <c r="C15" s="2" t="s">
        <v>397</v>
      </c>
      <c r="E15" s="34">
        <v>11</v>
      </c>
      <c r="F15" s="48" t="s">
        <v>413</v>
      </c>
      <c r="H15" s="48" t="s">
        <v>413</v>
      </c>
      <c r="I15" s="34" t="s">
        <v>251</v>
      </c>
    </row>
    <row r="16" spans="1:12">
      <c r="A16" s="2" t="s">
        <v>394</v>
      </c>
      <c r="B16" s="34">
        <v>1</v>
      </c>
      <c r="C16" s="2" t="s">
        <v>394</v>
      </c>
      <c r="E16" s="34">
        <v>11</v>
      </c>
      <c r="F16" s="48" t="s">
        <v>413</v>
      </c>
      <c r="H16" s="48" t="s">
        <v>413</v>
      </c>
      <c r="I16" s="34" t="s">
        <v>251</v>
      </c>
    </row>
    <row r="17" spans="1:12">
      <c r="A17" s="2" t="s">
        <v>393</v>
      </c>
      <c r="B17" s="34">
        <v>1</v>
      </c>
      <c r="C17" s="2" t="s">
        <v>393</v>
      </c>
      <c r="E17" s="34">
        <v>11</v>
      </c>
      <c r="F17" s="48" t="s">
        <v>413</v>
      </c>
      <c r="H17" s="48" t="s">
        <v>413</v>
      </c>
      <c r="I17" s="34" t="s">
        <v>251</v>
      </c>
    </row>
    <row r="18" spans="1:12">
      <c r="A18" s="2" t="s">
        <v>405</v>
      </c>
      <c r="B18" s="34">
        <v>1</v>
      </c>
      <c r="C18" s="2" t="s">
        <v>405</v>
      </c>
      <c r="E18" s="34">
        <v>15</v>
      </c>
      <c r="F18" s="48" t="s">
        <v>413</v>
      </c>
      <c r="H18" s="48" t="s">
        <v>413</v>
      </c>
      <c r="I18" s="34" t="s">
        <v>251</v>
      </c>
    </row>
    <row r="19" spans="1:12">
      <c r="A19" s="2" t="s">
        <v>390</v>
      </c>
      <c r="B19" s="34">
        <v>1</v>
      </c>
      <c r="C19" s="2" t="s">
        <v>390</v>
      </c>
      <c r="E19" s="34">
        <v>10</v>
      </c>
      <c r="F19" s="48" t="s">
        <v>413</v>
      </c>
      <c r="H19" s="48" t="s">
        <v>413</v>
      </c>
      <c r="I19" s="34" t="s">
        <v>251</v>
      </c>
    </row>
    <row r="20" spans="1:12">
      <c r="A20" s="2" t="s">
        <v>395</v>
      </c>
      <c r="B20" s="34">
        <v>1</v>
      </c>
      <c r="C20" s="2" t="s">
        <v>395</v>
      </c>
      <c r="E20" s="34">
        <v>8</v>
      </c>
      <c r="F20" s="48" t="s">
        <v>413</v>
      </c>
      <c r="H20" s="48" t="s">
        <v>413</v>
      </c>
      <c r="I20" s="34" t="s">
        <v>251</v>
      </c>
    </row>
    <row r="21" spans="1:12">
      <c r="A21" s="2" t="s">
        <v>391</v>
      </c>
      <c r="B21" s="34">
        <v>1</v>
      </c>
      <c r="C21" s="2" t="s">
        <v>391</v>
      </c>
      <c r="F21" s="48" t="s">
        <v>413</v>
      </c>
      <c r="G21" s="34">
        <v>1</v>
      </c>
      <c r="H21" s="48" t="s">
        <v>413</v>
      </c>
      <c r="I21" s="34" t="s">
        <v>251</v>
      </c>
      <c r="J21" s="48" t="s">
        <v>413</v>
      </c>
      <c r="K21" s="34" t="s">
        <v>251</v>
      </c>
      <c r="L21" s="2" t="s">
        <v>445</v>
      </c>
    </row>
    <row r="22" spans="1:12">
      <c r="A22" s="2" t="s">
        <v>396</v>
      </c>
      <c r="B22" s="34">
        <v>1</v>
      </c>
      <c r="C22" s="2" t="s">
        <v>396</v>
      </c>
      <c r="F22" s="48" t="s">
        <v>413</v>
      </c>
      <c r="G22" s="34">
        <v>1</v>
      </c>
      <c r="H22" s="48" t="s">
        <v>413</v>
      </c>
      <c r="I22" s="34" t="s">
        <v>251</v>
      </c>
      <c r="J22" s="48" t="s">
        <v>413</v>
      </c>
      <c r="K22" s="34" t="s">
        <v>251</v>
      </c>
      <c r="L22" s="2" t="s">
        <v>445</v>
      </c>
    </row>
    <row r="23" spans="1:12">
      <c r="A23" s="2" t="s">
        <v>400</v>
      </c>
      <c r="B23" s="34">
        <v>1</v>
      </c>
      <c r="C23" s="2" t="s">
        <v>400</v>
      </c>
      <c r="F23" s="48" t="s">
        <v>413</v>
      </c>
      <c r="G23" s="34">
        <v>1</v>
      </c>
      <c r="H23" s="48" t="s">
        <v>413</v>
      </c>
      <c r="I23" s="34" t="s">
        <v>251</v>
      </c>
      <c r="J23" s="48" t="s">
        <v>413</v>
      </c>
      <c r="K23" s="34" t="s">
        <v>251</v>
      </c>
      <c r="L23" s="2" t="s">
        <v>445</v>
      </c>
    </row>
    <row r="24" spans="1:12">
      <c r="A24" s="2" t="s">
        <v>401</v>
      </c>
      <c r="B24" s="34">
        <v>1</v>
      </c>
      <c r="C24" s="2" t="s">
        <v>401</v>
      </c>
      <c r="F24" s="48" t="s">
        <v>413</v>
      </c>
      <c r="G24" s="34">
        <v>1</v>
      </c>
      <c r="H24" s="48" t="s">
        <v>413</v>
      </c>
      <c r="I24" s="34" t="s">
        <v>251</v>
      </c>
      <c r="J24" s="48" t="s">
        <v>413</v>
      </c>
      <c r="K24" s="34" t="s">
        <v>251</v>
      </c>
      <c r="L24" s="2" t="s">
        <v>445</v>
      </c>
    </row>
  </sheetData>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BF">
    <tabColor rgb="FF00B0F0"/>
  </sheetPr>
  <dimension ref="A1"/>
  <sheetViews>
    <sheetView workbookViewId="0">
      <pane ySplit="1" topLeftCell="A2" activePane="bottomLeft" state="frozen"/>
      <selection pane="bottomLeft"/>
    </sheetView>
  </sheetViews>
  <sheetFormatPr baseColWidth="10" defaultColWidth="9.140625" defaultRowHeight="11.25"/>
  <cols>
    <col min="1" max="1" width="11.7109375" style="2" bestFit="1" customWidth="1"/>
    <col min="2" max="16384" width="9.140625" style="2"/>
  </cols>
  <sheetData>
    <row r="1" spans="1:1" s="1" customFormat="1">
      <c r="A1" s="1" t="s">
        <v>285</v>
      </c>
    </row>
  </sheetData>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BH">
    <tabColor rgb="FF00B0F0"/>
  </sheetPr>
  <dimension ref="A1:E29"/>
  <sheetViews>
    <sheetView workbookViewId="0">
      <pane ySplit="1" topLeftCell="A9" activePane="bottomLeft" state="frozen"/>
      <selection pane="bottomLeft" activeCell="A9" sqref="A9"/>
    </sheetView>
  </sheetViews>
  <sheetFormatPr baseColWidth="10" defaultColWidth="9.140625" defaultRowHeight="11.25"/>
  <cols>
    <col min="1" max="1" width="11.7109375" style="2" bestFit="1" customWidth="1"/>
    <col min="2" max="2" width="13.140625" style="34" bestFit="1" customWidth="1"/>
    <col min="3" max="3" width="9.140625" style="34" bestFit="1" customWidth="1"/>
    <col min="4" max="4" width="10.140625" style="44" bestFit="1" customWidth="1"/>
    <col min="5" max="5" width="15.140625" style="34" bestFit="1" customWidth="1"/>
    <col min="6" max="16384" width="9.140625" style="2"/>
  </cols>
  <sheetData>
    <row r="1" spans="1:5" s="1" customFormat="1">
      <c r="A1" s="1" t="s">
        <v>285</v>
      </c>
      <c r="B1" s="41" t="s">
        <v>347</v>
      </c>
      <c r="C1" s="41" t="s">
        <v>286</v>
      </c>
      <c r="D1" s="49" t="s">
        <v>353</v>
      </c>
      <c r="E1" s="41" t="s">
        <v>354</v>
      </c>
    </row>
    <row r="2" spans="1:5">
      <c r="A2" s="2" t="s">
        <v>360</v>
      </c>
      <c r="B2" s="42">
        <v>41939</v>
      </c>
      <c r="C2" s="34">
        <v>12</v>
      </c>
    </row>
    <row r="3" spans="1:5">
      <c r="A3" s="2" t="s">
        <v>363</v>
      </c>
      <c r="B3" s="42">
        <v>41939</v>
      </c>
      <c r="C3" s="34">
        <v>12</v>
      </c>
    </row>
    <row r="4" spans="1:5">
      <c r="A4" s="2" t="s">
        <v>366</v>
      </c>
      <c r="B4" s="42">
        <v>41939</v>
      </c>
      <c r="C4" s="34">
        <v>12</v>
      </c>
    </row>
    <row r="5" spans="1:5">
      <c r="A5" s="2" t="s">
        <v>276</v>
      </c>
      <c r="B5" s="42">
        <v>41939</v>
      </c>
    </row>
    <row r="6" spans="1:5">
      <c r="A6" s="2" t="s">
        <v>368</v>
      </c>
      <c r="B6" s="42">
        <v>41939</v>
      </c>
      <c r="C6" s="34">
        <v>15</v>
      </c>
    </row>
    <row r="7" spans="1:5">
      <c r="A7" s="2" t="s">
        <v>369</v>
      </c>
      <c r="B7" s="42">
        <v>41939</v>
      </c>
    </row>
    <row r="8" spans="1:5">
      <c r="A8" s="2" t="s">
        <v>370</v>
      </c>
      <c r="B8" s="42">
        <v>41939</v>
      </c>
      <c r="C8" s="34">
        <v>25</v>
      </c>
    </row>
    <row r="9" spans="1:5">
      <c r="A9" s="2" t="s">
        <v>371</v>
      </c>
      <c r="B9" s="42">
        <v>41939</v>
      </c>
      <c r="C9" s="34">
        <v>25</v>
      </c>
    </row>
    <row r="10" spans="1:5">
      <c r="A10" s="2" t="s">
        <v>372</v>
      </c>
      <c r="B10" s="42">
        <v>41939</v>
      </c>
    </row>
    <row r="11" spans="1:5">
      <c r="A11" s="2" t="s">
        <v>373</v>
      </c>
      <c r="B11" s="42">
        <v>41939</v>
      </c>
      <c r="C11" s="34">
        <v>25</v>
      </c>
    </row>
    <row r="12" spans="1:5">
      <c r="A12" s="2" t="s">
        <v>344</v>
      </c>
      <c r="B12" s="42">
        <v>41939</v>
      </c>
      <c r="C12" s="34">
        <v>12</v>
      </c>
    </row>
    <row r="13" spans="1:5">
      <c r="A13" s="2" t="s">
        <v>374</v>
      </c>
      <c r="B13" s="42">
        <v>41939</v>
      </c>
    </row>
    <row r="14" spans="1:5">
      <c r="A14" s="2" t="s">
        <v>277</v>
      </c>
      <c r="B14" s="42">
        <v>41939</v>
      </c>
    </row>
    <row r="15" spans="1:5">
      <c r="A15" s="2" t="s">
        <v>375</v>
      </c>
      <c r="B15" s="42">
        <v>41939</v>
      </c>
    </row>
    <row r="16" spans="1:5">
      <c r="A16" s="2" t="s">
        <v>376</v>
      </c>
      <c r="B16" s="42">
        <v>41939</v>
      </c>
      <c r="C16" s="34">
        <v>25</v>
      </c>
    </row>
    <row r="17" spans="1:3">
      <c r="A17" s="2" t="s">
        <v>377</v>
      </c>
      <c r="B17" s="42">
        <v>41939</v>
      </c>
    </row>
    <row r="18" spans="1:3">
      <c r="A18" s="2" t="s">
        <v>378</v>
      </c>
      <c r="B18" s="42">
        <v>41939</v>
      </c>
    </row>
    <row r="19" spans="1:3">
      <c r="A19" s="2" t="s">
        <v>379</v>
      </c>
      <c r="B19" s="42">
        <v>41939</v>
      </c>
    </row>
    <row r="20" spans="1:3">
      <c r="A20" s="2" t="s">
        <v>380</v>
      </c>
      <c r="B20" s="42">
        <v>41939</v>
      </c>
    </row>
    <row r="21" spans="1:3">
      <c r="A21" s="2" t="s">
        <v>381</v>
      </c>
      <c r="B21" s="42">
        <v>41939</v>
      </c>
      <c r="C21" s="34">
        <v>25</v>
      </c>
    </row>
    <row r="22" spans="1:3">
      <c r="A22" s="2" t="s">
        <v>382</v>
      </c>
      <c r="B22" s="42">
        <v>41939</v>
      </c>
    </row>
    <row r="23" spans="1:3">
      <c r="A23" s="2" t="s">
        <v>345</v>
      </c>
      <c r="B23" s="42">
        <v>41939</v>
      </c>
    </row>
    <row r="24" spans="1:3">
      <c r="A24" s="2" t="s">
        <v>383</v>
      </c>
      <c r="B24" s="42">
        <v>41939</v>
      </c>
    </row>
    <row r="25" spans="1:3">
      <c r="A25" s="2" t="s">
        <v>384</v>
      </c>
      <c r="B25" s="42">
        <v>41939</v>
      </c>
      <c r="C25" s="34">
        <v>25</v>
      </c>
    </row>
    <row r="26" spans="1:3">
      <c r="A26" s="2" t="s">
        <v>385</v>
      </c>
      <c r="B26" s="42">
        <v>41939</v>
      </c>
    </row>
    <row r="27" spans="1:3">
      <c r="A27" s="2" t="s">
        <v>386</v>
      </c>
      <c r="B27" s="42">
        <v>41939</v>
      </c>
    </row>
    <row r="28" spans="1:3">
      <c r="A28" s="2" t="s">
        <v>387</v>
      </c>
      <c r="B28" s="42">
        <v>41939</v>
      </c>
    </row>
    <row r="29" spans="1:3">
      <c r="A29" s="2" t="s">
        <v>388</v>
      </c>
      <c r="B29" s="42">
        <v>41939</v>
      </c>
    </row>
  </sheetData>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
    <tabColor rgb="FFFFFF00"/>
  </sheetPr>
  <dimension ref="A1:R5"/>
  <sheetViews>
    <sheetView workbookViewId="0">
      <pane ySplit="1" topLeftCell="A2" activePane="bottomLeft" state="frozen"/>
      <selection activeCell="O1" sqref="O1"/>
      <selection pane="bottomLeft" activeCell="A2" sqref="A2"/>
    </sheetView>
  </sheetViews>
  <sheetFormatPr baseColWidth="10" defaultColWidth="9.140625" defaultRowHeight="11.25"/>
  <cols>
    <col min="1" max="1" width="9.140625" style="14"/>
    <col min="2" max="2" width="10.5703125" style="14" bestFit="1" customWidth="1"/>
    <col min="3" max="3" width="16.28515625" style="14" bestFit="1" customWidth="1"/>
    <col min="4" max="4" width="15.28515625" style="14" bestFit="1" customWidth="1"/>
    <col min="5" max="5" width="10.5703125" style="14" bestFit="1" customWidth="1"/>
    <col min="6" max="6" width="10.7109375" style="15" bestFit="1" customWidth="1"/>
    <col min="7" max="7" width="13.7109375" style="15" bestFit="1" customWidth="1"/>
    <col min="8" max="8" width="11.85546875" style="14" bestFit="1" customWidth="1"/>
    <col min="9" max="9" width="12.85546875" style="16" bestFit="1" customWidth="1"/>
    <col min="10" max="10" width="12.85546875" style="17" bestFit="1" customWidth="1"/>
    <col min="11" max="11" width="32.7109375" style="17" bestFit="1" customWidth="1"/>
    <col min="12" max="12" width="14.140625" style="17" bestFit="1" customWidth="1"/>
    <col min="13" max="13" width="13.85546875" style="17" bestFit="1" customWidth="1"/>
    <col min="14" max="14" width="8.28515625" style="17" bestFit="1" customWidth="1"/>
    <col min="15" max="15" width="9" style="17" bestFit="1" customWidth="1"/>
    <col min="16" max="16" width="12.140625" style="17" bestFit="1" customWidth="1"/>
    <col min="17" max="17" width="13.85546875" style="17" bestFit="1" customWidth="1"/>
    <col min="18" max="18" width="19.7109375" style="17" bestFit="1" customWidth="1"/>
    <col min="19" max="19" width="13.85546875" style="17" bestFit="1" customWidth="1"/>
    <col min="20" max="20" width="19.7109375" style="17" bestFit="1" customWidth="1"/>
    <col min="21" max="16384" width="9.140625" style="17"/>
  </cols>
  <sheetData>
    <row r="1" spans="1:18" s="13" customFormat="1">
      <c r="A1" s="10" t="s">
        <v>259</v>
      </c>
      <c r="B1" s="10" t="s">
        <v>261</v>
      </c>
      <c r="C1" s="10" t="s">
        <v>260</v>
      </c>
      <c r="D1" s="10" t="s">
        <v>262</v>
      </c>
      <c r="E1" s="10" t="s">
        <v>263</v>
      </c>
      <c r="F1" s="11" t="s">
        <v>264</v>
      </c>
      <c r="G1" s="11" t="s">
        <v>265</v>
      </c>
      <c r="H1" s="10" t="s">
        <v>266</v>
      </c>
      <c r="I1" s="12" t="s">
        <v>267</v>
      </c>
      <c r="J1" s="13" t="s">
        <v>268</v>
      </c>
      <c r="K1" s="13" t="s">
        <v>269</v>
      </c>
      <c r="L1" s="13" t="s">
        <v>270</v>
      </c>
      <c r="M1" s="13" t="s">
        <v>271</v>
      </c>
      <c r="N1" s="13" t="s">
        <v>272</v>
      </c>
      <c r="O1" s="13" t="s">
        <v>273</v>
      </c>
      <c r="P1" s="13" t="s">
        <v>274</v>
      </c>
      <c r="Q1" s="13" t="s">
        <v>62</v>
      </c>
      <c r="R1" s="13" t="s">
        <v>64</v>
      </c>
    </row>
    <row r="2" spans="1:18">
      <c r="A2" s="14">
        <v>20141027</v>
      </c>
      <c r="B2" s="14" t="s">
        <v>359</v>
      </c>
      <c r="C2" s="14">
        <v>3904</v>
      </c>
      <c r="D2" s="14" t="s">
        <v>3</v>
      </c>
      <c r="E2" s="14">
        <v>3045404.0214</v>
      </c>
      <c r="F2" s="15">
        <v>3674785.4881000002</v>
      </c>
      <c r="G2" s="15" t="s">
        <v>3</v>
      </c>
      <c r="H2" s="14" t="s">
        <v>360</v>
      </c>
      <c r="I2" s="16" t="s">
        <v>343</v>
      </c>
      <c r="J2" s="17">
        <v>17000</v>
      </c>
      <c r="K2" s="17" t="s">
        <v>361</v>
      </c>
      <c r="L2" s="17">
        <v>16996.600000000002</v>
      </c>
      <c r="M2" s="17">
        <v>20509.219300000001</v>
      </c>
      <c r="N2" s="17" t="s">
        <v>153</v>
      </c>
      <c r="O2" s="17">
        <v>30</v>
      </c>
      <c r="P2" s="17">
        <v>30300</v>
      </c>
      <c r="Q2" s="17">
        <v>200</v>
      </c>
      <c r="R2" s="17">
        <v>72</v>
      </c>
    </row>
    <row r="3" spans="1:18">
      <c r="A3" s="14">
        <v>20141027</v>
      </c>
      <c r="B3" s="14" t="s">
        <v>362</v>
      </c>
      <c r="C3" s="14">
        <v>1401</v>
      </c>
      <c r="D3" s="14" t="s">
        <v>3</v>
      </c>
      <c r="E3" s="14">
        <v>827736.26320000004</v>
      </c>
      <c r="F3" s="15">
        <v>998801.20590000006</v>
      </c>
      <c r="G3" s="15" t="s">
        <v>10</v>
      </c>
      <c r="H3" s="14" t="s">
        <v>363</v>
      </c>
      <c r="I3" s="16" t="s">
        <v>278</v>
      </c>
      <c r="J3" s="17">
        <v>38</v>
      </c>
      <c r="K3" s="17" t="s">
        <v>364</v>
      </c>
      <c r="L3" s="17">
        <v>0</v>
      </c>
      <c r="M3" s="17">
        <v>0</v>
      </c>
      <c r="N3" s="17" t="s">
        <v>153</v>
      </c>
      <c r="O3" s="17">
        <v>30</v>
      </c>
      <c r="P3" s="17">
        <v>30440</v>
      </c>
      <c r="Q3" s="17">
        <v>100</v>
      </c>
      <c r="R3" s="17">
        <v>50</v>
      </c>
    </row>
    <row r="4" spans="1:18">
      <c r="A4" s="14">
        <v>20141027</v>
      </c>
      <c r="B4" s="14" t="s">
        <v>365</v>
      </c>
      <c r="C4" s="14">
        <v>3904</v>
      </c>
      <c r="D4" s="14" t="s">
        <v>3</v>
      </c>
      <c r="E4" s="14">
        <v>2114896.5185000002</v>
      </c>
      <c r="F4" s="15">
        <v>2551973.7227000003</v>
      </c>
      <c r="G4" s="15" t="s">
        <v>10</v>
      </c>
      <c r="H4" s="14" t="s">
        <v>366</v>
      </c>
      <c r="I4" s="16" t="s">
        <v>254</v>
      </c>
      <c r="J4" s="17">
        <v>36000</v>
      </c>
      <c r="K4" s="17" t="s">
        <v>367</v>
      </c>
      <c r="L4" s="17">
        <v>57887.780000000006</v>
      </c>
      <c r="M4" s="17">
        <v>54912.319500000005</v>
      </c>
      <c r="N4" s="17" t="s">
        <v>153</v>
      </c>
      <c r="O4" s="17">
        <v>30</v>
      </c>
      <c r="P4" s="17">
        <v>30300</v>
      </c>
      <c r="Q4" s="17">
        <v>200</v>
      </c>
      <c r="R4" s="17">
        <v>72</v>
      </c>
    </row>
    <row r="5" spans="1:18">
      <c r="A5" s="14">
        <v>20141027</v>
      </c>
      <c r="B5" s="14" t="s">
        <v>359</v>
      </c>
      <c r="C5" s="14">
        <v>3904</v>
      </c>
      <c r="D5" s="14" t="s">
        <v>3</v>
      </c>
      <c r="E5" s="14">
        <v>3045404.0214</v>
      </c>
      <c r="F5" s="15">
        <v>3674785.4881000002</v>
      </c>
      <c r="G5" s="15" t="s">
        <v>10</v>
      </c>
      <c r="H5" s="14" t="s">
        <v>366</v>
      </c>
      <c r="I5" s="16" t="s">
        <v>254</v>
      </c>
      <c r="J5" s="17">
        <v>16000</v>
      </c>
      <c r="K5" s="17" t="s">
        <v>367</v>
      </c>
      <c r="L5" s="17">
        <v>25727.9</v>
      </c>
      <c r="M5" s="17">
        <v>24405.4732</v>
      </c>
      <c r="N5" s="17" t="s">
        <v>153</v>
      </c>
      <c r="O5" s="17">
        <v>30</v>
      </c>
      <c r="P5" s="17">
        <v>30300</v>
      </c>
      <c r="Q5" s="17">
        <v>200</v>
      </c>
      <c r="R5" s="17">
        <v>72</v>
      </c>
    </row>
  </sheetData>
  <pageMargins left="0.78431372549019618" right="0.78431372549019618" top="0.98039215686274517" bottom="0.98039215686274517" header="0.50980392156862753" footer="0.5098039215686275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BAO">
    <tabColor rgb="FFFFFF00"/>
  </sheetPr>
  <dimension ref="A1:D34"/>
  <sheetViews>
    <sheetView workbookViewId="0">
      <pane ySplit="1" topLeftCell="A2" activePane="bottomLeft" state="frozen"/>
      <selection activeCell="O1" sqref="O1"/>
      <selection pane="bottomLeft" activeCell="A24" sqref="A24"/>
    </sheetView>
  </sheetViews>
  <sheetFormatPr baseColWidth="10" defaultColWidth="9.140625" defaultRowHeight="11.25"/>
  <cols>
    <col min="1" max="1" width="16.28515625" style="21" bestFit="1" customWidth="1"/>
    <col min="2" max="2" width="35.42578125" style="21" bestFit="1" customWidth="1"/>
    <col min="3" max="3" width="39.140625" style="21" bestFit="1" customWidth="1"/>
    <col min="4" max="4" width="10.28515625" style="21" bestFit="1" customWidth="1"/>
    <col min="5" max="16384" width="9.140625" style="21"/>
  </cols>
  <sheetData>
    <row r="1" spans="1:4" s="13" customFormat="1">
      <c r="A1" s="18" t="s">
        <v>260</v>
      </c>
      <c r="B1" s="18" t="s">
        <v>279</v>
      </c>
      <c r="C1" s="18" t="s">
        <v>280</v>
      </c>
      <c r="D1" s="18" t="s">
        <v>281</v>
      </c>
    </row>
    <row r="2" spans="1:4">
      <c r="A2" s="19">
        <v>52</v>
      </c>
      <c r="B2" s="20" t="s">
        <v>438</v>
      </c>
      <c r="C2" s="20" t="s">
        <v>439</v>
      </c>
      <c r="D2" s="20" t="s">
        <v>406</v>
      </c>
    </row>
    <row r="3" spans="1:4">
      <c r="A3" s="19">
        <v>1101</v>
      </c>
      <c r="B3" s="20" t="s">
        <v>438</v>
      </c>
      <c r="C3" s="20" t="s">
        <v>439</v>
      </c>
      <c r="D3" s="20" t="s">
        <v>406</v>
      </c>
    </row>
    <row r="4" spans="1:4">
      <c r="A4" s="19">
        <v>1105</v>
      </c>
      <c r="B4" s="20" t="s">
        <v>438</v>
      </c>
      <c r="C4" s="20" t="s">
        <v>439</v>
      </c>
      <c r="D4" s="20" t="s">
        <v>406</v>
      </c>
    </row>
    <row r="5" spans="1:4">
      <c r="A5" s="19">
        <v>1201</v>
      </c>
      <c r="B5" s="20" t="s">
        <v>438</v>
      </c>
      <c r="C5" s="20" t="s">
        <v>439</v>
      </c>
      <c r="D5" s="20" t="s">
        <v>406</v>
      </c>
    </row>
    <row r="6" spans="1:4">
      <c r="A6" s="19">
        <v>1202</v>
      </c>
      <c r="B6" s="20" t="s">
        <v>438</v>
      </c>
      <c r="C6" s="20" t="s">
        <v>439</v>
      </c>
      <c r="D6" s="20" t="s">
        <v>406</v>
      </c>
    </row>
    <row r="7" spans="1:4">
      <c r="A7" s="19">
        <v>1203</v>
      </c>
      <c r="B7" s="20" t="s">
        <v>438</v>
      </c>
      <c r="C7" s="20" t="s">
        <v>439</v>
      </c>
      <c r="D7" s="20" t="s">
        <v>406</v>
      </c>
    </row>
    <row r="8" spans="1:4">
      <c r="A8" s="19">
        <v>1308</v>
      </c>
      <c r="B8" s="20" t="s">
        <v>438</v>
      </c>
      <c r="C8" s="20" t="s">
        <v>439</v>
      </c>
      <c r="D8" s="20" t="s">
        <v>406</v>
      </c>
    </row>
    <row r="9" spans="1:4">
      <c r="A9" s="19">
        <v>1312</v>
      </c>
      <c r="B9" s="20" t="s">
        <v>438</v>
      </c>
      <c r="C9" s="20" t="s">
        <v>439</v>
      </c>
      <c r="D9" s="20" t="s">
        <v>406</v>
      </c>
    </row>
    <row r="10" spans="1:4">
      <c r="A10" s="19">
        <v>1401</v>
      </c>
      <c r="B10" s="20" t="s">
        <v>438</v>
      </c>
      <c r="C10" s="20" t="s">
        <v>439</v>
      </c>
      <c r="D10" s="20" t="s">
        <v>407</v>
      </c>
    </row>
    <row r="11" spans="1:4">
      <c r="A11" s="19">
        <v>1405</v>
      </c>
      <c r="B11" s="20" t="s">
        <v>438</v>
      </c>
      <c r="C11" s="20" t="s">
        <v>439</v>
      </c>
      <c r="D11" s="20" t="s">
        <v>407</v>
      </c>
    </row>
    <row r="12" spans="1:4">
      <c r="A12" s="19">
        <v>1406</v>
      </c>
      <c r="B12" s="20" t="s">
        <v>438</v>
      </c>
      <c r="C12" s="20" t="s">
        <v>439</v>
      </c>
      <c r="D12" s="20" t="s">
        <v>407</v>
      </c>
    </row>
    <row r="13" spans="1:4">
      <c r="A13" s="19">
        <v>1408</v>
      </c>
      <c r="B13" s="20" t="s">
        <v>438</v>
      </c>
      <c r="C13" s="20" t="s">
        <v>439</v>
      </c>
      <c r="D13" s="20" t="s">
        <v>407</v>
      </c>
    </row>
    <row r="14" spans="1:4">
      <c r="A14" s="19">
        <v>2101</v>
      </c>
      <c r="B14" s="20" t="s">
        <v>438</v>
      </c>
      <c r="C14" s="20" t="s">
        <v>439</v>
      </c>
      <c r="D14" s="20" t="s">
        <v>408</v>
      </c>
    </row>
    <row r="15" spans="1:4">
      <c r="A15" s="19">
        <v>2201</v>
      </c>
      <c r="B15" s="20" t="s">
        <v>438</v>
      </c>
      <c r="C15" s="20" t="s">
        <v>439</v>
      </c>
      <c r="D15" s="20" t="s">
        <v>408</v>
      </c>
    </row>
    <row r="16" spans="1:4">
      <c r="A16" s="19">
        <v>2202</v>
      </c>
      <c r="B16" s="20" t="s">
        <v>438</v>
      </c>
      <c r="C16" s="20" t="s">
        <v>439</v>
      </c>
      <c r="D16" s="20" t="s">
        <v>408</v>
      </c>
    </row>
    <row r="17" spans="1:4">
      <c r="A17" s="19">
        <v>3900</v>
      </c>
      <c r="B17" s="20" t="s">
        <v>438</v>
      </c>
      <c r="C17" s="20" t="s">
        <v>439</v>
      </c>
      <c r="D17" s="20" t="s">
        <v>409</v>
      </c>
    </row>
    <row r="18" spans="1:4">
      <c r="A18" s="19">
        <v>3904</v>
      </c>
      <c r="B18" s="20" t="s">
        <v>438</v>
      </c>
      <c r="C18" s="20" t="s">
        <v>439</v>
      </c>
      <c r="D18" s="20" t="s">
        <v>409</v>
      </c>
    </row>
    <row r="19" spans="1:4">
      <c r="A19" s="19">
        <v>3907</v>
      </c>
      <c r="B19" s="20" t="s">
        <v>438</v>
      </c>
      <c r="C19" s="20" t="s">
        <v>439</v>
      </c>
      <c r="D19" s="20" t="s">
        <v>409</v>
      </c>
    </row>
    <row r="20" spans="1:4">
      <c r="A20" s="19">
        <v>3911</v>
      </c>
      <c r="B20" s="20" t="s">
        <v>438</v>
      </c>
      <c r="C20" s="20" t="s">
        <v>439</v>
      </c>
      <c r="D20" s="20" t="s">
        <v>409</v>
      </c>
    </row>
    <row r="21" spans="1:4">
      <c r="A21" s="19">
        <v>5001</v>
      </c>
      <c r="B21" s="20" t="s">
        <v>438</v>
      </c>
      <c r="C21" s="20" t="s">
        <v>439</v>
      </c>
      <c r="D21" s="20" t="s">
        <v>407</v>
      </c>
    </row>
    <row r="22" spans="1:4">
      <c r="A22" s="19">
        <v>5499</v>
      </c>
      <c r="B22" s="20" t="s">
        <v>438</v>
      </c>
      <c r="C22" s="20" t="s">
        <v>439</v>
      </c>
      <c r="D22" s="20" t="s">
        <v>408</v>
      </c>
    </row>
    <row r="23" spans="1:4">
      <c r="A23" s="19">
        <v>5499</v>
      </c>
      <c r="B23" s="20" t="s">
        <v>438</v>
      </c>
      <c r="C23" s="20" t="s">
        <v>439</v>
      </c>
      <c r="D23" s="20" t="s">
        <v>409</v>
      </c>
    </row>
    <row r="24" spans="1:4">
      <c r="A24" s="19">
        <v>7106</v>
      </c>
      <c r="B24" s="20" t="s">
        <v>438</v>
      </c>
      <c r="C24" s="20" t="s">
        <v>439</v>
      </c>
      <c r="D24" s="20" t="s">
        <v>409</v>
      </c>
    </row>
    <row r="25" spans="1:4">
      <c r="A25" s="19"/>
      <c r="B25" s="20"/>
      <c r="C25" s="20"/>
      <c r="D25" s="20"/>
    </row>
    <row r="26" spans="1:4">
      <c r="A26" s="19"/>
      <c r="B26" s="20"/>
      <c r="C26" s="20"/>
      <c r="D26" s="20"/>
    </row>
    <row r="27" spans="1:4">
      <c r="A27" s="19"/>
      <c r="B27" s="20"/>
      <c r="C27" s="20"/>
      <c r="D27" s="20"/>
    </row>
    <row r="28" spans="1:4">
      <c r="A28" s="19"/>
      <c r="B28" s="20"/>
      <c r="C28" s="20"/>
      <c r="D28" s="20"/>
    </row>
    <row r="29" spans="1:4">
      <c r="A29" s="19"/>
      <c r="B29" s="20"/>
      <c r="C29" s="20"/>
      <c r="D29" s="20"/>
    </row>
    <row r="30" spans="1:4">
      <c r="A30" s="19"/>
      <c r="B30" s="20"/>
      <c r="C30" s="20"/>
      <c r="D30" s="20"/>
    </row>
    <row r="31" spans="1:4">
      <c r="A31" s="19"/>
      <c r="B31" s="20"/>
      <c r="C31" s="20"/>
      <c r="D31" s="20"/>
    </row>
    <row r="32" spans="1:4">
      <c r="A32" s="19"/>
      <c r="B32" s="20"/>
      <c r="C32" s="20"/>
      <c r="D32" s="20"/>
    </row>
    <row r="33" spans="1:4">
      <c r="A33" s="19"/>
      <c r="B33" s="20"/>
      <c r="C33" s="20"/>
      <c r="D33" s="20"/>
    </row>
    <row r="34" spans="1:4">
      <c r="A34" s="22"/>
      <c r="B34" s="22"/>
      <c r="C34" s="22"/>
      <c r="D34" s="22"/>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BAT">
    <tabColor rgb="FFFFFF00"/>
  </sheetPr>
  <dimension ref="A1:C34"/>
  <sheetViews>
    <sheetView workbookViewId="0">
      <pane ySplit="1" topLeftCell="A2" activePane="bottomLeft" state="frozen"/>
      <selection activeCell="O1" sqref="O1"/>
      <selection pane="bottomLeft" activeCell="A2" sqref="A1:A2"/>
    </sheetView>
  </sheetViews>
  <sheetFormatPr baseColWidth="10" defaultColWidth="9.140625" defaultRowHeight="11.25"/>
  <cols>
    <col min="1" max="1" width="9" style="21" bestFit="1" customWidth="1"/>
    <col min="2" max="2" width="30.7109375" style="21" bestFit="1" customWidth="1"/>
    <col min="3" max="3" width="10.28515625" style="21" bestFit="1" customWidth="1"/>
    <col min="4" max="16384" width="9.140625" style="21"/>
  </cols>
  <sheetData>
    <row r="1" spans="1:3" s="13" customFormat="1">
      <c r="A1" s="18" t="s">
        <v>273</v>
      </c>
      <c r="B1" s="18" t="s">
        <v>282</v>
      </c>
      <c r="C1" s="18"/>
    </row>
    <row r="2" spans="1:3">
      <c r="A2" s="20">
        <v>1</v>
      </c>
      <c r="B2" s="20" t="s">
        <v>56</v>
      </c>
      <c r="C2" s="20"/>
    </row>
    <row r="3" spans="1:3">
      <c r="A3" s="20">
        <v>2</v>
      </c>
      <c r="B3" s="20" t="s">
        <v>39</v>
      </c>
      <c r="C3" s="20"/>
    </row>
    <row r="4" spans="1:3">
      <c r="A4" s="20">
        <v>3</v>
      </c>
      <c r="B4" s="20" t="s">
        <v>57</v>
      </c>
      <c r="C4" s="20"/>
    </row>
    <row r="5" spans="1:3">
      <c r="A5" s="20">
        <v>4</v>
      </c>
      <c r="B5" s="20" t="s">
        <v>58</v>
      </c>
      <c r="C5" s="20"/>
    </row>
    <row r="6" spans="1:3">
      <c r="A6" s="20">
        <v>8</v>
      </c>
      <c r="B6" s="20" t="s">
        <v>133</v>
      </c>
      <c r="C6" s="20"/>
    </row>
    <row r="7" spans="1:3">
      <c r="A7" s="20">
        <v>20</v>
      </c>
      <c r="B7" s="20" t="s">
        <v>12</v>
      </c>
      <c r="C7" s="20"/>
    </row>
    <row r="8" spans="1:3">
      <c r="A8" s="20">
        <v>21</v>
      </c>
      <c r="B8" s="20" t="s">
        <v>134</v>
      </c>
      <c r="C8" s="20"/>
    </row>
    <row r="9" spans="1:3">
      <c r="A9" s="20">
        <v>22</v>
      </c>
      <c r="B9" s="20" t="s">
        <v>135</v>
      </c>
      <c r="C9" s="20"/>
    </row>
    <row r="10" spans="1:3">
      <c r="A10" s="20">
        <v>23</v>
      </c>
      <c r="B10" s="20" t="s">
        <v>136</v>
      </c>
      <c r="C10" s="20"/>
    </row>
    <row r="11" spans="1:3">
      <c r="A11" s="20">
        <v>24</v>
      </c>
      <c r="B11" s="20" t="s">
        <v>137</v>
      </c>
      <c r="C11" s="20"/>
    </row>
    <row r="12" spans="1:3">
      <c r="A12" s="20">
        <v>30</v>
      </c>
      <c r="B12" s="20" t="s">
        <v>7</v>
      </c>
      <c r="C12" s="20"/>
    </row>
    <row r="13" spans="1:3">
      <c r="A13" s="20">
        <v>31</v>
      </c>
      <c r="B13" s="20" t="s">
        <v>138</v>
      </c>
      <c r="C13" s="20"/>
    </row>
    <row r="14" spans="1:3">
      <c r="A14" s="20">
        <v>32</v>
      </c>
      <c r="B14" s="20" t="s">
        <v>139</v>
      </c>
      <c r="C14" s="20"/>
    </row>
    <row r="15" spans="1:3">
      <c r="A15" s="20">
        <v>33</v>
      </c>
      <c r="B15" s="20" t="s">
        <v>140</v>
      </c>
      <c r="C15" s="20"/>
    </row>
    <row r="16" spans="1:3">
      <c r="A16" s="20">
        <v>34</v>
      </c>
      <c r="B16" s="20" t="s">
        <v>141</v>
      </c>
      <c r="C16" s="20"/>
    </row>
    <row r="17" spans="1:3">
      <c r="A17" s="20">
        <v>35</v>
      </c>
      <c r="B17" s="20" t="s">
        <v>142</v>
      </c>
      <c r="C17" s="20"/>
    </row>
    <row r="18" spans="1:3">
      <c r="A18" s="20">
        <v>36</v>
      </c>
      <c r="B18" s="20" t="s">
        <v>143</v>
      </c>
      <c r="C18" s="20"/>
    </row>
    <row r="19" spans="1:3">
      <c r="A19" s="20">
        <v>38</v>
      </c>
      <c r="B19" s="20" t="s">
        <v>355</v>
      </c>
      <c r="C19" s="20"/>
    </row>
    <row r="20" spans="1:3">
      <c r="A20" s="20">
        <v>41</v>
      </c>
      <c r="B20" s="20" t="s">
        <v>37</v>
      </c>
      <c r="C20" s="20"/>
    </row>
    <row r="21" spans="1:3">
      <c r="A21" s="20">
        <v>42</v>
      </c>
      <c r="B21" s="20" t="s">
        <v>38</v>
      </c>
      <c r="C21" s="20"/>
    </row>
    <row r="22" spans="1:3">
      <c r="A22" s="20">
        <v>43</v>
      </c>
      <c r="B22" s="20" t="s">
        <v>144</v>
      </c>
      <c r="C22" s="20"/>
    </row>
    <row r="23" spans="1:3">
      <c r="A23" s="20">
        <v>50</v>
      </c>
      <c r="B23" s="20" t="s">
        <v>145</v>
      </c>
      <c r="C23" s="20"/>
    </row>
    <row r="24" spans="1:3">
      <c r="A24" s="20">
        <v>51</v>
      </c>
      <c r="B24" s="20" t="s">
        <v>146</v>
      </c>
      <c r="C24" s="20"/>
    </row>
    <row r="25" spans="1:3">
      <c r="A25" s="20">
        <v>60</v>
      </c>
      <c r="B25" s="20" t="s">
        <v>29</v>
      </c>
      <c r="C25" s="20"/>
    </row>
    <row r="26" spans="1:3">
      <c r="A26" s="20">
        <v>70</v>
      </c>
      <c r="B26" s="20" t="s">
        <v>147</v>
      </c>
      <c r="C26" s="20"/>
    </row>
    <row r="27" spans="1:3">
      <c r="A27" s="20">
        <v>75</v>
      </c>
      <c r="B27" s="20" t="s">
        <v>148</v>
      </c>
      <c r="C27" s="20"/>
    </row>
    <row r="28" spans="1:3">
      <c r="A28" s="20">
        <v>80</v>
      </c>
      <c r="B28" s="20" t="s">
        <v>40</v>
      </c>
      <c r="C28" s="20"/>
    </row>
    <row r="29" spans="1:3">
      <c r="A29" s="20">
        <v>90</v>
      </c>
      <c r="B29" s="20" t="s">
        <v>30</v>
      </c>
      <c r="C29" s="20"/>
    </row>
    <row r="30" spans="1:3">
      <c r="A30" s="20"/>
      <c r="B30" s="20"/>
      <c r="C30" s="20"/>
    </row>
    <row r="31" spans="1:3">
      <c r="A31" s="20"/>
      <c r="B31" s="20"/>
      <c r="C31" s="20"/>
    </row>
    <row r="32" spans="1:3">
      <c r="A32" s="20"/>
      <c r="B32" s="20"/>
      <c r="C32" s="20"/>
    </row>
    <row r="33" spans="1:3">
      <c r="A33" s="20"/>
      <c r="B33" s="20"/>
      <c r="C33" s="20"/>
    </row>
    <row r="34" spans="1:3">
      <c r="A34" s="22"/>
      <c r="B34" s="22"/>
      <c r="C34" s="22"/>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BSAT">
    <tabColor rgb="FFFFFF00"/>
  </sheetPr>
  <dimension ref="A1:C98"/>
  <sheetViews>
    <sheetView workbookViewId="0">
      <pane ySplit="1" topLeftCell="A7" activePane="bottomLeft" state="frozen"/>
      <selection activeCell="O1" sqref="O1"/>
      <selection pane="bottomLeft" activeCell="A37" sqref="A37"/>
    </sheetView>
  </sheetViews>
  <sheetFormatPr baseColWidth="10" defaultColWidth="9.140625" defaultRowHeight="11.25"/>
  <cols>
    <col min="1" max="1" width="12.140625" style="26" bestFit="1" customWidth="1"/>
    <col min="2" max="2" width="30.7109375" style="21" bestFit="1" customWidth="1"/>
    <col min="3" max="3" width="10.28515625" style="21" bestFit="1" customWidth="1"/>
    <col min="4" max="16384" width="9.140625" style="21"/>
  </cols>
  <sheetData>
    <row r="1" spans="1:3" s="13" customFormat="1">
      <c r="A1" s="23" t="s">
        <v>274</v>
      </c>
      <c r="B1" s="18" t="s">
        <v>283</v>
      </c>
      <c r="C1" s="18"/>
    </row>
    <row r="2" spans="1:3">
      <c r="A2" s="24">
        <v>1</v>
      </c>
      <c r="B2" s="20" t="s">
        <v>59</v>
      </c>
      <c r="C2" s="20"/>
    </row>
    <row r="3" spans="1:3">
      <c r="A3" s="24">
        <v>3000</v>
      </c>
      <c r="B3" s="20" t="s">
        <v>60</v>
      </c>
      <c r="C3" s="20"/>
    </row>
    <row r="4" spans="1:3">
      <c r="A4" s="24">
        <v>4000</v>
      </c>
      <c r="B4" s="20" t="s">
        <v>61</v>
      </c>
      <c r="C4" s="20"/>
    </row>
    <row r="5" spans="1:3">
      <c r="A5" s="24">
        <v>8000</v>
      </c>
      <c r="B5" s="20" t="s">
        <v>158</v>
      </c>
      <c r="C5" s="20"/>
    </row>
    <row r="6" spans="1:3">
      <c r="A6" s="24">
        <v>20000</v>
      </c>
      <c r="B6" s="20" t="s">
        <v>159</v>
      </c>
      <c r="C6" s="20"/>
    </row>
    <row r="7" spans="1:3">
      <c r="A7" s="24">
        <v>20001</v>
      </c>
      <c r="B7" s="20" t="s">
        <v>160</v>
      </c>
      <c r="C7" s="20"/>
    </row>
    <row r="8" spans="1:3">
      <c r="A8" s="24">
        <v>20002</v>
      </c>
      <c r="B8" s="20" t="s">
        <v>161</v>
      </c>
      <c r="C8" s="20"/>
    </row>
    <row r="9" spans="1:3">
      <c r="A9" s="24">
        <v>20003</v>
      </c>
      <c r="B9" s="20" t="s">
        <v>162</v>
      </c>
      <c r="C9" s="20"/>
    </row>
    <row r="10" spans="1:3">
      <c r="A10" s="24">
        <v>20005</v>
      </c>
      <c r="B10" s="20" t="s">
        <v>163</v>
      </c>
      <c r="C10" s="20"/>
    </row>
    <row r="11" spans="1:3">
      <c r="A11" s="24">
        <v>20040</v>
      </c>
      <c r="B11" s="20" t="s">
        <v>164</v>
      </c>
      <c r="C11" s="20"/>
    </row>
    <row r="12" spans="1:3">
      <c r="A12" s="24">
        <v>20042</v>
      </c>
      <c r="B12" s="20" t="s">
        <v>165</v>
      </c>
      <c r="C12" s="20"/>
    </row>
    <row r="13" spans="1:3">
      <c r="A13" s="24">
        <v>20055</v>
      </c>
      <c r="B13" s="20" t="s">
        <v>166</v>
      </c>
      <c r="C13" s="20"/>
    </row>
    <row r="14" spans="1:3">
      <c r="A14" s="24">
        <v>20065</v>
      </c>
      <c r="B14" s="20" t="s">
        <v>167</v>
      </c>
      <c r="C14" s="20"/>
    </row>
    <row r="15" spans="1:3">
      <c r="A15" s="24">
        <v>20090</v>
      </c>
      <c r="B15" s="20" t="s">
        <v>168</v>
      </c>
      <c r="C15" s="20"/>
    </row>
    <row r="16" spans="1:3">
      <c r="A16" s="24">
        <v>20300</v>
      </c>
      <c r="B16" s="20" t="s">
        <v>169</v>
      </c>
      <c r="C16" s="20"/>
    </row>
    <row r="17" spans="1:3">
      <c r="A17" s="24">
        <v>20400</v>
      </c>
      <c r="B17" s="20" t="s">
        <v>170</v>
      </c>
      <c r="C17" s="20"/>
    </row>
    <row r="18" spans="1:3">
      <c r="A18" s="24">
        <v>20901</v>
      </c>
      <c r="B18" s="20" t="s">
        <v>171</v>
      </c>
      <c r="C18" s="20"/>
    </row>
    <row r="19" spans="1:3">
      <c r="A19" s="24">
        <v>20902</v>
      </c>
      <c r="B19" s="20" t="s">
        <v>172</v>
      </c>
      <c r="C19" s="20"/>
    </row>
    <row r="20" spans="1:3">
      <c r="A20" s="24">
        <v>20906</v>
      </c>
      <c r="B20" s="20" t="s">
        <v>173</v>
      </c>
      <c r="C20" s="20"/>
    </row>
    <row r="21" spans="1:3">
      <c r="A21" s="24">
        <v>30000</v>
      </c>
      <c r="B21" s="20" t="s">
        <v>174</v>
      </c>
      <c r="C21" s="20"/>
    </row>
    <row r="22" spans="1:3">
      <c r="A22" s="24">
        <v>30005</v>
      </c>
      <c r="B22" s="20" t="s">
        <v>175</v>
      </c>
      <c r="C22" s="20"/>
    </row>
    <row r="23" spans="1:3">
      <c r="A23" s="24">
        <v>30010</v>
      </c>
      <c r="B23" s="20" t="s">
        <v>176</v>
      </c>
      <c r="C23" s="20"/>
    </row>
    <row r="24" spans="1:3">
      <c r="A24" s="24">
        <v>30025</v>
      </c>
      <c r="B24" s="20" t="s">
        <v>177</v>
      </c>
      <c r="C24" s="20"/>
    </row>
    <row r="25" spans="1:3">
      <c r="A25" s="24">
        <v>30035</v>
      </c>
      <c r="B25" s="20" t="s">
        <v>178</v>
      </c>
      <c r="C25" s="20"/>
    </row>
    <row r="26" spans="1:3">
      <c r="A26" s="24">
        <v>30055</v>
      </c>
      <c r="B26" s="20" t="s">
        <v>179</v>
      </c>
      <c r="C26" s="20"/>
    </row>
    <row r="27" spans="1:3">
      <c r="A27" s="24">
        <v>30070</v>
      </c>
      <c r="B27" s="20" t="s">
        <v>180</v>
      </c>
      <c r="C27" s="20"/>
    </row>
    <row r="28" spans="1:3">
      <c r="A28" s="24">
        <v>30075</v>
      </c>
      <c r="B28" s="20" t="s">
        <v>181</v>
      </c>
      <c r="C28" s="20"/>
    </row>
    <row r="29" spans="1:3">
      <c r="A29" s="24">
        <v>30300</v>
      </c>
      <c r="B29" s="20" t="s">
        <v>182</v>
      </c>
      <c r="C29" s="20"/>
    </row>
    <row r="30" spans="1:3">
      <c r="A30" s="24">
        <v>30350</v>
      </c>
      <c r="B30" s="20" t="s">
        <v>183</v>
      </c>
      <c r="C30" s="20"/>
    </row>
    <row r="31" spans="1:3">
      <c r="A31" s="24">
        <v>30410</v>
      </c>
      <c r="B31" s="20" t="s">
        <v>184</v>
      </c>
      <c r="C31" s="20"/>
    </row>
    <row r="32" spans="1:3">
      <c r="A32" s="24">
        <v>30420</v>
      </c>
      <c r="B32" s="20" t="s">
        <v>185</v>
      </c>
      <c r="C32" s="20"/>
    </row>
    <row r="33" spans="1:3">
      <c r="A33" s="24">
        <v>30430</v>
      </c>
      <c r="B33" s="20" t="s">
        <v>186</v>
      </c>
      <c r="C33" s="20"/>
    </row>
    <row r="34" spans="1:3">
      <c r="A34" s="25">
        <v>30435</v>
      </c>
      <c r="B34" s="22" t="s">
        <v>187</v>
      </c>
      <c r="C34" s="22"/>
    </row>
    <row r="35" spans="1:3">
      <c r="A35" s="26">
        <v>30436</v>
      </c>
      <c r="B35" s="21" t="s">
        <v>356</v>
      </c>
    </row>
    <row r="36" spans="1:3">
      <c r="A36" s="26">
        <v>30440</v>
      </c>
      <c r="B36" s="21" t="s">
        <v>188</v>
      </c>
    </row>
    <row r="37" spans="1:3">
      <c r="A37" s="26">
        <v>30441</v>
      </c>
      <c r="B37" s="21" t="s">
        <v>189</v>
      </c>
    </row>
    <row r="38" spans="1:3">
      <c r="A38" s="26">
        <v>30550</v>
      </c>
      <c r="B38" s="21" t="s">
        <v>190</v>
      </c>
    </row>
    <row r="39" spans="1:3">
      <c r="A39" s="26">
        <v>30560</v>
      </c>
      <c r="B39" s="21" t="s">
        <v>191</v>
      </c>
    </row>
    <row r="40" spans="1:3">
      <c r="A40" s="26">
        <v>40000</v>
      </c>
      <c r="B40" s="21" t="s">
        <v>192</v>
      </c>
    </row>
    <row r="41" spans="1:3">
      <c r="A41" s="26">
        <v>40001</v>
      </c>
      <c r="B41" s="21" t="s">
        <v>193</v>
      </c>
    </row>
    <row r="42" spans="1:3">
      <c r="A42" s="26">
        <v>40005</v>
      </c>
      <c r="B42" s="21" t="s">
        <v>194</v>
      </c>
    </row>
    <row r="43" spans="1:3">
      <c r="A43" s="26">
        <v>40010</v>
      </c>
      <c r="B43" s="21" t="s">
        <v>195</v>
      </c>
    </row>
    <row r="44" spans="1:3">
      <c r="A44" s="26">
        <v>40015</v>
      </c>
      <c r="B44" s="21" t="s">
        <v>196</v>
      </c>
    </row>
    <row r="45" spans="1:3">
      <c r="A45" s="26">
        <v>40020</v>
      </c>
      <c r="B45" s="21" t="s">
        <v>197</v>
      </c>
    </row>
    <row r="46" spans="1:3">
      <c r="A46" s="26">
        <v>40025</v>
      </c>
      <c r="B46" s="21" t="s">
        <v>198</v>
      </c>
    </row>
    <row r="47" spans="1:3">
      <c r="A47" s="26">
        <v>40028</v>
      </c>
      <c r="B47" s="21" t="s">
        <v>199</v>
      </c>
    </row>
    <row r="48" spans="1:3">
      <c r="A48" s="26">
        <v>40029</v>
      </c>
      <c r="B48" s="21" t="s">
        <v>200</v>
      </c>
    </row>
    <row r="49" spans="1:2">
      <c r="A49" s="26">
        <v>40030</v>
      </c>
      <c r="B49" s="21" t="s">
        <v>201</v>
      </c>
    </row>
    <row r="50" spans="1:2">
      <c r="A50" s="26">
        <v>40032</v>
      </c>
      <c r="B50" s="21" t="s">
        <v>202</v>
      </c>
    </row>
    <row r="51" spans="1:2">
      <c r="A51" s="26">
        <v>40035</v>
      </c>
      <c r="B51" s="21" t="s">
        <v>203</v>
      </c>
    </row>
    <row r="52" spans="1:2">
      <c r="A52" s="26">
        <v>40040</v>
      </c>
      <c r="B52" s="21" t="s">
        <v>204</v>
      </c>
    </row>
    <row r="53" spans="1:2">
      <c r="A53" s="26">
        <v>40045</v>
      </c>
      <c r="B53" s="21" t="s">
        <v>205</v>
      </c>
    </row>
    <row r="54" spans="1:2">
      <c r="A54" s="26">
        <v>40050</v>
      </c>
      <c r="B54" s="21" t="s">
        <v>206</v>
      </c>
    </row>
    <row r="55" spans="1:2">
      <c r="A55" s="26">
        <v>40055</v>
      </c>
      <c r="B55" s="21" t="s">
        <v>207</v>
      </c>
    </row>
    <row r="56" spans="1:2">
      <c r="A56" s="26">
        <v>40060</v>
      </c>
      <c r="B56" s="21" t="s">
        <v>208</v>
      </c>
    </row>
    <row r="57" spans="1:2">
      <c r="A57" s="26">
        <v>40065</v>
      </c>
      <c r="B57" s="21" t="s">
        <v>209</v>
      </c>
    </row>
    <row r="58" spans="1:2">
      <c r="A58" s="26">
        <v>40070</v>
      </c>
      <c r="B58" s="21" t="s">
        <v>210</v>
      </c>
    </row>
    <row r="59" spans="1:2">
      <c r="A59" s="26">
        <v>40150</v>
      </c>
      <c r="B59" s="21" t="s">
        <v>211</v>
      </c>
    </row>
    <row r="60" spans="1:2">
      <c r="A60" s="26">
        <v>40360</v>
      </c>
      <c r="B60" s="21" t="s">
        <v>212</v>
      </c>
    </row>
    <row r="61" spans="1:2">
      <c r="A61" s="26">
        <v>40365</v>
      </c>
      <c r="B61" s="21" t="s">
        <v>213</v>
      </c>
    </row>
    <row r="62" spans="1:2">
      <c r="A62" s="26">
        <v>40400</v>
      </c>
      <c r="B62" s="21" t="s">
        <v>214</v>
      </c>
    </row>
    <row r="63" spans="1:2">
      <c r="A63" s="26">
        <v>40415</v>
      </c>
      <c r="B63" s="21" t="s">
        <v>215</v>
      </c>
    </row>
    <row r="64" spans="1:2">
      <c r="A64" s="26">
        <v>50080</v>
      </c>
      <c r="B64" s="21" t="s">
        <v>216</v>
      </c>
    </row>
    <row r="65" spans="1:2">
      <c r="A65" s="26">
        <v>50100</v>
      </c>
      <c r="B65" s="21" t="s">
        <v>217</v>
      </c>
    </row>
    <row r="66" spans="1:2">
      <c r="A66" s="26">
        <v>50200</v>
      </c>
      <c r="B66" s="21" t="s">
        <v>218</v>
      </c>
    </row>
    <row r="67" spans="1:2">
      <c r="A67" s="26">
        <v>50204</v>
      </c>
      <c r="B67" s="21" t="s">
        <v>219</v>
      </c>
    </row>
    <row r="68" spans="1:2">
      <c r="A68" s="26">
        <v>50250</v>
      </c>
      <c r="B68" s="21" t="s">
        <v>220</v>
      </c>
    </row>
    <row r="69" spans="1:2">
      <c r="A69" s="26">
        <v>50251</v>
      </c>
      <c r="B69" s="21" t="s">
        <v>221</v>
      </c>
    </row>
    <row r="70" spans="1:2">
      <c r="A70" s="26">
        <v>50252</v>
      </c>
      <c r="B70" s="21" t="s">
        <v>222</v>
      </c>
    </row>
    <row r="71" spans="1:2">
      <c r="A71" s="26">
        <v>50253</v>
      </c>
      <c r="B71" s="21" t="s">
        <v>223</v>
      </c>
    </row>
    <row r="72" spans="1:2">
      <c r="A72" s="26">
        <v>50254</v>
      </c>
      <c r="B72" s="21" t="s">
        <v>224</v>
      </c>
    </row>
    <row r="73" spans="1:2">
      <c r="A73" s="26">
        <v>50300</v>
      </c>
      <c r="B73" s="21" t="s">
        <v>225</v>
      </c>
    </row>
    <row r="74" spans="1:2">
      <c r="A74" s="26">
        <v>50310</v>
      </c>
      <c r="B74" s="21" t="s">
        <v>226</v>
      </c>
    </row>
    <row r="75" spans="1:2">
      <c r="A75" s="26">
        <v>50400</v>
      </c>
      <c r="B75" s="21" t="s">
        <v>227</v>
      </c>
    </row>
    <row r="76" spans="1:2">
      <c r="A76" s="26">
        <v>50410</v>
      </c>
      <c r="B76" s="21" t="s">
        <v>228</v>
      </c>
    </row>
    <row r="77" spans="1:2">
      <c r="A77" s="26">
        <v>50470</v>
      </c>
      <c r="B77" s="21" t="s">
        <v>229</v>
      </c>
    </row>
    <row r="78" spans="1:2">
      <c r="A78" s="26">
        <v>50480</v>
      </c>
      <c r="B78" s="21" t="s">
        <v>230</v>
      </c>
    </row>
    <row r="79" spans="1:2">
      <c r="A79" s="26">
        <v>50485</v>
      </c>
      <c r="B79" s="21" t="s">
        <v>231</v>
      </c>
    </row>
    <row r="80" spans="1:2">
      <c r="A80" s="26">
        <v>50490</v>
      </c>
      <c r="B80" s="21" t="s">
        <v>232</v>
      </c>
    </row>
    <row r="81" spans="1:2">
      <c r="A81" s="26">
        <v>60000</v>
      </c>
      <c r="B81" s="21" t="s">
        <v>233</v>
      </c>
    </row>
    <row r="82" spans="1:2">
      <c r="A82" s="26">
        <v>60040</v>
      </c>
      <c r="B82" s="21" t="s">
        <v>234</v>
      </c>
    </row>
    <row r="83" spans="1:2">
      <c r="A83" s="26">
        <v>70000</v>
      </c>
      <c r="B83" s="21" t="s">
        <v>235</v>
      </c>
    </row>
    <row r="84" spans="1:2">
      <c r="A84" s="26">
        <v>70070</v>
      </c>
      <c r="B84" s="21" t="s">
        <v>236</v>
      </c>
    </row>
    <row r="85" spans="1:2">
      <c r="A85" s="26">
        <v>70500</v>
      </c>
      <c r="B85" s="21" t="s">
        <v>237</v>
      </c>
    </row>
    <row r="86" spans="1:2">
      <c r="A86" s="26">
        <v>80000</v>
      </c>
      <c r="B86" s="21" t="s">
        <v>238</v>
      </c>
    </row>
    <row r="87" spans="1:2">
      <c r="A87" s="26">
        <v>80010</v>
      </c>
      <c r="B87" s="21" t="s">
        <v>239</v>
      </c>
    </row>
    <row r="88" spans="1:2">
      <c r="A88" s="26">
        <v>80020</v>
      </c>
      <c r="B88" s="21" t="s">
        <v>240</v>
      </c>
    </row>
    <row r="89" spans="1:2">
      <c r="A89" s="26">
        <v>80030</v>
      </c>
      <c r="B89" s="21" t="s">
        <v>241</v>
      </c>
    </row>
    <row r="90" spans="1:2">
      <c r="A90" s="26">
        <v>80100</v>
      </c>
      <c r="B90" s="21" t="s">
        <v>242</v>
      </c>
    </row>
    <row r="91" spans="1:2">
      <c r="A91" s="26">
        <v>80200</v>
      </c>
      <c r="B91" s="21" t="s">
        <v>243</v>
      </c>
    </row>
    <row r="92" spans="1:2">
      <c r="A92" s="26">
        <v>80300</v>
      </c>
      <c r="B92" s="21" t="s">
        <v>244</v>
      </c>
    </row>
    <row r="93" spans="1:2">
      <c r="A93" s="26">
        <v>90010</v>
      </c>
      <c r="B93" s="21" t="s">
        <v>245</v>
      </c>
    </row>
    <row r="94" spans="1:2">
      <c r="A94" s="26">
        <v>90015</v>
      </c>
      <c r="B94" s="21" t="s">
        <v>246</v>
      </c>
    </row>
    <row r="95" spans="1:2">
      <c r="A95" s="26">
        <v>90020</v>
      </c>
      <c r="B95" s="21" t="s">
        <v>247</v>
      </c>
    </row>
    <row r="96" spans="1:2">
      <c r="A96" s="26">
        <v>90030</v>
      </c>
      <c r="B96" s="21" t="s">
        <v>248</v>
      </c>
    </row>
    <row r="97" spans="1:2">
      <c r="A97" s="26">
        <v>90035</v>
      </c>
      <c r="B97" s="21" t="s">
        <v>249</v>
      </c>
    </row>
    <row r="98" spans="1:2">
      <c r="A98" s="26">
        <v>90040</v>
      </c>
      <c r="B98" s="21" t="s">
        <v>250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BMGT1">
    <tabColor rgb="FFFFFF00"/>
  </sheetPr>
  <dimension ref="A1:B6"/>
  <sheetViews>
    <sheetView workbookViewId="0">
      <pane ySplit="1" topLeftCell="A2" activePane="bottomLeft" state="frozen"/>
      <selection activeCell="O1" sqref="O1"/>
      <selection pane="bottomLeft" activeCell="B1" sqref="B1"/>
    </sheetView>
  </sheetViews>
  <sheetFormatPr baseColWidth="10" defaultColWidth="9.140625" defaultRowHeight="11.25"/>
  <cols>
    <col min="1" max="1" width="13.42578125" style="28" bestFit="1" customWidth="1"/>
    <col min="2" max="2" width="21" style="28" bestFit="1" customWidth="1"/>
    <col min="3" max="16384" width="9.140625" style="28"/>
  </cols>
  <sheetData>
    <row r="1" spans="1:2" s="27" customFormat="1">
      <c r="A1" s="27" t="s">
        <v>62</v>
      </c>
      <c r="B1" s="27" t="s">
        <v>63</v>
      </c>
    </row>
    <row r="2" spans="1:2">
      <c r="A2" s="28">
        <v>100</v>
      </c>
      <c r="B2" s="28" t="s">
        <v>14</v>
      </c>
    </row>
    <row r="3" spans="1:2">
      <c r="A3" s="28">
        <v>200</v>
      </c>
      <c r="B3" s="28" t="s">
        <v>18</v>
      </c>
    </row>
    <row r="4" spans="1:2">
      <c r="A4" s="28">
        <v>300</v>
      </c>
      <c r="B4" s="28" t="s">
        <v>13</v>
      </c>
    </row>
    <row r="5" spans="1:2">
      <c r="A5" s="28">
        <v>400</v>
      </c>
      <c r="B5" s="28" t="s">
        <v>8</v>
      </c>
    </row>
    <row r="6" spans="1:2">
      <c r="A6" s="28">
        <v>600</v>
      </c>
      <c r="B6" s="28" t="s">
        <v>21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BMGT2">
    <tabColor rgb="FFFFFF00"/>
  </sheetPr>
  <dimension ref="A1:B22"/>
  <sheetViews>
    <sheetView workbookViewId="0">
      <pane ySplit="1" topLeftCell="A2" activePane="bottomLeft" state="frozen"/>
      <selection activeCell="O1" sqref="O1"/>
      <selection pane="bottomLeft"/>
    </sheetView>
  </sheetViews>
  <sheetFormatPr baseColWidth="10" defaultColWidth="9.140625" defaultRowHeight="11.25"/>
  <cols>
    <col min="1" max="1" width="19.7109375" style="28" bestFit="1" customWidth="1"/>
    <col min="2" max="2" width="27.140625" style="28" bestFit="1" customWidth="1"/>
    <col min="3" max="16384" width="9.140625" style="28"/>
  </cols>
  <sheetData>
    <row r="1" spans="1:2" s="27" customFormat="1">
      <c r="A1" s="27" t="s">
        <v>64</v>
      </c>
      <c r="B1" s="27" t="s">
        <v>65</v>
      </c>
    </row>
    <row r="2" spans="1:2">
      <c r="A2" s="28">
        <v>15</v>
      </c>
      <c r="B2" s="28" t="s">
        <v>36</v>
      </c>
    </row>
    <row r="3" spans="1:2">
      <c r="A3" s="28">
        <v>20</v>
      </c>
      <c r="B3" s="28" t="s">
        <v>41</v>
      </c>
    </row>
    <row r="4" spans="1:2">
      <c r="A4" s="28">
        <v>21</v>
      </c>
      <c r="B4" s="28" t="s">
        <v>66</v>
      </c>
    </row>
    <row r="5" spans="1:2">
      <c r="A5" s="28">
        <v>42</v>
      </c>
      <c r="B5" s="28" t="s">
        <v>43</v>
      </c>
    </row>
    <row r="6" spans="1:2">
      <c r="A6" s="28">
        <v>50</v>
      </c>
      <c r="B6" s="28" t="s">
        <v>15</v>
      </c>
    </row>
    <row r="7" spans="1:2">
      <c r="A7" s="28">
        <v>51</v>
      </c>
      <c r="B7" s="28" t="s">
        <v>23</v>
      </c>
    </row>
    <row r="8" spans="1:2">
      <c r="A8" s="28">
        <v>52</v>
      </c>
      <c r="B8" s="28" t="s">
        <v>32</v>
      </c>
    </row>
    <row r="9" spans="1:2">
      <c r="A9" s="28">
        <v>53</v>
      </c>
      <c r="B9" s="28" t="s">
        <v>42</v>
      </c>
    </row>
    <row r="10" spans="1:2">
      <c r="A10" s="28">
        <v>62</v>
      </c>
      <c r="B10" s="28" t="s">
        <v>67</v>
      </c>
    </row>
    <row r="11" spans="1:2">
      <c r="A11" s="28">
        <v>70</v>
      </c>
      <c r="B11" s="28" t="s">
        <v>19</v>
      </c>
    </row>
    <row r="12" spans="1:2">
      <c r="A12" s="28">
        <v>71</v>
      </c>
      <c r="B12" s="28" t="s">
        <v>24</v>
      </c>
    </row>
    <row r="13" spans="1:2">
      <c r="A13" s="28">
        <v>72</v>
      </c>
      <c r="B13" s="28" t="s">
        <v>27</v>
      </c>
    </row>
    <row r="14" spans="1:2">
      <c r="A14" s="28">
        <v>73</v>
      </c>
      <c r="B14" s="28" t="s">
        <v>284</v>
      </c>
    </row>
    <row r="15" spans="1:2">
      <c r="A15" s="28">
        <v>80</v>
      </c>
      <c r="B15" s="28" t="s">
        <v>17</v>
      </c>
    </row>
    <row r="16" spans="1:2">
      <c r="A16" s="28">
        <v>81</v>
      </c>
      <c r="B16" s="28" t="s">
        <v>16</v>
      </c>
    </row>
    <row r="17" spans="1:2">
      <c r="A17" s="28">
        <v>82</v>
      </c>
      <c r="B17" s="28" t="s">
        <v>20</v>
      </c>
    </row>
    <row r="18" spans="1:2">
      <c r="A18" s="28">
        <v>84</v>
      </c>
      <c r="B18" s="28" t="s">
        <v>22</v>
      </c>
    </row>
    <row r="19" spans="1:2">
      <c r="A19" s="28">
        <v>86</v>
      </c>
      <c r="B19" s="28" t="s">
        <v>68</v>
      </c>
    </row>
    <row r="20" spans="1:2">
      <c r="A20" s="28">
        <v>88</v>
      </c>
      <c r="B20" s="28" t="s">
        <v>26</v>
      </c>
    </row>
    <row r="21" spans="1:2">
      <c r="A21" s="28">
        <v>89</v>
      </c>
      <c r="B21" s="28" t="s">
        <v>25</v>
      </c>
    </row>
    <row r="22" spans="1:2">
      <c r="A22" s="28">
        <v>99</v>
      </c>
      <c r="B22" s="28" t="s">
        <v>9</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B">
    <tabColor theme="1"/>
  </sheetPr>
  <dimension ref="A1:J26"/>
  <sheetViews>
    <sheetView workbookViewId="0">
      <pane ySplit="1" topLeftCell="A2" activePane="bottomLeft" state="frozen"/>
      <selection pane="bottomLeft" activeCell="I2" sqref="A1:I2"/>
    </sheetView>
  </sheetViews>
  <sheetFormatPr baseColWidth="10" defaultColWidth="9.140625" defaultRowHeight="11.25"/>
  <cols>
    <col min="1" max="1" width="6.28515625" style="30" bestFit="1" customWidth="1"/>
    <col min="2" max="2" width="6.5703125" style="30" bestFit="1" customWidth="1"/>
    <col min="3" max="3" width="7.7109375" style="30" bestFit="1" customWidth="1"/>
    <col min="4" max="4" width="8" style="30" bestFit="1" customWidth="1"/>
    <col min="5" max="5" width="9.85546875" style="30" bestFit="1" customWidth="1"/>
    <col min="6" max="6" width="10.140625" style="30" bestFit="1" customWidth="1"/>
    <col min="7" max="7" width="9.28515625" style="46" bestFit="1" customWidth="1"/>
    <col min="8" max="8" width="35.140625" style="32" bestFit="1" customWidth="1"/>
    <col min="9" max="9" width="12.7109375" style="30" bestFit="1" customWidth="1"/>
    <col min="10" max="10" width="1.28515625" style="4" customWidth="1"/>
    <col min="11" max="16384" width="9.140625" style="2"/>
  </cols>
  <sheetData>
    <row r="1" spans="1:10" s="1" customFormat="1">
      <c r="A1" s="29" t="s">
        <v>303</v>
      </c>
      <c r="B1" s="29" t="s">
        <v>304</v>
      </c>
      <c r="C1" s="29" t="s">
        <v>305</v>
      </c>
      <c r="D1" s="29" t="s">
        <v>306</v>
      </c>
      <c r="E1" s="29" t="s">
        <v>307</v>
      </c>
      <c r="F1" s="29" t="s">
        <v>308</v>
      </c>
      <c r="G1" s="45" t="s">
        <v>286</v>
      </c>
      <c r="H1" s="31" t="s">
        <v>291</v>
      </c>
      <c r="I1" s="29" t="s">
        <v>296</v>
      </c>
      <c r="J1" s="4"/>
    </row>
    <row r="2" spans="1:10">
      <c r="A2" s="30" t="s">
        <v>35</v>
      </c>
      <c r="B2" s="30" t="s">
        <v>331</v>
      </c>
      <c r="C2" s="30" t="s">
        <v>35</v>
      </c>
      <c r="D2" s="30" t="s">
        <v>335</v>
      </c>
      <c r="E2" s="30" t="s">
        <v>311</v>
      </c>
      <c r="F2" s="30" t="s">
        <v>339</v>
      </c>
      <c r="G2" s="46">
        <v>1</v>
      </c>
      <c r="H2" s="32" t="s">
        <v>292</v>
      </c>
      <c r="I2" s="30" t="s">
        <v>6</v>
      </c>
    </row>
    <row r="3" spans="1:10">
      <c r="A3" s="30" t="s">
        <v>45</v>
      </c>
      <c r="B3" s="30" t="s">
        <v>331</v>
      </c>
      <c r="C3" s="30" t="s">
        <v>45</v>
      </c>
      <c r="D3" s="30" t="s">
        <v>335</v>
      </c>
      <c r="E3" s="30" t="s">
        <v>312</v>
      </c>
      <c r="F3" s="30" t="s">
        <v>339</v>
      </c>
      <c r="G3" s="46">
        <v>2</v>
      </c>
      <c r="H3" s="32" t="s">
        <v>293</v>
      </c>
      <c r="I3" s="30" t="s">
        <v>6</v>
      </c>
    </row>
    <row r="4" spans="1:10">
      <c r="A4" s="30" t="s">
        <v>44</v>
      </c>
      <c r="B4" s="30" t="s">
        <v>331</v>
      </c>
      <c r="C4" s="30" t="s">
        <v>44</v>
      </c>
      <c r="D4" s="30" t="s">
        <v>335</v>
      </c>
      <c r="E4" s="30" t="s">
        <v>313</v>
      </c>
      <c r="F4" s="30" t="s">
        <v>339</v>
      </c>
      <c r="G4" s="46">
        <v>3</v>
      </c>
      <c r="H4" s="32" t="s">
        <v>293</v>
      </c>
      <c r="I4" s="30" t="s">
        <v>6</v>
      </c>
    </row>
    <row r="5" spans="1:10">
      <c r="A5" s="30" t="s">
        <v>34</v>
      </c>
      <c r="B5" s="30" t="s">
        <v>331</v>
      </c>
      <c r="C5" s="30" t="s">
        <v>34</v>
      </c>
      <c r="D5" s="30" t="s">
        <v>335</v>
      </c>
      <c r="E5" s="30" t="s">
        <v>314</v>
      </c>
      <c r="F5" s="30" t="s">
        <v>339</v>
      </c>
      <c r="G5" s="46">
        <v>4</v>
      </c>
      <c r="H5" s="32" t="s">
        <v>293</v>
      </c>
      <c r="I5" s="30" t="s">
        <v>6</v>
      </c>
    </row>
    <row r="6" spans="1:10">
      <c r="A6" s="30" t="s">
        <v>28</v>
      </c>
      <c r="B6" s="30" t="s">
        <v>332</v>
      </c>
      <c r="C6" s="30" t="s">
        <v>28</v>
      </c>
      <c r="D6" s="30" t="s">
        <v>336</v>
      </c>
      <c r="E6" s="30" t="s">
        <v>315</v>
      </c>
      <c r="F6" s="30" t="s">
        <v>339</v>
      </c>
      <c r="G6" s="46">
        <v>5</v>
      </c>
      <c r="H6" s="32" t="s">
        <v>294</v>
      </c>
      <c r="I6" s="30" t="s">
        <v>6</v>
      </c>
    </row>
    <row r="7" spans="1:10">
      <c r="A7" s="30" t="s">
        <v>4</v>
      </c>
      <c r="B7" s="30" t="s">
        <v>332</v>
      </c>
      <c r="C7" s="30" t="s">
        <v>4</v>
      </c>
      <c r="D7" s="30" t="s">
        <v>336</v>
      </c>
      <c r="E7" s="30" t="s">
        <v>316</v>
      </c>
      <c r="F7" s="30" t="s">
        <v>339</v>
      </c>
      <c r="G7" s="46">
        <v>6</v>
      </c>
      <c r="H7" s="32" t="s">
        <v>294</v>
      </c>
      <c r="I7" s="30" t="s">
        <v>6</v>
      </c>
    </row>
    <row r="8" spans="1:10">
      <c r="A8" s="30" t="s">
        <v>31</v>
      </c>
      <c r="B8" s="30" t="s">
        <v>333</v>
      </c>
      <c r="C8" s="30" t="s">
        <v>31</v>
      </c>
      <c r="D8" s="30" t="s">
        <v>337</v>
      </c>
      <c r="E8" s="30" t="s">
        <v>317</v>
      </c>
      <c r="F8" s="30" t="s">
        <v>340</v>
      </c>
      <c r="G8" s="46">
        <v>7</v>
      </c>
      <c r="H8" s="32" t="s">
        <v>294</v>
      </c>
      <c r="I8" s="30" t="s">
        <v>6</v>
      </c>
    </row>
    <row r="9" spans="1:10">
      <c r="A9" s="30" t="s">
        <v>151</v>
      </c>
      <c r="B9" s="30" t="s">
        <v>333</v>
      </c>
      <c r="C9" s="30" t="s">
        <v>151</v>
      </c>
      <c r="D9" s="30" t="s">
        <v>337</v>
      </c>
      <c r="E9" s="30" t="s">
        <v>318</v>
      </c>
      <c r="F9" s="30" t="s">
        <v>340</v>
      </c>
      <c r="G9" s="46">
        <v>8</v>
      </c>
      <c r="H9" s="32" t="s">
        <v>295</v>
      </c>
      <c r="I9" s="30" t="s">
        <v>6</v>
      </c>
    </row>
    <row r="10" spans="1:10">
      <c r="A10" s="30" t="s">
        <v>154</v>
      </c>
      <c r="B10" s="30" t="s">
        <v>334</v>
      </c>
      <c r="C10" s="30" t="s">
        <v>154</v>
      </c>
      <c r="D10" s="30" t="s">
        <v>338</v>
      </c>
      <c r="E10" s="30" t="s">
        <v>319</v>
      </c>
      <c r="F10" s="30" t="s">
        <v>341</v>
      </c>
      <c r="G10" s="46">
        <v>9</v>
      </c>
      <c r="H10" s="32" t="s">
        <v>295</v>
      </c>
      <c r="I10" s="30" t="s">
        <v>6</v>
      </c>
    </row>
    <row r="11" spans="1:10">
      <c r="A11" s="30" t="s">
        <v>152</v>
      </c>
      <c r="B11" s="30" t="s">
        <v>334</v>
      </c>
      <c r="C11" s="30" t="s">
        <v>152</v>
      </c>
      <c r="D11" s="30" t="s">
        <v>338</v>
      </c>
      <c r="E11" s="30" t="s">
        <v>320</v>
      </c>
      <c r="F11" s="30" t="s">
        <v>341</v>
      </c>
      <c r="G11" s="46">
        <v>10</v>
      </c>
      <c r="H11" s="32" t="s">
        <v>295</v>
      </c>
      <c r="I11" s="30" t="s">
        <v>6</v>
      </c>
    </row>
    <row r="12" spans="1:10">
      <c r="A12" s="30" t="s">
        <v>150</v>
      </c>
      <c r="B12" s="30" t="s">
        <v>46</v>
      </c>
      <c r="C12" s="30" t="s">
        <v>150</v>
      </c>
      <c r="D12" s="30" t="s">
        <v>46</v>
      </c>
      <c r="E12" s="30" t="s">
        <v>321</v>
      </c>
      <c r="F12" s="30" t="s">
        <v>342</v>
      </c>
      <c r="G12" s="46">
        <v>11</v>
      </c>
      <c r="H12" s="32" t="s">
        <v>297</v>
      </c>
      <c r="I12" s="30" t="s">
        <v>5</v>
      </c>
    </row>
    <row r="13" spans="1:10">
      <c r="A13" s="30" t="s">
        <v>153</v>
      </c>
      <c r="B13" s="30" t="s">
        <v>46</v>
      </c>
      <c r="C13" s="30" t="s">
        <v>153</v>
      </c>
      <c r="D13" s="30" t="s">
        <v>46</v>
      </c>
      <c r="E13" s="30" t="s">
        <v>322</v>
      </c>
      <c r="F13" s="30" t="s">
        <v>342</v>
      </c>
      <c r="G13" s="46">
        <v>12</v>
      </c>
      <c r="H13" s="32" t="s">
        <v>297</v>
      </c>
      <c r="I13" s="30" t="s">
        <v>5</v>
      </c>
    </row>
    <row r="14" spans="1:10">
      <c r="A14" s="30" t="s">
        <v>155</v>
      </c>
      <c r="B14" s="30" t="s">
        <v>46</v>
      </c>
      <c r="C14" s="30" t="s">
        <v>155</v>
      </c>
      <c r="D14" s="30" t="s">
        <v>46</v>
      </c>
      <c r="E14" s="30" t="s">
        <v>323</v>
      </c>
      <c r="F14" s="30" t="s">
        <v>342</v>
      </c>
      <c r="G14" s="46">
        <v>13</v>
      </c>
      <c r="H14" s="32" t="s">
        <v>297</v>
      </c>
      <c r="I14" s="30" t="s">
        <v>5</v>
      </c>
    </row>
    <row r="15" spans="1:10">
      <c r="A15" s="30" t="s">
        <v>33</v>
      </c>
      <c r="B15" s="30" t="s">
        <v>46</v>
      </c>
      <c r="C15" s="30" t="s">
        <v>33</v>
      </c>
      <c r="D15" s="30" t="s">
        <v>46</v>
      </c>
      <c r="E15" s="30" t="s">
        <v>324</v>
      </c>
      <c r="F15" s="30" t="s">
        <v>342</v>
      </c>
      <c r="G15" s="46">
        <v>14</v>
      </c>
      <c r="H15" s="32" t="s">
        <v>298</v>
      </c>
      <c r="I15" s="30" t="s">
        <v>5</v>
      </c>
    </row>
    <row r="16" spans="1:10">
      <c r="A16" s="30" t="s">
        <v>46</v>
      </c>
      <c r="B16" s="30" t="s">
        <v>46</v>
      </c>
      <c r="C16" s="30" t="s">
        <v>46</v>
      </c>
      <c r="D16" s="30" t="s">
        <v>46</v>
      </c>
      <c r="E16" s="30" t="s">
        <v>325</v>
      </c>
      <c r="F16" s="30" t="s">
        <v>342</v>
      </c>
      <c r="G16" s="46">
        <v>15</v>
      </c>
      <c r="H16" s="32" t="s">
        <v>298</v>
      </c>
      <c r="I16" s="30" t="s">
        <v>5</v>
      </c>
    </row>
    <row r="17" spans="1:9">
      <c r="A17" s="30" t="s">
        <v>149</v>
      </c>
      <c r="B17" s="30" t="s">
        <v>46</v>
      </c>
      <c r="C17" s="30" t="s">
        <v>149</v>
      </c>
      <c r="D17" s="30" t="s">
        <v>46</v>
      </c>
      <c r="E17" s="30" t="s">
        <v>326</v>
      </c>
      <c r="F17" s="30" t="s">
        <v>342</v>
      </c>
      <c r="G17" s="46">
        <v>16</v>
      </c>
      <c r="H17" s="32" t="s">
        <v>298</v>
      </c>
      <c r="I17" s="30" t="s">
        <v>5</v>
      </c>
    </row>
    <row r="18" spans="1:9">
      <c r="A18" s="30" t="s">
        <v>287</v>
      </c>
      <c r="B18" s="30" t="s">
        <v>157</v>
      </c>
      <c r="C18" s="30" t="s">
        <v>156</v>
      </c>
      <c r="D18" s="30" t="s">
        <v>157</v>
      </c>
      <c r="E18" s="30" t="s">
        <v>327</v>
      </c>
      <c r="F18" s="30" t="s">
        <v>342</v>
      </c>
      <c r="G18" s="46">
        <v>17</v>
      </c>
      <c r="H18" s="32" t="s">
        <v>299</v>
      </c>
      <c r="I18" s="30" t="s">
        <v>5</v>
      </c>
    </row>
    <row r="19" spans="1:9">
      <c r="A19" s="30" t="s">
        <v>287</v>
      </c>
      <c r="B19" s="30" t="s">
        <v>157</v>
      </c>
      <c r="C19" s="30" t="s">
        <v>156</v>
      </c>
      <c r="D19" s="30" t="s">
        <v>157</v>
      </c>
      <c r="E19" s="30" t="s">
        <v>328</v>
      </c>
      <c r="F19" s="30" t="s">
        <v>342</v>
      </c>
      <c r="G19" s="46">
        <v>18</v>
      </c>
      <c r="H19" s="32" t="s">
        <v>300</v>
      </c>
      <c r="I19" s="30" t="s">
        <v>5</v>
      </c>
    </row>
    <row r="20" spans="1:9">
      <c r="A20" s="30" t="s">
        <v>288</v>
      </c>
      <c r="B20" s="30" t="s">
        <v>157</v>
      </c>
      <c r="C20" s="30" t="s">
        <v>156</v>
      </c>
      <c r="D20" s="30" t="s">
        <v>157</v>
      </c>
      <c r="E20" s="30" t="s">
        <v>329</v>
      </c>
      <c r="F20" s="30" t="s">
        <v>342</v>
      </c>
      <c r="G20" s="46">
        <v>19</v>
      </c>
      <c r="H20" s="32" t="s">
        <v>301</v>
      </c>
      <c r="I20" s="30" t="s">
        <v>5</v>
      </c>
    </row>
    <row r="21" spans="1:9">
      <c r="A21" s="30" t="s">
        <v>289</v>
      </c>
      <c r="B21" s="30" t="s">
        <v>157</v>
      </c>
      <c r="C21" s="30" t="s">
        <v>156</v>
      </c>
      <c r="D21" s="30" t="s">
        <v>157</v>
      </c>
      <c r="E21" s="30" t="s">
        <v>330</v>
      </c>
      <c r="F21" s="30" t="s">
        <v>342</v>
      </c>
      <c r="G21" s="46">
        <v>20</v>
      </c>
      <c r="H21" s="32" t="s">
        <v>301</v>
      </c>
      <c r="I21" s="30" t="s">
        <v>5</v>
      </c>
    </row>
    <row r="22" spans="1:9">
      <c r="A22" s="30" t="s">
        <v>157</v>
      </c>
      <c r="B22" s="30" t="s">
        <v>157</v>
      </c>
      <c r="C22" s="30" t="s">
        <v>156</v>
      </c>
      <c r="D22" s="30" t="s">
        <v>157</v>
      </c>
      <c r="E22" s="30" t="s">
        <v>330</v>
      </c>
      <c r="F22" s="30" t="s">
        <v>342</v>
      </c>
      <c r="G22" s="46">
        <v>21</v>
      </c>
      <c r="H22" s="32" t="s">
        <v>301</v>
      </c>
      <c r="I22" s="30" t="s">
        <v>5</v>
      </c>
    </row>
    <row r="23" spans="1:9">
      <c r="A23" s="30" t="s">
        <v>290</v>
      </c>
      <c r="C23" s="30" t="s">
        <v>309</v>
      </c>
      <c r="E23" s="30" t="s">
        <v>157</v>
      </c>
      <c r="F23" s="30" t="s">
        <v>342</v>
      </c>
      <c r="G23" s="46">
        <v>22</v>
      </c>
      <c r="H23" s="32" t="s">
        <v>302</v>
      </c>
      <c r="I23" s="30" t="s">
        <v>5</v>
      </c>
    </row>
    <row r="24" spans="1:9">
      <c r="A24" s="30" t="s">
        <v>290</v>
      </c>
      <c r="C24" s="30" t="s">
        <v>310</v>
      </c>
      <c r="E24" s="30" t="s">
        <v>157</v>
      </c>
      <c r="F24" s="30" t="s">
        <v>342</v>
      </c>
      <c r="G24" s="46">
        <v>23</v>
      </c>
      <c r="H24" s="32" t="s">
        <v>302</v>
      </c>
      <c r="I24" s="30" t="s">
        <v>5</v>
      </c>
    </row>
    <row r="25" spans="1:9">
      <c r="A25" s="30" t="s">
        <v>290</v>
      </c>
      <c r="C25" s="30" t="s">
        <v>290</v>
      </c>
      <c r="E25" s="30" t="s">
        <v>157</v>
      </c>
      <c r="F25" s="30" t="s">
        <v>342</v>
      </c>
      <c r="G25" s="46">
        <v>24</v>
      </c>
      <c r="H25" s="32" t="s">
        <v>302</v>
      </c>
      <c r="I25" s="30" t="s">
        <v>5</v>
      </c>
    </row>
    <row r="26" spans="1:9">
      <c r="A26" s="30" t="s">
        <v>11</v>
      </c>
      <c r="C26" s="30" t="s">
        <v>11</v>
      </c>
      <c r="E26" s="30" t="s">
        <v>11</v>
      </c>
      <c r="G26" s="46">
        <v>25</v>
      </c>
      <c r="H26" s="32" t="s">
        <v>422</v>
      </c>
      <c r="I26" s="30" t="s">
        <v>5</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TATICPARAM">
    <tabColor theme="1"/>
  </sheetPr>
  <dimension ref="A1:BK19"/>
  <sheetViews>
    <sheetView workbookViewId="0">
      <pane ySplit="1" topLeftCell="A2" activePane="bottomLeft" state="frozen"/>
      <selection pane="bottomLeft" activeCell="A2" sqref="A2"/>
    </sheetView>
  </sheetViews>
  <sheetFormatPr baseColWidth="10" defaultColWidth="9.140625" defaultRowHeight="11.25"/>
  <cols>
    <col min="1" max="1" width="14.140625" style="2" bestFit="1" customWidth="1"/>
    <col min="2" max="2" width="12.28515625" style="2" bestFit="1" customWidth="1"/>
    <col min="3" max="3" width="5.28515625" style="2" bestFit="1" customWidth="1"/>
    <col min="4" max="5" width="5.28515625" style="2" customWidth="1"/>
    <col min="6" max="6" width="7.140625" style="2" bestFit="1" customWidth="1"/>
    <col min="7" max="7" width="8.85546875" style="2" bestFit="1" customWidth="1"/>
    <col min="8" max="8" width="10" style="2" bestFit="1" customWidth="1"/>
    <col min="9" max="9" width="9.28515625" style="2" bestFit="1" customWidth="1"/>
    <col min="10" max="10" width="11.7109375" style="2" bestFit="1" customWidth="1"/>
    <col min="11" max="11" width="5.42578125" style="2" bestFit="1" customWidth="1"/>
    <col min="12" max="12" width="7.7109375" style="2" bestFit="1" customWidth="1"/>
    <col min="13" max="13" width="10.5703125" style="2" bestFit="1" customWidth="1"/>
    <col min="14" max="14" width="10.140625" style="2" bestFit="1" customWidth="1"/>
    <col min="15" max="16" width="10.140625" style="2" customWidth="1"/>
    <col min="17" max="17" width="8.5703125" style="2" bestFit="1" customWidth="1"/>
    <col min="18" max="18" width="8.7109375" style="2" bestFit="1" customWidth="1"/>
    <col min="19" max="19" width="11" style="2" bestFit="1" customWidth="1"/>
    <col min="20" max="20" width="15.85546875" style="2" bestFit="1" customWidth="1"/>
    <col min="21" max="21" width="5.42578125" style="2" customWidth="1"/>
    <col min="22" max="54" width="9.140625" style="2"/>
    <col min="55" max="55" width="6" style="2" bestFit="1" customWidth="1"/>
    <col min="56" max="56" width="11.140625" style="2" bestFit="1" customWidth="1"/>
    <col min="57" max="57" width="9.28515625" style="2" bestFit="1" customWidth="1"/>
    <col min="58" max="58" width="11.5703125" style="2" bestFit="1" customWidth="1"/>
    <col min="59" max="59" width="9" style="2" bestFit="1" customWidth="1"/>
    <col min="60" max="60" width="8.85546875" style="2" bestFit="1" customWidth="1"/>
    <col min="61" max="61" width="10.28515625" style="2" bestFit="1" customWidth="1"/>
    <col min="62" max="62" width="7.5703125" style="2" bestFit="1" customWidth="1"/>
    <col min="63" max="63" width="12.7109375" style="2" bestFit="1" customWidth="1"/>
    <col min="64" max="16384" width="9.140625" style="2"/>
  </cols>
  <sheetData>
    <row r="1" spans="1:63" s="8" customFormat="1">
      <c r="A1" s="5" t="s">
        <v>69</v>
      </c>
      <c r="B1" s="5" t="s">
        <v>70</v>
      </c>
      <c r="C1" s="5" t="s">
        <v>1</v>
      </c>
      <c r="D1" s="5" t="s">
        <v>71</v>
      </c>
      <c r="E1" s="5" t="s">
        <v>72</v>
      </c>
      <c r="F1" s="5" t="s">
        <v>73</v>
      </c>
      <c r="G1" s="5" t="s">
        <v>109</v>
      </c>
      <c r="H1" s="5" t="s">
        <v>115</v>
      </c>
      <c r="I1" s="5" t="s">
        <v>252</v>
      </c>
      <c r="J1" s="5" t="s">
        <v>421</v>
      </c>
      <c r="K1" s="6" t="s">
        <v>74</v>
      </c>
      <c r="L1" s="6" t="s">
        <v>75</v>
      </c>
      <c r="M1" s="6" t="s">
        <v>76</v>
      </c>
      <c r="N1" s="6" t="s">
        <v>77</v>
      </c>
      <c r="O1" s="6" t="s">
        <v>78</v>
      </c>
      <c r="P1" s="6" t="s">
        <v>79</v>
      </c>
      <c r="Q1" s="6" t="s">
        <v>80</v>
      </c>
      <c r="R1" s="6" t="s">
        <v>81</v>
      </c>
      <c r="S1" s="6" t="s">
        <v>82</v>
      </c>
      <c r="T1" s="6" t="s">
        <v>83</v>
      </c>
      <c r="U1" s="5" t="s">
        <v>84</v>
      </c>
      <c r="V1" s="5" t="s">
        <v>85</v>
      </c>
      <c r="W1" s="5" t="s">
        <v>86</v>
      </c>
      <c r="X1" s="5" t="s">
        <v>87</v>
      </c>
      <c r="Y1" s="5" t="s">
        <v>88</v>
      </c>
      <c r="Z1" s="7" t="s">
        <v>89</v>
      </c>
      <c r="AA1" s="7" t="s">
        <v>90</v>
      </c>
      <c r="AB1" s="7" t="s">
        <v>91</v>
      </c>
      <c r="AC1" s="7" t="s">
        <v>92</v>
      </c>
      <c r="AD1" s="5" t="s">
        <v>93</v>
      </c>
      <c r="AE1" s="5" t="s">
        <v>94</v>
      </c>
      <c r="AF1" s="5" t="s">
        <v>95</v>
      </c>
      <c r="AG1" s="5" t="s">
        <v>96</v>
      </c>
      <c r="AH1" s="5" t="s">
        <v>97</v>
      </c>
      <c r="AI1" s="7" t="s">
        <v>98</v>
      </c>
      <c r="AJ1" s="7" t="s">
        <v>99</v>
      </c>
      <c r="AK1" s="7" t="s">
        <v>100</v>
      </c>
      <c r="AL1" s="7" t="s">
        <v>101</v>
      </c>
      <c r="AM1" s="5" t="s">
        <v>102</v>
      </c>
      <c r="AN1" s="5" t="s">
        <v>103</v>
      </c>
      <c r="AO1" s="5" t="s">
        <v>104</v>
      </c>
      <c r="AP1" s="6" t="s">
        <v>110</v>
      </c>
      <c r="AQ1" s="6" t="s">
        <v>111</v>
      </c>
      <c r="AR1" s="6" t="s">
        <v>112</v>
      </c>
      <c r="AS1" s="6" t="s">
        <v>113</v>
      </c>
      <c r="AT1" s="6" t="s">
        <v>114</v>
      </c>
      <c r="AU1" s="5" t="s">
        <v>116</v>
      </c>
      <c r="AV1" s="5" t="s">
        <v>117</v>
      </c>
      <c r="AW1" s="5" t="s">
        <v>118</v>
      </c>
      <c r="AX1" s="5" t="s">
        <v>119</v>
      </c>
      <c r="AY1" s="5" t="s">
        <v>120</v>
      </c>
      <c r="AZ1" s="6" t="s">
        <v>121</v>
      </c>
      <c r="BA1" s="6" t="s">
        <v>122</v>
      </c>
      <c r="BB1" s="6" t="s">
        <v>123</v>
      </c>
      <c r="BC1" s="5" t="s">
        <v>124</v>
      </c>
      <c r="BD1" s="5" t="s">
        <v>125</v>
      </c>
      <c r="BE1" s="5" t="s">
        <v>126</v>
      </c>
      <c r="BF1" s="5" t="s">
        <v>127</v>
      </c>
      <c r="BG1" s="5" t="s">
        <v>128</v>
      </c>
      <c r="BH1" s="5" t="s">
        <v>129</v>
      </c>
      <c r="BI1" s="5" t="s">
        <v>130</v>
      </c>
      <c r="BJ1" s="5" t="s">
        <v>131</v>
      </c>
      <c r="BK1" s="5" t="s">
        <v>132</v>
      </c>
    </row>
    <row r="2" spans="1:63" s="9" customFormat="1">
      <c r="A2" s="9" t="s">
        <v>105</v>
      </c>
      <c r="B2" s="9" t="s">
        <v>106</v>
      </c>
      <c r="C2" s="9">
        <v>30</v>
      </c>
      <c r="D2" s="9" t="s">
        <v>432</v>
      </c>
      <c r="E2" s="9" t="s">
        <v>433</v>
      </c>
      <c r="F2" s="9" t="b">
        <v>0</v>
      </c>
      <c r="G2" s="9" t="b">
        <v>1</v>
      </c>
      <c r="H2" s="9" t="b">
        <v>0</v>
      </c>
      <c r="I2" s="9" t="b">
        <v>0</v>
      </c>
      <c r="J2" s="34">
        <v>365</v>
      </c>
      <c r="K2" s="9" t="s">
        <v>251</v>
      </c>
      <c r="L2" s="9" t="s">
        <v>440</v>
      </c>
      <c r="M2" s="9" t="s">
        <v>255</v>
      </c>
      <c r="N2" s="9">
        <v>1</v>
      </c>
      <c r="O2" s="9" t="s">
        <v>256</v>
      </c>
      <c r="P2" s="9" t="s">
        <v>440</v>
      </c>
      <c r="Q2" s="9" t="s">
        <v>107</v>
      </c>
      <c r="R2" s="9" t="s">
        <v>257</v>
      </c>
      <c r="S2" s="9" t="s">
        <v>258</v>
      </c>
      <c r="T2" s="9" t="s">
        <v>441</v>
      </c>
      <c r="U2" s="9" t="s">
        <v>251</v>
      </c>
      <c r="V2" s="9">
        <v>-877.5</v>
      </c>
      <c r="W2" s="9">
        <v>18</v>
      </c>
      <c r="X2" s="9">
        <v>836.3499755859375</v>
      </c>
      <c r="Y2" s="9">
        <v>695.20001220703125</v>
      </c>
      <c r="Z2" s="9" t="s">
        <v>440</v>
      </c>
      <c r="AA2" s="9" t="s">
        <v>440</v>
      </c>
      <c r="AB2" s="9" t="s">
        <v>357</v>
      </c>
      <c r="AC2" s="9" t="s">
        <v>444</v>
      </c>
      <c r="AD2" s="9" t="s">
        <v>251</v>
      </c>
      <c r="AE2" s="9">
        <v>34.5</v>
      </c>
      <c r="AF2" s="9">
        <v>36</v>
      </c>
      <c r="AG2" s="9">
        <v>848.1500244140625</v>
      </c>
      <c r="AH2" s="9">
        <v>652.79998779296875</v>
      </c>
      <c r="AI2" s="9" t="s">
        <v>440</v>
      </c>
      <c r="AJ2" s="9" t="s">
        <v>440</v>
      </c>
      <c r="AK2" s="9" t="s">
        <v>412</v>
      </c>
      <c r="AL2" s="9" t="s">
        <v>442</v>
      </c>
      <c r="AM2" s="9" t="s">
        <v>251</v>
      </c>
      <c r="AN2" s="9">
        <v>-833.25</v>
      </c>
      <c r="AO2" s="9">
        <v>84</v>
      </c>
      <c r="AP2" s="9" t="s">
        <v>251</v>
      </c>
      <c r="AQ2" s="9">
        <v>1068</v>
      </c>
      <c r="AR2" s="9">
        <v>57</v>
      </c>
      <c r="AS2" s="9">
        <v>728.9000244140625</v>
      </c>
      <c r="AT2" s="9">
        <v>659.95001220703125</v>
      </c>
      <c r="AU2" s="9" t="s">
        <v>251</v>
      </c>
      <c r="AV2" s="9">
        <v>-744.75</v>
      </c>
      <c r="AW2" s="9">
        <v>241.5</v>
      </c>
      <c r="AX2" s="9">
        <v>566.79998779296875</v>
      </c>
      <c r="AY2" s="9">
        <v>394.35000610351562</v>
      </c>
      <c r="AZ2" s="9" t="s">
        <v>443</v>
      </c>
      <c r="BA2" s="9">
        <v>672.75</v>
      </c>
      <c r="BB2" s="9">
        <v>262.5</v>
      </c>
      <c r="BC2" s="9" t="s">
        <v>415</v>
      </c>
      <c r="BD2" s="9" t="s">
        <v>416</v>
      </c>
      <c r="BE2" s="9" t="s">
        <v>417</v>
      </c>
      <c r="BF2" s="9" t="s">
        <v>418</v>
      </c>
      <c r="BG2" s="9" t="s">
        <v>6</v>
      </c>
      <c r="BH2" s="9" t="s">
        <v>419</v>
      </c>
      <c r="BI2" s="9" t="b">
        <v>1</v>
      </c>
      <c r="BJ2" s="9" t="b">
        <v>1</v>
      </c>
      <c r="BK2" s="9" t="s">
        <v>2</v>
      </c>
    </row>
    <row r="3" spans="1:63">
      <c r="A3" s="9"/>
      <c r="B3" s="9"/>
      <c r="C3" s="9"/>
      <c r="D3" s="9"/>
      <c r="E3" s="9"/>
      <c r="F3" s="9"/>
      <c r="G3" s="9"/>
      <c r="H3" s="9"/>
      <c r="I3" s="9"/>
      <c r="J3" s="9"/>
      <c r="K3" s="9"/>
      <c r="L3" s="9"/>
      <c r="M3" s="9"/>
      <c r="N3" s="9"/>
      <c r="O3" s="9"/>
      <c r="P3" s="9"/>
      <c r="Q3" s="9"/>
      <c r="R3" s="9"/>
      <c r="S3" s="9"/>
      <c r="T3" s="9"/>
      <c r="U3" s="9" t="s">
        <v>253</v>
      </c>
      <c r="V3" s="9">
        <v>1030.5</v>
      </c>
      <c r="W3" s="9">
        <v>43.5</v>
      </c>
      <c r="X3" s="9">
        <v>723.70001220703125</v>
      </c>
      <c r="Y3" s="9">
        <v>631.75</v>
      </c>
      <c r="Z3" s="9"/>
      <c r="AA3" s="9"/>
      <c r="AB3" s="9"/>
      <c r="AC3" s="9"/>
      <c r="AD3" s="9"/>
      <c r="AE3" s="9"/>
      <c r="AF3" s="9"/>
      <c r="AG3" s="9"/>
      <c r="AH3" s="9"/>
      <c r="AI3" s="9"/>
      <c r="AJ3" s="9"/>
      <c r="AK3" s="9"/>
      <c r="AL3" s="9"/>
      <c r="AM3" s="9" t="s">
        <v>108</v>
      </c>
      <c r="AN3" s="9">
        <v>90</v>
      </c>
      <c r="AO3" s="9">
        <v>45</v>
      </c>
      <c r="AP3" s="9" t="s">
        <v>253</v>
      </c>
      <c r="AQ3" s="9">
        <v>2025.75</v>
      </c>
      <c r="AR3" s="9">
        <v>73.5</v>
      </c>
      <c r="AS3" s="9">
        <v>742.29998779296875</v>
      </c>
      <c r="AT3" s="9">
        <v>585.3499755859375</v>
      </c>
      <c r="AU3" s="9" t="s">
        <v>253</v>
      </c>
      <c r="AV3" s="9">
        <v>54</v>
      </c>
      <c r="AW3" s="9">
        <v>24.75</v>
      </c>
      <c r="AX3" s="9">
        <v>793.3499755859375</v>
      </c>
      <c r="AY3" s="9">
        <v>691.95001220703125</v>
      </c>
      <c r="AZ3" s="9" t="s">
        <v>251</v>
      </c>
      <c r="BA3" s="9">
        <v>24.75</v>
      </c>
      <c r="BB3" s="9">
        <v>171.75</v>
      </c>
      <c r="BC3" s="9" t="s">
        <v>423</v>
      </c>
      <c r="BD3" s="9" t="s">
        <v>416</v>
      </c>
      <c r="BE3" s="9" t="s">
        <v>424</v>
      </c>
      <c r="BF3" s="9" t="s">
        <v>418</v>
      </c>
      <c r="BG3" s="9" t="s">
        <v>6</v>
      </c>
      <c r="BH3" s="9" t="s">
        <v>419</v>
      </c>
      <c r="BI3" s="9" t="b">
        <v>1</v>
      </c>
      <c r="BJ3" s="9" t="b">
        <v>1</v>
      </c>
      <c r="BK3" s="9" t="s">
        <v>296</v>
      </c>
    </row>
    <row r="4" spans="1:63">
      <c r="A4" s="9"/>
      <c r="B4" s="9"/>
      <c r="C4" s="9"/>
      <c r="D4" s="9"/>
      <c r="E4" s="9"/>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t="s">
        <v>425</v>
      </c>
      <c r="BD4" s="9" t="s">
        <v>416</v>
      </c>
      <c r="BE4" s="9" t="s">
        <v>426</v>
      </c>
      <c r="BF4" s="9" t="s">
        <v>427</v>
      </c>
      <c r="BG4" s="9" t="s">
        <v>428</v>
      </c>
      <c r="BH4" s="9" t="s">
        <v>429</v>
      </c>
      <c r="BI4" s="9" t="b">
        <v>1</v>
      </c>
      <c r="BJ4" s="9" t="b">
        <v>0</v>
      </c>
      <c r="BK4" s="9" t="s">
        <v>269</v>
      </c>
    </row>
    <row r="5" spans="1:63">
      <c r="A5" s="9"/>
      <c r="B5" s="9"/>
      <c r="C5" s="9"/>
      <c r="D5" s="9"/>
      <c r="E5" s="9"/>
      <c r="F5" s="9"/>
      <c r="G5" s="9"/>
      <c r="H5" s="9"/>
      <c r="I5" s="9"/>
      <c r="J5" s="9"/>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c r="BA5" s="9"/>
      <c r="BB5" s="9"/>
      <c r="BC5" s="9"/>
      <c r="BD5" s="9"/>
      <c r="BE5" s="9"/>
      <c r="BF5" s="9"/>
      <c r="BG5" s="9"/>
      <c r="BH5" s="9"/>
      <c r="BI5" s="9"/>
      <c r="BJ5" s="9"/>
      <c r="BK5" s="9"/>
    </row>
    <row r="6" spans="1:63">
      <c r="A6" s="9"/>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c r="BJ6" s="9"/>
      <c r="BK6" s="9"/>
    </row>
    <row r="7" spans="1:63">
      <c r="A7" s="9"/>
      <c r="B7" s="9"/>
      <c r="C7" s="9"/>
      <c r="D7" s="9"/>
      <c r="E7" s="9"/>
      <c r="F7" s="9"/>
      <c r="G7" s="9"/>
      <c r="H7" s="9"/>
      <c r="I7" s="9"/>
      <c r="J7" s="9"/>
      <c r="K7" s="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row>
    <row r="8" spans="1:63">
      <c r="A8" s="9"/>
      <c r="B8" s="9"/>
      <c r="C8" s="9"/>
      <c r="D8" s="9"/>
      <c r="E8" s="9"/>
      <c r="F8" s="9"/>
      <c r="G8" s="9"/>
      <c r="H8" s="9"/>
      <c r="I8" s="9"/>
      <c r="J8" s="9"/>
      <c r="K8" s="9"/>
      <c r="L8" s="9"/>
      <c r="M8" s="9"/>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c r="AY8" s="9"/>
      <c r="AZ8" s="9"/>
      <c r="BA8" s="9"/>
      <c r="BB8" s="9"/>
      <c r="BC8" s="9"/>
      <c r="BD8" s="9"/>
      <c r="BE8" s="9"/>
      <c r="BF8" s="9"/>
      <c r="BG8" s="9"/>
      <c r="BH8" s="9"/>
      <c r="BI8" s="9"/>
      <c r="BJ8" s="9"/>
      <c r="BK8" s="9"/>
    </row>
    <row r="9" spans="1:63">
      <c r="A9" s="9"/>
      <c r="B9" s="9"/>
      <c r="C9" s="9"/>
      <c r="D9" s="9"/>
      <c r="E9" s="9"/>
      <c r="F9" s="9"/>
      <c r="G9" s="9"/>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c r="AY9" s="9"/>
      <c r="AZ9" s="9"/>
      <c r="BA9" s="9"/>
      <c r="BB9" s="9"/>
      <c r="BC9" s="9"/>
      <c r="BD9" s="9"/>
      <c r="BE9" s="9"/>
      <c r="BF9" s="9"/>
      <c r="BG9" s="9"/>
      <c r="BH9" s="9"/>
      <c r="BI9" s="9"/>
      <c r="BJ9" s="9"/>
      <c r="BK9" s="9"/>
    </row>
    <row r="10" spans="1:63">
      <c r="A10" s="9"/>
      <c r="B10" s="9"/>
      <c r="C10" s="9"/>
      <c r="D10" s="9"/>
      <c r="E10" s="9"/>
      <c r="F10" s="9"/>
      <c r="G10" s="9"/>
      <c r="H10" s="9"/>
      <c r="I10" s="9"/>
      <c r="J10" s="9"/>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c r="AY10" s="9"/>
      <c r="AZ10" s="9"/>
      <c r="BA10" s="9"/>
      <c r="BB10" s="9"/>
      <c r="BC10" s="9"/>
      <c r="BD10" s="9"/>
      <c r="BE10" s="9"/>
      <c r="BF10" s="9"/>
      <c r="BG10" s="9"/>
      <c r="BH10" s="9"/>
      <c r="BI10" s="9"/>
      <c r="BJ10" s="9"/>
      <c r="BK10" s="9"/>
    </row>
    <row r="11" spans="1:63">
      <c r="A11" s="9"/>
      <c r="B11" s="9"/>
      <c r="C11" s="9"/>
      <c r="D11" s="9"/>
      <c r="E11" s="9"/>
      <c r="F11" s="9"/>
      <c r="G11" s="9"/>
      <c r="H11" s="9"/>
      <c r="I11" s="9"/>
      <c r="J11" s="9"/>
      <c r="K11" s="9"/>
      <c r="L11" s="9"/>
      <c r="M11" s="9"/>
      <c r="N11" s="9"/>
      <c r="O11" s="9"/>
      <c r="P11" s="9"/>
      <c r="Q11" s="9"/>
      <c r="R11" s="9"/>
      <c r="S11" s="9"/>
      <c r="T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c r="AY11" s="9"/>
      <c r="AZ11" s="9"/>
      <c r="BA11" s="9"/>
      <c r="BB11" s="9"/>
      <c r="BC11" s="9"/>
      <c r="BD11" s="9"/>
      <c r="BE11" s="9"/>
      <c r="BF11" s="9"/>
      <c r="BG11" s="9"/>
      <c r="BH11" s="9"/>
      <c r="BI11" s="9"/>
      <c r="BJ11" s="9"/>
      <c r="BK11" s="9"/>
    </row>
    <row r="12" spans="1:63">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row>
    <row r="13" spans="1:63">
      <c r="A13" s="9"/>
      <c r="B13" s="9"/>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c r="AY13" s="9"/>
      <c r="AZ13" s="9"/>
      <c r="BA13" s="9"/>
      <c r="BB13" s="9"/>
      <c r="BC13" s="9"/>
      <c r="BD13" s="9"/>
      <c r="BE13" s="9"/>
      <c r="BF13" s="9"/>
      <c r="BG13" s="9"/>
      <c r="BH13" s="9"/>
      <c r="BI13" s="9"/>
      <c r="BJ13" s="9"/>
      <c r="BK13" s="9"/>
    </row>
    <row r="14" spans="1:63">
      <c r="A14" s="9"/>
      <c r="B14" s="9"/>
      <c r="C14" s="9"/>
      <c r="D14" s="9"/>
      <c r="E14" s="9"/>
      <c r="F14" s="9"/>
      <c r="G14" s="9"/>
      <c r="H14" s="9"/>
      <c r="I14" s="9"/>
      <c r="J14" s="9"/>
      <c r="K14" s="9"/>
      <c r="L14" s="9"/>
      <c r="M14" s="9"/>
      <c r="N14" s="9"/>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c r="AY14" s="9"/>
      <c r="AZ14" s="9"/>
      <c r="BA14" s="9"/>
      <c r="BB14" s="9"/>
      <c r="BC14" s="9"/>
      <c r="BD14" s="9"/>
      <c r="BE14" s="9"/>
      <c r="BF14" s="9"/>
      <c r="BG14" s="9"/>
      <c r="BH14" s="9"/>
      <c r="BI14" s="9"/>
      <c r="BJ14" s="9"/>
      <c r="BK14" s="9"/>
    </row>
    <row r="15" spans="1:63">
      <c r="A15" s="9"/>
      <c r="B15" s="9"/>
      <c r="C15" s="9"/>
      <c r="D15" s="9"/>
      <c r="E15" s="9"/>
      <c r="F15" s="9"/>
      <c r="G15" s="9"/>
      <c r="H15" s="9"/>
      <c r="I15" s="9"/>
      <c r="J15" s="9"/>
      <c r="K15" s="9"/>
      <c r="L15" s="9"/>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c r="AY15" s="9"/>
      <c r="AZ15" s="9"/>
      <c r="BA15" s="9"/>
      <c r="BB15" s="9"/>
      <c r="BC15" s="9"/>
      <c r="BD15" s="9"/>
      <c r="BE15" s="9"/>
      <c r="BF15" s="9"/>
      <c r="BG15" s="9"/>
      <c r="BH15" s="9"/>
      <c r="BI15" s="9"/>
      <c r="BJ15" s="9"/>
      <c r="BK15" s="9"/>
    </row>
    <row r="16" spans="1:63">
      <c r="A16" s="9"/>
      <c r="B16" s="9"/>
      <c r="C16" s="9"/>
      <c r="D16" s="9"/>
      <c r="E16" s="9"/>
      <c r="F16" s="9"/>
      <c r="G16" s="9"/>
      <c r="H16" s="9"/>
      <c r="I16" s="9"/>
      <c r="J16" s="9"/>
      <c r="K16" s="9"/>
      <c r="L16" s="9"/>
      <c r="M16" s="9"/>
      <c r="N16" s="9"/>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c r="AY16" s="9"/>
      <c r="AZ16" s="9"/>
      <c r="BA16" s="9"/>
      <c r="BB16" s="9"/>
      <c r="BC16" s="9"/>
      <c r="BD16" s="9"/>
      <c r="BE16" s="9"/>
      <c r="BF16" s="9"/>
      <c r="BG16" s="9"/>
      <c r="BH16" s="9"/>
      <c r="BI16" s="9"/>
      <c r="BJ16" s="9"/>
      <c r="BK16" s="9"/>
    </row>
    <row r="17" spans="1:63">
      <c r="A17" s="9"/>
      <c r="B17" s="9"/>
      <c r="C17" s="9"/>
      <c r="D17" s="9"/>
      <c r="E17" s="9"/>
      <c r="F17" s="9"/>
      <c r="G17" s="9"/>
      <c r="H17" s="9"/>
      <c r="I17" s="9"/>
      <c r="J17" s="9"/>
      <c r="K17" s="9"/>
      <c r="L17" s="9"/>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c r="AY17" s="9"/>
      <c r="AZ17" s="9"/>
      <c r="BA17" s="9"/>
      <c r="BB17" s="9"/>
      <c r="BC17" s="9"/>
      <c r="BD17" s="9"/>
      <c r="BE17" s="9"/>
      <c r="BF17" s="9"/>
      <c r="BG17" s="9"/>
      <c r="BH17" s="9"/>
      <c r="BI17" s="9"/>
      <c r="BJ17" s="9"/>
      <c r="BK17" s="9"/>
    </row>
    <row r="18" spans="1:63">
      <c r="A18" s="9"/>
      <c r="B18" s="9"/>
      <c r="C18" s="9"/>
      <c r="D18" s="9"/>
      <c r="E18" s="9"/>
      <c r="F18" s="9"/>
      <c r="G18" s="9"/>
      <c r="H18" s="9"/>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c r="AY18" s="9"/>
      <c r="AZ18" s="9"/>
      <c r="BA18" s="9"/>
      <c r="BB18" s="9"/>
      <c r="BC18" s="9"/>
      <c r="BD18" s="9"/>
      <c r="BE18" s="9"/>
      <c r="BF18" s="9"/>
      <c r="BG18" s="9"/>
      <c r="BH18" s="9"/>
      <c r="BI18" s="9"/>
      <c r="BJ18" s="9"/>
      <c r="BK18" s="9"/>
    </row>
    <row r="19" spans="1:63">
      <c r="A19" s="9"/>
      <c r="B19" s="9"/>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c r="AY19" s="9"/>
      <c r="AZ19" s="9"/>
      <c r="BA19" s="9"/>
      <c r="BB19" s="9"/>
      <c r="BC19" s="9"/>
      <c r="BD19" s="9"/>
      <c r="BE19" s="9"/>
      <c r="BF19" s="9"/>
      <c r="BG19" s="9"/>
      <c r="BH19" s="9"/>
      <c r="BI19" s="9"/>
      <c r="BJ19" s="9"/>
      <c r="BK19" s="9"/>
    </row>
  </sheetData>
  <sortState ref="BC2:BK19">
    <sortCondition ref="BC2"/>
  </sortState>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12</vt:i4>
      </vt:variant>
      <vt:variant>
        <vt:lpstr>Plages nommées</vt:lpstr>
      </vt:variant>
      <vt:variant>
        <vt:i4>1</vt:i4>
      </vt:variant>
    </vt:vector>
  </HeadingPairs>
  <TitlesOfParts>
    <vt:vector size="13" baseType="lpstr">
      <vt:lpstr>DB</vt:lpstr>
      <vt:lpstr>DBFU</vt:lpstr>
      <vt:lpstr>DBF</vt:lpstr>
      <vt:lpstr>DBH</vt:lpstr>
      <vt:lpstr>DATA</vt:lpstr>
      <vt:lpstr>DBAO</vt:lpstr>
      <vt:lpstr>DBAT</vt:lpstr>
      <vt:lpstr>DBSAT</vt:lpstr>
      <vt:lpstr>DBMGT1</vt:lpstr>
      <vt:lpstr>DBMGT2</vt:lpstr>
      <vt:lpstr>TB</vt:lpstr>
      <vt:lpstr>STATICPARAM</vt:lpstr>
      <vt:lpstr>NDaysOutdated</vt:lpstr>
    </vt:vector>
  </TitlesOfParts>
  <Company>KBL (Switzerland) LTD.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COPPEX François</dc:creator>
  <cp:lastModifiedBy>Dadou</cp:lastModifiedBy>
  <cp:lastPrinted>2014-08-15T09:35:20Z</cp:lastPrinted>
  <dcterms:created xsi:type="dcterms:W3CDTF">2014-08-12T12:07:13Z</dcterms:created>
  <dcterms:modified xsi:type="dcterms:W3CDTF">2015-12-23T23:17:52Z</dcterms:modified>
</cp:coreProperties>
</file>