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60" windowWidth="12285" windowHeight="5910"/>
  </bookViews>
  <sheets>
    <sheet name="z" sheetId="8" r:id="rId1"/>
  </sheets>
  <functionGroups builtInGroupCount="17"/>
  <definedNames>
    <definedName name="_xlnm.Print_Area" localSheetId="0">z!$N$1:$Y$52,z!$O$55:$Y$98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8" l="1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42" i="8" s="1"/>
  <c r="H28" i="8"/>
  <c r="H27" i="8"/>
  <c r="K13" i="8" l="1"/>
  <c r="K14" i="8"/>
  <c r="K12" i="8"/>
  <c r="K19" i="8"/>
  <c r="K20" i="8"/>
  <c r="K21" i="8"/>
  <c r="K18" i="8"/>
  <c r="J23" i="8"/>
  <c r="J22" i="8"/>
  <c r="J14" i="8"/>
  <c r="I23" i="8"/>
  <c r="I22" i="8"/>
  <c r="I14" i="8"/>
  <c r="X96" i="8" l="1"/>
  <c r="X95" i="8"/>
  <c r="X94" i="8"/>
  <c r="X93" i="8"/>
  <c r="X92" i="8"/>
  <c r="X61" i="8"/>
  <c r="X62" i="8"/>
  <c r="X71" i="8"/>
  <c r="X58" i="8"/>
  <c r="X69" i="8"/>
  <c r="X67" i="8"/>
  <c r="X72" i="8"/>
  <c r="X82" i="8"/>
  <c r="X84" i="8"/>
  <c r="X90" i="8"/>
  <c r="X89" i="8"/>
  <c r="X78" i="8"/>
  <c r="X83" i="8"/>
  <c r="X73" i="8"/>
  <c r="X87" i="8"/>
  <c r="X57" i="8"/>
  <c r="X65" i="8"/>
  <c r="X77" i="8"/>
  <c r="X75" i="8"/>
  <c r="X76" i="8"/>
  <c r="X81" i="8"/>
  <c r="X60" i="8"/>
  <c r="X74" i="8"/>
  <c r="X88" i="8"/>
  <c r="X66" i="8"/>
  <c r="X80" i="8"/>
  <c r="X91" i="8"/>
  <c r="X59" i="8"/>
  <c r="X70" i="8"/>
  <c r="X85" i="8"/>
  <c r="X86" i="8"/>
  <c r="X79" i="8"/>
  <c r="X68" i="8"/>
  <c r="X63" i="8"/>
  <c r="X64" i="8"/>
  <c r="V33" i="8"/>
  <c r="W33" i="8"/>
  <c r="V26" i="8"/>
  <c r="W26" i="8"/>
  <c r="V22" i="8"/>
  <c r="W22" i="8"/>
  <c r="V24" i="8"/>
  <c r="W24" i="8"/>
  <c r="V55" i="8"/>
  <c r="W55" i="8"/>
  <c r="V27" i="8"/>
  <c r="W27" i="8"/>
  <c r="V20" i="8"/>
  <c r="V30" i="8" s="1"/>
  <c r="V31" i="8" s="1"/>
  <c r="W20" i="8"/>
  <c r="W30" i="8" s="1"/>
  <c r="W31" i="8" s="1"/>
  <c r="W21" i="8" l="1"/>
  <c r="V21" i="8"/>
  <c r="O17" i="8" l="1"/>
  <c r="P18" i="8"/>
  <c r="Q98" i="8"/>
  <c r="Q20" i="8" s="1"/>
  <c r="R98" i="8"/>
  <c r="R20" i="8" s="1"/>
  <c r="S98" i="8"/>
  <c r="S20" i="8" s="1"/>
  <c r="S30" i="8" s="1"/>
  <c r="T98" i="8"/>
  <c r="T20" i="8" s="1"/>
  <c r="T30" i="8" s="1"/>
  <c r="U98" i="8"/>
  <c r="U20" i="8" s="1"/>
  <c r="P98" i="8"/>
  <c r="P20" i="8" s="1"/>
  <c r="P30" i="8" s="1"/>
  <c r="P55" i="8"/>
  <c r="R30" i="8" l="1"/>
  <c r="Q30" i="8"/>
  <c r="Q31" i="8" s="1"/>
  <c r="U30" i="8"/>
  <c r="U31" i="8" s="1"/>
  <c r="X98" i="8"/>
  <c r="X20" i="8" s="1"/>
  <c r="R31" i="8"/>
  <c r="S31" i="8"/>
  <c r="T31" i="8"/>
  <c r="P31" i="8"/>
  <c r="U38" i="8"/>
  <c r="X38" i="8"/>
  <c r="S38" i="8"/>
  <c r="T38" i="8"/>
  <c r="Q38" i="8"/>
  <c r="R38" i="8"/>
  <c r="O28" i="8"/>
  <c r="T33" i="8"/>
  <c r="S33" i="8"/>
  <c r="R33" i="8"/>
  <c r="Q33" i="8"/>
  <c r="P33" i="8"/>
  <c r="O24" i="8"/>
  <c r="O22" i="8"/>
  <c r="O2" i="8"/>
  <c r="T2" i="8"/>
  <c r="T1" i="8"/>
  <c r="U33" i="8" l="1"/>
  <c r="B17" i="8" l="1"/>
  <c r="N18" i="8"/>
  <c r="X30" i="8" l="1"/>
  <c r="X29" i="8"/>
  <c r="X32" i="8"/>
  <c r="C3" i="8"/>
  <c r="Q39" i="8" l="1"/>
  <c r="X31" i="8"/>
  <c r="X33" i="8"/>
  <c r="P27" i="8"/>
  <c r="X16" i="8"/>
  <c r="U16" i="8"/>
  <c r="T16" i="8"/>
  <c r="S16" i="8"/>
  <c r="R17" i="8"/>
  <c r="Q17" i="8"/>
  <c r="P17" i="8"/>
  <c r="X37" i="8"/>
  <c r="X36" i="8"/>
  <c r="X35" i="8"/>
  <c r="X34" i="8"/>
  <c r="Q28" i="8" l="1"/>
  <c r="Q56" i="8"/>
  <c r="S27" i="8"/>
  <c r="S55" i="8"/>
  <c r="P28" i="8"/>
  <c r="P56" i="8"/>
  <c r="T27" i="8"/>
  <c r="T55" i="8"/>
  <c r="U27" i="8"/>
  <c r="U55" i="8"/>
  <c r="R28" i="8"/>
  <c r="R56" i="8"/>
  <c r="X27" i="8"/>
  <c r="X55" i="8"/>
  <c r="O39" i="8"/>
  <c r="U18" i="8" l="1"/>
  <c r="G41" i="8" l="1"/>
  <c r="U24" i="8"/>
  <c r="U22" i="8"/>
  <c r="U21" i="8"/>
  <c r="U26" i="8" s="1"/>
  <c r="E42" i="8"/>
  <c r="G31" i="8"/>
  <c r="G27" i="8"/>
  <c r="C42" i="8"/>
  <c r="G30" i="8"/>
  <c r="G29" i="8"/>
  <c r="G28" i="8"/>
  <c r="G22" i="8"/>
  <c r="F22" i="8"/>
  <c r="H22" i="8"/>
  <c r="H23" i="8"/>
  <c r="E22" i="8"/>
  <c r="D22" i="8"/>
  <c r="Q18" i="8"/>
  <c r="X18" i="8" s="1"/>
  <c r="D23" i="8"/>
  <c r="D14" i="8"/>
  <c r="R18" i="8"/>
  <c r="G23" i="8"/>
  <c r="T18" i="8"/>
  <c r="F23" i="8"/>
  <c r="S18" i="8"/>
  <c r="T24" i="8" l="1"/>
  <c r="T22" i="8"/>
  <c r="T21" i="8"/>
  <c r="T26" i="8" s="1"/>
  <c r="Q22" i="8"/>
  <c r="Q24" i="8"/>
  <c r="Q21" i="8"/>
  <c r="Q26" i="8" s="1"/>
  <c r="S24" i="8"/>
  <c r="S22" i="8"/>
  <c r="S21" i="8"/>
  <c r="S26" i="8" s="1"/>
  <c r="R22" i="8"/>
  <c r="R24" i="8"/>
  <c r="R21" i="8"/>
  <c r="R26" i="8" s="1"/>
  <c r="E23" i="8"/>
  <c r="X40" i="8"/>
  <c r="C23" i="8"/>
  <c r="C22" i="8"/>
  <c r="F25" i="8" l="1"/>
  <c r="L30" i="8" s="1"/>
  <c r="T40" i="8"/>
  <c r="P40" i="8"/>
  <c r="R40" i="8"/>
  <c r="K22" i="8"/>
  <c r="L31" i="8"/>
  <c r="L27" i="8"/>
  <c r="L29" i="8"/>
  <c r="L28" i="8"/>
  <c r="E14" i="8"/>
  <c r="G32" i="8" l="1"/>
  <c r="G33" i="8"/>
  <c r="L32" i="8" l="1"/>
  <c r="L33" i="8"/>
  <c r="G14" i="8"/>
  <c r="F14" i="8"/>
  <c r="G34" i="8"/>
  <c r="L34" i="8" s="1"/>
  <c r="H14" i="8" l="1"/>
  <c r="G35" i="8" l="1"/>
  <c r="G36" i="8"/>
  <c r="L36" i="8" l="1"/>
  <c r="L35" i="8"/>
  <c r="G37" i="8"/>
  <c r="L37" i="8" l="1"/>
  <c r="F42" i="8"/>
  <c r="G38" i="8"/>
  <c r="L38" i="8" l="1"/>
  <c r="C14" i="8"/>
  <c r="G39" i="8"/>
  <c r="L39" i="8" s="1"/>
  <c r="P24" i="8" l="1"/>
  <c r="X24" i="8" s="1"/>
  <c r="P22" i="8"/>
  <c r="X22" i="8" s="1"/>
  <c r="P21" i="8"/>
  <c r="P26" i="8" s="1"/>
  <c r="X21" i="8"/>
  <c r="K23" i="8"/>
  <c r="X25" i="8" l="1"/>
  <c r="X23" i="8"/>
  <c r="X19" i="8"/>
  <c r="G40" i="8"/>
  <c r="D42" i="8"/>
  <c r="X26" i="8" l="1"/>
  <c r="G42" i="8"/>
  <c r="L41" i="8"/>
  <c r="L40" i="8"/>
  <c r="K39" i="8" l="1"/>
  <c r="K41" i="8"/>
  <c r="K30" i="8"/>
  <c r="K31" i="8"/>
  <c r="K27" i="8"/>
  <c r="K28" i="8"/>
  <c r="K29" i="8"/>
  <c r="K33" i="8"/>
  <c r="K32" i="8"/>
  <c r="K34" i="8"/>
  <c r="K36" i="8"/>
  <c r="K35" i="8"/>
  <c r="K37" i="8"/>
  <c r="K38" i="8"/>
  <c r="K40" i="8"/>
</calcChain>
</file>

<file path=xl/comments1.xml><?xml version="1.0" encoding="utf-8"?>
<comments xmlns="http://schemas.openxmlformats.org/spreadsheetml/2006/main">
  <authors>
    <author>Philippe-Jean Fiedler</author>
  </authors>
  <commentList>
    <comment ref="O18" authorId="0">
      <text>
        <r>
          <rPr>
            <b/>
            <sz val="9"/>
            <color indexed="81"/>
            <rFont val="Tahoma"/>
            <family val="2"/>
          </rPr>
          <t>Value that you estimate of the market share in FC of the KA in your country - Calculaton is % below that you have to inform x FC Market share (Columns C to H, line 13, 12 for Natural Slates.)</t>
        </r>
      </text>
    </comment>
  </commentList>
</comments>
</file>

<file path=xl/sharedStrings.xml><?xml version="1.0" encoding="utf-8"?>
<sst xmlns="http://schemas.openxmlformats.org/spreadsheetml/2006/main" count="224" uniqueCount="105">
  <si>
    <t>-</t>
  </si>
  <si>
    <t>CS</t>
  </si>
  <si>
    <t>Indoor</t>
  </si>
  <si>
    <t>%</t>
  </si>
  <si>
    <t>PJ Fiedler</t>
  </si>
  <si>
    <t>Contract(s) terms</t>
  </si>
  <si>
    <t>Build</t>
  </si>
  <si>
    <t>Roofing CS</t>
  </si>
  <si>
    <t>Others</t>
  </si>
  <si>
    <t>Commercial</t>
  </si>
  <si>
    <t>Ads</t>
  </si>
  <si>
    <t>Cembrit MS</t>
  </si>
  <si>
    <t>FACADE</t>
  </si>
  <si>
    <t>ROOFING</t>
  </si>
  <si>
    <t>INDOOR</t>
  </si>
  <si>
    <t>BUILD</t>
  </si>
  <si>
    <t>SLATES</t>
  </si>
  <si>
    <t>Budget 16</t>
  </si>
  <si>
    <t>Prog/n-1</t>
  </si>
  <si>
    <t>Total</t>
  </si>
  <si>
    <t>MARKET</t>
  </si>
  <si>
    <t>Roofing Nat Slates</t>
  </si>
  <si>
    <t>TOTAL</t>
  </si>
  <si>
    <t>MD:</t>
  </si>
  <si>
    <t>KA EU</t>
  </si>
  <si>
    <t>KA Country</t>
  </si>
  <si>
    <t>KA SCORECARD</t>
  </si>
  <si>
    <t>Meeting 4</t>
  </si>
  <si>
    <t>COUNTRY SCORECARD</t>
  </si>
  <si>
    <t>Name</t>
  </si>
  <si>
    <t>Sales customers TOP 15 - Year N-1</t>
  </si>
  <si>
    <t>SM:</t>
  </si>
  <si>
    <t>GROSS SALES</t>
  </si>
  <si>
    <t>MD</t>
  </si>
  <si>
    <t>Sales</t>
  </si>
  <si>
    <t>FC Market Share</t>
  </si>
  <si>
    <t>Brand 2</t>
  </si>
  <si>
    <t>Brand 3</t>
  </si>
  <si>
    <t>% / total country sales</t>
  </si>
  <si>
    <t>N SLATES</t>
  </si>
  <si>
    <t>Management of relationship with KA Partner</t>
  </si>
  <si>
    <t>Meeting 1</t>
  </si>
  <si>
    <t>Meeting 2</t>
  </si>
  <si>
    <t>Meeting 3</t>
  </si>
  <si>
    <t>AP-1</t>
  </si>
  <si>
    <t>AP-2</t>
  </si>
  <si>
    <t>AP-3</t>
  </si>
  <si>
    <t>ACTION PLANS</t>
  </si>
  <si>
    <t>Title</t>
  </si>
  <si>
    <t>Short description</t>
  </si>
  <si>
    <t>Sales Rep</t>
  </si>
  <si>
    <t>Product M Slates</t>
  </si>
  <si>
    <t>Product M Facade</t>
  </si>
  <si>
    <t>TEAM PROFILE</t>
  </si>
  <si>
    <t xml:space="preserve">Product M </t>
  </si>
  <si>
    <t>Marketing</t>
  </si>
  <si>
    <t>Internal Sales</t>
  </si>
  <si>
    <t>CONTRACT</t>
  </si>
  <si>
    <t>Gross Sales</t>
  </si>
  <si>
    <t>Country Total Sales</t>
  </si>
  <si>
    <t>Country with SGDB Group</t>
  </si>
  <si>
    <t>Specifer</t>
  </si>
  <si>
    <t>Roofing FC Slates</t>
  </si>
  <si>
    <t>Other</t>
  </si>
  <si>
    <t>Customer Weight</t>
  </si>
  <si>
    <t>Cumul</t>
  </si>
  <si>
    <t>KA Brand</t>
  </si>
  <si>
    <t>(suppliers: Edilfibro, SVK, Landini…)</t>
  </si>
  <si>
    <t>Indicate date, number of week or previsional month</t>
  </si>
  <si>
    <t>Supplier rank 2</t>
  </si>
  <si>
    <t>Supplier rank 3</t>
  </si>
  <si>
    <t>Validity from</t>
  </si>
  <si>
    <t>to</t>
  </si>
  <si>
    <t>V22</t>
  </si>
  <si>
    <t>V24</t>
  </si>
  <si>
    <t>V38</t>
  </si>
  <si>
    <t>V40</t>
  </si>
  <si>
    <t>March (YTD)</t>
  </si>
  <si>
    <t>June (YTD)</t>
  </si>
  <si>
    <t>Sept (YTD)</t>
  </si>
  <si>
    <t>Dec (f) (YTD)</t>
  </si>
  <si>
    <t>Cells in Grey light have to be fill-out</t>
  </si>
  <si>
    <t>Country scorecard has to be fill-out from KA_COMMON_COUNTRY_SCORECARD</t>
  </si>
  <si>
    <t>Customer MS</t>
  </si>
  <si>
    <t>COUNTRY MARKET</t>
  </si>
  <si>
    <t xml:space="preserve">Market value </t>
  </si>
  <si>
    <t>AP-4</t>
  </si>
  <si>
    <t>Point Of Sales</t>
  </si>
  <si>
    <t>TOTALS</t>
  </si>
  <si>
    <t>Eternit</t>
  </si>
  <si>
    <t>Edilfibro</t>
  </si>
  <si>
    <t>OPTIMERA</t>
  </si>
  <si>
    <t>GROSS SALES Y-1</t>
  </si>
  <si>
    <t>Platforma</t>
  </si>
  <si>
    <t>Other Brands of KA</t>
  </si>
  <si>
    <t>RAAB</t>
  </si>
  <si>
    <t>Accessories</t>
  </si>
  <si>
    <t>Meeting 5</t>
  </si>
  <si>
    <t>Mogens Fisker</t>
  </si>
  <si>
    <t xml:space="preserve">Figures are in </t>
  </si>
  <si>
    <t>DKK</t>
  </si>
  <si>
    <t/>
  </si>
  <si>
    <t>Access. Others</t>
  </si>
  <si>
    <t>CMBRIT TOP 15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</si>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</sst>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0" tint="-0.34998626667073579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color theme="2" tint="-0.249977111117893"/>
      <name val="Calibri"/>
      <family val="2"/>
      <scheme val="minor"/>
    </font>
    <font>
      <b/>
      <sz val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3" fontId="3" fillId="0" borderId="7" xfId="0" applyNumberFormat="1" applyFont="1" applyBorder="1"/>
    <xf numFmtId="3" fontId="3" fillId="0" borderId="8" xfId="0" applyNumberFormat="1" applyFont="1" applyBorder="1"/>
    <xf numFmtId="10" fontId="3" fillId="0" borderId="11" xfId="1" applyNumberFormat="1" applyFont="1" applyBorder="1"/>
    <xf numFmtId="0" fontId="3" fillId="0" borderId="7" xfId="0" applyFont="1" applyBorder="1"/>
    <xf numFmtId="0" fontId="4" fillId="0" borderId="13" xfId="0" applyFont="1" applyBorder="1"/>
    <xf numFmtId="0" fontId="3" fillId="0" borderId="3" xfId="0" applyFont="1" applyBorder="1" applyAlignment="1">
      <alignment shrinkToFit="1"/>
    </xf>
    <xf numFmtId="0" fontId="3" fillId="7" borderId="5" xfId="0" applyFont="1" applyFill="1" applyBorder="1"/>
    <xf numFmtId="0" fontId="4" fillId="0" borderId="6" xfId="0" applyFont="1" applyBorder="1"/>
    <xf numFmtId="0" fontId="4" fillId="0" borderId="7" xfId="0" applyFont="1" applyBorder="1"/>
    <xf numFmtId="3" fontId="3" fillId="0" borderId="14" xfId="0" applyNumberFormat="1" applyFont="1" applyBorder="1"/>
    <xf numFmtId="10" fontId="3" fillId="3" borderId="1" xfId="1" applyNumberFormat="1" applyFont="1" applyFill="1" applyBorder="1"/>
    <xf numFmtId="10" fontId="4" fillId="3" borderId="5" xfId="1" applyNumberFormat="1" applyFont="1" applyFill="1" applyBorder="1"/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7" borderId="4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3" fontId="4" fillId="0" borderId="0" xfId="0" applyNumberFormat="1" applyFont="1" applyFill="1" applyBorder="1" applyProtection="1">
      <protection hidden="1"/>
    </xf>
    <xf numFmtId="0" fontId="4" fillId="8" borderId="0" xfId="0" applyFont="1" applyFill="1" applyBorder="1" applyProtection="1">
      <protection locked="0"/>
    </xf>
    <xf numFmtId="0" fontId="3" fillId="0" borderId="9" xfId="0" applyFont="1" applyBorder="1" applyAlignment="1" applyProtection="1">
      <alignment horizontal="left" vertical="center"/>
      <protection hidden="1"/>
    </xf>
    <xf numFmtId="0" fontId="3" fillId="0" borderId="0" xfId="0" applyFont="1" applyBorder="1" applyProtection="1">
      <protection locked="0"/>
    </xf>
    <xf numFmtId="0" fontId="3" fillId="8" borderId="0" xfId="0" applyFont="1" applyFill="1" applyBorder="1" applyProtection="1">
      <protection locked="0"/>
    </xf>
    <xf numFmtId="0" fontId="4" fillId="9" borderId="0" xfId="0" applyFont="1" applyFill="1" applyBorder="1"/>
    <xf numFmtId="0" fontId="3" fillId="0" borderId="1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3" fillId="0" borderId="6" xfId="0" applyFont="1" applyBorder="1" applyAlignment="1" applyProtection="1">
      <alignment vertical="top" wrapText="1"/>
      <protection locked="0"/>
    </xf>
    <xf numFmtId="0" fontId="3" fillId="0" borderId="7" xfId="0" applyFont="1" applyBorder="1" applyAlignment="1" applyProtection="1">
      <alignment vertical="top" wrapText="1"/>
      <protection locked="0"/>
    </xf>
    <xf numFmtId="0" fontId="3" fillId="0" borderId="8" xfId="0" applyFont="1" applyBorder="1" applyAlignment="1" applyProtection="1">
      <alignment vertical="top" wrapText="1"/>
      <protection locked="0"/>
    </xf>
    <xf numFmtId="0" fontId="3" fillId="0" borderId="13" xfId="0" applyFont="1" applyBorder="1" applyAlignment="1" applyProtection="1">
      <alignment vertical="top" wrapText="1"/>
      <protection locked="0"/>
    </xf>
    <xf numFmtId="0" fontId="3" fillId="0" borderId="0" xfId="0" applyFont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0" borderId="9" xfId="0" applyFont="1" applyBorder="1" applyAlignment="1" applyProtection="1">
      <alignment vertical="top" wrapText="1"/>
      <protection locked="0"/>
    </xf>
    <xf numFmtId="0" fontId="3" fillId="0" borderId="10" xfId="0" applyFont="1" applyBorder="1" applyAlignment="1" applyProtection="1">
      <alignment vertical="top" wrapText="1"/>
      <protection locked="0"/>
    </xf>
    <xf numFmtId="0" fontId="3" fillId="0" borderId="11" xfId="0" applyFont="1" applyBorder="1" applyAlignment="1" applyProtection="1">
      <alignment vertical="top" wrapText="1"/>
      <protection locked="0"/>
    </xf>
    <xf numFmtId="10" fontId="3" fillId="8" borderId="10" xfId="1" applyNumberFormat="1" applyFont="1" applyFill="1" applyBorder="1" applyProtection="1">
      <protection locked="0"/>
    </xf>
    <xf numFmtId="10" fontId="3" fillId="8" borderId="0" xfId="1" applyNumberFormat="1" applyFont="1" applyFill="1" applyBorder="1" applyProtection="1">
      <protection locked="0"/>
    </xf>
    <xf numFmtId="0" fontId="7" fillId="0" borderId="0" xfId="0" quotePrefix="1" applyFont="1"/>
    <xf numFmtId="10" fontId="3" fillId="0" borderId="15" xfId="1" applyNumberFormat="1" applyFont="1" applyBorder="1" applyAlignment="1">
      <alignment horizontal="center" vertical="center"/>
    </xf>
    <xf numFmtId="3" fontId="3" fillId="0" borderId="8" xfId="0" applyNumberFormat="1" applyFont="1" applyBorder="1" applyAlignment="1"/>
    <xf numFmtId="3" fontId="3" fillId="0" borderId="14" xfId="0" applyNumberFormat="1" applyFont="1" applyBorder="1" applyAlignment="1"/>
    <xf numFmtId="3" fontId="3" fillId="0" borderId="11" xfId="0" applyNumberFormat="1" applyFont="1" applyBorder="1" applyAlignment="1"/>
    <xf numFmtId="10" fontId="3" fillId="0" borderId="15" xfId="1" applyNumberFormat="1" applyFont="1" applyBorder="1" applyAlignment="1"/>
    <xf numFmtId="3" fontId="3" fillId="8" borderId="15" xfId="0" applyNumberFormat="1" applyFont="1" applyFill="1" applyBorder="1" applyAlignment="1" applyProtection="1">
      <alignment horizontal="center" vertical="center"/>
      <protection locked="0"/>
    </xf>
    <xf numFmtId="3" fontId="3" fillId="8" borderId="15" xfId="0" applyNumberFormat="1" applyFont="1" applyFill="1" applyBorder="1" applyAlignment="1" applyProtection="1">
      <alignment vertical="center"/>
      <protection locked="0"/>
    </xf>
    <xf numFmtId="3" fontId="3" fillId="8" borderId="14" xfId="0" applyNumberFormat="1" applyFont="1" applyFill="1" applyBorder="1" applyAlignment="1" applyProtection="1">
      <alignment vertical="center"/>
      <protection locked="0"/>
    </xf>
    <xf numFmtId="3" fontId="3" fillId="8" borderId="2" xfId="0" applyNumberFormat="1" applyFont="1" applyFill="1" applyBorder="1" applyAlignment="1" applyProtection="1">
      <alignment vertical="center"/>
      <protection locked="0"/>
    </xf>
    <xf numFmtId="3" fontId="3" fillId="8" borderId="11" xfId="0" applyNumberFormat="1" applyFont="1" applyFill="1" applyBorder="1" applyAlignment="1" applyProtection="1">
      <alignment vertical="center"/>
      <protection locked="0"/>
    </xf>
    <xf numFmtId="0" fontId="4" fillId="0" borderId="7" xfId="0" applyFont="1" applyBorder="1" applyProtection="1">
      <protection hidden="1"/>
    </xf>
    <xf numFmtId="0" fontId="3" fillId="0" borderId="7" xfId="0" applyFont="1" applyBorder="1" applyProtection="1">
      <protection hidden="1"/>
    </xf>
    <xf numFmtId="0" fontId="3" fillId="0" borderId="0" xfId="0" applyFont="1" applyBorder="1" applyProtection="1">
      <protection hidden="1"/>
    </xf>
    <xf numFmtId="0" fontId="4" fillId="0" borderId="6" xfId="0" applyFont="1" applyBorder="1" applyAlignment="1" applyProtection="1">
      <alignment horizontal="center"/>
      <protection hidden="1"/>
    </xf>
    <xf numFmtId="0" fontId="4" fillId="0" borderId="0" xfId="0" applyFont="1" applyBorder="1" applyProtection="1"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4" fillId="0" borderId="0" xfId="0" applyFont="1" applyFill="1" applyBorder="1" applyProtection="1">
      <protection hidden="1"/>
    </xf>
    <xf numFmtId="0" fontId="4" fillId="0" borderId="0" xfId="0" applyFont="1" applyProtection="1">
      <protection hidden="1"/>
    </xf>
    <xf numFmtId="0" fontId="3" fillId="0" borderId="0" xfId="0" applyFont="1" applyProtection="1">
      <protection hidden="1"/>
    </xf>
    <xf numFmtId="3" fontId="4" fillId="0" borderId="0" xfId="0" applyNumberFormat="1" applyFont="1" applyProtection="1">
      <protection hidden="1"/>
    </xf>
    <xf numFmtId="0" fontId="3" fillId="0" borderId="13" xfId="0" applyFont="1" applyBorder="1" applyProtection="1"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4" fillId="6" borderId="1" xfId="0" applyFont="1" applyFill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3" fillId="0" borderId="3" xfId="0" applyFont="1" applyBorder="1" applyProtection="1">
      <protection hidden="1"/>
    </xf>
    <xf numFmtId="0" fontId="3" fillId="0" borderId="9" xfId="0" applyFont="1" applyFill="1" applyBorder="1" applyProtection="1">
      <protection hidden="1"/>
    </xf>
    <xf numFmtId="10" fontId="3" fillId="0" borderId="2" xfId="1" applyNumberFormat="1" applyFont="1" applyBorder="1" applyProtection="1">
      <protection hidden="1"/>
    </xf>
    <xf numFmtId="0" fontId="4" fillId="7" borderId="13" xfId="0" applyFont="1" applyFill="1" applyBorder="1" applyAlignment="1" applyProtection="1">
      <alignment horizontal="center"/>
      <protection hidden="1"/>
    </xf>
    <xf numFmtId="0" fontId="3" fillId="0" borderId="6" xfId="0" applyFont="1" applyBorder="1" applyAlignment="1" applyProtection="1">
      <alignment horizontal="left" vertical="center"/>
      <protection hidden="1"/>
    </xf>
    <xf numFmtId="0" fontId="3" fillId="0" borderId="3" xfId="0" applyFont="1" applyBorder="1" applyAlignment="1" applyProtection="1">
      <alignment horizontal="left" vertical="center"/>
      <protection hidden="1"/>
    </xf>
    <xf numFmtId="10" fontId="3" fillId="0" borderId="15" xfId="1" applyNumberFormat="1" applyFont="1" applyBorder="1" applyAlignment="1" applyProtection="1">
      <alignment vertical="center"/>
      <protection hidden="1"/>
    </xf>
    <xf numFmtId="3" fontId="3" fillId="0" borderId="1" xfId="0" applyNumberFormat="1" applyFont="1" applyFill="1" applyBorder="1" applyProtection="1">
      <protection hidden="1"/>
    </xf>
    <xf numFmtId="3" fontId="3" fillId="0" borderId="12" xfId="0" applyNumberFormat="1" applyFont="1" applyFill="1" applyBorder="1" applyAlignment="1" applyProtection="1">
      <protection hidden="1"/>
    </xf>
    <xf numFmtId="3" fontId="3" fillId="0" borderId="15" xfId="0" applyNumberFormat="1" applyFont="1" applyFill="1" applyBorder="1" applyAlignment="1" applyProtection="1">
      <protection hidden="1"/>
    </xf>
    <xf numFmtId="3" fontId="3" fillId="0" borderId="8" xfId="0" applyNumberFormat="1" applyFont="1" applyFill="1" applyBorder="1" applyAlignment="1" applyProtection="1">
      <protection hidden="1"/>
    </xf>
    <xf numFmtId="3" fontId="3" fillId="0" borderId="1" xfId="0" applyNumberFormat="1" applyFont="1" applyFill="1" applyBorder="1" applyAlignment="1" applyProtection="1">
      <protection hidden="1"/>
    </xf>
    <xf numFmtId="3" fontId="3" fillId="0" borderId="5" xfId="0" applyNumberFormat="1" applyFont="1" applyFill="1" applyBorder="1" applyAlignment="1" applyProtection="1">
      <protection hidden="1"/>
    </xf>
    <xf numFmtId="0" fontId="4" fillId="0" borderId="0" xfId="0" applyFont="1" applyFill="1" applyBorder="1" applyProtection="1">
      <protection locked="0"/>
    </xf>
    <xf numFmtId="0" fontId="4" fillId="0" borderId="14" xfId="0" applyFont="1" applyFill="1" applyBorder="1" applyProtection="1">
      <protection locked="0"/>
    </xf>
    <xf numFmtId="0" fontId="4" fillId="0" borderId="3" xfId="0" applyFont="1" applyFill="1" applyBorder="1" applyAlignment="1">
      <alignment shrinkToFit="1"/>
    </xf>
    <xf numFmtId="0" fontId="3" fillId="0" borderId="6" xfId="0" applyFont="1" applyFill="1" applyBorder="1" applyProtection="1">
      <protection hidden="1"/>
    </xf>
    <xf numFmtId="0" fontId="3" fillId="0" borderId="13" xfId="0" applyFont="1" applyFill="1" applyBorder="1" applyProtection="1">
      <protection hidden="1"/>
    </xf>
    <xf numFmtId="0" fontId="4" fillId="0" borderId="0" xfId="0" applyFont="1" applyAlignment="1">
      <alignment horizontal="center"/>
    </xf>
    <xf numFmtId="0" fontId="4" fillId="8" borderId="0" xfId="0" applyFont="1" applyFill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hidden="1"/>
    </xf>
    <xf numFmtId="0" fontId="4" fillId="0" borderId="14" xfId="0" applyFont="1" applyFill="1" applyBorder="1" applyAlignment="1" applyProtection="1">
      <alignment vertical="center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8" borderId="0" xfId="0" applyFont="1" applyFill="1" applyBorder="1" applyAlignment="1" applyProtection="1">
      <alignment vertical="center"/>
      <protection locked="0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hidden="1"/>
    </xf>
    <xf numFmtId="3" fontId="2" fillId="9" borderId="0" xfId="0" applyNumberFormat="1" applyFont="1" applyFill="1" applyBorder="1" applyProtection="1">
      <protection hidden="1"/>
    </xf>
    <xf numFmtId="3" fontId="2" fillId="9" borderId="14" xfId="0" applyNumberFormat="1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3" fontId="3" fillId="0" borderId="0" xfId="0" applyNumberFormat="1" applyFont="1" applyBorder="1" applyProtection="1">
      <protection hidden="1"/>
    </xf>
    <xf numFmtId="0" fontId="3" fillId="0" borderId="0" xfId="0" applyFont="1" applyBorder="1" applyAlignment="1" applyProtection="1">
      <alignment horizontal="center" vertical="center" wrapText="1" shrinkToFit="1"/>
      <protection hidden="1"/>
    </xf>
    <xf numFmtId="10" fontId="3" fillId="0" borderId="0" xfId="1" applyNumberFormat="1" applyFont="1" applyBorder="1" applyProtection="1">
      <protection hidden="1"/>
    </xf>
    <xf numFmtId="3" fontId="3" fillId="0" borderId="3" xfId="0" applyNumberFormat="1" applyFont="1" applyFill="1" applyBorder="1" applyProtection="1">
      <protection hidden="1"/>
    </xf>
    <xf numFmtId="10" fontId="3" fillId="0" borderId="9" xfId="1" applyNumberFormat="1" applyFont="1" applyBorder="1" applyProtection="1">
      <protection hidden="1"/>
    </xf>
    <xf numFmtId="0" fontId="3" fillId="0" borderId="14" xfId="0" applyFont="1" applyFill="1" applyBorder="1" applyAlignment="1" applyProtection="1">
      <alignment horizontal="center" vertical="center"/>
      <protection hidden="1"/>
    </xf>
    <xf numFmtId="10" fontId="3" fillId="0" borderId="14" xfId="1" applyNumberFormat="1" applyFont="1" applyBorder="1" applyProtection="1">
      <protection hidden="1"/>
    </xf>
    <xf numFmtId="10" fontId="3" fillId="0" borderId="19" xfId="1" applyNumberFormat="1" applyFont="1" applyBorder="1" applyProtection="1">
      <protection hidden="1"/>
    </xf>
    <xf numFmtId="3" fontId="3" fillId="0" borderId="6" xfId="0" applyNumberFormat="1" applyFont="1" applyFill="1" applyBorder="1" applyAlignment="1" applyProtection="1">
      <protection hidden="1"/>
    </xf>
    <xf numFmtId="3" fontId="3" fillId="0" borderId="3" xfId="0" applyNumberFormat="1" applyFont="1" applyFill="1" applyBorder="1" applyAlignment="1" applyProtection="1">
      <protection hidden="1"/>
    </xf>
    <xf numFmtId="10" fontId="3" fillId="0" borderId="13" xfId="1" applyNumberFormat="1" applyFont="1" applyBorder="1" applyAlignment="1" applyProtection="1">
      <alignment vertical="center"/>
      <protection hidden="1"/>
    </xf>
    <xf numFmtId="0" fontId="3" fillId="0" borderId="16" xfId="0" applyFont="1" applyFill="1" applyBorder="1" applyAlignment="1" applyProtection="1">
      <alignment horizontal="center" vertical="center"/>
      <protection hidden="1"/>
    </xf>
    <xf numFmtId="0" fontId="3" fillId="0" borderId="17" xfId="0" applyFont="1" applyBorder="1" applyProtection="1">
      <protection hidden="1"/>
    </xf>
    <xf numFmtId="3" fontId="3" fillId="0" borderId="20" xfId="0" applyNumberFormat="1" applyFont="1" applyBorder="1" applyProtection="1">
      <protection hidden="1"/>
    </xf>
    <xf numFmtId="10" fontId="3" fillId="0" borderId="17" xfId="0" applyNumberFormat="1" applyFont="1" applyBorder="1" applyAlignment="1" applyProtection="1">
      <protection hidden="1"/>
    </xf>
    <xf numFmtId="0" fontId="3" fillId="0" borderId="6" xfId="0" applyFont="1" applyBorder="1"/>
    <xf numFmtId="0" fontId="3" fillId="0" borderId="9" xfId="0" applyFont="1" applyFill="1" applyBorder="1" applyAlignment="1" applyProtection="1">
      <alignment horizontal="left" vertical="center" wrapText="1"/>
      <protection locked="0"/>
    </xf>
    <xf numFmtId="0" fontId="7" fillId="0" borderId="9" xfId="0" applyFont="1" applyBorder="1" applyAlignment="1">
      <alignment vertical="center"/>
    </xf>
    <xf numFmtId="0" fontId="3" fillId="0" borderId="0" xfId="0" applyFont="1" applyProtection="1">
      <protection locked="0"/>
    </xf>
    <xf numFmtId="3" fontId="3" fillId="0" borderId="8" xfId="0" applyNumberFormat="1" applyFont="1" applyBorder="1" applyAlignment="1" applyProtection="1">
      <protection hidden="1"/>
    </xf>
    <xf numFmtId="0" fontId="3" fillId="0" borderId="0" xfId="0" applyFont="1" applyAlignment="1">
      <alignment vertical="center"/>
    </xf>
    <xf numFmtId="3" fontId="3" fillId="0" borderId="22" xfId="0" applyNumberFormat="1" applyFont="1" applyBorder="1"/>
    <xf numFmtId="0" fontId="3" fillId="0" borderId="22" xfId="0" applyFont="1" applyBorder="1" applyAlignment="1">
      <alignment horizontal="center" vertical="center"/>
    </xf>
    <xf numFmtId="3" fontId="8" fillId="8" borderId="22" xfId="0" applyNumberFormat="1" applyFont="1" applyFill="1" applyBorder="1" applyAlignment="1" applyProtection="1">
      <alignment horizontal="center" vertical="center"/>
      <protection locked="0"/>
    </xf>
    <xf numFmtId="3" fontId="8" fillId="0" borderId="22" xfId="0" applyNumberFormat="1" applyFont="1" applyBorder="1" applyAlignment="1" applyProtection="1">
      <protection hidden="1"/>
    </xf>
    <xf numFmtId="3" fontId="3" fillId="0" borderId="14" xfId="0" applyNumberFormat="1" applyFont="1" applyFill="1" applyBorder="1"/>
    <xf numFmtId="3" fontId="3" fillId="0" borderId="0" xfId="0" applyNumberFormat="1" applyFont="1" applyFill="1" applyBorder="1" applyProtection="1">
      <protection hidden="1"/>
    </xf>
    <xf numFmtId="10" fontId="3" fillId="0" borderId="0" xfId="1" applyNumberFormat="1" applyFont="1" applyFill="1" applyBorder="1" applyProtection="1">
      <protection hidden="1"/>
    </xf>
    <xf numFmtId="9" fontId="13" fillId="0" borderId="0" xfId="1" applyFont="1" applyAlignment="1">
      <alignment vertical="center" shrinkToFit="1"/>
    </xf>
    <xf numFmtId="10" fontId="4" fillId="0" borderId="14" xfId="1" applyNumberFormat="1" applyFont="1" applyBorder="1"/>
    <xf numFmtId="10" fontId="4" fillId="0" borderId="11" xfId="1" applyNumberFormat="1" applyFont="1" applyBorder="1"/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4" fontId="3" fillId="8" borderId="4" xfId="0" applyNumberFormat="1" applyFont="1" applyFill="1" applyBorder="1" applyProtection="1">
      <protection locked="0"/>
    </xf>
    <xf numFmtId="14" fontId="3" fillId="8" borderId="5" xfId="0" applyNumberFormat="1" applyFont="1" applyFill="1" applyBorder="1" applyProtection="1">
      <protection locked="0"/>
    </xf>
    <xf numFmtId="9" fontId="3" fillId="0" borderId="1" xfId="0" applyNumberFormat="1" applyFont="1" applyBorder="1" applyProtection="1">
      <protection locked="0"/>
    </xf>
    <xf numFmtId="0" fontId="4" fillId="0" borderId="22" xfId="0" applyFont="1" applyBorder="1" applyAlignment="1">
      <alignment horizontal="center"/>
    </xf>
    <xf numFmtId="3" fontId="3" fillId="0" borderId="12" xfId="0" applyNumberFormat="1" applyFont="1" applyFill="1" applyBorder="1" applyAlignment="1" applyProtection="1">
      <alignment horizontal="center" vertical="center"/>
      <protection hidden="1"/>
    </xf>
    <xf numFmtId="10" fontId="3" fillId="0" borderId="2" xfId="1" applyNumberFormat="1" applyFont="1" applyBorder="1" applyAlignment="1" applyProtection="1">
      <alignment horizontal="center" vertical="center"/>
      <protection hidden="1"/>
    </xf>
    <xf numFmtId="0" fontId="4" fillId="0" borderId="0" xfId="0" applyFont="1"/>
    <xf numFmtId="0" fontId="11" fillId="0" borderId="13" xfId="0" applyFont="1" applyFill="1" applyBorder="1" applyAlignment="1" applyProtection="1">
      <alignment horizontal="center"/>
      <protection hidden="1"/>
    </xf>
    <xf numFmtId="3" fontId="11" fillId="0" borderId="0" xfId="0" applyNumberFormat="1" applyFont="1" applyFill="1" applyBorder="1" applyProtection="1">
      <protection hidden="1"/>
    </xf>
    <xf numFmtId="0" fontId="11" fillId="0" borderId="0" xfId="0" applyFont="1" applyFill="1" applyBorder="1" applyProtection="1">
      <protection hidden="1"/>
    </xf>
    <xf numFmtId="0" fontId="11" fillId="0" borderId="0" xfId="0" applyFont="1" applyFill="1" applyProtection="1">
      <protection hidden="1"/>
    </xf>
    <xf numFmtId="0" fontId="12" fillId="0" borderId="0" xfId="0" applyFont="1" applyFill="1" applyProtection="1">
      <protection hidden="1"/>
    </xf>
    <xf numFmtId="0" fontId="11" fillId="0" borderId="13" xfId="0" applyFont="1" applyFill="1" applyBorder="1" applyAlignment="1" applyProtection="1">
      <alignment horizontal="left"/>
      <protection hidden="1"/>
    </xf>
    <xf numFmtId="0" fontId="11" fillId="0" borderId="0" xfId="0" applyFont="1" applyFill="1" applyBorder="1" applyAlignment="1" applyProtection="1">
      <alignment shrinkToFit="1"/>
      <protection hidden="1"/>
    </xf>
    <xf numFmtId="0" fontId="11" fillId="0" borderId="0" xfId="0" applyFont="1" applyFill="1" applyAlignment="1" applyProtection="1">
      <alignment shrinkToFit="1"/>
      <protection hidden="1"/>
    </xf>
    <xf numFmtId="3" fontId="3" fillId="8" borderId="1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/>
    </xf>
    <xf numFmtId="17" fontId="8" fillId="8" borderId="4" xfId="0" applyNumberFormat="1" applyFont="1" applyFill="1" applyBorder="1" applyProtection="1">
      <protection locked="0"/>
    </xf>
    <xf numFmtId="0" fontId="3" fillId="0" borderId="29" xfId="0" applyFont="1" applyBorder="1"/>
    <xf numFmtId="0" fontId="3" fillId="8" borderId="5" xfId="0" applyFont="1" applyFill="1" applyBorder="1" applyProtection="1">
      <protection locked="0"/>
    </xf>
    <xf numFmtId="0" fontId="8" fillId="8" borderId="5" xfId="0" applyFont="1" applyFill="1" applyBorder="1" applyProtection="1">
      <protection locked="0"/>
    </xf>
    <xf numFmtId="0" fontId="3" fillId="8" borderId="22" xfId="0" applyFont="1" applyFill="1" applyBorder="1" applyAlignment="1" applyProtection="1">
      <alignment horizontal="left" vertical="center" shrinkToFit="1"/>
      <protection locked="0"/>
    </xf>
    <xf numFmtId="0" fontId="3" fillId="0" borderId="0" xfId="0" applyFont="1" applyAlignment="1">
      <alignment shrinkToFit="1"/>
    </xf>
    <xf numFmtId="0" fontId="4" fillId="0" borderId="0" xfId="0" applyFont="1" applyFill="1" applyBorder="1" applyAlignment="1" applyProtection="1">
      <alignment horizontal="left" vertical="center"/>
      <protection hidden="1"/>
    </xf>
    <xf numFmtId="0" fontId="4" fillId="0" borderId="7" xfId="0" applyFont="1" applyFill="1" applyBorder="1" applyAlignment="1" applyProtection="1">
      <alignment horizontal="left" vertical="center"/>
      <protection hidden="1"/>
    </xf>
    <xf numFmtId="0" fontId="14" fillId="0" borderId="23" xfId="0" applyFont="1" applyFill="1" applyBorder="1" applyAlignment="1" applyProtection="1">
      <alignment horizontal="left"/>
      <protection hidden="1"/>
    </xf>
    <xf numFmtId="0" fontId="14" fillId="0" borderId="24" xfId="0" applyFont="1" applyFill="1" applyBorder="1" applyProtection="1">
      <protection hidden="1"/>
    </xf>
    <xf numFmtId="0" fontId="8" fillId="0" borderId="0" xfId="0" applyFont="1"/>
    <xf numFmtId="0" fontId="14" fillId="0" borderId="26" xfId="0" applyFont="1" applyFill="1" applyBorder="1" applyAlignment="1" applyProtection="1">
      <alignment horizontal="center"/>
      <protection hidden="1"/>
    </xf>
    <xf numFmtId="3" fontId="14" fillId="0" borderId="27" xfId="0" applyNumberFormat="1" applyFont="1" applyFill="1" applyBorder="1" applyAlignment="1" applyProtection="1">
      <alignment horizontal="justify"/>
      <protection hidden="1"/>
    </xf>
    <xf numFmtId="3" fontId="8" fillId="0" borderId="23" xfId="0" applyNumberFormat="1" applyFont="1" applyFill="1" applyBorder="1" applyProtection="1">
      <protection hidden="1"/>
    </xf>
    <xf numFmtId="3" fontId="8" fillId="0" borderId="27" xfId="0" applyNumberFormat="1" applyFont="1" applyFill="1" applyBorder="1" applyProtection="1">
      <protection hidden="1"/>
    </xf>
    <xf numFmtId="10" fontId="8" fillId="0" borderId="27" xfId="1" applyNumberFormat="1" applyFont="1" applyFill="1" applyBorder="1" applyProtection="1">
      <protection hidden="1"/>
    </xf>
    <xf numFmtId="0" fontId="14" fillId="0" borderId="27" xfId="0" applyFont="1" applyFill="1" applyBorder="1" applyAlignment="1" applyProtection="1">
      <alignment horizontal="center" vertical="center"/>
      <protection hidden="1"/>
    </xf>
    <xf numFmtId="3" fontId="8" fillId="0" borderId="27" xfId="0" applyNumberFormat="1" applyFont="1" applyFill="1" applyBorder="1" applyAlignment="1" applyProtection="1">
      <alignment vertical="center"/>
      <protection hidden="1"/>
    </xf>
    <xf numFmtId="3" fontId="14" fillId="0" borderId="27" xfId="0" applyNumberFormat="1" applyFont="1" applyFill="1" applyBorder="1" applyAlignment="1" applyProtection="1">
      <alignment vertical="center"/>
      <protection hidden="1"/>
    </xf>
    <xf numFmtId="0" fontId="8" fillId="0" borderId="28" xfId="0" applyFont="1" applyFill="1" applyBorder="1" applyProtection="1">
      <protection hidden="1"/>
    </xf>
    <xf numFmtId="0" fontId="3" fillId="6" borderId="3" xfId="0" applyFont="1" applyFill="1" applyBorder="1" applyAlignment="1" applyProtection="1">
      <alignment horizontal="center"/>
      <protection hidden="1"/>
    </xf>
    <xf numFmtId="0" fontId="3" fillId="6" borderId="1" xfId="0" applyFont="1" applyFill="1" applyBorder="1" applyAlignment="1" applyProtection="1">
      <alignment horizontal="center"/>
      <protection hidden="1"/>
    </xf>
    <xf numFmtId="0" fontId="3" fillId="6" borderId="5" xfId="0" applyFont="1" applyFill="1" applyBorder="1" applyAlignment="1" applyProtection="1">
      <alignment horizontal="center"/>
      <protection hidden="1"/>
    </xf>
    <xf numFmtId="0" fontId="4" fillId="0" borderId="3" xfId="0" applyFont="1" applyBorder="1" applyProtection="1">
      <protection hidden="1"/>
    </xf>
    <xf numFmtId="3" fontId="4" fillId="0" borderId="1" xfId="0" applyNumberFormat="1" applyFont="1" applyFill="1" applyBorder="1" applyProtection="1">
      <protection hidden="1"/>
    </xf>
    <xf numFmtId="3" fontId="4" fillId="0" borderId="4" xfId="0" applyNumberFormat="1" applyFont="1" applyFill="1" applyBorder="1" applyProtection="1">
      <protection hidden="1"/>
    </xf>
    <xf numFmtId="3" fontId="4" fillId="0" borderId="3" xfId="0" applyNumberFormat="1" applyFont="1" applyFill="1" applyBorder="1" applyProtection="1">
      <protection hidden="1"/>
    </xf>
    <xf numFmtId="3" fontId="8" fillId="9" borderId="18" xfId="0" applyNumberFormat="1" applyFont="1" applyFill="1" applyBorder="1" applyProtection="1">
      <protection hidden="1"/>
    </xf>
    <xf numFmtId="3" fontId="14" fillId="9" borderId="18" xfId="0" applyNumberFormat="1" applyFont="1" applyFill="1" applyBorder="1" applyProtection="1">
      <protection hidden="1"/>
    </xf>
    <xf numFmtId="0" fontId="4" fillId="6" borderId="1" xfId="0" applyFont="1" applyFill="1" applyBorder="1" applyAlignment="1" applyProtection="1">
      <alignment horizontal="center" vertical="center"/>
      <protection hidden="1"/>
    </xf>
    <xf numFmtId="3" fontId="8" fillId="0" borderId="26" xfId="0" applyNumberFormat="1" applyFont="1" applyFill="1" applyBorder="1" applyProtection="1">
      <protection hidden="1"/>
    </xf>
    <xf numFmtId="0" fontId="8" fillId="0" borderId="26" xfId="0" applyFont="1" applyFill="1" applyBorder="1" applyAlignment="1" applyProtection="1">
      <alignment horizontal="center"/>
      <protection hidden="1"/>
    </xf>
    <xf numFmtId="0" fontId="8" fillId="0" borderId="27" xfId="0" applyFont="1" applyFill="1" applyBorder="1" applyAlignment="1" applyProtection="1">
      <alignment horizontal="center"/>
      <protection hidden="1"/>
    </xf>
    <xf numFmtId="0" fontId="3" fillId="0" borderId="3" xfId="0" applyFont="1" applyFill="1" applyBorder="1" applyAlignment="1" applyProtection="1">
      <alignment horizontal="center"/>
      <protection hidden="1"/>
    </xf>
    <xf numFmtId="0" fontId="3" fillId="0" borderId="1" xfId="0" applyFont="1" applyFill="1" applyBorder="1" applyAlignment="1" applyProtection="1">
      <alignment horizontal="center"/>
      <protection hidden="1"/>
    </xf>
    <xf numFmtId="0" fontId="3" fillId="0" borderId="5" xfId="0" applyFont="1" applyFill="1" applyBorder="1" applyAlignment="1" applyProtection="1">
      <alignment horizontal="center"/>
      <protection hidden="1"/>
    </xf>
    <xf numFmtId="3" fontId="4" fillId="11" borderId="20" xfId="0" applyNumberFormat="1" applyFont="1" applyFill="1" applyBorder="1" applyProtection="1">
      <protection hidden="1"/>
    </xf>
    <xf numFmtId="0" fontId="4" fillId="5" borderId="3" xfId="0" applyFont="1" applyFill="1" applyBorder="1" applyAlignment="1" applyProtection="1">
      <alignment horizontal="left" shrinkToFit="1"/>
      <protection hidden="1"/>
    </xf>
    <xf numFmtId="10" fontId="4" fillId="5" borderId="1" xfId="0" applyNumberFormat="1" applyFont="1" applyFill="1" applyBorder="1" applyAlignment="1" applyProtection="1">
      <protection hidden="1"/>
    </xf>
    <xf numFmtId="10" fontId="4" fillId="5" borderId="3" xfId="0" applyNumberFormat="1" applyFont="1" applyFill="1" applyBorder="1" applyAlignment="1" applyProtection="1">
      <protection hidden="1"/>
    </xf>
    <xf numFmtId="10" fontId="4" fillId="5" borderId="21" xfId="0" applyNumberFormat="1" applyFont="1" applyFill="1" applyBorder="1" applyAlignment="1" applyProtection="1">
      <protection hidden="1"/>
    </xf>
    <xf numFmtId="0" fontId="4" fillId="10" borderId="3" xfId="0" applyFont="1" applyFill="1" applyBorder="1" applyAlignment="1" applyProtection="1">
      <alignment horizontal="center" vertical="center" shrinkToFit="1"/>
      <protection hidden="1"/>
    </xf>
    <xf numFmtId="0" fontId="4" fillId="10" borderId="5" xfId="0" applyFont="1" applyFill="1" applyBorder="1" applyAlignment="1" applyProtection="1">
      <alignment horizontal="center" vertical="center"/>
      <protection hidden="1"/>
    </xf>
    <xf numFmtId="3" fontId="4" fillId="0" borderId="6" xfId="0" applyNumberFormat="1" applyFont="1" applyFill="1" applyBorder="1" applyAlignment="1" applyProtection="1">
      <alignment vertical="center" shrinkToFit="1"/>
      <protection hidden="1"/>
    </xf>
    <xf numFmtId="0" fontId="4" fillId="0" borderId="7" xfId="0" applyFont="1" applyFill="1" applyBorder="1" applyAlignment="1" applyProtection="1">
      <alignment vertical="center" shrinkToFit="1"/>
      <protection hidden="1"/>
    </xf>
    <xf numFmtId="0" fontId="4" fillId="5" borderId="3" xfId="0" applyFont="1" applyFill="1" applyBorder="1" applyAlignment="1" applyProtection="1">
      <alignment horizontal="left" vertical="center"/>
      <protection hidden="1"/>
    </xf>
    <xf numFmtId="0" fontId="4" fillId="5" borderId="5" xfId="0" applyFont="1" applyFill="1" applyBorder="1" applyAlignment="1" applyProtection="1">
      <alignment horizontal="left" vertical="center"/>
      <protection hidden="1"/>
    </xf>
    <xf numFmtId="0" fontId="4" fillId="5" borderId="3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 textRotation="255" shrinkToFit="1"/>
    </xf>
    <xf numFmtId="0" fontId="6" fillId="2" borderId="15" xfId="0" applyFont="1" applyFill="1" applyBorder="1" applyAlignment="1">
      <alignment horizontal="center" vertical="center" textRotation="255" shrinkToFit="1"/>
    </xf>
    <xf numFmtId="0" fontId="6" fillId="2" borderId="2" xfId="0" applyFont="1" applyFill="1" applyBorder="1" applyAlignment="1">
      <alignment horizontal="center" vertical="center" textRotation="255" shrinkToFit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4" fillId="2" borderId="12" xfId="0" applyFont="1" applyFill="1" applyBorder="1" applyAlignment="1">
      <alignment horizontal="center" vertical="center" textRotation="255" shrinkToFit="1"/>
    </xf>
    <xf numFmtId="0" fontId="4" fillId="2" borderId="15" xfId="0" applyFont="1" applyFill="1" applyBorder="1" applyAlignment="1">
      <alignment horizontal="center" vertical="center" textRotation="255" shrinkToFit="1"/>
    </xf>
    <xf numFmtId="0" fontId="4" fillId="2" borderId="2" xfId="0" applyFont="1" applyFill="1" applyBorder="1" applyAlignment="1">
      <alignment horizontal="center" vertical="center" textRotation="255" shrinkToFit="1"/>
    </xf>
    <xf numFmtId="0" fontId="3" fillId="6" borderId="12" xfId="0" applyFont="1" applyFill="1" applyBorder="1" applyAlignment="1" applyProtection="1">
      <alignment horizontal="center" vertical="center"/>
      <protection hidden="1"/>
    </xf>
    <xf numFmtId="0" fontId="3" fillId="6" borderId="2" xfId="0" applyFont="1" applyFill="1" applyBorder="1" applyAlignment="1" applyProtection="1">
      <alignment horizontal="center" vertical="center"/>
      <protection hidden="1"/>
    </xf>
    <xf numFmtId="0" fontId="3" fillId="6" borderId="6" xfId="0" applyFont="1" applyFill="1" applyBorder="1" applyAlignment="1" applyProtection="1">
      <alignment horizontal="center" vertical="center"/>
      <protection hidden="1"/>
    </xf>
    <xf numFmtId="0" fontId="3" fillId="6" borderId="9" xfId="0" applyFont="1" applyFill="1" applyBorder="1" applyAlignment="1" applyProtection="1">
      <alignment horizontal="center" vertical="center"/>
      <protection hidden="1"/>
    </xf>
    <xf numFmtId="0" fontId="3" fillId="6" borderId="16" xfId="0" applyFont="1" applyFill="1" applyBorder="1" applyAlignment="1" applyProtection="1">
      <alignment horizontal="center" vertical="center"/>
      <protection hidden="1"/>
    </xf>
    <xf numFmtId="0" fontId="3" fillId="6" borderId="17" xfId="0" applyFont="1" applyFill="1" applyBorder="1" applyAlignment="1" applyProtection="1">
      <alignment horizontal="center" vertical="center"/>
      <protection hidden="1"/>
    </xf>
    <xf numFmtId="0" fontId="8" fillId="0" borderId="25" xfId="0" applyFont="1" applyFill="1" applyBorder="1" applyAlignment="1" applyProtection="1">
      <alignment horizontal="center" vertical="center" wrapText="1" shrinkToFit="1"/>
      <protection hidden="1"/>
    </xf>
    <xf numFmtId="0" fontId="8" fillId="0" borderId="26" xfId="0" applyFont="1" applyFill="1" applyBorder="1" applyAlignment="1" applyProtection="1">
      <alignment horizontal="center" vertical="center" wrapText="1" shrinkToFit="1"/>
      <protection hidden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3" fillId="0" borderId="9" xfId="0" applyFont="1" applyFill="1" applyBorder="1" applyAlignment="1" applyProtection="1">
      <alignment horizontal="center" vertical="center"/>
      <protection hidden="1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Fill="1" applyBorder="1" applyAlignment="1" applyProtection="1">
      <alignment horizontal="center"/>
      <protection locked="0"/>
    </xf>
    <xf numFmtId="3" fontId="4" fillId="8" borderId="1" xfId="0" applyNumberFormat="1" applyFont="1" applyFill="1" applyBorder="1" applyAlignment="1" applyProtection="1">
      <alignment horizontal="center"/>
      <protection locked="0"/>
    </xf>
    <xf numFmtId="0" fontId="9" fillId="8" borderId="6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hidden="1"/>
    </xf>
    <xf numFmtId="0" fontId="4" fillId="0" borderId="7" xfId="0" applyFont="1" applyFill="1" applyBorder="1" applyAlignment="1" applyProtection="1">
      <alignment horizontal="left" vertical="center"/>
      <protection locked="0"/>
    </xf>
    <xf numFmtId="0" fontId="4" fillId="0" borderId="8" xfId="0" applyFont="1" applyFill="1" applyBorder="1" applyAlignment="1" applyProtection="1">
      <alignment horizontal="left" vertical="center"/>
      <protection locked="0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 applyProtection="1">
      <alignment horizontal="left" vertical="center"/>
      <protection hidden="1"/>
    </xf>
    <xf numFmtId="0" fontId="4" fillId="0" borderId="22" xfId="0" applyFont="1" applyBorder="1" applyAlignment="1">
      <alignment horizontal="center" vertical="center"/>
    </xf>
    <xf numFmtId="0" fontId="3" fillId="8" borderId="7" xfId="0" applyFont="1" applyFill="1" applyBorder="1" applyAlignment="1">
      <alignment horizontal="left" vertical="top"/>
    </xf>
    <xf numFmtId="0" fontId="3" fillId="8" borderId="8" xfId="0" applyFont="1" applyFill="1" applyBorder="1" applyAlignment="1">
      <alignment horizontal="left" vertical="top"/>
    </xf>
    <xf numFmtId="0" fontId="3" fillId="8" borderId="10" xfId="0" applyFont="1" applyFill="1" applyBorder="1" applyAlignment="1">
      <alignment horizontal="left" vertical="top" wrapText="1"/>
    </xf>
    <xf numFmtId="0" fontId="3" fillId="8" borderId="11" xfId="0" applyFont="1" applyFill="1" applyBorder="1" applyAlignment="1">
      <alignment horizontal="left" vertical="top" wrapText="1"/>
    </xf>
    <xf numFmtId="0" fontId="3" fillId="6" borderId="12" xfId="0" applyFont="1" applyFill="1" applyBorder="1" applyAlignment="1">
      <alignment horizontal="center" vertical="center" textRotation="255"/>
    </xf>
    <xf numFmtId="0" fontId="3" fillId="6" borderId="15" xfId="0" applyFont="1" applyFill="1" applyBorder="1" applyAlignment="1">
      <alignment horizontal="center" vertical="center" textRotation="255"/>
    </xf>
    <xf numFmtId="0" fontId="3" fillId="6" borderId="2" xfId="0" applyFont="1" applyFill="1" applyBorder="1" applyAlignment="1">
      <alignment horizontal="center" vertical="center" textRotation="255"/>
    </xf>
    <xf numFmtId="0" fontId="5" fillId="6" borderId="14" xfId="0" applyFont="1" applyFill="1" applyBorder="1" applyAlignment="1" applyProtection="1">
      <alignment horizontal="center" vertical="center" textRotation="255" shrinkToFit="1"/>
      <protection hidden="1"/>
    </xf>
    <xf numFmtId="0" fontId="5" fillId="6" borderId="11" xfId="0" applyFont="1" applyFill="1" applyBorder="1" applyAlignment="1" applyProtection="1">
      <alignment horizontal="center" vertical="center" textRotation="255" shrinkToFit="1"/>
      <protection hidden="1"/>
    </xf>
    <xf numFmtId="0" fontId="8" fillId="0" borderId="30" xfId="0" applyFont="1" applyFill="1" applyBorder="1" applyAlignment="1" applyProtection="1">
      <alignment horizontal="center" vertical="center" wrapText="1" shrinkToFit="1"/>
      <protection hidden="1"/>
    </xf>
    <xf numFmtId="0" fontId="14" fillId="0" borderId="25" xfId="0" applyFont="1" applyFill="1" applyBorder="1" applyAlignment="1" applyProtection="1">
      <alignment horizontal="center" vertical="center" wrapText="1" shrinkToFit="1"/>
      <protection hidden="1"/>
    </xf>
    <xf numFmtId="0" fontId="14" fillId="0" borderId="26" xfId="0" applyFont="1" applyFill="1" applyBorder="1" applyAlignment="1" applyProtection="1">
      <alignment horizontal="center" vertical="center" wrapText="1" shrinkToFit="1"/>
      <protection hidden="1"/>
    </xf>
    <xf numFmtId="0" fontId="4" fillId="0" borderId="31" xfId="0" applyFont="1" applyFill="1" applyBorder="1" applyAlignment="1" applyProtection="1">
      <alignment horizontal="center" vertical="center" textRotation="255"/>
      <protection hidden="1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/>
    </xf>
    <xf numFmtId="0" fontId="3" fillId="6" borderId="7" xfId="0" applyFont="1" applyFill="1" applyBorder="1" applyAlignment="1" applyProtection="1">
      <alignment horizontal="center" vertical="center"/>
      <protection hidden="1"/>
    </xf>
    <xf numFmtId="0" fontId="3" fillId="6" borderId="8" xfId="0" applyFont="1" applyFill="1" applyBorder="1" applyAlignment="1" applyProtection="1">
      <alignment horizontal="center" vertical="center"/>
      <protection hidden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3" fontId="4" fillId="0" borderId="1" xfId="0" applyNumberFormat="1" applyFont="1" applyBorder="1" applyAlignment="1" applyProtection="1">
      <alignment horizontal="center"/>
    </xf>
    <xf numFmtId="3" fontId="14" fillId="11" borderId="23" xfId="0" applyNumberFormat="1" applyFont="1" applyFill="1" applyBorder="1" applyAlignment="1" applyProtection="1">
      <alignment horizontal="center"/>
      <protection hidden="1"/>
    </xf>
    <xf numFmtId="3" fontId="14" fillId="11" borderId="24" xfId="0" applyNumberFormat="1" applyFont="1" applyFill="1" applyBorder="1" applyAlignment="1" applyProtection="1">
      <alignment horizontal="center"/>
      <protection hidden="1"/>
    </xf>
    <xf numFmtId="0" fontId="4" fillId="7" borderId="12" xfId="0" applyFont="1" applyFill="1" applyBorder="1" applyAlignment="1">
      <alignment horizontal="center" vertical="center" textRotation="255" shrinkToFit="1"/>
    </xf>
    <xf numFmtId="0" fontId="4" fillId="7" borderId="15" xfId="0" applyFont="1" applyFill="1" applyBorder="1" applyAlignment="1">
      <alignment horizontal="center" vertical="center" textRotation="255" shrinkToFit="1"/>
    </xf>
    <xf numFmtId="0" fontId="4" fillId="7" borderId="9" xfId="0" applyFont="1" applyFill="1" applyBorder="1" applyAlignment="1">
      <alignment horizontal="center" vertical="center" textRotation="255" shrinkToFit="1"/>
    </xf>
    <xf numFmtId="0" fontId="14" fillId="0" borderId="23" xfId="0" applyFont="1" applyFill="1" applyBorder="1" applyAlignment="1" applyProtection="1">
      <alignment horizontal="center"/>
      <protection hidden="1"/>
    </xf>
    <xf numFmtId="0" fontId="14" fillId="0" borderId="24" xfId="0" applyFont="1" applyFill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0000"/>
      <color rgb="FFFFFFFF"/>
      <color rgb="FFF7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AD106"/>
  <sheetViews>
    <sheetView showGridLines="0" tabSelected="1" zoomScaleNormal="100" workbookViewId="0">
      <selection activeCell="C1" sqref="C1"/>
    </sheetView>
  </sheetViews>
  <sheetFormatPr baseColWidth="10" defaultColWidth="9.140625" defaultRowHeight="12.75" x14ac:dyDescent="0.2"/>
  <cols>
    <col min="1" max="1" width="2.85546875" style="1" customWidth="1"/>
    <col min="2" max="2" width="21" style="1" customWidth="1"/>
    <col min="3" max="11" width="10.7109375" style="1" customWidth="1"/>
    <col min="12" max="12" width="10.85546875" style="1" bestFit="1" customWidth="1"/>
    <col min="13" max="13" width="4.42578125" style="5" customWidth="1"/>
    <col min="14" max="14" width="2.85546875" style="1" customWidth="1"/>
    <col min="15" max="15" width="20.28515625" style="1" customWidth="1"/>
    <col min="16" max="24" width="10.7109375" style="1" customWidth="1"/>
    <col min="25" max="25" width="3.140625" style="1" customWidth="1"/>
    <col min="26" max="27" width="9.140625" style="1"/>
    <col min="28" max="28" width="13.85546875" style="1" customWidth="1"/>
    <col min="29" max="16384" width="9.140625" style="1"/>
  </cols>
  <sheetData>
    <row r="1" spans="1:30" ht="14.45" customHeight="1" x14ac:dyDescent="0.2">
      <c r="A1" s="199" t="s">
        <v>28</v>
      </c>
      <c r="B1" s="200"/>
      <c r="C1" s="197" t="s">
        <v>104</v>
      </c>
      <c r="D1" s="198"/>
      <c r="E1" s="58" t="s">
        <v>23</v>
      </c>
      <c r="F1" s="254" t="s">
        <v>98</v>
      </c>
      <c r="G1" s="254"/>
      <c r="H1" s="254"/>
      <c r="I1" s="161"/>
      <c r="J1" s="161"/>
      <c r="K1" s="161"/>
      <c r="L1" s="59"/>
      <c r="M1" s="60"/>
      <c r="N1" s="201" t="s">
        <v>26</v>
      </c>
      <c r="O1" s="202"/>
      <c r="P1" s="16" t="s">
        <v>24</v>
      </c>
      <c r="Q1" s="12" t="s">
        <v>4</v>
      </c>
      <c r="R1" s="12"/>
      <c r="S1" s="17" t="s">
        <v>33</v>
      </c>
      <c r="T1" s="241" t="str">
        <f>+IF(F1="","",F1)</f>
        <v>Mogens Fisker</v>
      </c>
      <c r="U1" s="241"/>
      <c r="V1" s="241"/>
      <c r="W1" s="241"/>
      <c r="X1" s="242"/>
    </row>
    <row r="2" spans="1:30" ht="14.45" customHeight="1" x14ac:dyDescent="0.2">
      <c r="A2" s="60"/>
      <c r="B2" s="61"/>
      <c r="C2" s="62"/>
      <c r="D2" s="60"/>
      <c r="E2" s="62" t="s">
        <v>31</v>
      </c>
      <c r="F2" s="240" t="s">
        <v>0</v>
      </c>
      <c r="G2" s="240"/>
      <c r="H2" s="240"/>
      <c r="I2" s="160"/>
      <c r="J2" s="160"/>
      <c r="K2" s="160"/>
      <c r="L2" s="60"/>
      <c r="M2" s="60"/>
      <c r="N2" s="5"/>
      <c r="O2" s="220" t="str">
        <f>+IF(C1="Select in the scrolling list","",C1)</f>
        <v>z</v>
      </c>
      <c r="P2" s="4" t="s">
        <v>25</v>
      </c>
      <c r="Q2" s="31" t="s">
        <v>0</v>
      </c>
      <c r="R2" s="31"/>
      <c r="S2" s="4" t="s">
        <v>34</v>
      </c>
      <c r="T2" s="87" t="str">
        <f>+IF(F2="","",F2)</f>
        <v>-</v>
      </c>
      <c r="U2" s="87"/>
      <c r="V2" s="87"/>
      <c r="W2" s="87"/>
      <c r="X2" s="88"/>
    </row>
    <row r="3" spans="1:30" ht="14.45" customHeight="1" x14ac:dyDescent="0.2">
      <c r="A3" s="60"/>
      <c r="B3" s="144" t="s">
        <v>53</v>
      </c>
      <c r="C3" s="145">
        <f>+IF(F4="","",L7+L6+L5+L4+F7+F6+F5+F4+C7+C6+C5+C4)</f>
        <v>0</v>
      </c>
      <c r="D3" s="146"/>
      <c r="E3" s="147"/>
      <c r="F3" s="146"/>
      <c r="G3" s="146"/>
      <c r="H3" s="148"/>
      <c r="I3" s="148"/>
      <c r="J3" s="148"/>
      <c r="K3" s="148"/>
      <c r="L3" s="146"/>
      <c r="M3" s="62"/>
      <c r="N3" s="5"/>
      <c r="O3" s="221"/>
      <c r="P3" s="28"/>
      <c r="Q3" s="31"/>
      <c r="R3" s="31"/>
      <c r="S3" s="32" t="s">
        <v>66</v>
      </c>
      <c r="T3" s="97" t="s">
        <v>91</v>
      </c>
      <c r="U3" s="97"/>
      <c r="V3" s="97"/>
      <c r="W3" s="97"/>
      <c r="X3" s="95"/>
    </row>
    <row r="4" spans="1:30" ht="14.45" customHeight="1" x14ac:dyDescent="0.2">
      <c r="A4" s="60"/>
      <c r="B4" s="149" t="s">
        <v>51</v>
      </c>
      <c r="C4" s="145">
        <v>0</v>
      </c>
      <c r="D4" s="146"/>
      <c r="E4" s="147" t="s">
        <v>50</v>
      </c>
      <c r="F4" s="145">
        <v>0</v>
      </c>
      <c r="G4" s="146"/>
      <c r="H4" s="147" t="s">
        <v>63</v>
      </c>
      <c r="I4" s="147"/>
      <c r="J4" s="147"/>
      <c r="K4" s="147"/>
      <c r="L4" s="145">
        <v>0</v>
      </c>
      <c r="M4" s="27"/>
      <c r="N4" s="5"/>
      <c r="O4" s="7"/>
      <c r="P4" s="4"/>
      <c r="Q4" s="5"/>
      <c r="R4" s="5"/>
      <c r="S4" s="5"/>
      <c r="T4" s="5"/>
      <c r="U4" s="5"/>
      <c r="V4" s="5"/>
      <c r="W4" s="5"/>
      <c r="X4" s="8"/>
      <c r="Z4" s="243" t="s">
        <v>82</v>
      </c>
      <c r="AA4" s="244"/>
      <c r="AB4" s="244"/>
      <c r="AC4" s="244"/>
      <c r="AD4" s="245"/>
    </row>
    <row r="5" spans="1:30" ht="14.45" customHeight="1" x14ac:dyDescent="0.2">
      <c r="A5" s="60"/>
      <c r="B5" s="149" t="s">
        <v>52</v>
      </c>
      <c r="C5" s="145">
        <v>0</v>
      </c>
      <c r="D5" s="146"/>
      <c r="E5" s="147" t="s">
        <v>61</v>
      </c>
      <c r="F5" s="145">
        <v>0</v>
      </c>
      <c r="G5" s="146"/>
      <c r="H5" s="147" t="s">
        <v>63</v>
      </c>
      <c r="I5" s="147"/>
      <c r="J5" s="147"/>
      <c r="K5" s="147"/>
      <c r="L5" s="146">
        <v>0</v>
      </c>
      <c r="M5" s="64"/>
      <c r="N5" s="209" t="s">
        <v>57</v>
      </c>
      <c r="O5" s="13" t="s">
        <v>5</v>
      </c>
      <c r="P5" s="89" t="s">
        <v>71</v>
      </c>
      <c r="Q5" s="137">
        <v>42005</v>
      </c>
      <c r="R5" s="96" t="s">
        <v>72</v>
      </c>
      <c r="S5" s="138">
        <v>42735</v>
      </c>
      <c r="T5" s="5"/>
      <c r="U5" s="5"/>
      <c r="V5" s="5"/>
      <c r="W5" s="5"/>
      <c r="X5" s="8"/>
      <c r="Z5" s="246"/>
      <c r="AA5" s="247"/>
      <c r="AB5" s="247"/>
      <c r="AC5" s="247"/>
      <c r="AD5" s="248"/>
    </row>
    <row r="6" spans="1:30" ht="14.45" customHeight="1" x14ac:dyDescent="0.2">
      <c r="A6" s="60"/>
      <c r="B6" s="149" t="s">
        <v>54</v>
      </c>
      <c r="C6" s="145">
        <v>0</v>
      </c>
      <c r="D6" s="147"/>
      <c r="E6" s="150" t="s">
        <v>56</v>
      </c>
      <c r="F6" s="145">
        <v>0</v>
      </c>
      <c r="G6" s="147"/>
      <c r="H6" s="151" t="s">
        <v>63</v>
      </c>
      <c r="I6" s="151"/>
      <c r="J6" s="151"/>
      <c r="K6" s="151"/>
      <c r="L6" s="147">
        <v>0</v>
      </c>
      <c r="M6" s="64"/>
      <c r="N6" s="210"/>
      <c r="O6" s="3" t="s">
        <v>62</v>
      </c>
      <c r="P6" s="33"/>
      <c r="Q6" s="3" t="s">
        <v>2</v>
      </c>
      <c r="R6" s="33"/>
      <c r="S6" s="3" t="s">
        <v>9</v>
      </c>
      <c r="T6" s="33"/>
      <c r="U6" s="5"/>
      <c r="V6" s="5"/>
      <c r="W6" s="5"/>
      <c r="X6" s="8"/>
      <c r="Z6" s="246"/>
      <c r="AA6" s="247"/>
      <c r="AB6" s="247"/>
      <c r="AC6" s="247"/>
      <c r="AD6" s="248"/>
    </row>
    <row r="7" spans="1:30" ht="14.45" customHeight="1" x14ac:dyDescent="0.2">
      <c r="A7" s="60"/>
      <c r="B7" s="149" t="s">
        <v>54</v>
      </c>
      <c r="C7" s="145">
        <v>0</v>
      </c>
      <c r="D7" s="147"/>
      <c r="E7" s="150" t="s">
        <v>55</v>
      </c>
      <c r="F7" s="145">
        <v>0</v>
      </c>
      <c r="G7" s="147"/>
      <c r="H7" s="147" t="s">
        <v>63</v>
      </c>
      <c r="I7" s="147"/>
      <c r="J7" s="147"/>
      <c r="K7" s="147"/>
      <c r="L7" s="147">
        <v>0</v>
      </c>
      <c r="M7" s="64"/>
      <c r="N7" s="210"/>
      <c r="O7" s="3" t="s">
        <v>21</v>
      </c>
      <c r="P7" s="33"/>
      <c r="Q7" s="3" t="s">
        <v>2</v>
      </c>
      <c r="R7" s="33"/>
      <c r="S7" s="3" t="s">
        <v>10</v>
      </c>
      <c r="T7" s="33"/>
      <c r="U7" s="5"/>
      <c r="V7" s="5"/>
      <c r="W7" s="5"/>
      <c r="X7" s="8"/>
      <c r="Z7" s="246"/>
      <c r="AA7" s="247"/>
      <c r="AB7" s="247"/>
      <c r="AC7" s="247"/>
      <c r="AD7" s="248"/>
    </row>
    <row r="8" spans="1:30" ht="14.45" customHeight="1" x14ac:dyDescent="0.2">
      <c r="A8" s="60"/>
      <c r="B8" s="63"/>
      <c r="C8" s="67"/>
      <c r="D8" s="65"/>
      <c r="E8" s="65"/>
      <c r="F8" s="62"/>
      <c r="G8" s="65"/>
      <c r="H8" s="65"/>
      <c r="I8" s="65"/>
      <c r="J8" s="65"/>
      <c r="K8" s="65"/>
      <c r="L8" s="65"/>
      <c r="M8" s="62"/>
      <c r="N8" s="210"/>
      <c r="O8" s="3" t="s">
        <v>7</v>
      </c>
      <c r="P8" s="33"/>
      <c r="Q8" s="3" t="s">
        <v>6</v>
      </c>
      <c r="R8" s="33"/>
      <c r="S8" s="3" t="s">
        <v>8</v>
      </c>
      <c r="T8" s="139">
        <v>0.05</v>
      </c>
      <c r="U8" s="5"/>
      <c r="V8" s="5"/>
      <c r="W8" s="5"/>
      <c r="X8" s="8"/>
      <c r="Z8" s="246"/>
      <c r="AA8" s="247"/>
      <c r="AB8" s="247"/>
      <c r="AC8" s="247"/>
      <c r="AD8" s="248"/>
    </row>
    <row r="9" spans="1:30" ht="14.45" customHeight="1" thickBot="1" x14ac:dyDescent="0.25">
      <c r="A9" s="60"/>
      <c r="B9" s="68"/>
      <c r="C9" s="195" t="s">
        <v>99</v>
      </c>
      <c r="D9" s="196" t="s">
        <v>100</v>
      </c>
      <c r="E9" s="66"/>
      <c r="F9" s="66"/>
      <c r="G9" s="66"/>
      <c r="H9" s="66"/>
      <c r="I9" s="66"/>
      <c r="J9" s="66"/>
      <c r="K9" s="66"/>
      <c r="L9" s="66"/>
      <c r="M9" s="60"/>
      <c r="N9" s="210"/>
      <c r="O9" s="3" t="s">
        <v>12</v>
      </c>
      <c r="P9" s="33"/>
      <c r="Q9" s="3" t="s">
        <v>6</v>
      </c>
      <c r="R9" s="33"/>
      <c r="S9" s="3"/>
      <c r="T9" s="33"/>
      <c r="U9" s="5"/>
      <c r="V9" s="5"/>
      <c r="W9" s="5"/>
      <c r="X9" s="8"/>
      <c r="Z9" s="249"/>
      <c r="AA9" s="250"/>
      <c r="AB9" s="250"/>
      <c r="AC9" s="250"/>
      <c r="AD9" s="251"/>
    </row>
    <row r="10" spans="1:30" ht="14.45" customHeight="1" x14ac:dyDescent="0.2">
      <c r="A10" s="263" t="s">
        <v>20</v>
      </c>
      <c r="B10" s="183" t="s">
        <v>84</v>
      </c>
      <c r="C10" s="214" t="s">
        <v>13</v>
      </c>
      <c r="D10" s="273"/>
      <c r="E10" s="274"/>
      <c r="F10" s="212" t="s">
        <v>12</v>
      </c>
      <c r="G10" s="212" t="s">
        <v>14</v>
      </c>
      <c r="H10" s="214" t="s">
        <v>15</v>
      </c>
      <c r="I10" s="214" t="s">
        <v>96</v>
      </c>
      <c r="J10" s="214" t="s">
        <v>8</v>
      </c>
      <c r="K10" s="216" t="s">
        <v>19</v>
      </c>
      <c r="M10" s="108"/>
      <c r="N10" s="210"/>
      <c r="O10" s="34"/>
      <c r="P10" s="34"/>
      <c r="Q10" s="34"/>
      <c r="R10" s="34"/>
      <c r="S10" s="34"/>
      <c r="T10" s="34"/>
      <c r="U10" s="30"/>
      <c r="V10" s="30"/>
      <c r="W10" s="30"/>
      <c r="X10" s="35"/>
    </row>
    <row r="11" spans="1:30" ht="14.45" customHeight="1" x14ac:dyDescent="0.2">
      <c r="A11" s="263"/>
      <c r="B11" s="70">
        <v>2015</v>
      </c>
      <c r="C11" s="174" t="s">
        <v>39</v>
      </c>
      <c r="D11" s="175" t="s">
        <v>16</v>
      </c>
      <c r="E11" s="176" t="s">
        <v>1</v>
      </c>
      <c r="F11" s="213"/>
      <c r="G11" s="213"/>
      <c r="H11" s="215"/>
      <c r="I11" s="215"/>
      <c r="J11" s="215"/>
      <c r="K11" s="217"/>
      <c r="M11" s="108"/>
      <c r="N11" s="210"/>
      <c r="O11" s="36"/>
      <c r="P11" s="37"/>
      <c r="Q11" s="37"/>
      <c r="R11" s="37"/>
      <c r="S11" s="37"/>
      <c r="T11" s="37"/>
      <c r="U11" s="37"/>
      <c r="V11" s="37"/>
      <c r="W11" s="37"/>
      <c r="X11" s="38"/>
      <c r="Z11" s="231" t="s">
        <v>81</v>
      </c>
      <c r="AA11" s="232"/>
      <c r="AB11" s="232"/>
      <c r="AC11" s="232"/>
      <c r="AD11" s="233"/>
    </row>
    <row r="12" spans="1:30" ht="14.45" customHeight="1" x14ac:dyDescent="0.25">
      <c r="A12" s="263"/>
      <c r="B12" s="74" t="s">
        <v>85</v>
      </c>
      <c r="C12" s="81">
        <v>500000</v>
      </c>
      <c r="D12" s="81">
        <v>15000000</v>
      </c>
      <c r="E12" s="81">
        <v>7000000</v>
      </c>
      <c r="F12" s="81">
        <v>10000000</v>
      </c>
      <c r="G12" s="81">
        <v>1500000</v>
      </c>
      <c r="H12" s="106">
        <v>800000</v>
      </c>
      <c r="I12" s="106">
        <v>800000</v>
      </c>
      <c r="J12" s="106">
        <v>800000</v>
      </c>
      <c r="K12" s="181">
        <f>SUM(C12:J12)</f>
        <v>36400000</v>
      </c>
      <c r="M12" s="100"/>
      <c r="N12" s="210"/>
      <c r="O12" s="39"/>
      <c r="P12" s="40"/>
      <c r="Q12" s="40"/>
      <c r="R12" s="40"/>
      <c r="S12" s="40"/>
      <c r="T12" s="40"/>
      <c r="U12" s="40"/>
      <c r="V12" s="40"/>
      <c r="W12" s="40"/>
      <c r="X12" s="41"/>
      <c r="Z12" s="234"/>
      <c r="AA12" s="235"/>
      <c r="AB12" s="235"/>
      <c r="AC12" s="235"/>
      <c r="AD12" s="236"/>
    </row>
    <row r="13" spans="1:30" ht="14.45" customHeight="1" x14ac:dyDescent="0.25">
      <c r="A13" s="263"/>
      <c r="B13" s="177" t="s">
        <v>35</v>
      </c>
      <c r="C13" s="178" t="s">
        <v>101</v>
      </c>
      <c r="D13" s="178">
        <v>5000000</v>
      </c>
      <c r="E13" s="179">
        <v>3000000</v>
      </c>
      <c r="F13" s="178">
        <v>3000000</v>
      </c>
      <c r="G13" s="178">
        <v>500000</v>
      </c>
      <c r="H13" s="180">
        <v>400000</v>
      </c>
      <c r="I13" s="180">
        <v>400000</v>
      </c>
      <c r="J13" s="180">
        <v>400000</v>
      </c>
      <c r="K13" s="182">
        <f>SUM(C13:J13)</f>
        <v>12700000</v>
      </c>
      <c r="M13" s="101"/>
      <c r="N13" s="210"/>
      <c r="O13" s="39"/>
      <c r="P13" s="40"/>
      <c r="Q13" s="40"/>
      <c r="R13" s="40"/>
      <c r="S13" s="40"/>
      <c r="T13" s="40"/>
      <c r="U13" s="40"/>
      <c r="V13" s="40"/>
      <c r="W13" s="40"/>
      <c r="X13" s="41"/>
      <c r="Z13" s="234"/>
      <c r="AA13" s="235"/>
      <c r="AB13" s="235"/>
      <c r="AC13" s="235"/>
      <c r="AD13" s="236"/>
    </row>
    <row r="14" spans="1:30" ht="14.45" customHeight="1" thickBot="1" x14ac:dyDescent="0.25">
      <c r="A14" s="263"/>
      <c r="B14" s="75" t="s">
        <v>3</v>
      </c>
      <c r="C14" s="76" t="str">
        <f t="shared" ref="C14" si="0">+IF(OR(C12="",C13=""),"",+(C13/C12))</f>
        <v/>
      </c>
      <c r="D14" s="76">
        <f t="shared" ref="D14" si="1">+IF(OR(D12="",D13=""),"",+(D13/D12))</f>
        <v>0.33333333333333331</v>
      </c>
      <c r="E14" s="76">
        <f t="shared" ref="E14" si="2">+IF(OR(E12="",E13=""),"",+(E13/E12))</f>
        <v>0.42857142857142855</v>
      </c>
      <c r="F14" s="76">
        <f t="shared" ref="F14" si="3">+IF(OR(F12="",F13=""),"",+(F13/F12))</f>
        <v>0.3</v>
      </c>
      <c r="G14" s="76">
        <f t="shared" ref="G14" si="4">+IF(OR(G12="",G13=""),"",+(G13/G12))</f>
        <v>0.33333333333333331</v>
      </c>
      <c r="H14" s="107">
        <f t="shared" ref="H14:I14" si="5">+IF(OR(H12="",H13=""),"",+(H13/H12))</f>
        <v>0.5</v>
      </c>
      <c r="I14" s="107">
        <f t="shared" si="5"/>
        <v>0.5</v>
      </c>
      <c r="J14" s="107">
        <f t="shared" ref="J14" si="6">+IF(OR(J12="",J13=""),"",+(J13/J12))</f>
        <v>0.5</v>
      </c>
      <c r="K14" s="110">
        <f t="shared" ref="K14" si="7">+IF(OR(K12="",K13=""),"",+(K13/K12))</f>
        <v>0.34890109890109888</v>
      </c>
      <c r="M14" s="109"/>
      <c r="N14" s="211"/>
      <c r="O14" s="42"/>
      <c r="P14" s="43"/>
      <c r="Q14" s="43"/>
      <c r="R14" s="43"/>
      <c r="S14" s="43"/>
      <c r="T14" s="43"/>
      <c r="U14" s="43"/>
      <c r="V14" s="43"/>
      <c r="W14" s="43"/>
      <c r="X14" s="44"/>
      <c r="Z14" s="237"/>
      <c r="AA14" s="238"/>
      <c r="AB14" s="238"/>
      <c r="AC14" s="238"/>
      <c r="AD14" s="239"/>
    </row>
    <row r="15" spans="1:30" ht="14.45" customHeight="1" thickBot="1" x14ac:dyDescent="0.25">
      <c r="A15" s="263"/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0"/>
      <c r="N15" s="5"/>
      <c r="O15" s="12"/>
    </row>
    <row r="16" spans="1:30" ht="15" customHeight="1" x14ac:dyDescent="0.2">
      <c r="A16" s="263"/>
      <c r="B16" s="99" t="s">
        <v>32</v>
      </c>
      <c r="C16" s="206" t="s">
        <v>13</v>
      </c>
      <c r="D16" s="207"/>
      <c r="E16" s="208"/>
      <c r="F16" s="222" t="s">
        <v>12</v>
      </c>
      <c r="G16" s="222" t="s">
        <v>14</v>
      </c>
      <c r="H16" s="224" t="s">
        <v>15</v>
      </c>
      <c r="I16" s="224" t="s">
        <v>96</v>
      </c>
      <c r="J16" s="224" t="s">
        <v>8</v>
      </c>
      <c r="K16" s="114" t="s">
        <v>19</v>
      </c>
      <c r="M16" s="102"/>
      <c r="N16" s="6"/>
      <c r="O16" s="98" t="s">
        <v>20</v>
      </c>
      <c r="P16" s="275" t="s">
        <v>13</v>
      </c>
      <c r="Q16" s="276"/>
      <c r="R16" s="277"/>
      <c r="S16" s="226" t="str">
        <f>+F10</f>
        <v>FACADE</v>
      </c>
      <c r="T16" s="226" t="str">
        <f>+G10</f>
        <v>INDOOR</v>
      </c>
      <c r="U16" s="252" t="str">
        <f>+H10</f>
        <v>BUILD</v>
      </c>
      <c r="V16" s="252" t="s">
        <v>96</v>
      </c>
      <c r="W16" s="252" t="s">
        <v>8</v>
      </c>
      <c r="X16" s="252" t="str">
        <f>+K10</f>
        <v>Total</v>
      </c>
    </row>
    <row r="17" spans="1:28" s="2" customFormat="1" ht="12.95" customHeight="1" x14ac:dyDescent="0.2">
      <c r="A17" s="263"/>
      <c r="B17" s="77" t="str">
        <f>+IF(C1="","name of country",C1)</f>
        <v>z</v>
      </c>
      <c r="C17" s="71" t="s">
        <v>39</v>
      </c>
      <c r="D17" s="72" t="s">
        <v>16</v>
      </c>
      <c r="E17" s="73" t="s">
        <v>1</v>
      </c>
      <c r="F17" s="223"/>
      <c r="G17" s="223"/>
      <c r="H17" s="225"/>
      <c r="I17" s="225"/>
      <c r="J17" s="225"/>
      <c r="K17" s="115"/>
      <c r="M17" s="60"/>
      <c r="N17" s="5"/>
      <c r="O17" s="94" t="str">
        <f>+IF(T3="","",T3)</f>
        <v>OPTIMERA</v>
      </c>
      <c r="P17" s="134" t="str">
        <f>+C11</f>
        <v>N SLATES</v>
      </c>
      <c r="Q17" s="135" t="str">
        <f>+D11</f>
        <v>SLATES</v>
      </c>
      <c r="R17" s="136" t="str">
        <f>+E11</f>
        <v>CS</v>
      </c>
      <c r="S17" s="227"/>
      <c r="T17" s="227"/>
      <c r="U17" s="253"/>
      <c r="V17" s="253"/>
      <c r="W17" s="253"/>
      <c r="X17" s="253"/>
    </row>
    <row r="18" spans="1:28" ht="14.45" customHeight="1" x14ac:dyDescent="0.2">
      <c r="A18" s="263"/>
      <c r="B18" s="78">
        <v>2013</v>
      </c>
      <c r="C18" s="82">
        <v>155000</v>
      </c>
      <c r="D18" s="82">
        <v>1155000</v>
      </c>
      <c r="E18" s="82">
        <v>1455000</v>
      </c>
      <c r="F18" s="83">
        <v>1955000</v>
      </c>
      <c r="G18" s="84">
        <v>355000</v>
      </c>
      <c r="H18" s="111">
        <v>105000</v>
      </c>
      <c r="I18" s="111">
        <v>105000</v>
      </c>
      <c r="J18" s="111">
        <v>105000</v>
      </c>
      <c r="K18" s="116">
        <f>SUM(C18:J18)</f>
        <v>5390000</v>
      </c>
      <c r="M18" s="103"/>
      <c r="N18" s="203" t="str">
        <f>+IF(T3="",S3,T3)</f>
        <v>OPTIMERA</v>
      </c>
      <c r="O18" s="90" t="s">
        <v>83</v>
      </c>
      <c r="P18" s="9">
        <f>+IF(C12="","",C12*P19)</f>
        <v>50000</v>
      </c>
      <c r="Q18" s="9">
        <f t="shared" ref="Q18" si="8">+IF(D13="","",D13*Q19)</f>
        <v>2500000</v>
      </c>
      <c r="R18" s="9">
        <f>+IF(E13="","",E13*R19)</f>
        <v>1800000</v>
      </c>
      <c r="S18" s="9">
        <f>+IF(F13="","",F13*S19)</f>
        <v>450000</v>
      </c>
      <c r="T18" s="9">
        <f>+IF(G13="","",G13*T19)</f>
        <v>150000</v>
      </c>
      <c r="U18" s="9">
        <f>+IF(H13="","",H13*U19)</f>
        <v>280000</v>
      </c>
      <c r="V18" s="9"/>
      <c r="W18" s="9"/>
      <c r="X18" s="10">
        <f>SUM(P18:W18)</f>
        <v>5230000</v>
      </c>
    </row>
    <row r="19" spans="1:28" ht="14.45" customHeight="1" x14ac:dyDescent="0.2">
      <c r="A19" s="263"/>
      <c r="B19" s="79">
        <v>2014</v>
      </c>
      <c r="C19" s="85">
        <v>170000</v>
      </c>
      <c r="D19" s="85">
        <v>1170000</v>
      </c>
      <c r="E19" s="85">
        <v>1470000</v>
      </c>
      <c r="F19" s="85">
        <v>1970000</v>
      </c>
      <c r="G19" s="86">
        <v>370000</v>
      </c>
      <c r="H19" s="112">
        <v>120000</v>
      </c>
      <c r="I19" s="112">
        <v>120000</v>
      </c>
      <c r="J19" s="112">
        <v>120000</v>
      </c>
      <c r="K19" s="116">
        <f t="shared" ref="K19:K21" si="9">SUM(C19:J19)</f>
        <v>5510000</v>
      </c>
      <c r="M19" s="103"/>
      <c r="N19" s="204"/>
      <c r="O19" s="75" t="s">
        <v>3</v>
      </c>
      <c r="P19" s="45">
        <v>0.1</v>
      </c>
      <c r="Q19" s="45">
        <v>0.5</v>
      </c>
      <c r="R19" s="45">
        <v>0.6</v>
      </c>
      <c r="S19" s="45">
        <v>0.15</v>
      </c>
      <c r="T19" s="45">
        <v>0.3</v>
      </c>
      <c r="U19" s="45">
        <v>0.7</v>
      </c>
      <c r="V19" s="45"/>
      <c r="W19" s="45"/>
      <c r="X19" s="11">
        <f>+X18/K13</f>
        <v>0.41181102362204725</v>
      </c>
      <c r="AA19" s="47" t="s">
        <v>67</v>
      </c>
    </row>
    <row r="20" spans="1:28" ht="14.45" customHeight="1" x14ac:dyDescent="0.2">
      <c r="A20" s="263"/>
      <c r="B20" s="79">
        <v>2015</v>
      </c>
      <c r="C20" s="85">
        <v>200000</v>
      </c>
      <c r="D20" s="85">
        <v>1200000</v>
      </c>
      <c r="E20" s="85">
        <v>1500000</v>
      </c>
      <c r="F20" s="85">
        <v>2000000</v>
      </c>
      <c r="G20" s="85">
        <v>400000</v>
      </c>
      <c r="H20" s="112">
        <v>150000</v>
      </c>
      <c r="I20" s="112">
        <v>150000</v>
      </c>
      <c r="J20" s="112">
        <v>150000</v>
      </c>
      <c r="K20" s="190">
        <f t="shared" si="9"/>
        <v>5750000</v>
      </c>
      <c r="M20" s="103"/>
      <c r="N20" s="204"/>
      <c r="O20" s="91" t="s">
        <v>11</v>
      </c>
      <c r="P20" s="129">
        <f>+P98</f>
        <v>0</v>
      </c>
      <c r="Q20" s="129">
        <f t="shared" ref="Q20:X20" si="10">+Q98</f>
        <v>0</v>
      </c>
      <c r="R20" s="129">
        <f t="shared" si="10"/>
        <v>0</v>
      </c>
      <c r="S20" s="129">
        <f t="shared" si="10"/>
        <v>0</v>
      </c>
      <c r="T20" s="129">
        <f t="shared" si="10"/>
        <v>0</v>
      </c>
      <c r="U20" s="129">
        <f t="shared" si="10"/>
        <v>0</v>
      </c>
      <c r="V20" s="129">
        <f t="shared" si="10"/>
        <v>0</v>
      </c>
      <c r="W20" s="129">
        <f t="shared" si="10"/>
        <v>0</v>
      </c>
      <c r="X20" s="128">
        <f t="shared" si="10"/>
        <v>0</v>
      </c>
    </row>
    <row r="21" spans="1:28" ht="14.45" customHeight="1" x14ac:dyDescent="0.2">
      <c r="A21" s="263"/>
      <c r="B21" s="78" t="s">
        <v>17</v>
      </c>
      <c r="C21" s="82">
        <v>250000</v>
      </c>
      <c r="D21" s="82">
        <v>1250000</v>
      </c>
      <c r="E21" s="82">
        <v>1550000</v>
      </c>
      <c r="F21" s="82">
        <v>2050000</v>
      </c>
      <c r="G21" s="82">
        <v>450000</v>
      </c>
      <c r="H21" s="111">
        <v>200000</v>
      </c>
      <c r="I21" s="111">
        <v>200000</v>
      </c>
      <c r="J21" s="111">
        <v>200000</v>
      </c>
      <c r="K21" s="116">
        <f t="shared" si="9"/>
        <v>6150000</v>
      </c>
      <c r="M21" s="103"/>
      <c r="N21" s="204"/>
      <c r="O21" s="91" t="s">
        <v>3</v>
      </c>
      <c r="P21" s="130">
        <f>+P20/P18</f>
        <v>0</v>
      </c>
      <c r="Q21" s="130">
        <f t="shared" ref="Q21:U21" si="11">+Q20/Q18</f>
        <v>0</v>
      </c>
      <c r="R21" s="130">
        <f t="shared" si="11"/>
        <v>0</v>
      </c>
      <c r="S21" s="130">
        <f t="shared" si="11"/>
        <v>0</v>
      </c>
      <c r="T21" s="130">
        <f t="shared" si="11"/>
        <v>0</v>
      </c>
      <c r="U21" s="130">
        <f t="shared" si="11"/>
        <v>0</v>
      </c>
      <c r="V21" s="130" t="e">
        <f t="shared" ref="V21:W21" si="12">+V20/V18</f>
        <v>#DIV/0!</v>
      </c>
      <c r="W21" s="130" t="e">
        <f t="shared" si="12"/>
        <v>#DIV/0!</v>
      </c>
      <c r="X21" s="132">
        <f>+X20/$X$18</f>
        <v>0</v>
      </c>
      <c r="AB21" s="92" t="s">
        <v>73</v>
      </c>
    </row>
    <row r="22" spans="1:28" ht="14.45" customHeight="1" x14ac:dyDescent="0.2">
      <c r="A22" s="263"/>
      <c r="B22" s="29" t="s">
        <v>18</v>
      </c>
      <c r="C22" s="80">
        <f>+IF(C20="","",+((C21-C20)/C20))</f>
        <v>0.25</v>
      </c>
      <c r="D22" s="80">
        <f t="shared" ref="D22:H22" si="13">+IF(D20="","",+((D21-D20)/D20))</f>
        <v>4.1666666666666664E-2</v>
      </c>
      <c r="E22" s="80">
        <f t="shared" si="13"/>
        <v>3.3333333333333333E-2</v>
      </c>
      <c r="F22" s="80">
        <f t="shared" si="13"/>
        <v>2.5000000000000001E-2</v>
      </c>
      <c r="G22" s="80">
        <f t="shared" si="13"/>
        <v>0.125</v>
      </c>
      <c r="H22" s="113">
        <f t="shared" si="13"/>
        <v>0.33333333333333331</v>
      </c>
      <c r="I22" s="113">
        <f t="shared" ref="I22:J22" si="14">+IF(I20="","",+((I21-I20)/I20))</f>
        <v>0.33333333333333331</v>
      </c>
      <c r="J22" s="113">
        <f t="shared" si="14"/>
        <v>0.33333333333333331</v>
      </c>
      <c r="K22" s="117">
        <f t="shared" ref="K22" si="15">+(K21-K20)/K20</f>
        <v>6.9565217391304349E-2</v>
      </c>
      <c r="M22" s="103"/>
      <c r="N22" s="204"/>
      <c r="O22" s="91" t="str">
        <f>+IF(AB22="","",AB22)</f>
        <v>Eternit</v>
      </c>
      <c r="P22" s="129">
        <f>+IF(P18=0,"",P18*P23)</f>
        <v>25000</v>
      </c>
      <c r="Q22" s="129">
        <f t="shared" ref="Q22:U22" si="16">+IF(Q18=0,"",Q18*Q23)</f>
        <v>1250000</v>
      </c>
      <c r="R22" s="129">
        <f t="shared" si="16"/>
        <v>1080000</v>
      </c>
      <c r="S22" s="129">
        <f t="shared" si="16"/>
        <v>360000</v>
      </c>
      <c r="T22" s="129">
        <f t="shared" si="16"/>
        <v>48000</v>
      </c>
      <c r="U22" s="129">
        <f t="shared" si="16"/>
        <v>128800</v>
      </c>
      <c r="V22" s="129" t="str">
        <f t="shared" ref="V22:W22" si="17">+IF(V18=0,"",V18*V23)</f>
        <v/>
      </c>
      <c r="W22" s="129" t="str">
        <f t="shared" si="17"/>
        <v/>
      </c>
      <c r="X22" s="18">
        <f>SUM(P22:U22)</f>
        <v>2891800</v>
      </c>
      <c r="Z22" s="228" t="s">
        <v>69</v>
      </c>
      <c r="AA22" s="228"/>
      <c r="AB22" s="93" t="s">
        <v>89</v>
      </c>
    </row>
    <row r="23" spans="1:28" ht="14.45" customHeight="1" thickBot="1" x14ac:dyDescent="0.25">
      <c r="A23" s="264"/>
      <c r="B23" s="191" t="str">
        <f>CONCATENATE("Cembrit Market Share"," ",B11)</f>
        <v>Cembrit Market Share 2015</v>
      </c>
      <c r="C23" s="192">
        <f>+IF(OR(C20="",C12=""),"",+(C20/C12))</f>
        <v>0.4</v>
      </c>
      <c r="D23" s="192">
        <f t="shared" ref="D23:H23" si="18">+IF(OR(D20="",D13=""),"",+(D20/D13))</f>
        <v>0.24</v>
      </c>
      <c r="E23" s="192">
        <f t="shared" si="18"/>
        <v>0.5</v>
      </c>
      <c r="F23" s="192">
        <f t="shared" si="18"/>
        <v>0.66666666666666663</v>
      </c>
      <c r="G23" s="192">
        <f t="shared" si="18"/>
        <v>0.8</v>
      </c>
      <c r="H23" s="193">
        <f t="shared" si="18"/>
        <v>0.375</v>
      </c>
      <c r="I23" s="193">
        <f t="shared" ref="I23:J23" si="19">+IF(OR(I20="",I13=""),"",+(I20/I13))</f>
        <v>0.375</v>
      </c>
      <c r="J23" s="193">
        <f t="shared" si="19"/>
        <v>0.375</v>
      </c>
      <c r="K23" s="194">
        <f>+IF(OR(K20="",K13=""),"",+(K20/K13))</f>
        <v>0.452755905511811</v>
      </c>
      <c r="M23" s="103"/>
      <c r="N23" s="204"/>
      <c r="O23" s="91" t="s">
        <v>3</v>
      </c>
      <c r="P23" s="46">
        <v>0.5</v>
      </c>
      <c r="Q23" s="46">
        <v>0.5</v>
      </c>
      <c r="R23" s="46">
        <v>0.6</v>
      </c>
      <c r="S23" s="46">
        <v>0.8</v>
      </c>
      <c r="T23" s="46">
        <v>0.32</v>
      </c>
      <c r="U23" s="46">
        <v>0.46</v>
      </c>
      <c r="V23" s="46"/>
      <c r="W23" s="46"/>
      <c r="X23" s="132">
        <f>+X22/$X$18</f>
        <v>0.55292543021032503</v>
      </c>
      <c r="AB23" s="92" t="s">
        <v>74</v>
      </c>
    </row>
    <row r="24" spans="1:28" ht="14.45" customHeight="1" x14ac:dyDescent="0.2">
      <c r="A24" s="69"/>
      <c r="B24" s="59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0"/>
      <c r="N24" s="204"/>
      <c r="O24" s="91" t="str">
        <f>+IF(AB24="","",AB24)</f>
        <v>Edilfibro</v>
      </c>
      <c r="P24" s="129">
        <f>+IF(P18=0,"",P18*P25)</f>
        <v>5000</v>
      </c>
      <c r="Q24" s="129">
        <f t="shared" ref="Q24:U24" si="20">+IF(Q18=0,"",Q18*Q25)</f>
        <v>750000</v>
      </c>
      <c r="R24" s="129">
        <f t="shared" si="20"/>
        <v>117000</v>
      </c>
      <c r="S24" s="129">
        <f t="shared" si="20"/>
        <v>63000.000000000007</v>
      </c>
      <c r="T24" s="129">
        <f t="shared" si="20"/>
        <v>51000.000000000007</v>
      </c>
      <c r="U24" s="129">
        <f t="shared" si="20"/>
        <v>28000</v>
      </c>
      <c r="V24" s="129" t="str">
        <f t="shared" ref="V24:W24" si="21">+IF(V18=0,"",V18*V25)</f>
        <v/>
      </c>
      <c r="W24" s="129" t="str">
        <f t="shared" si="21"/>
        <v/>
      </c>
      <c r="X24" s="18">
        <f>SUM(P24:U24)</f>
        <v>1014000</v>
      </c>
      <c r="Z24" s="228" t="s">
        <v>70</v>
      </c>
      <c r="AA24" s="228"/>
      <c r="AB24" s="93" t="s">
        <v>90</v>
      </c>
    </row>
    <row r="25" spans="1:28" ht="14.45" customHeight="1" x14ac:dyDescent="0.2">
      <c r="A25" s="268" t="s">
        <v>103</v>
      </c>
      <c r="B25" s="162" t="s">
        <v>30</v>
      </c>
      <c r="C25" s="163"/>
      <c r="D25" s="284" t="s">
        <v>59</v>
      </c>
      <c r="E25" s="285"/>
      <c r="F25" s="279">
        <f>+K20</f>
        <v>5750000</v>
      </c>
      <c r="G25" s="280"/>
      <c r="H25" s="164"/>
      <c r="I25" s="218" t="s">
        <v>102</v>
      </c>
      <c r="J25" s="266" t="s">
        <v>22</v>
      </c>
      <c r="K25" s="218" t="s">
        <v>64</v>
      </c>
      <c r="L25" s="218" t="s">
        <v>65</v>
      </c>
      <c r="M25" s="104"/>
      <c r="N25" s="205"/>
      <c r="O25" s="75" t="s">
        <v>3</v>
      </c>
      <c r="P25" s="45">
        <v>0.1</v>
      </c>
      <c r="Q25" s="45">
        <v>0.3</v>
      </c>
      <c r="R25" s="45">
        <v>6.5000000000000002E-2</v>
      </c>
      <c r="S25" s="45">
        <v>0.14000000000000001</v>
      </c>
      <c r="T25" s="45">
        <v>0.34</v>
      </c>
      <c r="U25" s="45">
        <v>0.1</v>
      </c>
      <c r="V25" s="45"/>
      <c r="W25" s="45"/>
      <c r="X25" s="133">
        <f>+X24/$X$18</f>
        <v>0.1938814531548757</v>
      </c>
    </row>
    <row r="26" spans="1:28" ht="14.45" customHeight="1" x14ac:dyDescent="0.2">
      <c r="A26" s="268"/>
      <c r="B26" s="165" t="s">
        <v>29</v>
      </c>
      <c r="C26" s="187" t="s">
        <v>39</v>
      </c>
      <c r="D26" s="188" t="s">
        <v>16</v>
      </c>
      <c r="E26" s="189" t="s">
        <v>1</v>
      </c>
      <c r="F26" s="185" t="s">
        <v>12</v>
      </c>
      <c r="G26" s="185" t="s">
        <v>14</v>
      </c>
      <c r="H26" s="186" t="s">
        <v>15</v>
      </c>
      <c r="I26" s="265"/>
      <c r="J26" s="267"/>
      <c r="K26" s="219"/>
      <c r="L26" s="219"/>
      <c r="M26" s="104"/>
      <c r="O26" s="7"/>
      <c r="P26" s="131">
        <f t="shared" ref="P26:T26" si="22">+IF(P18=0,"",+IF(P25+P23+P21&lt;=100%,(P21+P23+P25),"Total &gt; 100%"))</f>
        <v>0.6</v>
      </c>
      <c r="Q26" s="131">
        <f t="shared" si="22"/>
        <v>0.8</v>
      </c>
      <c r="R26" s="131">
        <f t="shared" si="22"/>
        <v>0.66500000000000004</v>
      </c>
      <c r="S26" s="131">
        <f t="shared" si="22"/>
        <v>0.94000000000000006</v>
      </c>
      <c r="T26" s="131">
        <f t="shared" si="22"/>
        <v>0.66</v>
      </c>
      <c r="U26" s="131">
        <f>+IF(U18=0,"",+IF(U25+U23+U21&lt;=100%,(U21+U23+U25),"Total &gt; 100%"))</f>
        <v>0.56000000000000005</v>
      </c>
      <c r="V26" s="131" t="str">
        <f t="shared" ref="V26:W26" si="23">+IF(V18=0,"",+IF(V25+V23+V21&lt;=100%,(V21+V23+V25),"Total &gt; 100%"))</f>
        <v/>
      </c>
      <c r="W26" s="131" t="str">
        <f t="shared" si="23"/>
        <v/>
      </c>
      <c r="X26" s="131">
        <f>+IF(X18=0,"",+IF(X25+X23+X21&lt;=100%,(X21+X23+X25),"Total &gt; 100%"))</f>
        <v>0.74680688336520074</v>
      </c>
    </row>
    <row r="27" spans="1:28" ht="14.45" customHeight="1" x14ac:dyDescent="0.2">
      <c r="A27" s="268"/>
      <c r="B27" s="166" t="s">
        <v>101</v>
      </c>
      <c r="C27" s="167" t="s">
        <v>101</v>
      </c>
      <c r="D27" s="168" t="s">
        <v>101</v>
      </c>
      <c r="E27" s="168" t="s">
        <v>101</v>
      </c>
      <c r="F27" s="168" t="s">
        <v>101</v>
      </c>
      <c r="G27" s="168">
        <f>SUM(C27:F27)</f>
        <v>0</v>
      </c>
      <c r="H27" s="184">
        <f>SUM(D27:G27)</f>
        <v>0</v>
      </c>
      <c r="I27" s="169"/>
      <c r="J27" s="169"/>
      <c r="K27" s="169" t="e">
        <f t="shared" ref="K27:K41" si="24">+G27/$G$42</f>
        <v>#DIV/0!</v>
      </c>
      <c r="L27" s="169">
        <f>+(G27)/$F$25</f>
        <v>0</v>
      </c>
      <c r="M27" s="105"/>
      <c r="N27" s="281" t="s">
        <v>58</v>
      </c>
      <c r="O27" s="26" t="s">
        <v>32</v>
      </c>
      <c r="P27" s="275" t="str">
        <f>+P16</f>
        <v>ROOFING</v>
      </c>
      <c r="Q27" s="276"/>
      <c r="R27" s="277"/>
      <c r="S27" s="226" t="str">
        <f>+S16</f>
        <v>FACADE</v>
      </c>
      <c r="T27" s="226" t="str">
        <f t="shared" ref="T27:X27" si="25">+T16</f>
        <v>INDOOR</v>
      </c>
      <c r="U27" s="226" t="str">
        <f t="shared" si="25"/>
        <v>BUILD</v>
      </c>
      <c r="V27" s="226" t="str">
        <f t="shared" ref="V27:W27" si="26">+V16</f>
        <v>Accessories</v>
      </c>
      <c r="W27" s="226" t="str">
        <f t="shared" si="26"/>
        <v>Others</v>
      </c>
      <c r="X27" s="226" t="str">
        <f t="shared" si="25"/>
        <v>Total</v>
      </c>
    </row>
    <row r="28" spans="1:28" ht="14.45" customHeight="1" x14ac:dyDescent="0.2">
      <c r="A28" s="268"/>
      <c r="B28" s="166" t="s">
        <v>101</v>
      </c>
      <c r="C28" s="167" t="s">
        <v>101</v>
      </c>
      <c r="D28" s="168" t="s">
        <v>101</v>
      </c>
      <c r="E28" s="168" t="s">
        <v>101</v>
      </c>
      <c r="F28" s="168" t="s">
        <v>101</v>
      </c>
      <c r="G28" s="168">
        <f t="shared" ref="G28:H36" si="27">SUM(C28:F28)</f>
        <v>0</v>
      </c>
      <c r="H28" s="168">
        <f t="shared" si="27"/>
        <v>0</v>
      </c>
      <c r="I28" s="169"/>
      <c r="J28" s="169"/>
      <c r="K28" s="169" t="e">
        <f t="shared" si="24"/>
        <v>#DIV/0!</v>
      </c>
      <c r="L28" s="169">
        <f>+(G28+G27)/$F$25</f>
        <v>0</v>
      </c>
      <c r="M28" s="105"/>
      <c r="N28" s="282"/>
      <c r="O28" s="94" t="str">
        <f>+IF(T3="","",T3)</f>
        <v>OPTIMERA</v>
      </c>
      <c r="P28" s="134" t="str">
        <f>+P17</f>
        <v>N SLATES</v>
      </c>
      <c r="Q28" s="134" t="str">
        <f t="shared" ref="Q28:R28" si="28">+Q17</f>
        <v>SLATES</v>
      </c>
      <c r="R28" s="134" t="str">
        <f t="shared" si="28"/>
        <v>CS</v>
      </c>
      <c r="S28" s="227"/>
      <c r="T28" s="227"/>
      <c r="U28" s="227"/>
      <c r="V28" s="227"/>
      <c r="W28" s="227"/>
      <c r="X28" s="227"/>
    </row>
    <row r="29" spans="1:28" ht="14.45" customHeight="1" x14ac:dyDescent="0.2">
      <c r="A29" s="268"/>
      <c r="B29" s="166" t="s">
        <v>101</v>
      </c>
      <c r="C29" s="167" t="s">
        <v>101</v>
      </c>
      <c r="D29" s="168" t="s">
        <v>101</v>
      </c>
      <c r="E29" s="168" t="s">
        <v>101</v>
      </c>
      <c r="F29" s="168" t="s">
        <v>101</v>
      </c>
      <c r="G29" s="168">
        <f t="shared" si="27"/>
        <v>0</v>
      </c>
      <c r="H29" s="168">
        <f t="shared" si="27"/>
        <v>0</v>
      </c>
      <c r="I29" s="169"/>
      <c r="J29" s="169"/>
      <c r="K29" s="169" t="e">
        <f t="shared" si="24"/>
        <v>#DIV/0!</v>
      </c>
      <c r="L29" s="169">
        <f>SUM(G27:G29)/$F$25</f>
        <v>0</v>
      </c>
      <c r="M29" s="105"/>
      <c r="N29" s="282"/>
      <c r="O29" s="21">
        <v>2014</v>
      </c>
      <c r="P29" s="53"/>
      <c r="Q29" s="53"/>
      <c r="R29" s="53"/>
      <c r="S29" s="53"/>
      <c r="T29" s="53"/>
      <c r="U29" s="53"/>
      <c r="V29" s="152"/>
      <c r="W29" s="152"/>
      <c r="X29" s="49">
        <f>SUM(P29:U29)</f>
        <v>0</v>
      </c>
    </row>
    <row r="30" spans="1:28" ht="14.45" customHeight="1" x14ac:dyDescent="0.2">
      <c r="A30" s="268"/>
      <c r="B30" s="166" t="s">
        <v>101</v>
      </c>
      <c r="C30" s="167" t="s">
        <v>101</v>
      </c>
      <c r="D30" s="168" t="s">
        <v>101</v>
      </c>
      <c r="E30" s="168" t="s">
        <v>101</v>
      </c>
      <c r="F30" s="168" t="s">
        <v>101</v>
      </c>
      <c r="G30" s="168">
        <f t="shared" si="27"/>
        <v>0</v>
      </c>
      <c r="H30" s="168">
        <f t="shared" si="27"/>
        <v>0</v>
      </c>
      <c r="I30" s="169"/>
      <c r="J30" s="169"/>
      <c r="K30" s="169" t="e">
        <f t="shared" si="24"/>
        <v>#DIV/0!</v>
      </c>
      <c r="L30" s="169">
        <f>SUM(G27:G30)/$F$25</f>
        <v>0</v>
      </c>
      <c r="M30" s="105"/>
      <c r="N30" s="282"/>
      <c r="O30" s="22">
        <v>2015</v>
      </c>
      <c r="P30" s="141">
        <f>+P20</f>
        <v>0</v>
      </c>
      <c r="Q30" s="141">
        <f t="shared" ref="Q30:U30" si="29">+Q20</f>
        <v>0</v>
      </c>
      <c r="R30" s="141">
        <f t="shared" si="29"/>
        <v>0</v>
      </c>
      <c r="S30" s="141">
        <f t="shared" si="29"/>
        <v>0</v>
      </c>
      <c r="T30" s="141">
        <f t="shared" si="29"/>
        <v>0</v>
      </c>
      <c r="U30" s="141">
        <f t="shared" si="29"/>
        <v>0</v>
      </c>
      <c r="V30" s="141">
        <f t="shared" ref="V30:W30" si="30">+V20</f>
        <v>0</v>
      </c>
      <c r="W30" s="141">
        <f t="shared" si="30"/>
        <v>0</v>
      </c>
      <c r="X30" s="122">
        <f>SUM(P30:U30)</f>
        <v>0</v>
      </c>
    </row>
    <row r="31" spans="1:28" ht="14.45" customHeight="1" x14ac:dyDescent="0.2">
      <c r="A31" s="268"/>
      <c r="B31" s="166" t="s">
        <v>101</v>
      </c>
      <c r="C31" s="167" t="s">
        <v>101</v>
      </c>
      <c r="D31" s="168" t="s">
        <v>101</v>
      </c>
      <c r="E31" s="168" t="s">
        <v>101</v>
      </c>
      <c r="F31" s="168" t="s">
        <v>101</v>
      </c>
      <c r="G31" s="168">
        <f t="shared" si="27"/>
        <v>0</v>
      </c>
      <c r="H31" s="168">
        <f t="shared" si="27"/>
        <v>0</v>
      </c>
      <c r="I31" s="169"/>
      <c r="J31" s="169"/>
      <c r="K31" s="169" t="e">
        <f t="shared" si="24"/>
        <v>#DIV/0!</v>
      </c>
      <c r="L31" s="169">
        <f>SUM(G27:G31)/$F$25</f>
        <v>0</v>
      </c>
      <c r="M31" s="105"/>
      <c r="N31" s="282"/>
      <c r="O31" s="23" t="s">
        <v>3</v>
      </c>
      <c r="P31" s="142" t="e">
        <f t="shared" ref="P31:Q31" si="31">+IF(OR(P29="",P30=""),P30/P30,+(P30-P29)/P29)</f>
        <v>#DIV/0!</v>
      </c>
      <c r="Q31" s="142" t="e">
        <f t="shared" si="31"/>
        <v>#DIV/0!</v>
      </c>
      <c r="R31" s="142" t="e">
        <f t="shared" ref="R31" si="32">+IF(OR(R29="",R30=""),R30/R30,+(R30-R29)/R29)</f>
        <v>#DIV/0!</v>
      </c>
      <c r="S31" s="142" t="e">
        <f t="shared" ref="S31" si="33">+IF(OR(S29="",S30=""),S30/S30,+(S30-S29)/S29)</f>
        <v>#DIV/0!</v>
      </c>
      <c r="T31" s="142" t="e">
        <f t="shared" ref="T31" si="34">+IF(OR(T29="",T30=""),T30/T30,+(T30-T29)/T29)</f>
        <v>#DIV/0!</v>
      </c>
      <c r="U31" s="142" t="e">
        <f t="shared" ref="U31:W31" si="35">+IF(OR(U29="",U30=""),U30/U30,+(U30-U29)/U29)</f>
        <v>#DIV/0!</v>
      </c>
      <c r="V31" s="142" t="e">
        <f t="shared" si="35"/>
        <v>#DIV/0!</v>
      </c>
      <c r="W31" s="142" t="e">
        <f t="shared" si="35"/>
        <v>#DIV/0!</v>
      </c>
      <c r="X31" s="142" t="e">
        <f t="shared" ref="X31" si="36">+IF(OR(X29="",X30=""),X30/X30,+(X30-X29)/X29)</f>
        <v>#DIV/0!</v>
      </c>
    </row>
    <row r="32" spans="1:28" ht="14.45" customHeight="1" x14ac:dyDescent="0.2">
      <c r="A32" s="268"/>
      <c r="B32" s="166" t="s">
        <v>101</v>
      </c>
      <c r="C32" s="167" t="s">
        <v>101</v>
      </c>
      <c r="D32" s="168" t="s">
        <v>101</v>
      </c>
      <c r="E32" s="168" t="s">
        <v>101</v>
      </c>
      <c r="F32" s="168" t="s">
        <v>101</v>
      </c>
      <c r="G32" s="168">
        <f t="shared" si="27"/>
        <v>0</v>
      </c>
      <c r="H32" s="168">
        <f t="shared" si="27"/>
        <v>0</v>
      </c>
      <c r="I32" s="169"/>
      <c r="J32" s="169"/>
      <c r="K32" s="169" t="e">
        <f t="shared" si="24"/>
        <v>#DIV/0!</v>
      </c>
      <c r="L32" s="169">
        <f>SUM(G27:G32)/$F$25</f>
        <v>0</v>
      </c>
      <c r="M32" s="105"/>
      <c r="N32" s="282"/>
      <c r="O32" s="24" t="s">
        <v>17</v>
      </c>
      <c r="P32" s="53">
        <v>23000</v>
      </c>
      <c r="Q32" s="53">
        <v>490000</v>
      </c>
      <c r="R32" s="53">
        <v>600000</v>
      </c>
      <c r="S32" s="53">
        <v>30000</v>
      </c>
      <c r="T32" s="53">
        <v>55000</v>
      </c>
      <c r="U32" s="53">
        <v>35000</v>
      </c>
      <c r="V32" s="152"/>
      <c r="W32" s="152"/>
      <c r="X32" s="50">
        <f>SUM(P32:U32)</f>
        <v>1233000</v>
      </c>
    </row>
    <row r="33" spans="1:28" s="2" customFormat="1" ht="14.45" customHeight="1" x14ac:dyDescent="0.2">
      <c r="A33" s="268"/>
      <c r="B33" s="166" t="s">
        <v>101</v>
      </c>
      <c r="C33" s="167" t="s">
        <v>101</v>
      </c>
      <c r="D33" s="168" t="s">
        <v>101</v>
      </c>
      <c r="E33" s="168" t="s">
        <v>101</v>
      </c>
      <c r="F33" s="168" t="s">
        <v>101</v>
      </c>
      <c r="G33" s="168">
        <f t="shared" si="27"/>
        <v>0</v>
      </c>
      <c r="H33" s="168">
        <f t="shared" si="27"/>
        <v>0</v>
      </c>
      <c r="I33" s="169"/>
      <c r="J33" s="169"/>
      <c r="K33" s="169" t="e">
        <f t="shared" si="24"/>
        <v>#DIV/0!</v>
      </c>
      <c r="L33" s="169">
        <f>SUM(G27:G33)/$F$25</f>
        <v>0</v>
      </c>
      <c r="M33" s="105"/>
      <c r="N33" s="282"/>
      <c r="O33" s="24" t="s">
        <v>18</v>
      </c>
      <c r="P33" s="48" t="e">
        <f>+IF(P32="","",(P32-P30)/P30)</f>
        <v>#DIV/0!</v>
      </c>
      <c r="Q33" s="48" t="e">
        <f t="shared" ref="Q33:W33" si="37">+IF(Q32="","",(Q32-Q30)/Q30)</f>
        <v>#DIV/0!</v>
      </c>
      <c r="R33" s="48" t="e">
        <f t="shared" si="37"/>
        <v>#DIV/0!</v>
      </c>
      <c r="S33" s="48" t="e">
        <f t="shared" si="37"/>
        <v>#DIV/0!</v>
      </c>
      <c r="T33" s="48" t="e">
        <f t="shared" si="37"/>
        <v>#DIV/0!</v>
      </c>
      <c r="U33" s="48" t="e">
        <f t="shared" si="37"/>
        <v>#DIV/0!</v>
      </c>
      <c r="V33" s="48" t="str">
        <f t="shared" si="37"/>
        <v/>
      </c>
      <c r="W33" s="48" t="str">
        <f t="shared" si="37"/>
        <v/>
      </c>
      <c r="X33" s="52" t="e">
        <f t="shared" ref="X33" si="38">+(X32-X30)/X30</f>
        <v>#DIV/0!</v>
      </c>
    </row>
    <row r="34" spans="1:28" ht="14.45" customHeight="1" x14ac:dyDescent="0.2">
      <c r="A34" s="268"/>
      <c r="B34" s="166" t="s">
        <v>101</v>
      </c>
      <c r="C34" s="167" t="s">
        <v>101</v>
      </c>
      <c r="D34" s="168" t="s">
        <v>101</v>
      </c>
      <c r="E34" s="168" t="s">
        <v>101</v>
      </c>
      <c r="F34" s="168" t="s">
        <v>101</v>
      </c>
      <c r="G34" s="168">
        <f t="shared" si="27"/>
        <v>0</v>
      </c>
      <c r="H34" s="168">
        <f t="shared" si="27"/>
        <v>0</v>
      </c>
      <c r="I34" s="169"/>
      <c r="J34" s="169"/>
      <c r="K34" s="169" t="e">
        <f t="shared" si="24"/>
        <v>#DIV/0!</v>
      </c>
      <c r="L34" s="169">
        <f>SUM(G27:G34)/$F$25</f>
        <v>0</v>
      </c>
      <c r="M34" s="105"/>
      <c r="N34" s="282"/>
      <c r="O34" s="24" t="s">
        <v>77</v>
      </c>
      <c r="P34" s="53"/>
      <c r="Q34" s="53"/>
      <c r="R34" s="53"/>
      <c r="S34" s="54"/>
      <c r="T34" s="55"/>
      <c r="U34" s="54"/>
      <c r="V34" s="55"/>
      <c r="W34" s="55"/>
      <c r="X34" s="50">
        <f t="shared" ref="X34:X37" si="39">SUM(P34:U34)</f>
        <v>0</v>
      </c>
    </row>
    <row r="35" spans="1:28" ht="14.45" customHeight="1" x14ac:dyDescent="0.2">
      <c r="A35" s="268"/>
      <c r="B35" s="166" t="s">
        <v>101</v>
      </c>
      <c r="C35" s="167" t="s">
        <v>101</v>
      </c>
      <c r="D35" s="168" t="s">
        <v>101</v>
      </c>
      <c r="E35" s="168" t="s">
        <v>101</v>
      </c>
      <c r="F35" s="168" t="s">
        <v>101</v>
      </c>
      <c r="G35" s="168">
        <f t="shared" si="27"/>
        <v>0</v>
      </c>
      <c r="H35" s="168">
        <f t="shared" si="27"/>
        <v>0</v>
      </c>
      <c r="I35" s="169"/>
      <c r="J35" s="169"/>
      <c r="K35" s="169" t="e">
        <f t="shared" si="24"/>
        <v>#DIV/0!</v>
      </c>
      <c r="L35" s="169">
        <f>SUM(G27:G35)/$F$25</f>
        <v>0</v>
      </c>
      <c r="M35" s="105"/>
      <c r="N35" s="282"/>
      <c r="O35" s="24" t="s">
        <v>78</v>
      </c>
      <c r="P35" s="54"/>
      <c r="Q35" s="54"/>
      <c r="R35" s="54"/>
      <c r="S35" s="54"/>
      <c r="T35" s="55"/>
      <c r="U35" s="54"/>
      <c r="V35" s="55"/>
      <c r="W35" s="55"/>
      <c r="X35" s="50">
        <f t="shared" si="39"/>
        <v>0</v>
      </c>
    </row>
    <row r="36" spans="1:28" ht="14.45" customHeight="1" x14ac:dyDescent="0.2">
      <c r="A36" s="268"/>
      <c r="B36" s="166" t="s">
        <v>101</v>
      </c>
      <c r="C36" s="167" t="s">
        <v>101</v>
      </c>
      <c r="D36" s="168" t="s">
        <v>101</v>
      </c>
      <c r="E36" s="168" t="s">
        <v>101</v>
      </c>
      <c r="F36" s="168" t="s">
        <v>101</v>
      </c>
      <c r="G36" s="168">
        <f t="shared" si="27"/>
        <v>0</v>
      </c>
      <c r="H36" s="168">
        <f t="shared" si="27"/>
        <v>0</v>
      </c>
      <c r="I36" s="169"/>
      <c r="J36" s="169"/>
      <c r="K36" s="169" t="e">
        <f t="shared" si="24"/>
        <v>#DIV/0!</v>
      </c>
      <c r="L36" s="169">
        <f>SUM(G27:G36)/$F$25</f>
        <v>0</v>
      </c>
      <c r="M36" s="105"/>
      <c r="N36" s="282"/>
      <c r="O36" s="24" t="s">
        <v>79</v>
      </c>
      <c r="P36" s="54"/>
      <c r="Q36" s="54"/>
      <c r="R36" s="54"/>
      <c r="S36" s="54"/>
      <c r="T36" s="55"/>
      <c r="U36" s="54"/>
      <c r="V36" s="55"/>
      <c r="W36" s="55"/>
      <c r="X36" s="50">
        <f t="shared" si="39"/>
        <v>0</v>
      </c>
      <c r="AA36" s="143" t="s">
        <v>94</v>
      </c>
    </row>
    <row r="37" spans="1:28" ht="14.45" customHeight="1" x14ac:dyDescent="0.2">
      <c r="A37" s="268"/>
      <c r="B37" s="166" t="s">
        <v>101</v>
      </c>
      <c r="C37" s="167" t="s">
        <v>101</v>
      </c>
      <c r="D37" s="168" t="s">
        <v>101</v>
      </c>
      <c r="E37" s="168" t="s">
        <v>101</v>
      </c>
      <c r="F37" s="168" t="s">
        <v>101</v>
      </c>
      <c r="G37" s="168">
        <f t="shared" ref="G37:H41" si="40">SUM(C37:F37)</f>
        <v>0</v>
      </c>
      <c r="H37" s="168">
        <f t="shared" si="40"/>
        <v>0</v>
      </c>
      <c r="I37" s="169"/>
      <c r="J37" s="169"/>
      <c r="K37" s="169" t="e">
        <f t="shared" si="24"/>
        <v>#DIV/0!</v>
      </c>
      <c r="L37" s="169">
        <f>SUM(G27:G37)/$F$25</f>
        <v>0</v>
      </c>
      <c r="M37" s="105"/>
      <c r="N37" s="282"/>
      <c r="O37" s="24" t="s">
        <v>80</v>
      </c>
      <c r="P37" s="54"/>
      <c r="Q37" s="56"/>
      <c r="R37" s="56"/>
      <c r="S37" s="56"/>
      <c r="T37" s="57"/>
      <c r="U37" s="56"/>
      <c r="V37" s="57"/>
      <c r="W37" s="57"/>
      <c r="X37" s="51">
        <f t="shared" si="39"/>
        <v>0</v>
      </c>
      <c r="AB37" s="92" t="s">
        <v>75</v>
      </c>
    </row>
    <row r="38" spans="1:28" ht="14.45" customHeight="1" x14ac:dyDescent="0.2">
      <c r="A38" s="268"/>
      <c r="B38" s="166" t="s">
        <v>101</v>
      </c>
      <c r="C38" s="167" t="s">
        <v>101</v>
      </c>
      <c r="D38" s="168" t="s">
        <v>101</v>
      </c>
      <c r="E38" s="168" t="s">
        <v>101</v>
      </c>
      <c r="F38" s="168" t="s">
        <v>101</v>
      </c>
      <c r="G38" s="168">
        <f t="shared" si="40"/>
        <v>0</v>
      </c>
      <c r="H38" s="168">
        <f t="shared" si="40"/>
        <v>0</v>
      </c>
      <c r="I38" s="169"/>
      <c r="J38" s="169"/>
      <c r="K38" s="169" t="e">
        <f t="shared" si="24"/>
        <v>#DIV/0!</v>
      </c>
      <c r="L38" s="169">
        <f>SUM(G27:G38)/$F$25</f>
        <v>0</v>
      </c>
      <c r="M38" s="105"/>
      <c r="N38" s="283"/>
      <c r="O38" s="25" t="s">
        <v>60</v>
      </c>
      <c r="P38" s="15"/>
      <c r="Q38" s="286" t="str">
        <f>+IF(T3="","",T3)</f>
        <v>OPTIMERA</v>
      </c>
      <c r="R38" s="286" t="str">
        <f t="shared" ref="R38" si="41">+IF(Y13="","",Y13)</f>
        <v/>
      </c>
      <c r="S38" s="229" t="str">
        <f>+IF(AB38="","",AB38)</f>
        <v>Platforma</v>
      </c>
      <c r="T38" s="229" t="str">
        <f t="shared" ref="T38" si="42">+IF(AG38="","",AG38)</f>
        <v/>
      </c>
      <c r="U38" s="229" t="str">
        <f>+IF(AB40="","",AB40)</f>
        <v>RAAB</v>
      </c>
      <c r="V38" s="229"/>
      <c r="W38" s="229"/>
      <c r="X38" s="229" t="str">
        <f t="shared" ref="X38" si="43">+IF(AI38="","",AI38)</f>
        <v/>
      </c>
      <c r="Z38" s="228" t="s">
        <v>36</v>
      </c>
      <c r="AA38" s="228"/>
      <c r="AB38" s="93" t="s">
        <v>93</v>
      </c>
    </row>
    <row r="39" spans="1:28" ht="14.45" customHeight="1" x14ac:dyDescent="0.2">
      <c r="A39" s="268"/>
      <c r="B39" s="166" t="s">
        <v>101</v>
      </c>
      <c r="C39" s="167" t="s">
        <v>101</v>
      </c>
      <c r="D39" s="168" t="s">
        <v>101</v>
      </c>
      <c r="E39" s="168" t="s">
        <v>101</v>
      </c>
      <c r="F39" s="168" t="s">
        <v>101</v>
      </c>
      <c r="G39" s="168">
        <f t="shared" si="40"/>
        <v>0</v>
      </c>
      <c r="H39" s="168">
        <f t="shared" si="40"/>
        <v>0</v>
      </c>
      <c r="I39" s="169"/>
      <c r="J39" s="169"/>
      <c r="K39" s="169" t="e">
        <f t="shared" si="24"/>
        <v>#DIV/0!</v>
      </c>
      <c r="L39" s="169">
        <f>SUM(G27:G39)/$F$25</f>
        <v>0</v>
      </c>
      <c r="M39" s="105"/>
      <c r="N39" s="5"/>
      <c r="O39" s="272">
        <f>SUM(Q39:X39)</f>
        <v>1250000</v>
      </c>
      <c r="P39" s="272"/>
      <c r="Q39" s="278">
        <f>+X30</f>
        <v>0</v>
      </c>
      <c r="R39" s="278"/>
      <c r="S39" s="230">
        <v>1000000</v>
      </c>
      <c r="T39" s="230"/>
      <c r="U39" s="230">
        <v>250000</v>
      </c>
      <c r="V39" s="230"/>
      <c r="W39" s="230"/>
      <c r="X39" s="230"/>
      <c r="AB39" s="92" t="s">
        <v>76</v>
      </c>
    </row>
    <row r="40" spans="1:28" ht="14.45" customHeight="1" x14ac:dyDescent="0.2">
      <c r="A40" s="268"/>
      <c r="B40" s="166" t="s">
        <v>101</v>
      </c>
      <c r="C40" s="167" t="s">
        <v>101</v>
      </c>
      <c r="D40" s="168" t="s">
        <v>101</v>
      </c>
      <c r="E40" s="168" t="s">
        <v>101</v>
      </c>
      <c r="F40" s="168" t="s">
        <v>101</v>
      </c>
      <c r="G40" s="168">
        <f t="shared" si="40"/>
        <v>0</v>
      </c>
      <c r="H40" s="168">
        <f t="shared" si="40"/>
        <v>0</v>
      </c>
      <c r="I40" s="169"/>
      <c r="J40" s="169"/>
      <c r="K40" s="169" t="e">
        <f t="shared" si="24"/>
        <v>#DIV/0!</v>
      </c>
      <c r="L40" s="169">
        <f>SUM(G27:G40)/$F$25</f>
        <v>0</v>
      </c>
      <c r="M40" s="105"/>
      <c r="N40" s="5"/>
      <c r="O40" s="14" t="s">
        <v>38</v>
      </c>
      <c r="P40" s="20">
        <f>+O39/K20</f>
        <v>0.21739130434782608</v>
      </c>
      <c r="R40" s="19">
        <f>+Q39/K20</f>
        <v>0</v>
      </c>
      <c r="T40" s="19">
        <f>+S39/K20</f>
        <v>0.17391304347826086</v>
      </c>
      <c r="X40" s="19">
        <f>+U39/K20</f>
        <v>4.3478260869565216E-2</v>
      </c>
      <c r="Z40" s="228" t="s">
        <v>37</v>
      </c>
      <c r="AA40" s="228"/>
      <c r="AB40" s="93" t="s">
        <v>95</v>
      </c>
    </row>
    <row r="41" spans="1:28" ht="14.45" customHeight="1" x14ac:dyDescent="0.2">
      <c r="A41" s="268"/>
      <c r="B41" s="166" t="s">
        <v>101</v>
      </c>
      <c r="C41" s="167" t="s">
        <v>101</v>
      </c>
      <c r="D41" s="168" t="s">
        <v>101</v>
      </c>
      <c r="E41" s="168" t="s">
        <v>101</v>
      </c>
      <c r="F41" s="168" t="s">
        <v>101</v>
      </c>
      <c r="G41" s="168">
        <f t="shared" si="40"/>
        <v>0</v>
      </c>
      <c r="H41" s="168">
        <f t="shared" si="40"/>
        <v>0</v>
      </c>
      <c r="I41" s="169"/>
      <c r="J41" s="169"/>
      <c r="K41" s="169" t="e">
        <f t="shared" si="24"/>
        <v>#DIV/0!</v>
      </c>
      <c r="L41" s="169">
        <f>SUM(G27:G41)/$F$25</f>
        <v>0</v>
      </c>
      <c r="M41" s="105"/>
      <c r="N41" s="5"/>
    </row>
    <row r="42" spans="1:28" ht="14.45" customHeight="1" x14ac:dyDescent="0.2">
      <c r="A42" s="268"/>
      <c r="B42" s="170" t="s">
        <v>19</v>
      </c>
      <c r="C42" s="171">
        <f>SUM(C27:C41)</f>
        <v>0</v>
      </c>
      <c r="D42" s="171">
        <f t="shared" ref="D42:G42" si="44">SUM(D27:D41)</f>
        <v>0</v>
      </c>
      <c r="E42" s="171">
        <f t="shared" si="44"/>
        <v>0</v>
      </c>
      <c r="F42" s="171">
        <f t="shared" si="44"/>
        <v>0</v>
      </c>
      <c r="G42" s="172">
        <f t="shared" si="44"/>
        <v>0</v>
      </c>
      <c r="H42" s="172">
        <f t="shared" ref="H42" si="45">SUM(H27:H41)</f>
        <v>0</v>
      </c>
      <c r="I42" s="173"/>
      <c r="J42" s="173"/>
      <c r="K42" s="173"/>
      <c r="L42" s="173"/>
      <c r="M42" s="60"/>
      <c r="N42" s="269" t="s">
        <v>40</v>
      </c>
      <c r="O42" s="270"/>
      <c r="P42" s="270"/>
      <c r="Q42" s="271"/>
      <c r="R42" s="120" t="s">
        <v>68</v>
      </c>
    </row>
    <row r="43" spans="1:28" x14ac:dyDescent="0.2">
      <c r="O43" s="153" t="s">
        <v>41</v>
      </c>
      <c r="P43" s="154">
        <v>42370</v>
      </c>
      <c r="Q43" s="153" t="s">
        <v>42</v>
      </c>
      <c r="R43" s="154">
        <v>42614</v>
      </c>
      <c r="S43" s="155" t="s">
        <v>43</v>
      </c>
      <c r="T43" s="156"/>
      <c r="U43" s="155" t="s">
        <v>27</v>
      </c>
      <c r="V43" s="156"/>
      <c r="W43" s="155" t="s">
        <v>97</v>
      </c>
      <c r="X43" s="157"/>
    </row>
    <row r="45" spans="1:28" ht="12" customHeight="1" x14ac:dyDescent="0.2">
      <c r="N45" s="260" t="s">
        <v>47</v>
      </c>
      <c r="O45" s="226" t="s">
        <v>44</v>
      </c>
      <c r="P45" s="118" t="s">
        <v>48</v>
      </c>
      <c r="Q45" s="256"/>
      <c r="R45" s="256"/>
      <c r="S45" s="256"/>
      <c r="T45" s="256"/>
      <c r="U45" s="256"/>
      <c r="V45" s="256"/>
      <c r="W45" s="256"/>
      <c r="X45" s="257"/>
    </row>
    <row r="46" spans="1:28" ht="36" customHeight="1" x14ac:dyDescent="0.2">
      <c r="N46" s="261"/>
      <c r="O46" s="227"/>
      <c r="P46" s="119" t="s">
        <v>49</v>
      </c>
      <c r="Q46" s="258"/>
      <c r="R46" s="258"/>
      <c r="S46" s="258"/>
      <c r="T46" s="258"/>
      <c r="U46" s="258"/>
      <c r="V46" s="258"/>
      <c r="W46" s="258"/>
      <c r="X46" s="259"/>
    </row>
    <row r="47" spans="1:28" ht="12" customHeight="1" x14ac:dyDescent="0.2">
      <c r="N47" s="261"/>
      <c r="O47" s="226" t="s">
        <v>45</v>
      </c>
      <c r="P47" s="118" t="s">
        <v>48</v>
      </c>
      <c r="Q47" s="256"/>
      <c r="R47" s="256"/>
      <c r="S47" s="256"/>
      <c r="T47" s="256"/>
      <c r="U47" s="256"/>
      <c r="V47" s="256"/>
      <c r="W47" s="256"/>
      <c r="X47" s="257"/>
    </row>
    <row r="48" spans="1:28" ht="36" customHeight="1" x14ac:dyDescent="0.2">
      <c r="N48" s="261"/>
      <c r="O48" s="227"/>
      <c r="P48" s="119" t="s">
        <v>49</v>
      </c>
      <c r="Q48" s="258"/>
      <c r="R48" s="258"/>
      <c r="S48" s="258"/>
      <c r="T48" s="258"/>
      <c r="U48" s="258"/>
      <c r="V48" s="258"/>
      <c r="W48" s="258"/>
      <c r="X48" s="259"/>
    </row>
    <row r="49" spans="14:29" ht="12" customHeight="1" x14ac:dyDescent="0.2">
      <c r="N49" s="261"/>
      <c r="O49" s="226" t="s">
        <v>46</v>
      </c>
      <c r="P49" s="118" t="s">
        <v>48</v>
      </c>
      <c r="Q49" s="256"/>
      <c r="R49" s="256"/>
      <c r="S49" s="256"/>
      <c r="T49" s="256"/>
      <c r="U49" s="256"/>
      <c r="V49" s="256"/>
      <c r="W49" s="256"/>
      <c r="X49" s="257"/>
    </row>
    <row r="50" spans="14:29" ht="36" customHeight="1" x14ac:dyDescent="0.2">
      <c r="N50" s="261"/>
      <c r="O50" s="227"/>
      <c r="P50" s="119" t="s">
        <v>49</v>
      </c>
      <c r="Q50" s="258"/>
      <c r="R50" s="258"/>
      <c r="S50" s="258"/>
      <c r="T50" s="258"/>
      <c r="U50" s="258"/>
      <c r="V50" s="258"/>
      <c r="W50" s="258"/>
      <c r="X50" s="259"/>
    </row>
    <row r="51" spans="14:29" ht="12" customHeight="1" x14ac:dyDescent="0.2">
      <c r="N51" s="261"/>
      <c r="O51" s="226" t="s">
        <v>86</v>
      </c>
      <c r="P51" s="118" t="s">
        <v>48</v>
      </c>
      <c r="Q51" s="256"/>
      <c r="R51" s="256"/>
      <c r="S51" s="256"/>
      <c r="T51" s="256"/>
      <c r="U51" s="256"/>
      <c r="V51" s="256"/>
      <c r="W51" s="256"/>
      <c r="X51" s="257"/>
    </row>
    <row r="52" spans="14:29" ht="36" customHeight="1" x14ac:dyDescent="0.2">
      <c r="N52" s="262"/>
      <c r="O52" s="227"/>
      <c r="P52" s="119" t="s">
        <v>49</v>
      </c>
      <c r="Q52" s="258"/>
      <c r="R52" s="258"/>
      <c r="S52" s="258"/>
      <c r="T52" s="258"/>
      <c r="U52" s="258"/>
      <c r="V52" s="258"/>
      <c r="W52" s="258"/>
      <c r="X52" s="259"/>
    </row>
    <row r="55" spans="14:29" x14ac:dyDescent="0.2">
      <c r="O55" s="98" t="s">
        <v>92</v>
      </c>
      <c r="P55" s="255" t="str">
        <f>+P16</f>
        <v>ROOFING</v>
      </c>
      <c r="Q55" s="255"/>
      <c r="R55" s="255"/>
      <c r="S55" s="255" t="str">
        <f t="shared" ref="S55:X55" si="46">+S16</f>
        <v>FACADE</v>
      </c>
      <c r="T55" s="255" t="str">
        <f t="shared" si="46"/>
        <v>INDOOR</v>
      </c>
      <c r="U55" s="255" t="str">
        <f t="shared" si="46"/>
        <v>BUILD</v>
      </c>
      <c r="V55" s="255" t="str">
        <f t="shared" si="46"/>
        <v>Accessories</v>
      </c>
      <c r="W55" s="255" t="str">
        <f t="shared" si="46"/>
        <v>Others</v>
      </c>
      <c r="X55" s="255" t="str">
        <f t="shared" si="46"/>
        <v>Total</v>
      </c>
    </row>
    <row r="56" spans="14:29" x14ac:dyDescent="0.2">
      <c r="O56" s="94" t="s">
        <v>87</v>
      </c>
      <c r="P56" s="140" t="str">
        <f>+P17</f>
        <v>N SLATES</v>
      </c>
      <c r="Q56" s="140" t="str">
        <f>+Q17</f>
        <v>SLATES</v>
      </c>
      <c r="R56" s="140" t="str">
        <f>+R17</f>
        <v>CS</v>
      </c>
      <c r="S56" s="255"/>
      <c r="T56" s="255"/>
      <c r="U56" s="255"/>
      <c r="V56" s="255"/>
      <c r="W56" s="255"/>
      <c r="X56" s="255"/>
    </row>
    <row r="57" spans="14:29" ht="12.95" customHeight="1" x14ac:dyDescent="0.2">
      <c r="O57" s="158"/>
      <c r="P57" s="126"/>
      <c r="Q57" s="126"/>
      <c r="R57" s="126"/>
      <c r="S57" s="126"/>
      <c r="T57" s="126"/>
      <c r="U57" s="126"/>
      <c r="V57" s="126"/>
      <c r="W57" s="126"/>
      <c r="X57" s="127">
        <f t="shared" ref="X57:X96" si="47">SUM(P57:W57)</f>
        <v>0</v>
      </c>
      <c r="AC57" s="123"/>
    </row>
    <row r="58" spans="14:29" x14ac:dyDescent="0.2">
      <c r="O58" s="158"/>
      <c r="P58" s="126"/>
      <c r="Q58" s="126"/>
      <c r="R58" s="126"/>
      <c r="S58" s="126"/>
      <c r="T58" s="126"/>
      <c r="U58" s="126"/>
      <c r="V58" s="126"/>
      <c r="W58" s="126"/>
      <c r="X58" s="127">
        <f t="shared" si="47"/>
        <v>0</v>
      </c>
      <c r="Z58" s="123"/>
      <c r="AC58" s="123"/>
    </row>
    <row r="59" spans="14:29" x14ac:dyDescent="0.2">
      <c r="O59" s="158"/>
      <c r="P59" s="126"/>
      <c r="Q59" s="126"/>
      <c r="R59" s="126"/>
      <c r="S59" s="126"/>
      <c r="T59" s="126"/>
      <c r="U59" s="126"/>
      <c r="V59" s="126"/>
      <c r="W59" s="126"/>
      <c r="X59" s="127">
        <f t="shared" si="47"/>
        <v>0</v>
      </c>
      <c r="Z59" s="123"/>
      <c r="AC59" s="123"/>
    </row>
    <row r="60" spans="14:29" x14ac:dyDescent="0.2">
      <c r="O60" s="158"/>
      <c r="P60" s="126"/>
      <c r="Q60" s="126"/>
      <c r="R60" s="126"/>
      <c r="S60" s="126"/>
      <c r="T60" s="126"/>
      <c r="U60" s="126"/>
      <c r="V60" s="126"/>
      <c r="W60" s="126"/>
      <c r="X60" s="127">
        <f t="shared" si="47"/>
        <v>0</v>
      </c>
      <c r="Z60" s="123"/>
      <c r="AC60" s="123"/>
    </row>
    <row r="61" spans="14:29" x14ac:dyDescent="0.2">
      <c r="O61" s="158"/>
      <c r="P61" s="126"/>
      <c r="Q61" s="126"/>
      <c r="R61" s="126"/>
      <c r="S61" s="126"/>
      <c r="T61" s="126"/>
      <c r="U61" s="126"/>
      <c r="V61" s="126"/>
      <c r="W61" s="126"/>
      <c r="X61" s="127">
        <f t="shared" si="47"/>
        <v>0</v>
      </c>
      <c r="Z61" s="123"/>
      <c r="AC61" s="123"/>
    </row>
    <row r="62" spans="14:29" x14ac:dyDescent="0.2">
      <c r="O62" s="158"/>
      <c r="P62" s="126"/>
      <c r="Q62" s="126"/>
      <c r="R62" s="126"/>
      <c r="S62" s="126"/>
      <c r="T62" s="126"/>
      <c r="U62" s="126"/>
      <c r="V62" s="126"/>
      <c r="W62" s="126"/>
      <c r="X62" s="127">
        <f t="shared" si="47"/>
        <v>0</v>
      </c>
    </row>
    <row r="63" spans="14:29" x14ac:dyDescent="0.2">
      <c r="O63" s="158"/>
      <c r="P63" s="126"/>
      <c r="Q63" s="126"/>
      <c r="R63" s="126"/>
      <c r="S63" s="126"/>
      <c r="T63" s="126"/>
      <c r="U63" s="126"/>
      <c r="V63" s="126"/>
      <c r="W63" s="126"/>
      <c r="X63" s="127">
        <f t="shared" si="47"/>
        <v>0</v>
      </c>
    </row>
    <row r="64" spans="14:29" x14ac:dyDescent="0.2">
      <c r="O64" s="158"/>
      <c r="P64" s="126"/>
      <c r="Q64" s="126"/>
      <c r="R64" s="126"/>
      <c r="S64" s="126"/>
      <c r="T64" s="126"/>
      <c r="U64" s="126"/>
      <c r="V64" s="126"/>
      <c r="W64" s="126"/>
      <c r="X64" s="127">
        <f t="shared" si="47"/>
        <v>0</v>
      </c>
    </row>
    <row r="65" spans="15:24" x14ac:dyDescent="0.2">
      <c r="O65" s="158"/>
      <c r="P65" s="126"/>
      <c r="Q65" s="126"/>
      <c r="R65" s="126"/>
      <c r="S65" s="126"/>
      <c r="T65" s="126"/>
      <c r="U65" s="126"/>
      <c r="V65" s="126"/>
      <c r="W65" s="126"/>
      <c r="X65" s="127">
        <f t="shared" si="47"/>
        <v>0</v>
      </c>
    </row>
    <row r="66" spans="15:24" x14ac:dyDescent="0.2">
      <c r="O66" s="158"/>
      <c r="P66" s="126"/>
      <c r="Q66" s="126"/>
      <c r="R66" s="126"/>
      <c r="S66" s="126"/>
      <c r="T66" s="126"/>
      <c r="U66" s="126"/>
      <c r="V66" s="126"/>
      <c r="W66" s="126"/>
      <c r="X66" s="127">
        <f t="shared" si="47"/>
        <v>0</v>
      </c>
    </row>
    <row r="67" spans="15:24" x14ac:dyDescent="0.2">
      <c r="O67" s="158"/>
      <c r="P67" s="126"/>
      <c r="Q67" s="126"/>
      <c r="R67" s="126"/>
      <c r="S67" s="126"/>
      <c r="T67" s="126"/>
      <c r="U67" s="126"/>
      <c r="V67" s="126"/>
      <c r="W67" s="126"/>
      <c r="X67" s="127">
        <f t="shared" si="47"/>
        <v>0</v>
      </c>
    </row>
    <row r="68" spans="15:24" x14ac:dyDescent="0.2">
      <c r="O68" s="158"/>
      <c r="P68" s="126"/>
      <c r="Q68" s="126"/>
      <c r="R68" s="126"/>
      <c r="S68" s="126"/>
      <c r="T68" s="126"/>
      <c r="U68" s="126"/>
      <c r="V68" s="126"/>
      <c r="W68" s="126"/>
      <c r="X68" s="127">
        <f t="shared" si="47"/>
        <v>0</v>
      </c>
    </row>
    <row r="69" spans="15:24" x14ac:dyDescent="0.2">
      <c r="O69" s="158"/>
      <c r="P69" s="126"/>
      <c r="Q69" s="126"/>
      <c r="R69" s="126"/>
      <c r="S69" s="126"/>
      <c r="T69" s="126"/>
      <c r="U69" s="126"/>
      <c r="V69" s="126"/>
      <c r="W69" s="126"/>
      <c r="X69" s="127">
        <f t="shared" si="47"/>
        <v>0</v>
      </c>
    </row>
    <row r="70" spans="15:24" x14ac:dyDescent="0.2">
      <c r="O70" s="158"/>
      <c r="P70" s="126"/>
      <c r="Q70" s="126"/>
      <c r="R70" s="126"/>
      <c r="S70" s="126"/>
      <c r="T70" s="126"/>
      <c r="U70" s="126"/>
      <c r="V70" s="126"/>
      <c r="W70" s="126"/>
      <c r="X70" s="127">
        <f t="shared" si="47"/>
        <v>0</v>
      </c>
    </row>
    <row r="71" spans="15:24" x14ac:dyDescent="0.2">
      <c r="O71" s="158"/>
      <c r="P71" s="126"/>
      <c r="Q71" s="126"/>
      <c r="R71" s="126"/>
      <c r="S71" s="126"/>
      <c r="T71" s="126"/>
      <c r="U71" s="126"/>
      <c r="V71" s="126"/>
      <c r="W71" s="126"/>
      <c r="X71" s="127">
        <f t="shared" si="47"/>
        <v>0</v>
      </c>
    </row>
    <row r="72" spans="15:24" x14ac:dyDescent="0.2">
      <c r="O72" s="158"/>
      <c r="P72" s="126"/>
      <c r="Q72" s="126"/>
      <c r="R72" s="126"/>
      <c r="S72" s="126"/>
      <c r="T72" s="126"/>
      <c r="U72" s="126"/>
      <c r="V72" s="126"/>
      <c r="W72" s="126"/>
      <c r="X72" s="127">
        <f t="shared" si="47"/>
        <v>0</v>
      </c>
    </row>
    <row r="73" spans="15:24" x14ac:dyDescent="0.2">
      <c r="O73" s="158"/>
      <c r="P73" s="126"/>
      <c r="Q73" s="126"/>
      <c r="R73" s="126"/>
      <c r="S73" s="126"/>
      <c r="T73" s="126"/>
      <c r="U73" s="126"/>
      <c r="V73" s="126"/>
      <c r="W73" s="126"/>
      <c r="X73" s="127">
        <f t="shared" si="47"/>
        <v>0</v>
      </c>
    </row>
    <row r="74" spans="15:24" x14ac:dyDescent="0.2">
      <c r="O74" s="158"/>
      <c r="P74" s="126"/>
      <c r="Q74" s="126"/>
      <c r="R74" s="126"/>
      <c r="S74" s="126"/>
      <c r="T74" s="126"/>
      <c r="U74" s="126"/>
      <c r="V74" s="126"/>
      <c r="W74" s="126"/>
      <c r="X74" s="127">
        <f t="shared" si="47"/>
        <v>0</v>
      </c>
    </row>
    <row r="75" spans="15:24" x14ac:dyDescent="0.2">
      <c r="O75" s="158"/>
      <c r="P75" s="126"/>
      <c r="Q75" s="126"/>
      <c r="R75" s="126"/>
      <c r="S75" s="126"/>
      <c r="T75" s="126"/>
      <c r="U75" s="126"/>
      <c r="V75" s="126"/>
      <c r="W75" s="126"/>
      <c r="X75" s="127">
        <f t="shared" si="47"/>
        <v>0</v>
      </c>
    </row>
    <row r="76" spans="15:24" x14ac:dyDescent="0.2">
      <c r="O76" s="158"/>
      <c r="P76" s="126"/>
      <c r="Q76" s="126"/>
      <c r="R76" s="126"/>
      <c r="S76" s="126"/>
      <c r="T76" s="126"/>
      <c r="U76" s="126"/>
      <c r="V76" s="126"/>
      <c r="W76" s="126"/>
      <c r="X76" s="127">
        <f t="shared" si="47"/>
        <v>0</v>
      </c>
    </row>
    <row r="77" spans="15:24" x14ac:dyDescent="0.2">
      <c r="O77" s="158"/>
      <c r="P77" s="126"/>
      <c r="Q77" s="126"/>
      <c r="R77" s="126"/>
      <c r="S77" s="126"/>
      <c r="T77" s="126"/>
      <c r="U77" s="126"/>
      <c r="V77" s="126"/>
      <c r="W77" s="126"/>
      <c r="X77" s="127">
        <f t="shared" si="47"/>
        <v>0</v>
      </c>
    </row>
    <row r="78" spans="15:24" x14ac:dyDescent="0.2">
      <c r="O78" s="158"/>
      <c r="P78" s="126"/>
      <c r="Q78" s="126"/>
      <c r="R78" s="126"/>
      <c r="S78" s="126"/>
      <c r="T78" s="126"/>
      <c r="U78" s="126"/>
      <c r="V78" s="126"/>
      <c r="W78" s="126"/>
      <c r="X78" s="127">
        <f t="shared" si="47"/>
        <v>0</v>
      </c>
    </row>
    <row r="79" spans="15:24" x14ac:dyDescent="0.2">
      <c r="O79" s="158"/>
      <c r="P79" s="126"/>
      <c r="Q79" s="126"/>
      <c r="R79" s="126"/>
      <c r="S79" s="126"/>
      <c r="T79" s="126"/>
      <c r="U79" s="126"/>
      <c r="V79" s="126"/>
      <c r="W79" s="126"/>
      <c r="X79" s="127">
        <f t="shared" si="47"/>
        <v>0</v>
      </c>
    </row>
    <row r="80" spans="15:24" x14ac:dyDescent="0.2">
      <c r="O80" s="158"/>
      <c r="P80" s="126"/>
      <c r="Q80" s="126"/>
      <c r="R80" s="126"/>
      <c r="S80" s="126"/>
      <c r="T80" s="126"/>
      <c r="U80" s="126"/>
      <c r="V80" s="126"/>
      <c r="W80" s="126"/>
      <c r="X80" s="127">
        <f t="shared" si="47"/>
        <v>0</v>
      </c>
    </row>
    <row r="81" spans="15:24" x14ac:dyDescent="0.2">
      <c r="O81" s="158"/>
      <c r="P81" s="126"/>
      <c r="Q81" s="126"/>
      <c r="R81" s="126"/>
      <c r="S81" s="126"/>
      <c r="T81" s="126"/>
      <c r="U81" s="126"/>
      <c r="V81" s="126"/>
      <c r="W81" s="126"/>
      <c r="X81" s="127">
        <f t="shared" si="47"/>
        <v>0</v>
      </c>
    </row>
    <row r="82" spans="15:24" x14ac:dyDescent="0.2">
      <c r="O82" s="158"/>
      <c r="P82" s="126"/>
      <c r="Q82" s="126"/>
      <c r="R82" s="126"/>
      <c r="S82" s="126"/>
      <c r="T82" s="126"/>
      <c r="U82" s="126"/>
      <c r="V82" s="126"/>
      <c r="W82" s="126"/>
      <c r="X82" s="127">
        <f t="shared" si="47"/>
        <v>0</v>
      </c>
    </row>
    <row r="83" spans="15:24" x14ac:dyDescent="0.2">
      <c r="O83" s="158"/>
      <c r="P83" s="126"/>
      <c r="Q83" s="126"/>
      <c r="R83" s="126"/>
      <c r="S83" s="126"/>
      <c r="T83" s="126"/>
      <c r="U83" s="126"/>
      <c r="V83" s="126"/>
      <c r="W83" s="126"/>
      <c r="X83" s="127">
        <f t="shared" si="47"/>
        <v>0</v>
      </c>
    </row>
    <row r="84" spans="15:24" x14ac:dyDescent="0.2">
      <c r="O84" s="158"/>
      <c r="P84" s="126"/>
      <c r="Q84" s="126"/>
      <c r="R84" s="126"/>
      <c r="S84" s="126"/>
      <c r="T84" s="126"/>
      <c r="U84" s="126"/>
      <c r="V84" s="126"/>
      <c r="W84" s="126"/>
      <c r="X84" s="127">
        <f t="shared" si="47"/>
        <v>0</v>
      </c>
    </row>
    <row r="85" spans="15:24" x14ac:dyDescent="0.2">
      <c r="O85" s="158"/>
      <c r="P85" s="126"/>
      <c r="Q85" s="126"/>
      <c r="R85" s="126"/>
      <c r="S85" s="126"/>
      <c r="T85" s="126"/>
      <c r="U85" s="126"/>
      <c r="V85" s="126"/>
      <c r="W85" s="126"/>
      <c r="X85" s="127">
        <f t="shared" si="47"/>
        <v>0</v>
      </c>
    </row>
    <row r="86" spans="15:24" x14ac:dyDescent="0.2">
      <c r="O86" s="158"/>
      <c r="P86" s="126"/>
      <c r="Q86" s="126"/>
      <c r="R86" s="126"/>
      <c r="S86" s="126"/>
      <c r="T86" s="126"/>
      <c r="U86" s="126"/>
      <c r="V86" s="126"/>
      <c r="W86" s="126"/>
      <c r="X86" s="127">
        <f t="shared" si="47"/>
        <v>0</v>
      </c>
    </row>
    <row r="87" spans="15:24" x14ac:dyDescent="0.2">
      <c r="O87" s="158"/>
      <c r="P87" s="126"/>
      <c r="Q87" s="126"/>
      <c r="R87" s="126"/>
      <c r="S87" s="126"/>
      <c r="T87" s="126"/>
      <c r="U87" s="126"/>
      <c r="V87" s="126"/>
      <c r="W87" s="126"/>
      <c r="X87" s="127">
        <f t="shared" si="47"/>
        <v>0</v>
      </c>
    </row>
    <row r="88" spans="15:24" x14ac:dyDescent="0.2">
      <c r="O88" s="158"/>
      <c r="P88" s="126"/>
      <c r="Q88" s="126"/>
      <c r="R88" s="126"/>
      <c r="S88" s="126"/>
      <c r="T88" s="126"/>
      <c r="U88" s="126"/>
      <c r="V88" s="126"/>
      <c r="W88" s="126"/>
      <c r="X88" s="127">
        <f t="shared" si="47"/>
        <v>0</v>
      </c>
    </row>
    <row r="89" spans="15:24" x14ac:dyDescent="0.2">
      <c r="O89" s="158"/>
      <c r="P89" s="126"/>
      <c r="Q89" s="126"/>
      <c r="R89" s="126"/>
      <c r="S89" s="126"/>
      <c r="T89" s="126"/>
      <c r="U89" s="126"/>
      <c r="V89" s="126"/>
      <c r="W89" s="126"/>
      <c r="X89" s="127">
        <f t="shared" si="47"/>
        <v>0</v>
      </c>
    </row>
    <row r="90" spans="15:24" x14ac:dyDescent="0.2">
      <c r="O90" s="158"/>
      <c r="P90" s="126"/>
      <c r="Q90" s="126"/>
      <c r="R90" s="126"/>
      <c r="S90" s="126"/>
      <c r="T90" s="126"/>
      <c r="U90" s="126"/>
      <c r="V90" s="126"/>
      <c r="W90" s="126"/>
      <c r="X90" s="127">
        <f t="shared" si="47"/>
        <v>0</v>
      </c>
    </row>
    <row r="91" spans="15:24" x14ac:dyDescent="0.2">
      <c r="O91" s="158"/>
      <c r="P91" s="126"/>
      <c r="Q91" s="126"/>
      <c r="R91" s="126"/>
      <c r="S91" s="126"/>
      <c r="T91" s="126"/>
      <c r="U91" s="126"/>
      <c r="V91" s="126"/>
      <c r="W91" s="126"/>
      <c r="X91" s="127">
        <f t="shared" si="47"/>
        <v>0</v>
      </c>
    </row>
    <row r="92" spans="15:24" x14ac:dyDescent="0.2">
      <c r="O92" s="158"/>
      <c r="P92" s="126"/>
      <c r="Q92" s="126"/>
      <c r="R92" s="126"/>
      <c r="S92" s="126"/>
      <c r="T92" s="126"/>
      <c r="U92" s="126"/>
      <c r="V92" s="126"/>
      <c r="W92" s="126"/>
      <c r="X92" s="127">
        <f t="shared" si="47"/>
        <v>0</v>
      </c>
    </row>
    <row r="93" spans="15:24" x14ac:dyDescent="0.2">
      <c r="O93" s="158"/>
      <c r="P93" s="126"/>
      <c r="Q93" s="126"/>
      <c r="R93" s="126"/>
      <c r="S93" s="126"/>
      <c r="T93" s="126"/>
      <c r="U93" s="126"/>
      <c r="V93" s="126"/>
      <c r="W93" s="126"/>
      <c r="X93" s="127">
        <f t="shared" si="47"/>
        <v>0</v>
      </c>
    </row>
    <row r="94" spans="15:24" x14ac:dyDescent="0.2">
      <c r="O94" s="158"/>
      <c r="P94" s="126"/>
      <c r="Q94" s="126"/>
      <c r="R94" s="126"/>
      <c r="S94" s="126"/>
      <c r="T94" s="126"/>
      <c r="U94" s="126"/>
      <c r="V94" s="126"/>
      <c r="W94" s="126"/>
      <c r="X94" s="127">
        <f t="shared" si="47"/>
        <v>0</v>
      </c>
    </row>
    <row r="95" spans="15:24" x14ac:dyDescent="0.2">
      <c r="O95" s="158"/>
      <c r="P95" s="126"/>
      <c r="Q95" s="126"/>
      <c r="R95" s="126"/>
      <c r="S95" s="126"/>
      <c r="T95" s="126"/>
      <c r="U95" s="126"/>
      <c r="V95" s="126"/>
      <c r="W95" s="126"/>
      <c r="X95" s="127">
        <f t="shared" si="47"/>
        <v>0</v>
      </c>
    </row>
    <row r="96" spans="15:24" x14ac:dyDescent="0.2">
      <c r="O96" s="158"/>
      <c r="P96" s="126"/>
      <c r="Q96" s="126"/>
      <c r="R96" s="126"/>
      <c r="S96" s="126"/>
      <c r="T96" s="126"/>
      <c r="U96" s="126"/>
      <c r="V96" s="126"/>
      <c r="W96" s="126"/>
      <c r="X96" s="127">
        <f t="shared" si="47"/>
        <v>0</v>
      </c>
    </row>
    <row r="97" spans="15:25" x14ac:dyDescent="0.2">
      <c r="O97" s="159"/>
    </row>
    <row r="98" spans="15:25" x14ac:dyDescent="0.2">
      <c r="O98" s="125" t="s">
        <v>88</v>
      </c>
      <c r="P98" s="124">
        <f>SUM(P57:P96)</f>
        <v>0</v>
      </c>
      <c r="Q98" s="124">
        <f t="shared" ref="Q98:X98" si="48">SUM(Q57:Q96)</f>
        <v>0</v>
      </c>
      <c r="R98" s="124">
        <f t="shared" si="48"/>
        <v>0</v>
      </c>
      <c r="S98" s="124">
        <f t="shared" si="48"/>
        <v>0</v>
      </c>
      <c r="T98" s="124">
        <f t="shared" si="48"/>
        <v>0</v>
      </c>
      <c r="U98" s="124">
        <f t="shared" si="48"/>
        <v>0</v>
      </c>
      <c r="V98" s="124"/>
      <c r="W98" s="124"/>
      <c r="X98" s="124">
        <f t="shared" si="48"/>
        <v>0</v>
      </c>
    </row>
    <row r="100" spans="15:25" x14ac:dyDescent="0.2">
      <c r="Y100" s="121"/>
    </row>
    <row r="101" spans="15:25" x14ac:dyDescent="0.2">
      <c r="Y101" s="121"/>
    </row>
    <row r="102" spans="15:25" x14ac:dyDescent="0.2">
      <c r="Y102" s="121"/>
    </row>
    <row r="103" spans="15:25" x14ac:dyDescent="0.2">
      <c r="Y103" s="121"/>
    </row>
    <row r="104" spans="15:25" x14ac:dyDescent="0.2">
      <c r="Y104" s="121"/>
    </row>
    <row r="105" spans="15:25" x14ac:dyDescent="0.2">
      <c r="Y105" s="121"/>
    </row>
    <row r="106" spans="15:25" x14ac:dyDescent="0.2">
      <c r="Y106" s="121"/>
    </row>
  </sheetData>
  <sortState ref="O57:X96">
    <sortCondition descending="1" ref="X57:X96"/>
  </sortState>
  <mergeCells count="78">
    <mergeCell ref="N27:N38"/>
    <mergeCell ref="D25:E25"/>
    <mergeCell ref="P55:R55"/>
    <mergeCell ref="S55:S56"/>
    <mergeCell ref="S39:T39"/>
    <mergeCell ref="S38:T38"/>
    <mergeCell ref="Q38:R38"/>
    <mergeCell ref="T55:T56"/>
    <mergeCell ref="U55:U56"/>
    <mergeCell ref="A10:A23"/>
    <mergeCell ref="I25:I26"/>
    <mergeCell ref="J25:J26"/>
    <mergeCell ref="A25:A42"/>
    <mergeCell ref="N42:Q42"/>
    <mergeCell ref="O39:P39"/>
    <mergeCell ref="S27:S28"/>
    <mergeCell ref="T27:T28"/>
    <mergeCell ref="U27:U28"/>
    <mergeCell ref="C10:E10"/>
    <mergeCell ref="P16:R16"/>
    <mergeCell ref="P27:R27"/>
    <mergeCell ref="J16:J17"/>
    <mergeCell ref="Q39:R39"/>
    <mergeCell ref="F25:G25"/>
    <mergeCell ref="X55:X56"/>
    <mergeCell ref="O51:O52"/>
    <mergeCell ref="Q51:X51"/>
    <mergeCell ref="Q52:X52"/>
    <mergeCell ref="N45:N52"/>
    <mergeCell ref="O47:O48"/>
    <mergeCell ref="Q47:X47"/>
    <mergeCell ref="Q48:X48"/>
    <mergeCell ref="O49:O50"/>
    <mergeCell ref="Q49:X49"/>
    <mergeCell ref="Q50:X50"/>
    <mergeCell ref="O45:O46"/>
    <mergeCell ref="Q45:X45"/>
    <mergeCell ref="Q46:X46"/>
    <mergeCell ref="V55:V56"/>
    <mergeCell ref="W55:W56"/>
    <mergeCell ref="Z11:AD14"/>
    <mergeCell ref="F2:H2"/>
    <mergeCell ref="T1:X1"/>
    <mergeCell ref="Z22:AA22"/>
    <mergeCell ref="Z24:AA24"/>
    <mergeCell ref="Z4:AD9"/>
    <mergeCell ref="S16:S17"/>
    <mergeCell ref="T16:T17"/>
    <mergeCell ref="U16:U17"/>
    <mergeCell ref="X16:X17"/>
    <mergeCell ref="V16:V17"/>
    <mergeCell ref="W16:W17"/>
    <mergeCell ref="F1:H1"/>
    <mergeCell ref="I10:I11"/>
    <mergeCell ref="J10:J11"/>
    <mergeCell ref="F16:F17"/>
    <mergeCell ref="X27:X28"/>
    <mergeCell ref="V27:V28"/>
    <mergeCell ref="Z38:AA38"/>
    <mergeCell ref="Z40:AA40"/>
    <mergeCell ref="U38:X38"/>
    <mergeCell ref="U39:X39"/>
    <mergeCell ref="W27:W28"/>
    <mergeCell ref="A1:B1"/>
    <mergeCell ref="N1:O1"/>
    <mergeCell ref="N18:N25"/>
    <mergeCell ref="C16:E16"/>
    <mergeCell ref="N5:N14"/>
    <mergeCell ref="F10:F11"/>
    <mergeCell ref="G10:G11"/>
    <mergeCell ref="H10:H11"/>
    <mergeCell ref="K10:K11"/>
    <mergeCell ref="K25:K26"/>
    <mergeCell ref="L25:L26"/>
    <mergeCell ref="O2:O3"/>
    <mergeCell ref="G16:G17"/>
    <mergeCell ref="H16:H17"/>
    <mergeCell ref="I16:I17"/>
  </mergeCells>
  <printOptions horizontalCentered="1" verticalCentered="1"/>
  <pageMargins left="7.874015748031496E-2" right="7.874015748031496E-2" top="0.27559055118110237" bottom="7.874015748031496E-2" header="0.31496062992125984" footer="0.31496062992125984"/>
  <pageSetup scale="8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z</vt:lpstr>
      <vt:lpstr>z!Zone_d_impression</vt:lpstr>
    </vt:vector>
  </TitlesOfParts>
  <Company>Cembrit Holding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Philippe-Jean Fiedler</dc:creator>
  <cp:lastModifiedBy>Kilian Spieczny</cp:lastModifiedBy>
  <cp:lastPrinted>2016-10-03T10:12:54Z</cp:lastPrinted>
  <dcterms:created xsi:type="dcterms:W3CDTF">2016-07-06T11:18:47Z</dcterms:created>
  <dcterms:modified xsi:type="dcterms:W3CDTF">2016-11-22T10:32:26Z</dcterms:modified>
</cp:coreProperties>
</file>