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20" windowHeight="11640" activeTab="2"/>
  </bookViews>
  <sheets>
    <sheet name="Base de donnée articles" sheetId="4" r:id="rId1"/>
    <sheet name="Journal entrées et sorties" sheetId="1" r:id="rId2"/>
    <sheet name="Etat des stocks" sheetId="3" r:id="rId3"/>
    <sheet name="Feuil1" sheetId="5" r:id="rId4"/>
  </sheets>
  <definedNames>
    <definedName name="_xlnm._FilterDatabase" localSheetId="0" hidden="1">'Base de donnée articles'!#REF!</definedName>
    <definedName name="_xlnm._FilterDatabase" localSheetId="2" hidden="1">'Etat des stocks'!$B$7:$I$7</definedName>
    <definedName name="_xlnm._FilterDatabase" localSheetId="3" hidden="1">Feuil1!$A$1:$A$492</definedName>
    <definedName name="_xlnm._FilterDatabase" localSheetId="1" hidden="1">'Journal entrées et sorties'!$B$7:$E$18</definedName>
    <definedName name="Article">'Base de donnée articles'!$A$8:$A$498</definedName>
    <definedName name="bdd">'Base de donnée articles'!$B$7:$B$498</definedName>
    <definedName name="joachim">'Base de donnée articles'!$B$8:$B$498</definedName>
    <definedName name="joachim1">'Base de donnée articles'!$B$8:$B$498</definedName>
    <definedName name="joachim333">'Base de donnée articles'!$B$8:$B$498</definedName>
    <definedName name="joachimm">'Base de donnée articles'!$B$8:$B$498</definedName>
    <definedName name="joachimme">'Base de donnée articles'!$B$8:$B$498</definedName>
    <definedName name="joachimmej">'Base de donnée articles'!$B$7:$B$498</definedName>
    <definedName name="joachimmejean">'Base de donnée articles'!$B$8:$B$498</definedName>
    <definedName name="joachimmm">'Base de donnée articles'!$B$8:$B$498</definedName>
    <definedName name="joachimmmm">'Base de donnée articles'!$B$7:$B$498</definedName>
    <definedName name="joo">'Base de donnée articles'!$B$8:$B$498</definedName>
    <definedName name="lara">'Base de donnée articles'!$B$7:$B$498</definedName>
    <definedName name="Liste_Article">Feuil1!$A$2:$A$492</definedName>
    <definedName name="liste1">'Base de donnée articles'!$B$7:$B$498</definedName>
    <definedName name="listejo">'Base de donnée articles'!$B$8:$B$498</definedName>
    <definedName name="LISTEPIECE">'Base de donnée articles'!$C$7:$C$306</definedName>
    <definedName name="maliste">'Base de donnée articles'!$B$8:$B$498</definedName>
    <definedName name="Ref">'Base de donnée articles'!$C$8:$C$498</definedName>
    <definedName name="STOCK">'Base de donnée articles'!$A$8:$C$358</definedName>
    <definedName name="stock10">'Base de donnée articles'!$B$8:$B$407</definedName>
    <definedName name="stock11">'Base de donnée articles'!$B$8:$B$425</definedName>
    <definedName name="stock1jo">'Base de donnée articles'!$B$7:$B$472</definedName>
    <definedName name="stock4">'Base de donnée articles'!$B$8:$B$425</definedName>
    <definedName name="stockjo">'Base de donnée articles'!$B$8:$B$425</definedName>
    <definedName name="stockjo1">'Base de donnée articles'!$B$8:$B$425</definedName>
    <definedName name="stockjoh">'Base de donnée articles'!$B$8:$B$434</definedName>
    <definedName name="stocklara">'Base de donnée articles'!$B$7:$B$434</definedName>
    <definedName name="STOCKPIECE">'Base de donnée articles'!$C$8:$C$306</definedName>
    <definedName name="stockref">'Base de donnée articles'!$B$8:$B$406</definedName>
    <definedName name="stockref1">'Base de donnée articles'!$B$8:$B$406</definedName>
    <definedName name="stockref3">'Base de donnée articles'!$B$8:$B$406</definedName>
    <definedName name="STOCKS">'Base de donnée articles'!$C$8:$C$358</definedName>
    <definedName name="STOCKS1">'Base de donnée articles'!$C$8:$C$359</definedName>
    <definedName name="STOCKS2">'Base de donnée articles'!$C$8:$C$367</definedName>
    <definedName name="stockstock">'Base de donnée articles'!$B$8:$B$425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88" i="4" l="1"/>
  <c r="A482" i="5" s="1"/>
  <c r="B489" i="4"/>
  <c r="B490" i="4"/>
  <c r="A484" i="5" s="1"/>
  <c r="B491" i="4"/>
  <c r="B492" i="4"/>
  <c r="B493" i="4"/>
  <c r="B494" i="4"/>
  <c r="A488" i="5" s="1"/>
  <c r="B495" i="4"/>
  <c r="B496" i="4"/>
  <c r="B497" i="4"/>
  <c r="B498" i="4"/>
  <c r="A492" i="5" s="1"/>
  <c r="A4" i="5"/>
  <c r="A5" i="5"/>
  <c r="A6" i="5"/>
  <c r="A7" i="5"/>
  <c r="A8" i="5"/>
  <c r="A9" i="5"/>
  <c r="A10" i="5"/>
  <c r="A14" i="5"/>
  <c r="A19" i="5"/>
  <c r="A23" i="5"/>
  <c r="A24" i="5"/>
  <c r="A25" i="5"/>
  <c r="A26" i="5"/>
  <c r="A27" i="5"/>
  <c r="A28" i="5"/>
  <c r="A29" i="5"/>
  <c r="A31" i="5"/>
  <c r="A32" i="5"/>
  <c r="A33" i="5"/>
  <c r="A34" i="5"/>
  <c r="A35" i="5"/>
  <c r="A36" i="5"/>
  <c r="A37" i="5"/>
  <c r="A38" i="5"/>
  <c r="A39" i="5"/>
  <c r="A40" i="5"/>
  <c r="A41" i="5"/>
  <c r="A46" i="5"/>
  <c r="A47" i="5"/>
  <c r="A48" i="5"/>
  <c r="A50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5" i="5"/>
  <c r="A81" i="5"/>
  <c r="A83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2" i="5"/>
  <c r="A113" i="5"/>
  <c r="A114" i="5"/>
  <c r="A115" i="5"/>
  <c r="A116" i="5"/>
  <c r="A121" i="5"/>
  <c r="A122" i="5"/>
  <c r="A123" i="5"/>
  <c r="A124" i="5"/>
  <c r="A125" i="5"/>
  <c r="A126" i="5"/>
  <c r="A127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6" i="5"/>
  <c r="A157" i="5"/>
  <c r="A158" i="5"/>
  <c r="A161" i="5"/>
  <c r="A163" i="5"/>
  <c r="A164" i="5"/>
  <c r="A165" i="5"/>
  <c r="A166" i="5"/>
  <c r="A170" i="5"/>
  <c r="A171" i="5"/>
  <c r="A172" i="5"/>
  <c r="A173" i="5"/>
  <c r="A174" i="5"/>
  <c r="A179" i="5"/>
  <c r="A181" i="5"/>
  <c r="A182" i="5"/>
  <c r="A183" i="5"/>
  <c r="A184" i="5"/>
  <c r="A186" i="5"/>
  <c r="A185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8" i="5"/>
  <c r="A210" i="5"/>
  <c r="A211" i="5"/>
  <c r="A212" i="5"/>
  <c r="A213" i="5"/>
  <c r="A215" i="5"/>
  <c r="A216" i="5"/>
  <c r="A217" i="5"/>
  <c r="A218" i="5"/>
  <c r="A219" i="5"/>
  <c r="A220" i="5"/>
  <c r="A221" i="5"/>
  <c r="A222" i="5"/>
  <c r="A223" i="5"/>
  <c r="A224" i="5"/>
  <c r="A225" i="5"/>
  <c r="A226" i="5"/>
  <c r="A227" i="5"/>
  <c r="A228" i="5"/>
  <c r="A229" i="5"/>
  <c r="A230" i="5"/>
  <c r="A231" i="5"/>
  <c r="A232" i="5"/>
  <c r="A233" i="5"/>
  <c r="A234" i="5"/>
  <c r="A235" i="5"/>
  <c r="A236" i="5"/>
  <c r="A237" i="5"/>
  <c r="A240" i="5"/>
  <c r="A241" i="5"/>
  <c r="A243" i="5"/>
  <c r="A246" i="5"/>
  <c r="A247" i="5"/>
  <c r="A248" i="5"/>
  <c r="A249" i="5"/>
  <c r="A250" i="5"/>
  <c r="A251" i="5"/>
  <c r="A252" i="5"/>
  <c r="A253" i="5"/>
  <c r="A254" i="5"/>
  <c r="A255" i="5"/>
  <c r="A256" i="5"/>
  <c r="A257" i="5"/>
  <c r="A258" i="5"/>
  <c r="A259" i="5"/>
  <c r="A260" i="5"/>
  <c r="A261" i="5"/>
  <c r="A262" i="5"/>
  <c r="A263" i="5"/>
  <c r="A264" i="5"/>
  <c r="A265" i="5"/>
  <c r="A266" i="5"/>
  <c r="A267" i="5"/>
  <c r="A268" i="5"/>
  <c r="A269" i="5"/>
  <c r="A270" i="5"/>
  <c r="A271" i="5"/>
  <c r="A272" i="5"/>
  <c r="A273" i="5"/>
  <c r="A274" i="5"/>
  <c r="A275" i="5"/>
  <c r="A276" i="5"/>
  <c r="A277" i="5"/>
  <c r="A278" i="5"/>
  <c r="A279" i="5"/>
  <c r="A280" i="5"/>
  <c r="A281" i="5"/>
  <c r="A282" i="5"/>
  <c r="A283" i="5"/>
  <c r="A285" i="5"/>
  <c r="A286" i="5"/>
  <c r="A288" i="5"/>
  <c r="A289" i="5"/>
  <c r="A290" i="5"/>
  <c r="A291" i="5"/>
  <c r="A292" i="5"/>
  <c r="A293" i="5"/>
  <c r="A297" i="5"/>
  <c r="A298" i="5"/>
  <c r="A299" i="5"/>
  <c r="A300" i="5"/>
  <c r="A301" i="5"/>
  <c r="A302" i="5"/>
  <c r="A303" i="5"/>
  <c r="A304" i="5"/>
  <c r="A305" i="5"/>
  <c r="A306" i="5"/>
  <c r="A307" i="5"/>
  <c r="A308" i="5"/>
  <c r="A309" i="5"/>
  <c r="A310" i="5"/>
  <c r="A314" i="5"/>
  <c r="A315" i="5"/>
  <c r="A316" i="5"/>
  <c r="A358" i="5"/>
  <c r="A317" i="5"/>
  <c r="A318" i="5"/>
  <c r="A319" i="5"/>
  <c r="A320" i="5"/>
  <c r="A321" i="5"/>
  <c r="A322" i="5"/>
  <c r="A323" i="5"/>
  <c r="A324" i="5"/>
  <c r="A325" i="5"/>
  <c r="A326" i="5"/>
  <c r="A327" i="5"/>
  <c r="A328" i="5"/>
  <c r="A329" i="5"/>
  <c r="A330" i="5"/>
  <c r="A331" i="5"/>
  <c r="A332" i="5"/>
  <c r="A333" i="5"/>
  <c r="A334" i="5"/>
  <c r="A335" i="5"/>
  <c r="A336" i="5"/>
  <c r="A337" i="5"/>
  <c r="A338" i="5"/>
  <c r="A339" i="5"/>
  <c r="A340" i="5"/>
  <c r="A341" i="5"/>
  <c r="A342" i="5"/>
  <c r="A343" i="5"/>
  <c r="A344" i="5"/>
  <c r="A345" i="5"/>
  <c r="A346" i="5"/>
  <c r="A347" i="5"/>
  <c r="A348" i="5"/>
  <c r="A349" i="5"/>
  <c r="A350" i="5"/>
  <c r="A351" i="5"/>
  <c r="A352" i="5"/>
  <c r="A353" i="5"/>
  <c r="A354" i="5"/>
  <c r="A355" i="5"/>
  <c r="A356" i="5"/>
  <c r="A357" i="5"/>
  <c r="A359" i="5"/>
  <c r="A360" i="5"/>
  <c r="A361" i="5"/>
  <c r="A362" i="5"/>
  <c r="A363" i="5"/>
  <c r="A364" i="5"/>
  <c r="A365" i="5"/>
  <c r="A367" i="5"/>
  <c r="A369" i="5"/>
  <c r="A368" i="5"/>
  <c r="A370" i="5"/>
  <c r="A371" i="5"/>
  <c r="A372" i="5"/>
  <c r="A373" i="5"/>
  <c r="A374" i="5"/>
  <c r="A376" i="5"/>
  <c r="A377" i="5"/>
  <c r="A378" i="5"/>
  <c r="A379" i="5"/>
  <c r="A380" i="5"/>
  <c r="A381" i="5"/>
  <c r="A382" i="5"/>
  <c r="A383" i="5"/>
  <c r="A384" i="5"/>
  <c r="A385" i="5"/>
  <c r="A386" i="5"/>
  <c r="A387" i="5"/>
  <c r="A388" i="5"/>
  <c r="A389" i="5"/>
  <c r="A390" i="5"/>
  <c r="A391" i="5"/>
  <c r="A392" i="5"/>
  <c r="A393" i="5"/>
  <c r="A394" i="5"/>
  <c r="A395" i="5"/>
  <c r="A396" i="5"/>
  <c r="A397" i="5"/>
  <c r="A398" i="5"/>
  <c r="A399" i="5"/>
  <c r="A400" i="5"/>
  <c r="A401" i="5"/>
  <c r="A402" i="5"/>
  <c r="A403" i="5"/>
  <c r="A404" i="5"/>
  <c r="A405" i="5"/>
  <c r="A406" i="5"/>
  <c r="A407" i="5"/>
  <c r="A408" i="5"/>
  <c r="A409" i="5"/>
  <c r="A410" i="5"/>
  <c r="A412" i="5"/>
  <c r="A413" i="5"/>
  <c r="A414" i="5"/>
  <c r="A415" i="5"/>
  <c r="A416" i="5"/>
  <c r="A417" i="5"/>
  <c r="A418" i="5"/>
  <c r="A419" i="5"/>
  <c r="A420" i="5"/>
  <c r="A421" i="5"/>
  <c r="A422" i="5"/>
  <c r="A423" i="5"/>
  <c r="A424" i="5"/>
  <c r="A425" i="5"/>
  <c r="A429" i="5"/>
  <c r="A430" i="5"/>
  <c r="A431" i="5"/>
  <c r="A432" i="5"/>
  <c r="A433" i="5"/>
  <c r="A434" i="5"/>
  <c r="A435" i="5"/>
  <c r="A436" i="5"/>
  <c r="A437" i="5"/>
  <c r="A438" i="5"/>
  <c r="A439" i="5"/>
  <c r="A440" i="5"/>
  <c r="A441" i="5"/>
  <c r="A442" i="5"/>
  <c r="A443" i="5"/>
  <c r="A444" i="5"/>
  <c r="A445" i="5"/>
  <c r="A446" i="5"/>
  <c r="A447" i="5"/>
  <c r="A448" i="5"/>
  <c r="A449" i="5"/>
  <c r="A450" i="5"/>
  <c r="A451" i="5"/>
  <c r="A452" i="5"/>
  <c r="A453" i="5"/>
  <c r="A454" i="5"/>
  <c r="A455" i="5"/>
  <c r="A456" i="5"/>
  <c r="A457" i="5"/>
  <c r="A458" i="5"/>
  <c r="A459" i="5"/>
  <c r="A460" i="5"/>
  <c r="A461" i="5"/>
  <c r="A462" i="5"/>
  <c r="A463" i="5"/>
  <c r="A464" i="5"/>
  <c r="A465" i="5"/>
  <c r="A466" i="5"/>
  <c r="A467" i="5"/>
  <c r="A468" i="5"/>
  <c r="A469" i="5"/>
  <c r="A470" i="5"/>
  <c r="A471" i="5"/>
  <c r="A472" i="5"/>
  <c r="A473" i="5"/>
  <c r="A474" i="5"/>
  <c r="A475" i="5"/>
  <c r="A476" i="5"/>
  <c r="A477" i="5"/>
  <c r="A478" i="5"/>
  <c r="A479" i="5"/>
  <c r="A76" i="5"/>
  <c r="A30" i="5"/>
  <c r="A18" i="5"/>
  <c r="A202" i="5"/>
  <c r="A201" i="5"/>
  <c r="A52" i="5"/>
  <c r="A207" i="5"/>
  <c r="A111" i="5"/>
  <c r="A209" i="5"/>
  <c r="A178" i="5"/>
  <c r="A169" i="5"/>
  <c r="A43" i="5"/>
  <c r="A200" i="5"/>
  <c r="A15" i="5"/>
  <c r="A159" i="5"/>
  <c r="A375" i="5"/>
  <c r="A284" i="5"/>
  <c r="A167" i="5"/>
  <c r="A77" i="5"/>
  <c r="A296" i="5"/>
  <c r="A205" i="5"/>
  <c r="A78" i="5"/>
  <c r="A128" i="5"/>
  <c r="A176" i="5"/>
  <c r="A13" i="5"/>
  <c r="A72" i="5"/>
  <c r="A20" i="5"/>
  <c r="A160" i="5"/>
  <c r="A16" i="5"/>
  <c r="A162" i="5"/>
  <c r="A21" i="5"/>
  <c r="A481" i="5"/>
  <c r="A74" i="5"/>
  <c r="A426" i="5"/>
  <c r="A427" i="5"/>
  <c r="A428" i="5"/>
  <c r="A295" i="5"/>
  <c r="A203" i="5"/>
  <c r="A73" i="5"/>
  <c r="A82" i="5"/>
  <c r="A313" i="5"/>
  <c r="A238" i="5"/>
  <c r="A239" i="5"/>
  <c r="A214" i="5"/>
  <c r="A206" i="5"/>
  <c r="A79" i="5"/>
  <c r="A80" i="5"/>
  <c r="A480" i="5"/>
  <c r="A287" i="5"/>
  <c r="A117" i="5"/>
  <c r="A242" i="5"/>
  <c r="A118" i="5"/>
  <c r="A22" i="5"/>
  <c r="A244" i="5"/>
  <c r="A312" i="5"/>
  <c r="A175" i="5"/>
  <c r="A168" i="5"/>
  <c r="A177" i="5"/>
  <c r="A84" i="5"/>
  <c r="A411" i="5"/>
  <c r="A49" i="5"/>
  <c r="A51" i="5"/>
  <c r="A154" i="5"/>
  <c r="A204" i="5"/>
  <c r="A120" i="5"/>
  <c r="A119" i="5"/>
  <c r="A44" i="5"/>
  <c r="A45" i="5"/>
  <c r="A294" i="5"/>
  <c r="A17" i="5"/>
  <c r="A180" i="5"/>
  <c r="A2" i="5"/>
  <c r="A11" i="5"/>
  <c r="A12" i="5"/>
  <c r="A155" i="5"/>
  <c r="A366" i="5"/>
  <c r="A311" i="5"/>
  <c r="A42" i="5"/>
  <c r="A245" i="5"/>
  <c r="A483" i="5"/>
  <c r="A485" i="5"/>
  <c r="A486" i="5"/>
  <c r="A487" i="5"/>
  <c r="A489" i="5"/>
  <c r="A490" i="5"/>
  <c r="A491" i="5"/>
  <c r="A3" i="5"/>
  <c r="B162" i="3" l="1"/>
  <c r="B486" i="4"/>
  <c r="B21" i="4"/>
  <c r="B487" i="4"/>
  <c r="B289" i="3"/>
  <c r="H289" i="3" s="1"/>
  <c r="B21" i="3"/>
  <c r="H21" i="3" s="1"/>
  <c r="B177" i="3"/>
  <c r="B8" i="3"/>
  <c r="H8" i="3" s="1"/>
  <c r="B18" i="3"/>
  <c r="B17" i="3"/>
  <c r="H17" i="3" s="1"/>
  <c r="B155" i="3"/>
  <c r="B360" i="3"/>
  <c r="H360" i="3" s="1"/>
  <c r="B307" i="3"/>
  <c r="H307" i="3" s="1"/>
  <c r="B45" i="3"/>
  <c r="H45" i="3" s="1"/>
  <c r="B240" i="3"/>
  <c r="B484" i="4"/>
  <c r="B483" i="4"/>
  <c r="B477" i="4"/>
  <c r="B478" i="4"/>
  <c r="B479" i="4"/>
  <c r="B480" i="4"/>
  <c r="B481" i="4"/>
  <c r="B482" i="4"/>
  <c r="B485" i="4"/>
  <c r="B120" i="3"/>
  <c r="H120" i="3" s="1"/>
  <c r="B121" i="3"/>
  <c r="H121" i="3" s="1"/>
  <c r="B47" i="3"/>
  <c r="H47" i="3" s="1"/>
  <c r="B48" i="3"/>
  <c r="H48" i="3" s="1"/>
  <c r="B473" i="4"/>
  <c r="B474" i="4"/>
  <c r="B475" i="4"/>
  <c r="B476" i="4"/>
  <c r="B154" i="3"/>
  <c r="B203" i="3"/>
  <c r="B174" i="3"/>
  <c r="B87" i="3"/>
  <c r="B405" i="3"/>
  <c r="B52" i="3"/>
  <c r="B54" i="3"/>
  <c r="B166" i="3"/>
  <c r="B239" i="3"/>
  <c r="B306" i="3"/>
  <c r="H306" i="3" s="1"/>
  <c r="B171" i="3"/>
  <c r="B463" i="4"/>
  <c r="B464" i="4"/>
  <c r="B465" i="4"/>
  <c r="B466" i="4"/>
  <c r="B467" i="4"/>
  <c r="B468" i="4"/>
  <c r="B469" i="4"/>
  <c r="B470" i="4"/>
  <c r="B471" i="4"/>
  <c r="B472" i="4"/>
  <c r="B118" i="3"/>
  <c r="H118" i="3" s="1"/>
  <c r="B238" i="3"/>
  <c r="H238" i="3" s="1"/>
  <c r="B119" i="3"/>
  <c r="B25" i="3"/>
  <c r="H25" i="3" s="1"/>
  <c r="B457" i="4"/>
  <c r="B458" i="4"/>
  <c r="B459" i="4"/>
  <c r="B460" i="4"/>
  <c r="B461" i="4"/>
  <c r="B462" i="4"/>
  <c r="B456" i="4"/>
  <c r="B455" i="4"/>
  <c r="B454" i="4"/>
  <c r="B453" i="4"/>
  <c r="B452" i="4"/>
  <c r="B202" i="3"/>
  <c r="H202" i="3" s="1"/>
  <c r="B82" i="3"/>
  <c r="B83" i="3"/>
  <c r="H83" i="3" s="1"/>
  <c r="B420" i="3"/>
  <c r="B282" i="3"/>
  <c r="H282" i="3" s="1"/>
  <c r="B230" i="3"/>
  <c r="H230" i="3" s="1"/>
  <c r="B234" i="3"/>
  <c r="H234" i="3" s="1"/>
  <c r="B209" i="3"/>
  <c r="H209" i="3" s="1"/>
  <c r="B451" i="4"/>
  <c r="B450" i="4"/>
  <c r="B449" i="4"/>
  <c r="B448" i="4"/>
  <c r="B447" i="4"/>
  <c r="B446" i="4"/>
  <c r="B445" i="4"/>
  <c r="B444" i="4"/>
  <c r="B443" i="4"/>
  <c r="B442" i="4"/>
  <c r="B441" i="4"/>
  <c r="B440" i="4"/>
  <c r="B439" i="4"/>
  <c r="B438" i="4"/>
  <c r="B437" i="4"/>
  <c r="B436" i="4"/>
  <c r="B435" i="4"/>
  <c r="B433" i="4"/>
  <c r="B432" i="4"/>
  <c r="B431" i="4"/>
  <c r="B430" i="4"/>
  <c r="B429" i="4"/>
  <c r="B305" i="3"/>
  <c r="H305" i="3" s="1"/>
  <c r="B20" i="3"/>
  <c r="H20" i="3" s="1"/>
  <c r="B165" i="3"/>
  <c r="H165" i="3" s="1"/>
  <c r="B66" i="3"/>
  <c r="H66" i="3" s="1"/>
  <c r="B290" i="3"/>
  <c r="H290" i="3" s="1"/>
  <c r="B77" i="3"/>
  <c r="H77" i="3" s="1"/>
  <c r="B23" i="3"/>
  <c r="H23" i="3" s="1"/>
  <c r="B78" i="3"/>
  <c r="H78" i="3" s="1"/>
  <c r="B81" i="3"/>
  <c r="H81" i="3" s="1"/>
  <c r="B428" i="4"/>
  <c r="B427" i="4"/>
  <c r="B426" i="4"/>
  <c r="B425" i="4"/>
  <c r="B417" i="4"/>
  <c r="B421" i="4"/>
  <c r="B198" i="3"/>
  <c r="H198" i="3" s="1"/>
  <c r="B159" i="3"/>
  <c r="H159" i="3" s="1"/>
  <c r="B369" i="3"/>
  <c r="H369" i="3" s="1"/>
  <c r="B279" i="3"/>
  <c r="H279" i="3" s="1"/>
  <c r="B65" i="3"/>
  <c r="H65" i="3" s="1"/>
  <c r="B33" i="3"/>
  <c r="B22" i="3"/>
  <c r="H22" i="3" s="1"/>
  <c r="B199" i="3"/>
  <c r="B200" i="3"/>
  <c r="H200" i="3" s="1"/>
  <c r="B55" i="3"/>
  <c r="B201" i="3"/>
  <c r="H201" i="3" s="1"/>
  <c r="B112" i="3"/>
  <c r="B184" i="3"/>
  <c r="B175" i="3"/>
  <c r="B167" i="3"/>
  <c r="B46" i="3"/>
  <c r="B424" i="4"/>
  <c r="B422" i="4"/>
  <c r="B423" i="4"/>
  <c r="B418" i="4"/>
  <c r="B419" i="4"/>
  <c r="B420" i="4"/>
  <c r="B410" i="4"/>
  <c r="B416" i="4"/>
  <c r="B409" i="4"/>
  <c r="B411" i="4"/>
  <c r="B412" i="4"/>
  <c r="B413" i="4"/>
  <c r="B414" i="4"/>
  <c r="B415" i="4"/>
  <c r="B471" i="3"/>
  <c r="H471" i="3" s="1"/>
  <c r="B470" i="3"/>
  <c r="B352" i="3"/>
  <c r="B295" i="4"/>
  <c r="D277" i="3"/>
  <c r="B372" i="3"/>
  <c r="B373" i="3"/>
  <c r="B374" i="3"/>
  <c r="H374" i="3" s="1"/>
  <c r="B375" i="3"/>
  <c r="B376" i="3"/>
  <c r="H376" i="3" s="1"/>
  <c r="B377" i="3"/>
  <c r="B378" i="3"/>
  <c r="H378" i="3" s="1"/>
  <c r="B379" i="3"/>
  <c r="B380" i="3"/>
  <c r="H380" i="3" s="1"/>
  <c r="B381" i="3"/>
  <c r="B382" i="3"/>
  <c r="B383" i="3"/>
  <c r="H383" i="3" s="1"/>
  <c r="B384" i="3"/>
  <c r="B385" i="3"/>
  <c r="H385" i="3" s="1"/>
  <c r="B386" i="3"/>
  <c r="B387" i="3"/>
  <c r="H387" i="3" s="1"/>
  <c r="B388" i="3"/>
  <c r="B389" i="3"/>
  <c r="H389" i="3" s="1"/>
  <c r="B390" i="3"/>
  <c r="B391" i="3"/>
  <c r="H391" i="3" s="1"/>
  <c r="B392" i="3"/>
  <c r="B393" i="3"/>
  <c r="H393" i="3" s="1"/>
  <c r="B394" i="3"/>
  <c r="B395" i="3"/>
  <c r="H395" i="3" s="1"/>
  <c r="B396" i="3"/>
  <c r="B397" i="3"/>
  <c r="H397" i="3" s="1"/>
  <c r="B398" i="3"/>
  <c r="B399" i="3"/>
  <c r="H399" i="3" s="1"/>
  <c r="B400" i="3"/>
  <c r="B401" i="3"/>
  <c r="B402" i="3"/>
  <c r="H402" i="3" s="1"/>
  <c r="B403" i="3"/>
  <c r="B404" i="3"/>
  <c r="H404" i="3" s="1"/>
  <c r="B406" i="3"/>
  <c r="B407" i="3"/>
  <c r="H407" i="3" s="1"/>
  <c r="B408" i="3"/>
  <c r="B409" i="3"/>
  <c r="H409" i="3" s="1"/>
  <c r="B410" i="3"/>
  <c r="B411" i="3"/>
  <c r="H411" i="3" s="1"/>
  <c r="B412" i="3"/>
  <c r="B413" i="3"/>
  <c r="H413" i="3" s="1"/>
  <c r="B414" i="3"/>
  <c r="B415" i="3"/>
  <c r="H415" i="3" s="1"/>
  <c r="B416" i="3"/>
  <c r="B417" i="3"/>
  <c r="H417" i="3" s="1"/>
  <c r="B418" i="3"/>
  <c r="B419" i="3"/>
  <c r="H419" i="3" s="1"/>
  <c r="B421" i="3"/>
  <c r="B422" i="3"/>
  <c r="H422" i="3" s="1"/>
  <c r="B423" i="3"/>
  <c r="B424" i="3"/>
  <c r="H424" i="3" s="1"/>
  <c r="B425" i="3"/>
  <c r="B426" i="3"/>
  <c r="H426" i="3" s="1"/>
  <c r="B427" i="3"/>
  <c r="B428" i="3"/>
  <c r="H428" i="3" s="1"/>
  <c r="B429" i="3"/>
  <c r="B430" i="3"/>
  <c r="H430" i="3" s="1"/>
  <c r="B431" i="3"/>
  <c r="B432" i="3"/>
  <c r="H432" i="3" s="1"/>
  <c r="B433" i="3"/>
  <c r="B434" i="3"/>
  <c r="H434" i="3" s="1"/>
  <c r="B435" i="3"/>
  <c r="B436" i="3"/>
  <c r="H436" i="3" s="1"/>
  <c r="B437" i="3"/>
  <c r="B438" i="3"/>
  <c r="H438" i="3" s="1"/>
  <c r="B439" i="3"/>
  <c r="B440" i="3"/>
  <c r="H440" i="3" s="1"/>
  <c r="B441" i="3"/>
  <c r="B442" i="3"/>
  <c r="H442" i="3" s="1"/>
  <c r="B443" i="3"/>
  <c r="B444" i="3"/>
  <c r="H444" i="3" s="1"/>
  <c r="B445" i="3"/>
  <c r="B446" i="3"/>
  <c r="H446" i="3" s="1"/>
  <c r="B447" i="3"/>
  <c r="B448" i="3"/>
  <c r="H448" i="3" s="1"/>
  <c r="B449" i="3"/>
  <c r="B450" i="3"/>
  <c r="H450" i="3" s="1"/>
  <c r="B451" i="3"/>
  <c r="B452" i="3"/>
  <c r="H452" i="3" s="1"/>
  <c r="B453" i="3"/>
  <c r="B454" i="3"/>
  <c r="H454" i="3" s="1"/>
  <c r="B455" i="3"/>
  <c r="B456" i="3"/>
  <c r="H456" i="3" s="1"/>
  <c r="B457" i="3"/>
  <c r="B458" i="3"/>
  <c r="H458" i="3" s="1"/>
  <c r="B459" i="3"/>
  <c r="B460" i="3"/>
  <c r="H460" i="3" s="1"/>
  <c r="B461" i="3"/>
  <c r="B462" i="3"/>
  <c r="H462" i="3" s="1"/>
  <c r="B463" i="3"/>
  <c r="B464" i="3"/>
  <c r="H464" i="3" s="1"/>
  <c r="B465" i="3"/>
  <c r="B466" i="3"/>
  <c r="H466" i="3" s="1"/>
  <c r="B467" i="3"/>
  <c r="B468" i="3"/>
  <c r="H468" i="3" s="1"/>
  <c r="B469" i="3"/>
  <c r="H470" i="3"/>
  <c r="B10" i="3"/>
  <c r="B11" i="3"/>
  <c r="B12" i="3"/>
  <c r="B13" i="3"/>
  <c r="B14" i="3"/>
  <c r="B15" i="3"/>
  <c r="B16" i="3"/>
  <c r="B19" i="3"/>
  <c r="B24" i="3"/>
  <c r="B26" i="3"/>
  <c r="B27" i="3"/>
  <c r="B28" i="3"/>
  <c r="B29" i="3"/>
  <c r="B30" i="3"/>
  <c r="B31" i="3"/>
  <c r="B32" i="3"/>
  <c r="B34" i="3"/>
  <c r="B35" i="3"/>
  <c r="B36" i="3"/>
  <c r="B37" i="3"/>
  <c r="B38" i="3"/>
  <c r="B39" i="3"/>
  <c r="B40" i="3"/>
  <c r="B41" i="3"/>
  <c r="B42" i="3"/>
  <c r="B43" i="3"/>
  <c r="B44" i="3"/>
  <c r="B49" i="3"/>
  <c r="B50" i="3"/>
  <c r="B51" i="3"/>
  <c r="B53" i="3"/>
  <c r="B56" i="3"/>
  <c r="B57" i="3"/>
  <c r="B58" i="3"/>
  <c r="B59" i="3"/>
  <c r="B60" i="3"/>
  <c r="B61" i="3"/>
  <c r="B62" i="3"/>
  <c r="B63" i="3"/>
  <c r="B64" i="3"/>
  <c r="B67" i="3"/>
  <c r="B68" i="3"/>
  <c r="B69" i="3"/>
  <c r="B70" i="3"/>
  <c r="B71" i="3"/>
  <c r="B72" i="3"/>
  <c r="B73" i="3"/>
  <c r="B74" i="3"/>
  <c r="B75" i="3"/>
  <c r="B76" i="3"/>
  <c r="B79" i="3"/>
  <c r="B80" i="3"/>
  <c r="B84" i="3"/>
  <c r="B85" i="3"/>
  <c r="B86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3" i="3"/>
  <c r="B114" i="3"/>
  <c r="B115" i="3"/>
  <c r="B116" i="3"/>
  <c r="B117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6" i="3"/>
  <c r="B157" i="3"/>
  <c r="B158" i="3"/>
  <c r="B160" i="3"/>
  <c r="B161" i="3"/>
  <c r="B163" i="3"/>
  <c r="B164" i="3"/>
  <c r="B168" i="3"/>
  <c r="B169" i="3"/>
  <c r="B170" i="3"/>
  <c r="B172" i="3"/>
  <c r="B173" i="3"/>
  <c r="B176" i="3"/>
  <c r="B178" i="3"/>
  <c r="B179" i="3"/>
  <c r="B180" i="3"/>
  <c r="B181" i="3"/>
  <c r="B182" i="3"/>
  <c r="B183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204" i="3"/>
  <c r="B205" i="3"/>
  <c r="B206" i="3"/>
  <c r="B207" i="3"/>
  <c r="B208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1" i="3"/>
  <c r="B232" i="3"/>
  <c r="B233" i="3"/>
  <c r="B235" i="3"/>
  <c r="B236" i="3"/>
  <c r="B237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80" i="3"/>
  <c r="B281" i="3"/>
  <c r="B283" i="3"/>
  <c r="B284" i="3"/>
  <c r="B285" i="3"/>
  <c r="B286" i="3"/>
  <c r="B287" i="3"/>
  <c r="B288" i="3"/>
  <c r="B291" i="3"/>
  <c r="B292" i="3"/>
  <c r="B293" i="3"/>
  <c r="B294" i="3"/>
  <c r="B295" i="3"/>
  <c r="B296" i="3"/>
  <c r="B297" i="3"/>
  <c r="B298" i="3"/>
  <c r="B299" i="3"/>
  <c r="B300" i="3"/>
  <c r="B301" i="3"/>
  <c r="H301" i="3" s="1"/>
  <c r="B302" i="3"/>
  <c r="B303" i="3"/>
  <c r="B304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3" i="3"/>
  <c r="B354" i="3"/>
  <c r="B355" i="3"/>
  <c r="B356" i="3"/>
  <c r="B357" i="3"/>
  <c r="B358" i="3"/>
  <c r="B359" i="3"/>
  <c r="B361" i="3"/>
  <c r="B362" i="3"/>
  <c r="B363" i="3"/>
  <c r="B364" i="3"/>
  <c r="B365" i="3"/>
  <c r="B366" i="3"/>
  <c r="B367" i="3"/>
  <c r="B368" i="3"/>
  <c r="B370" i="3"/>
  <c r="B371" i="3"/>
  <c r="B8" i="4"/>
  <c r="B342" i="4"/>
  <c r="B185" i="4"/>
  <c r="B262" i="4"/>
  <c r="B267" i="4"/>
  <c r="B274" i="4"/>
  <c r="B285" i="4"/>
  <c r="B292" i="4"/>
  <c r="B254" i="4"/>
  <c r="B255" i="4"/>
  <c r="B256" i="4"/>
  <c r="B257" i="4"/>
  <c r="B259" i="4"/>
  <c r="B260" i="4"/>
  <c r="B261" i="4"/>
  <c r="B265" i="4"/>
  <c r="B266" i="4"/>
  <c r="B268" i="4"/>
  <c r="B270" i="4"/>
  <c r="B271" i="4"/>
  <c r="B272" i="4"/>
  <c r="B273" i="4"/>
  <c r="B275" i="4"/>
  <c r="B278" i="4"/>
  <c r="B280" i="4"/>
  <c r="B281" i="4"/>
  <c r="B93" i="4"/>
  <c r="B94" i="4"/>
  <c r="B189" i="4"/>
  <c r="B118" i="4"/>
  <c r="B190" i="4"/>
  <c r="B306" i="4"/>
  <c r="B60" i="4"/>
  <c r="B328" i="4"/>
  <c r="B339" i="4"/>
  <c r="B145" i="4"/>
  <c r="B244" i="4"/>
  <c r="B133" i="4"/>
  <c r="B134" i="4"/>
  <c r="B141" i="4"/>
  <c r="B142" i="4"/>
  <c r="B243" i="4"/>
  <c r="B122" i="4"/>
  <c r="B48" i="4"/>
  <c r="B341" i="4"/>
  <c r="B109" i="4"/>
  <c r="B110" i="4"/>
  <c r="B186" i="4"/>
  <c r="B187" i="4"/>
  <c r="B127" i="4"/>
  <c r="B132" i="4"/>
  <c r="B191" i="4"/>
  <c r="B192" i="4"/>
  <c r="B297" i="4"/>
  <c r="B117" i="4"/>
  <c r="B40" i="4"/>
  <c r="B83" i="4"/>
  <c r="B84" i="4"/>
  <c r="B85" i="4"/>
  <c r="B239" i="4"/>
  <c r="B123" i="4"/>
  <c r="B124" i="4"/>
  <c r="B343" i="4"/>
  <c r="B344" i="4"/>
  <c r="B345" i="4"/>
  <c r="B311" i="4"/>
  <c r="B312" i="4"/>
  <c r="B313" i="4"/>
  <c r="B314" i="4"/>
  <c r="B315" i="4"/>
  <c r="B316" i="4"/>
  <c r="B317" i="4"/>
  <c r="B319" i="4"/>
  <c r="B320" i="4"/>
  <c r="B321" i="4"/>
  <c r="B322" i="4"/>
  <c r="B323" i="4"/>
  <c r="B89" i="4"/>
  <c r="B237" i="4"/>
  <c r="B241" i="4"/>
  <c r="B240" i="4"/>
  <c r="B182" i="4"/>
  <c r="B283" i="4"/>
  <c r="B284" i="4"/>
  <c r="B286" i="4"/>
  <c r="B287" i="4"/>
  <c r="B310" i="4"/>
  <c r="B258" i="4"/>
  <c r="B288" i="4"/>
  <c r="B289" i="4"/>
  <c r="B290" i="4"/>
  <c r="B263" i="4"/>
  <c r="B264" i="4"/>
  <c r="B269" i="4"/>
  <c r="B291" i="4"/>
  <c r="B293" i="4"/>
  <c r="B276" i="4"/>
  <c r="B277" i="4"/>
  <c r="B279" i="4"/>
  <c r="B305" i="4"/>
  <c r="B128" i="4"/>
  <c r="B37" i="4"/>
  <c r="B59" i="4"/>
  <c r="B38" i="4"/>
  <c r="B88" i="4"/>
  <c r="B340" i="4"/>
  <c r="B119" i="4"/>
  <c r="B120" i="4"/>
  <c r="B121" i="4"/>
  <c r="B307" i="4"/>
  <c r="B136" i="4"/>
  <c r="B98" i="4"/>
  <c r="B99" i="4"/>
  <c r="B41" i="4"/>
  <c r="B42" i="4"/>
  <c r="B43" i="4"/>
  <c r="B44" i="4"/>
  <c r="B45" i="4"/>
  <c r="B46" i="4"/>
  <c r="B298" i="4"/>
  <c r="B299" i="4"/>
  <c r="B15" i="4"/>
  <c r="B304" i="4"/>
  <c r="B318" i="4"/>
  <c r="B301" i="4"/>
  <c r="B303" i="4"/>
  <c r="B300" i="4"/>
  <c r="B193" i="4"/>
  <c r="B204" i="4"/>
  <c r="B91" i="4"/>
  <c r="B92" i="4"/>
  <c r="B215" i="4"/>
  <c r="B222" i="4"/>
  <c r="B158" i="4"/>
  <c r="B235" i="4"/>
  <c r="B86" i="4"/>
  <c r="B87" i="4"/>
  <c r="B70" i="4"/>
  <c r="B71" i="4"/>
  <c r="B72" i="4"/>
  <c r="B129" i="4"/>
  <c r="B9" i="4"/>
  <c r="B10" i="4"/>
  <c r="B324" i="4"/>
  <c r="B61" i="4"/>
  <c r="B234" i="4"/>
  <c r="B325" i="4"/>
  <c r="B326" i="4"/>
  <c r="B327" i="4"/>
  <c r="B11" i="4"/>
  <c r="B12" i="4"/>
  <c r="B13" i="4"/>
  <c r="B25" i="4"/>
  <c r="B27" i="4"/>
  <c r="B28" i="4"/>
  <c r="B29" i="4"/>
  <c r="B16" i="4"/>
  <c r="B35" i="4"/>
  <c r="B308" i="4"/>
  <c r="B245" i="4"/>
  <c r="B246" i="4"/>
  <c r="B247" i="4"/>
  <c r="B248" i="4"/>
  <c r="B17" i="4"/>
  <c r="B223" i="4"/>
  <c r="B224" i="4"/>
  <c r="B225" i="4"/>
  <c r="B226" i="4"/>
  <c r="B194" i="4"/>
  <c r="B195" i="4"/>
  <c r="B196" i="4"/>
  <c r="B197" i="4"/>
  <c r="B139" i="4"/>
  <c r="B296" i="4"/>
  <c r="B329" i="4"/>
  <c r="B330" i="4"/>
  <c r="B198" i="4"/>
  <c r="B199" i="4"/>
  <c r="B200" i="4"/>
  <c r="B201" i="4"/>
  <c r="B202" i="4"/>
  <c r="B203" i="4"/>
  <c r="B205" i="4"/>
  <c r="B206" i="4"/>
  <c r="B207" i="4"/>
  <c r="B251" i="4"/>
  <c r="B331" i="4"/>
  <c r="B332" i="4"/>
  <c r="B333" i="4"/>
  <c r="B347" i="4"/>
  <c r="B334" i="4"/>
  <c r="B335" i="4"/>
  <c r="B336" i="4"/>
  <c r="B337" i="4"/>
  <c r="B62" i="4"/>
  <c r="B135" i="4"/>
  <c r="B67" i="4"/>
  <c r="B63" i="4"/>
  <c r="B150" i="4"/>
  <c r="B151" i="4"/>
  <c r="B152" i="4"/>
  <c r="B153" i="4"/>
  <c r="B137" i="4"/>
  <c r="B30" i="4"/>
  <c r="B31" i="4"/>
  <c r="B32" i="4"/>
  <c r="B33" i="4"/>
  <c r="B34" i="4"/>
  <c r="B26" i="4"/>
  <c r="B64" i="4"/>
  <c r="B68" i="4"/>
  <c r="B69" i="4"/>
  <c r="B73" i="4"/>
  <c r="B74" i="4"/>
  <c r="B75" i="4"/>
  <c r="B76" i="4"/>
  <c r="B82" i="4"/>
  <c r="B77" i="4"/>
  <c r="B227" i="4"/>
  <c r="B228" i="4"/>
  <c r="B14" i="4"/>
  <c r="B138" i="4"/>
  <c r="B78" i="4"/>
  <c r="B79" i="4"/>
  <c r="B80" i="4"/>
  <c r="B81" i="4"/>
  <c r="B111" i="4"/>
  <c r="B112" i="4"/>
  <c r="B113" i="4"/>
  <c r="B360" i="4"/>
  <c r="B371" i="4"/>
  <c r="B382" i="4"/>
  <c r="B389" i="4"/>
  <c r="B383" i="4"/>
  <c r="B384" i="4"/>
  <c r="B399" i="4"/>
  <c r="B385" i="4"/>
  <c r="B403" i="4"/>
  <c r="B386" i="4"/>
  <c r="B387" i="4"/>
  <c r="B404" i="4"/>
  <c r="B388" i="4"/>
  <c r="B114" i="4"/>
  <c r="B115" i="4"/>
  <c r="B405" i="4"/>
  <c r="B406" i="4"/>
  <c r="B407" i="4"/>
  <c r="B408" i="4"/>
  <c r="B361" i="4"/>
  <c r="B362" i="4"/>
  <c r="B116" i="4"/>
  <c r="B363" i="4"/>
  <c r="B364" i="4"/>
  <c r="B365" i="4"/>
  <c r="B252" i="4"/>
  <c r="B366" i="4"/>
  <c r="B144" i="4"/>
  <c r="B143" i="4"/>
  <c r="B101" i="4"/>
  <c r="B102" i="4"/>
  <c r="B367" i="4"/>
  <c r="B368" i="4"/>
  <c r="B103" i="4"/>
  <c r="B104" i="4"/>
  <c r="B392" i="4"/>
  <c r="B369" i="4"/>
  <c r="B370" i="4"/>
  <c r="B372" i="4"/>
  <c r="B373" i="4"/>
  <c r="B374" i="4"/>
  <c r="B105" i="4"/>
  <c r="B106" i="4"/>
  <c r="B107" i="4"/>
  <c r="B108" i="4"/>
  <c r="B393" i="4"/>
  <c r="B375" i="4"/>
  <c r="B394" i="4"/>
  <c r="B376" i="4"/>
  <c r="B294" i="4"/>
  <c r="B395" i="4"/>
  <c r="B400" i="4"/>
  <c r="B377" i="4"/>
  <c r="B401" i="4"/>
  <c r="B378" i="4"/>
  <c r="B379" i="4"/>
  <c r="B100" i="4"/>
  <c r="B380" i="4"/>
  <c r="B396" i="4"/>
  <c r="B390" i="4"/>
  <c r="B381" i="4"/>
  <c r="B391" i="4"/>
  <c r="B397" i="4"/>
  <c r="B402" i="4"/>
  <c r="B398" i="4"/>
  <c r="B208" i="4"/>
  <c r="B209" i="4"/>
  <c r="B210" i="4"/>
  <c r="B211" i="4"/>
  <c r="B212" i="4"/>
  <c r="B213" i="4"/>
  <c r="B95" i="4"/>
  <c r="B96" i="4"/>
  <c r="B90" i="4"/>
  <c r="B49" i="4"/>
  <c r="B52" i="4"/>
  <c r="B188" i="4"/>
  <c r="B338" i="4"/>
  <c r="B53" i="4"/>
  <c r="B54" i="4"/>
  <c r="B55" i="4"/>
  <c r="B56" i="4"/>
  <c r="B57" i="4"/>
  <c r="B238" i="4"/>
  <c r="B242" i="4"/>
  <c r="B214" i="4"/>
  <c r="B216" i="4"/>
  <c r="B47" i="4"/>
  <c r="B39" i="4"/>
  <c r="B65" i="4"/>
  <c r="B250" i="4"/>
  <c r="B249" i="4"/>
  <c r="B236" i="4"/>
  <c r="B97" i="4"/>
  <c r="B229" i="4"/>
  <c r="B230" i="4"/>
  <c r="B231" i="4"/>
  <c r="B232" i="4"/>
  <c r="B233" i="4"/>
  <c r="B140" i="4"/>
  <c r="B302" i="4"/>
  <c r="B159" i="4"/>
  <c r="B160" i="4"/>
  <c r="B161" i="4"/>
  <c r="B162" i="4"/>
  <c r="B217" i="4"/>
  <c r="B218" i="4"/>
  <c r="B219" i="4"/>
  <c r="B309" i="4"/>
  <c r="B163" i="4"/>
  <c r="B19" i="4"/>
  <c r="B174" i="4"/>
  <c r="B175" i="4"/>
  <c r="B176" i="4"/>
  <c r="B177" i="4"/>
  <c r="B178" i="4"/>
  <c r="B179" i="4"/>
  <c r="B180" i="4"/>
  <c r="B181" i="4"/>
  <c r="B164" i="4"/>
  <c r="B165" i="4"/>
  <c r="B166" i="4"/>
  <c r="B20" i="4"/>
  <c r="C29" i="3"/>
  <c r="F29" i="3" s="1"/>
  <c r="B22" i="4"/>
  <c r="B23" i="4"/>
  <c r="B167" i="4"/>
  <c r="B168" i="4"/>
  <c r="B169" i="4"/>
  <c r="B170" i="4"/>
  <c r="B171" i="4"/>
  <c r="B172" i="4"/>
  <c r="B173" i="4"/>
  <c r="B352" i="4"/>
  <c r="B353" i="4"/>
  <c r="B354" i="4"/>
  <c r="B355" i="4"/>
  <c r="B356" i="4"/>
  <c r="B357" i="4"/>
  <c r="B358" i="4"/>
  <c r="B359" i="4"/>
  <c r="B348" i="4"/>
  <c r="B24" i="4"/>
  <c r="B282" i="4"/>
  <c r="B125" i="4"/>
  <c r="B126" i="4"/>
  <c r="B349" i="4"/>
  <c r="B154" i="4"/>
  <c r="B155" i="4"/>
  <c r="B156" i="4"/>
  <c r="B157" i="4"/>
  <c r="B146" i="4"/>
  <c r="B130" i="4"/>
  <c r="B131" i="4"/>
  <c r="B147" i="4"/>
  <c r="B18" i="4"/>
  <c r="B148" i="4"/>
  <c r="B58" i="4"/>
  <c r="B50" i="4"/>
  <c r="B51" i="4"/>
  <c r="B149" i="4"/>
  <c r="B183" i="4"/>
  <c r="B184" i="4"/>
  <c r="B350" i="4"/>
  <c r="B351" i="4"/>
  <c r="B346" i="4"/>
  <c r="B36" i="4"/>
  <c r="B66" i="4"/>
  <c r="B220" i="4"/>
  <c r="B221" i="4"/>
  <c r="B253" i="4"/>
  <c r="C194" i="3" l="1"/>
  <c r="F194" i="3" s="1"/>
  <c r="C219" i="3"/>
  <c r="F219" i="3" s="1"/>
  <c r="C352" i="3"/>
  <c r="F352" i="3" s="1"/>
  <c r="C49" i="3"/>
  <c r="F49" i="3" s="1"/>
  <c r="C232" i="3"/>
  <c r="F232" i="3" s="1"/>
  <c r="C68" i="3"/>
  <c r="F68" i="3" s="1"/>
  <c r="C187" i="3"/>
  <c r="F187" i="3" s="1"/>
  <c r="C197" i="3"/>
  <c r="F197" i="3" s="1"/>
  <c r="C32" i="3"/>
  <c r="F32" i="3" s="1"/>
  <c r="C214" i="3"/>
  <c r="F214" i="3" s="1"/>
  <c r="C28" i="3"/>
  <c r="F28" i="3" s="1"/>
  <c r="C224" i="3"/>
  <c r="F224" i="3" s="1"/>
  <c r="C27" i="3"/>
  <c r="F27" i="3" s="1"/>
  <c r="C270" i="3"/>
  <c r="F270" i="3" s="1"/>
  <c r="C75" i="3"/>
  <c r="F75" i="3" s="1"/>
  <c r="C71" i="3"/>
  <c r="F71" i="3" s="1"/>
  <c r="C265" i="3"/>
  <c r="F265" i="3" s="1"/>
  <c r="C55" i="3"/>
  <c r="F55" i="3" s="1"/>
  <c r="C200" i="3"/>
  <c r="E200" i="3" s="1"/>
  <c r="C199" i="3"/>
  <c r="F199" i="3" s="1"/>
  <c r="C131" i="3"/>
  <c r="F131" i="3" s="1"/>
  <c r="C82" i="3"/>
  <c r="C279" i="3"/>
  <c r="C112" i="3"/>
  <c r="F112" i="3" s="1"/>
  <c r="C141" i="3"/>
  <c r="F141" i="3" s="1"/>
  <c r="C100" i="3"/>
  <c r="F100" i="3" s="1"/>
  <c r="C170" i="3"/>
  <c r="F170" i="3" s="1"/>
  <c r="C24" i="3"/>
  <c r="F24" i="3" s="1"/>
  <c r="C14" i="3"/>
  <c r="F14" i="3" s="1"/>
  <c r="C96" i="3"/>
  <c r="F96" i="3" s="1"/>
  <c r="C90" i="3"/>
  <c r="F90" i="3" s="1"/>
  <c r="C69" i="3"/>
  <c r="F69" i="3" s="1"/>
  <c r="C273" i="3"/>
  <c r="F273" i="3" s="1"/>
  <c r="C404" i="3"/>
  <c r="F404" i="3" s="1"/>
  <c r="C231" i="3"/>
  <c r="F231" i="3" s="1"/>
  <c r="C76" i="3"/>
  <c r="F76" i="3" s="1"/>
  <c r="C163" i="3"/>
  <c r="F163" i="3" s="1"/>
  <c r="C196" i="3"/>
  <c r="F196" i="3" s="1"/>
  <c r="C157" i="3"/>
  <c r="F157" i="3" s="1"/>
  <c r="C31" i="3"/>
  <c r="F31" i="3" s="1"/>
  <c r="C213" i="3"/>
  <c r="F213" i="3" s="1"/>
  <c r="C126" i="3"/>
  <c r="F126" i="3" s="1"/>
  <c r="C74" i="3"/>
  <c r="F74" i="3" s="1"/>
  <c r="C264" i="3"/>
  <c r="F264" i="3" s="1"/>
  <c r="C177" i="3"/>
  <c r="F177" i="3" s="1"/>
  <c r="C175" i="3"/>
  <c r="F175" i="3" s="1"/>
  <c r="C134" i="3"/>
  <c r="F134" i="3" s="1"/>
  <c r="C130" i="3"/>
  <c r="F130" i="3" s="1"/>
  <c r="C173" i="3"/>
  <c r="F173" i="3" s="1"/>
  <c r="C13" i="3"/>
  <c r="F13" i="3" s="1"/>
  <c r="C11" i="3"/>
  <c r="F11" i="3" s="1"/>
  <c r="C95" i="3"/>
  <c r="F95" i="3" s="1"/>
  <c r="C172" i="3"/>
  <c r="F172" i="3" s="1"/>
  <c r="C290" i="3"/>
  <c r="F290" i="3" s="1"/>
  <c r="C409" i="3"/>
  <c r="F409" i="3" s="1"/>
  <c r="C186" i="3"/>
  <c r="F186" i="3" s="1"/>
  <c r="C339" i="3"/>
  <c r="F339" i="3" s="1"/>
  <c r="C272" i="3"/>
  <c r="F272" i="3" s="1"/>
  <c r="C189" i="3"/>
  <c r="F189" i="3" s="1"/>
  <c r="C188" i="3"/>
  <c r="F188" i="3" s="1"/>
  <c r="C162" i="3"/>
  <c r="F162" i="3" s="1"/>
  <c r="C195" i="3"/>
  <c r="F195" i="3" s="1"/>
  <c r="C156" i="3"/>
  <c r="F156" i="3" s="1"/>
  <c r="C220" i="3"/>
  <c r="F220" i="3" s="1"/>
  <c r="C30" i="3"/>
  <c r="F30" i="3" s="1"/>
  <c r="C212" i="3"/>
  <c r="F212" i="3" s="1"/>
  <c r="C226" i="3"/>
  <c r="F226" i="3" s="1"/>
  <c r="C359" i="3"/>
  <c r="F359" i="3" s="1"/>
  <c r="C53" i="3"/>
  <c r="F53" i="3" s="1"/>
  <c r="C73" i="3"/>
  <c r="F73" i="3" s="1"/>
  <c r="C125" i="3"/>
  <c r="F125" i="3" s="1"/>
  <c r="C263" i="3"/>
  <c r="F263" i="3" s="1"/>
  <c r="C458" i="3"/>
  <c r="F458" i="3" s="1"/>
  <c r="C129" i="3"/>
  <c r="F129" i="3" s="1"/>
  <c r="C137" i="3"/>
  <c r="F137" i="3" s="1"/>
  <c r="C282" i="3"/>
  <c r="E282" i="3" s="1"/>
  <c r="C420" i="3"/>
  <c r="C159" i="3"/>
  <c r="F159" i="3" s="1"/>
  <c r="C46" i="3"/>
  <c r="F46" i="3" s="1"/>
  <c r="C98" i="3"/>
  <c r="F98" i="3" s="1"/>
  <c r="C12" i="3"/>
  <c r="F12" i="3" s="1"/>
  <c r="C10" i="3"/>
  <c r="F10" i="3" s="1"/>
  <c r="C16" i="3"/>
  <c r="F16" i="3" s="1"/>
  <c r="C211" i="3"/>
  <c r="F211" i="3" s="1"/>
  <c r="C271" i="3"/>
  <c r="F271" i="3" s="1"/>
  <c r="C72" i="3"/>
  <c r="F72" i="3" s="1"/>
  <c r="C70" i="3"/>
  <c r="F70" i="3" s="1"/>
  <c r="C124" i="3"/>
  <c r="F124" i="3" s="1"/>
  <c r="C262" i="3"/>
  <c r="F262" i="3" s="1"/>
  <c r="C21" i="3"/>
  <c r="F21" i="3" s="1"/>
  <c r="C22" i="3"/>
  <c r="E22" i="3" s="1"/>
  <c r="C83" i="3"/>
  <c r="E83" i="3" s="1"/>
  <c r="C424" i="3"/>
  <c r="F424" i="3" s="1"/>
  <c r="C198" i="3"/>
  <c r="E198" i="3" s="1"/>
  <c r="C15" i="3"/>
  <c r="F15" i="3" s="1"/>
  <c r="C97" i="3"/>
  <c r="F97" i="3" s="1"/>
  <c r="C394" i="3"/>
  <c r="F394" i="3" s="1"/>
  <c r="C254" i="3"/>
  <c r="F254" i="3" s="1"/>
  <c r="C19" i="3"/>
  <c r="F19" i="3" s="1"/>
  <c r="C9" i="3"/>
  <c r="F9" i="3" s="1"/>
  <c r="C396" i="3"/>
  <c r="F396" i="3" s="1"/>
  <c r="C167" i="3"/>
  <c r="F167" i="3" s="1"/>
  <c r="C184" i="3"/>
  <c r="F184" i="3" s="1"/>
  <c r="C33" i="3"/>
  <c r="F33" i="3" s="1"/>
  <c r="C65" i="3"/>
  <c r="E65" i="3" s="1"/>
  <c r="C369" i="3"/>
  <c r="E369" i="3" s="1"/>
  <c r="C289" i="3"/>
  <c r="F289" i="3" s="1"/>
  <c r="C389" i="3"/>
  <c r="F389" i="3" s="1"/>
  <c r="C222" i="3"/>
  <c r="F222" i="3" s="1"/>
  <c r="C287" i="3"/>
  <c r="F287" i="3" s="1"/>
  <c r="C283" i="3"/>
  <c r="F283" i="3" s="1"/>
  <c r="C268" i="3"/>
  <c r="F268" i="3" s="1"/>
  <c r="C298" i="3"/>
  <c r="F298" i="3" s="1"/>
  <c r="C261" i="3"/>
  <c r="F261" i="3" s="1"/>
  <c r="C135" i="3"/>
  <c r="F135" i="3" s="1"/>
  <c r="C310" i="3"/>
  <c r="F310" i="3" s="1"/>
  <c r="C258" i="3"/>
  <c r="F258" i="3" s="1"/>
  <c r="C255" i="3"/>
  <c r="F255" i="3" s="1"/>
  <c r="C333" i="3"/>
  <c r="F333" i="3" s="1"/>
  <c r="C20" i="3"/>
  <c r="F20" i="3" s="1"/>
  <c r="C66" i="3"/>
  <c r="F66" i="3" s="1"/>
  <c r="C81" i="3"/>
  <c r="F81" i="3" s="1"/>
  <c r="C230" i="3"/>
  <c r="E230" i="3" s="1"/>
  <c r="C209" i="3"/>
  <c r="C202" i="3"/>
  <c r="E202" i="3" s="1"/>
  <c r="C239" i="3"/>
  <c r="F239" i="3" s="1"/>
  <c r="C119" i="3"/>
  <c r="F119" i="3" s="1"/>
  <c r="C118" i="3"/>
  <c r="E118" i="3" s="1"/>
  <c r="C203" i="3"/>
  <c r="F203" i="3" s="1"/>
  <c r="C54" i="3"/>
  <c r="F54" i="3" s="1"/>
  <c r="C405" i="3"/>
  <c r="F405" i="3" s="1"/>
  <c r="C174" i="3"/>
  <c r="F174" i="3" s="1"/>
  <c r="C171" i="3"/>
  <c r="F171" i="3" s="1"/>
  <c r="C47" i="3"/>
  <c r="F47" i="3" s="1"/>
  <c r="C120" i="3"/>
  <c r="F120" i="3" s="1"/>
  <c r="C240" i="3"/>
  <c r="F240" i="3" s="1"/>
  <c r="C307" i="3"/>
  <c r="F307" i="3" s="1"/>
  <c r="C155" i="3"/>
  <c r="F155" i="3" s="1"/>
  <c r="C18" i="3"/>
  <c r="F18" i="3" s="1"/>
  <c r="C221" i="3"/>
  <c r="F221" i="3" s="1"/>
  <c r="C284" i="3"/>
  <c r="F284" i="3" s="1"/>
  <c r="C266" i="3"/>
  <c r="F266" i="3" s="1"/>
  <c r="C260" i="3"/>
  <c r="F260" i="3" s="1"/>
  <c r="C136" i="3"/>
  <c r="F136" i="3" s="1"/>
  <c r="C104" i="3"/>
  <c r="F104" i="3" s="1"/>
  <c r="C392" i="3"/>
  <c r="F392" i="3" s="1"/>
  <c r="C259" i="3"/>
  <c r="F259" i="3" s="1"/>
  <c r="C366" i="3"/>
  <c r="F366" i="3" s="1"/>
  <c r="C165" i="3"/>
  <c r="E165" i="3" s="1"/>
  <c r="C23" i="3"/>
  <c r="F23" i="3" s="1"/>
  <c r="C78" i="3"/>
  <c r="E78" i="3" s="1"/>
  <c r="C305" i="3"/>
  <c r="F305" i="3" s="1"/>
  <c r="C234" i="3"/>
  <c r="F234" i="3" s="1"/>
  <c r="C25" i="3"/>
  <c r="F25" i="3" s="1"/>
  <c r="C238" i="3"/>
  <c r="F238" i="3" s="1"/>
  <c r="C154" i="3"/>
  <c r="F154" i="3" s="1"/>
  <c r="C52" i="3"/>
  <c r="F52" i="3" s="1"/>
  <c r="C87" i="3"/>
  <c r="F87" i="3" s="1"/>
  <c r="C166" i="3"/>
  <c r="F166" i="3" s="1"/>
  <c r="C306" i="3"/>
  <c r="F306" i="3" s="1"/>
  <c r="C48" i="3"/>
  <c r="F48" i="3" s="1"/>
  <c r="C121" i="3"/>
  <c r="F121" i="3" s="1"/>
  <c r="C45" i="3"/>
  <c r="F45" i="3" s="1"/>
  <c r="C360" i="3"/>
  <c r="F360" i="3" s="1"/>
  <c r="C17" i="3"/>
  <c r="F17" i="3" s="1"/>
  <c r="C8" i="3"/>
  <c r="F8" i="3" s="1"/>
  <c r="H240" i="3"/>
  <c r="E17" i="3"/>
  <c r="G17" i="3" s="1"/>
  <c r="I17" i="3" s="1"/>
  <c r="H155" i="3"/>
  <c r="H18" i="3"/>
  <c r="H177" i="3"/>
  <c r="E420" i="3"/>
  <c r="E82" i="3"/>
  <c r="E171" i="3"/>
  <c r="G171" i="3" s="1"/>
  <c r="H239" i="3"/>
  <c r="H119" i="3"/>
  <c r="H171" i="3"/>
  <c r="E203" i="3"/>
  <c r="G203" i="3" s="1"/>
  <c r="H203" i="3"/>
  <c r="E154" i="3"/>
  <c r="G154" i="3" s="1"/>
  <c r="H154" i="3"/>
  <c r="H54" i="3"/>
  <c r="H52" i="3"/>
  <c r="H405" i="3"/>
  <c r="H87" i="3"/>
  <c r="H174" i="3"/>
  <c r="H166" i="3"/>
  <c r="F118" i="3"/>
  <c r="F282" i="3"/>
  <c r="H420" i="3"/>
  <c r="F420" i="3"/>
  <c r="F82" i="3"/>
  <c r="G82" i="3" s="1"/>
  <c r="H82" i="3"/>
  <c r="F202" i="3"/>
  <c r="E234" i="3"/>
  <c r="E159" i="3"/>
  <c r="G159" i="3" s="1"/>
  <c r="I159" i="3" s="1"/>
  <c r="E81" i="3"/>
  <c r="G81" i="3" s="1"/>
  <c r="I81" i="3" s="1"/>
  <c r="E20" i="3"/>
  <c r="E305" i="3"/>
  <c r="F165" i="3"/>
  <c r="E66" i="3"/>
  <c r="G66" i="3" s="1"/>
  <c r="I66" i="3" s="1"/>
  <c r="E167" i="3"/>
  <c r="G167" i="3" s="1"/>
  <c r="C285" i="3"/>
  <c r="F285" i="3" s="1"/>
  <c r="C105" i="3"/>
  <c r="F105" i="3" s="1"/>
  <c r="C383" i="3"/>
  <c r="F383" i="3" s="1"/>
  <c r="C336" i="3"/>
  <c r="F336" i="3" s="1"/>
  <c r="C348" i="3"/>
  <c r="F348" i="3" s="1"/>
  <c r="C343" i="3"/>
  <c r="F343" i="3" s="1"/>
  <c r="C152" i="3"/>
  <c r="F152" i="3" s="1"/>
  <c r="F279" i="3"/>
  <c r="E279" i="3"/>
  <c r="F369" i="3"/>
  <c r="E184" i="3"/>
  <c r="G184" i="3" s="1"/>
  <c r="C201" i="3"/>
  <c r="E201" i="3" s="1"/>
  <c r="E46" i="3"/>
  <c r="G46" i="3" s="1"/>
  <c r="E112" i="3"/>
  <c r="G112" i="3" s="1"/>
  <c r="E55" i="3"/>
  <c r="G55" i="3" s="1"/>
  <c r="E199" i="3"/>
  <c r="G199" i="3" s="1"/>
  <c r="H167" i="3"/>
  <c r="H184" i="3"/>
  <c r="H112" i="3"/>
  <c r="H55" i="3"/>
  <c r="F200" i="3"/>
  <c r="G200" i="3" s="1"/>
  <c r="I200" i="3" s="1"/>
  <c r="H199" i="3"/>
  <c r="H33" i="3"/>
  <c r="H46" i="3"/>
  <c r="H175" i="3"/>
  <c r="C417" i="3"/>
  <c r="F417" i="3" s="1"/>
  <c r="C415" i="3"/>
  <c r="F415" i="3" s="1"/>
  <c r="C450" i="3"/>
  <c r="F450" i="3" s="1"/>
  <c r="C89" i="3"/>
  <c r="F89" i="3" s="1"/>
  <c r="C440" i="3"/>
  <c r="F440" i="3" s="1"/>
  <c r="C228" i="3"/>
  <c r="F228" i="3" s="1"/>
  <c r="C67" i="3"/>
  <c r="F67" i="3" s="1"/>
  <c r="C144" i="3"/>
  <c r="F144" i="3" s="1"/>
  <c r="C176" i="3"/>
  <c r="F176" i="3" s="1"/>
  <c r="C101" i="3"/>
  <c r="F101" i="3" s="1"/>
  <c r="C193" i="3"/>
  <c r="F193" i="3" s="1"/>
  <c r="C191" i="3"/>
  <c r="F191" i="3" s="1"/>
  <c r="C251" i="3"/>
  <c r="F251" i="3" s="1"/>
  <c r="C276" i="3"/>
  <c r="F276" i="3" s="1"/>
  <c r="C256" i="3"/>
  <c r="F256" i="3" s="1"/>
  <c r="C356" i="3"/>
  <c r="F356" i="3" s="1"/>
  <c r="C128" i="3"/>
  <c r="F128" i="3" s="1"/>
  <c r="C164" i="3"/>
  <c r="F164" i="3" s="1"/>
  <c r="C227" i="3"/>
  <c r="F227" i="3" s="1"/>
  <c r="C225" i="3"/>
  <c r="F225" i="3" s="1"/>
  <c r="C223" i="3"/>
  <c r="F223" i="3" s="1"/>
  <c r="C205" i="3"/>
  <c r="F205" i="3" s="1"/>
  <c r="C286" i="3"/>
  <c r="F286" i="3" s="1"/>
  <c r="C462" i="3"/>
  <c r="F462" i="3" s="1"/>
  <c r="C451" i="3"/>
  <c r="F451" i="3" s="1"/>
  <c r="C132" i="3"/>
  <c r="F132" i="3" s="1"/>
  <c r="C427" i="3"/>
  <c r="F427" i="3" s="1"/>
  <c r="C182" i="3"/>
  <c r="F182" i="3" s="1"/>
  <c r="C469" i="3"/>
  <c r="F469" i="3" s="1"/>
  <c r="C142" i="3"/>
  <c r="F142" i="3" s="1"/>
  <c r="C99" i="3"/>
  <c r="F99" i="3" s="1"/>
  <c r="C35" i="3"/>
  <c r="F35" i="3" s="1"/>
  <c r="C190" i="3"/>
  <c r="F190" i="3" s="1"/>
  <c r="C44" i="3"/>
  <c r="F44" i="3" s="1"/>
  <c r="C376" i="3"/>
  <c r="F376" i="3" s="1"/>
  <c r="C127" i="3"/>
  <c r="F127" i="3" s="1"/>
  <c r="C365" i="3"/>
  <c r="F365" i="3" s="1"/>
  <c r="C153" i="3"/>
  <c r="F153" i="3" s="1"/>
  <c r="C217" i="3"/>
  <c r="F217" i="3" s="1"/>
  <c r="C215" i="3"/>
  <c r="F215" i="3" s="1"/>
  <c r="C210" i="3"/>
  <c r="F210" i="3" s="1"/>
  <c r="C207" i="3"/>
  <c r="F207" i="3" s="1"/>
  <c r="C179" i="3"/>
  <c r="F179" i="3" s="1"/>
  <c r="C308" i="3"/>
  <c r="F308" i="3" s="1"/>
  <c r="C63" i="3"/>
  <c r="F63" i="3" s="1"/>
  <c r="C294" i="3"/>
  <c r="F294" i="3" s="1"/>
  <c r="C439" i="3"/>
  <c r="F439" i="3" s="1"/>
  <c r="C461" i="3"/>
  <c r="F461" i="3" s="1"/>
  <c r="C460" i="3"/>
  <c r="F460" i="3" s="1"/>
  <c r="C470" i="3"/>
  <c r="F470" i="3" s="1"/>
  <c r="C433" i="3"/>
  <c r="F433" i="3" s="1"/>
  <c r="C430" i="3"/>
  <c r="F430" i="3" s="1"/>
  <c r="C145" i="3"/>
  <c r="F145" i="3" s="1"/>
  <c r="C467" i="3"/>
  <c r="F467" i="3" s="1"/>
  <c r="C143" i="3"/>
  <c r="F143" i="3" s="1"/>
  <c r="C140" i="3"/>
  <c r="F140" i="3" s="1"/>
  <c r="C102" i="3"/>
  <c r="F102" i="3" s="1"/>
  <c r="C280" i="3"/>
  <c r="F280" i="3" s="1"/>
  <c r="C106" i="3"/>
  <c r="F106" i="3" s="1"/>
  <c r="C92" i="3"/>
  <c r="F92" i="3" s="1"/>
  <c r="C42" i="3"/>
  <c r="F42" i="3" s="1"/>
  <c r="C40" i="3"/>
  <c r="F40" i="3" s="1"/>
  <c r="C192" i="3"/>
  <c r="F192" i="3" s="1"/>
  <c r="C91" i="3"/>
  <c r="F91" i="3" s="1"/>
  <c r="C85" i="3"/>
  <c r="F85" i="3" s="1"/>
  <c r="C257" i="3"/>
  <c r="F257" i="3" s="1"/>
  <c r="C252" i="3"/>
  <c r="F252" i="3" s="1"/>
  <c r="C250" i="3"/>
  <c r="F250" i="3" s="1"/>
  <c r="C387" i="3"/>
  <c r="F387" i="3" s="1"/>
  <c r="C178" i="3"/>
  <c r="F178" i="3" s="1"/>
  <c r="C248" i="3"/>
  <c r="F248" i="3" s="1"/>
  <c r="C246" i="3"/>
  <c r="F246" i="3" s="1"/>
  <c r="C277" i="3"/>
  <c r="F277" i="3" s="1"/>
  <c r="C275" i="3"/>
  <c r="F275" i="3" s="1"/>
  <c r="C303" i="3"/>
  <c r="F303" i="3" s="1"/>
  <c r="C301" i="3"/>
  <c r="F301" i="3" s="1"/>
  <c r="C38" i="3"/>
  <c r="F38" i="3" s="1"/>
  <c r="C36" i="3"/>
  <c r="F36" i="3" s="1"/>
  <c r="C288" i="3"/>
  <c r="F288" i="3" s="1"/>
  <c r="C382" i="3"/>
  <c r="F382" i="3" s="1"/>
  <c r="C94" i="3"/>
  <c r="F94" i="3" s="1"/>
  <c r="C110" i="3"/>
  <c r="F110" i="3" s="1"/>
  <c r="C204" i="3"/>
  <c r="F204" i="3" s="1"/>
  <c r="C267" i="3"/>
  <c r="F267" i="3" s="1"/>
  <c r="C116" i="3"/>
  <c r="F116" i="3" s="1"/>
  <c r="C245" i="3"/>
  <c r="F245" i="3" s="1"/>
  <c r="C61" i="3"/>
  <c r="F61" i="3" s="1"/>
  <c r="C59" i="3"/>
  <c r="F59" i="3" s="1"/>
  <c r="C57" i="3"/>
  <c r="F57" i="3" s="1"/>
  <c r="C149" i="3"/>
  <c r="F149" i="3" s="1"/>
  <c r="C51" i="3"/>
  <c r="F51" i="3" s="1"/>
  <c r="C50" i="3"/>
  <c r="F50" i="3" s="1"/>
  <c r="C350" i="3"/>
  <c r="F350" i="3" s="1"/>
  <c r="C326" i="3"/>
  <c r="F326" i="3" s="1"/>
  <c r="C320" i="3"/>
  <c r="F320" i="3" s="1"/>
  <c r="C315" i="3"/>
  <c r="F315" i="3" s="1"/>
  <c r="C229" i="3"/>
  <c r="F229" i="3" s="1"/>
  <c r="C297" i="3"/>
  <c r="F297" i="3" s="1"/>
  <c r="C114" i="3"/>
  <c r="F114" i="3" s="1"/>
  <c r="C295" i="3"/>
  <c r="F295" i="3" s="1"/>
  <c r="C108" i="3"/>
  <c r="F108" i="3" s="1"/>
  <c r="C56" i="3"/>
  <c r="F56" i="3" s="1"/>
  <c r="C243" i="3"/>
  <c r="F243" i="3" s="1"/>
  <c r="C158" i="3"/>
  <c r="F158" i="3" s="1"/>
  <c r="C235" i="3"/>
  <c r="F235" i="3" s="1"/>
  <c r="C138" i="3"/>
  <c r="F138" i="3" s="1"/>
  <c r="C64" i="3"/>
  <c r="F64" i="3" s="1"/>
  <c r="C299" i="3"/>
  <c r="F299" i="3" s="1"/>
  <c r="C180" i="3"/>
  <c r="F180" i="3" s="1"/>
  <c r="C168" i="3"/>
  <c r="F168" i="3" s="1"/>
  <c r="C185" i="3"/>
  <c r="F185" i="3" s="1"/>
  <c r="C147" i="3"/>
  <c r="F147" i="3" s="1"/>
  <c r="C123" i="3"/>
  <c r="F123" i="3" s="1"/>
  <c r="C218" i="3"/>
  <c r="F218" i="3" s="1"/>
  <c r="C216" i="3"/>
  <c r="F216" i="3" s="1"/>
  <c r="C208" i="3"/>
  <c r="F208" i="3" s="1"/>
  <c r="C206" i="3"/>
  <c r="F206" i="3" s="1"/>
  <c r="C292" i="3"/>
  <c r="F292" i="3" s="1"/>
  <c r="C309" i="3"/>
  <c r="F309" i="3" s="1"/>
  <c r="C237" i="3"/>
  <c r="F237" i="3" s="1"/>
  <c r="C438" i="3"/>
  <c r="F438" i="3" s="1"/>
  <c r="C437" i="3"/>
  <c r="F437" i="3" s="1"/>
  <c r="C133" i="3"/>
  <c r="F133" i="3" s="1"/>
  <c r="C471" i="3"/>
  <c r="F471" i="3" s="1"/>
  <c r="C103" i="3"/>
  <c r="F103" i="3" s="1"/>
  <c r="C281" i="3"/>
  <c r="F281" i="3" s="1"/>
  <c r="C93" i="3"/>
  <c r="F93" i="3" s="1"/>
  <c r="C88" i="3"/>
  <c r="F88" i="3" s="1"/>
  <c r="C43" i="3"/>
  <c r="F43" i="3" s="1"/>
  <c r="C41" i="3"/>
  <c r="F41" i="3" s="1"/>
  <c r="C39" i="3"/>
  <c r="F39" i="3" s="1"/>
  <c r="C86" i="3"/>
  <c r="F86" i="3" s="1"/>
  <c r="C253" i="3"/>
  <c r="F253" i="3" s="1"/>
  <c r="C249" i="3"/>
  <c r="F249" i="3" s="1"/>
  <c r="C247" i="3"/>
  <c r="F247" i="3" s="1"/>
  <c r="C278" i="3"/>
  <c r="F278" i="3" s="1"/>
  <c r="C304" i="3"/>
  <c r="F304" i="3" s="1"/>
  <c r="C302" i="3"/>
  <c r="F302" i="3" s="1"/>
  <c r="C37" i="3"/>
  <c r="F37" i="3" s="1"/>
  <c r="C34" i="3"/>
  <c r="F34" i="3" s="1"/>
  <c r="C84" i="3"/>
  <c r="F84" i="3" s="1"/>
  <c r="C161" i="3"/>
  <c r="F161" i="3" s="1"/>
  <c r="C111" i="3"/>
  <c r="F111" i="3" s="1"/>
  <c r="C291" i="3"/>
  <c r="F291" i="3" s="1"/>
  <c r="C274" i="3"/>
  <c r="F274" i="3" s="1"/>
  <c r="C117" i="3"/>
  <c r="F117" i="3" s="1"/>
  <c r="C62" i="3"/>
  <c r="F62" i="3" s="1"/>
  <c r="C60" i="3"/>
  <c r="F60" i="3" s="1"/>
  <c r="C58" i="3"/>
  <c r="F58" i="3" s="1"/>
  <c r="C150" i="3"/>
  <c r="F150" i="3" s="1"/>
  <c r="C148" i="3"/>
  <c r="F148" i="3" s="1"/>
  <c r="C113" i="3"/>
  <c r="F113" i="3" s="1"/>
  <c r="C79" i="3"/>
  <c r="F79" i="3" s="1"/>
  <c r="C160" i="3"/>
  <c r="F160" i="3" s="1"/>
  <c r="C296" i="3"/>
  <c r="F296" i="3" s="1"/>
  <c r="C293" i="3"/>
  <c r="F293" i="3" s="1"/>
  <c r="C109" i="3"/>
  <c r="F109" i="3" s="1"/>
  <c r="C107" i="3"/>
  <c r="F107" i="3" s="1"/>
  <c r="C146" i="3"/>
  <c r="F146" i="3" s="1"/>
  <c r="C244" i="3"/>
  <c r="F244" i="3" s="1"/>
  <c r="C236" i="3"/>
  <c r="F236" i="3" s="1"/>
  <c r="C139" i="3"/>
  <c r="F139" i="3" s="1"/>
  <c r="C151" i="3"/>
  <c r="F151" i="3" s="1"/>
  <c r="C181" i="3"/>
  <c r="F181" i="3" s="1"/>
  <c r="C169" i="3"/>
  <c r="F169" i="3" s="1"/>
  <c r="C300" i="3"/>
  <c r="F300" i="3" s="1"/>
  <c r="C80" i="3"/>
  <c r="F80" i="3" s="1"/>
  <c r="C242" i="3"/>
  <c r="F242" i="3" s="1"/>
  <c r="C241" i="3"/>
  <c r="F241" i="3" s="1"/>
  <c r="C122" i="3"/>
  <c r="F122" i="3" s="1"/>
  <c r="C233" i="3"/>
  <c r="F233" i="3" s="1"/>
  <c r="C26" i="3"/>
  <c r="F26" i="3" s="1"/>
  <c r="C332" i="3"/>
  <c r="F332" i="3" s="1"/>
  <c r="C329" i="3"/>
  <c r="F329" i="3" s="1"/>
  <c r="C323" i="3"/>
  <c r="F323" i="3" s="1"/>
  <c r="C318" i="3"/>
  <c r="F318" i="3" s="1"/>
  <c r="C313" i="3"/>
  <c r="F313" i="3" s="1"/>
  <c r="C413" i="3"/>
  <c r="F413" i="3" s="1"/>
  <c r="C446" i="3"/>
  <c r="F446" i="3" s="1"/>
  <c r="C445" i="3"/>
  <c r="F445" i="3" s="1"/>
  <c r="C444" i="3"/>
  <c r="F444" i="3" s="1"/>
  <c r="C391" i="3"/>
  <c r="F391" i="3" s="1"/>
  <c r="C385" i="3"/>
  <c r="F385" i="3" s="1"/>
  <c r="C321" i="3"/>
  <c r="F321" i="3" s="1"/>
  <c r="C347" i="3"/>
  <c r="F347" i="3" s="1"/>
  <c r="C345" i="3"/>
  <c r="F345" i="3" s="1"/>
  <c r="C380" i="3"/>
  <c r="F380" i="3" s="1"/>
  <c r="C375" i="3"/>
  <c r="F375" i="3" s="1"/>
  <c r="C373" i="3"/>
  <c r="F373" i="3" s="1"/>
  <c r="C402" i="3"/>
  <c r="F402" i="3" s="1"/>
  <c r="C457" i="3"/>
  <c r="F457" i="3" s="1"/>
  <c r="C436" i="3"/>
  <c r="F436" i="3" s="1"/>
  <c r="C183" i="3"/>
  <c r="F183" i="3" s="1"/>
  <c r="C399" i="3"/>
  <c r="F399" i="3" s="1"/>
  <c r="C334" i="3"/>
  <c r="F334" i="3" s="1"/>
  <c r="C346" i="3"/>
  <c r="E346" i="3" s="1"/>
  <c r="C344" i="3"/>
  <c r="E344" i="3" s="1"/>
  <c r="C341" i="3"/>
  <c r="F341" i="3" s="1"/>
  <c r="C401" i="3"/>
  <c r="F401" i="3" s="1"/>
  <c r="C338" i="3"/>
  <c r="F338" i="3" s="1"/>
  <c r="C335" i="3"/>
  <c r="F335" i="3" s="1"/>
  <c r="C330" i="3"/>
  <c r="F330" i="3" s="1"/>
  <c r="C328" i="3"/>
  <c r="F328" i="3" s="1"/>
  <c r="C325" i="3"/>
  <c r="F325" i="3" s="1"/>
  <c r="C322" i="3"/>
  <c r="F322" i="3" s="1"/>
  <c r="C317" i="3"/>
  <c r="F317" i="3" s="1"/>
  <c r="C314" i="3"/>
  <c r="F314" i="3" s="1"/>
  <c r="C312" i="3"/>
  <c r="F312" i="3" s="1"/>
  <c r="C349" i="3"/>
  <c r="E349" i="3" s="1"/>
  <c r="C331" i="3"/>
  <c r="F331" i="3" s="1"/>
  <c r="C319" i="3"/>
  <c r="F319" i="3" s="1"/>
  <c r="C454" i="3"/>
  <c r="F454" i="3" s="1"/>
  <c r="C465" i="3"/>
  <c r="F465" i="3" s="1"/>
  <c r="C449" i="3"/>
  <c r="F449" i="3" s="1"/>
  <c r="C355" i="3"/>
  <c r="F355" i="3" s="1"/>
  <c r="C340" i="3"/>
  <c r="F340" i="3" s="1"/>
  <c r="C371" i="3"/>
  <c r="F371" i="3" s="1"/>
  <c r="C337" i="3"/>
  <c r="F337" i="3" s="1"/>
  <c r="C327" i="3"/>
  <c r="F327" i="3" s="1"/>
  <c r="C316" i="3"/>
  <c r="F316" i="3" s="1"/>
  <c r="C311" i="3"/>
  <c r="F311" i="3" s="1"/>
  <c r="C342" i="3"/>
  <c r="F342" i="3" s="1"/>
  <c r="C324" i="3"/>
  <c r="F324" i="3" s="1"/>
  <c r="C411" i="3"/>
  <c r="F411" i="3" s="1"/>
  <c r="C456" i="3"/>
  <c r="F456" i="3" s="1"/>
  <c r="C435" i="3"/>
  <c r="F435" i="3" s="1"/>
  <c r="C429" i="3"/>
  <c r="F429" i="3" s="1"/>
  <c r="C426" i="3"/>
  <c r="F426" i="3" s="1"/>
  <c r="C423" i="3"/>
  <c r="F423" i="3" s="1"/>
  <c r="C448" i="3"/>
  <c r="F448" i="3" s="1"/>
  <c r="C443" i="3"/>
  <c r="F443" i="3" s="1"/>
  <c r="C351" i="3"/>
  <c r="C354" i="3"/>
  <c r="F354" i="3" s="1"/>
  <c r="C407" i="3"/>
  <c r="F407" i="3" s="1"/>
  <c r="C453" i="3"/>
  <c r="F453" i="3" s="1"/>
  <c r="C421" i="3"/>
  <c r="F421" i="3" s="1"/>
  <c r="C464" i="3"/>
  <c r="F464" i="3" s="1"/>
  <c r="C378" i="3"/>
  <c r="F378" i="3" s="1"/>
  <c r="C398" i="3"/>
  <c r="F398" i="3" s="1"/>
  <c r="C364" i="3"/>
  <c r="F364" i="3" s="1"/>
  <c r="C410" i="3"/>
  <c r="F410" i="3" s="1"/>
  <c r="C408" i="3"/>
  <c r="F408" i="3" s="1"/>
  <c r="C418" i="3"/>
  <c r="F418" i="3" s="1"/>
  <c r="C416" i="3"/>
  <c r="F416" i="3" s="1"/>
  <c r="C414" i="3"/>
  <c r="F414" i="3" s="1"/>
  <c r="C412" i="3"/>
  <c r="F412" i="3" s="1"/>
  <c r="C441" i="3"/>
  <c r="F441" i="3" s="1"/>
  <c r="C455" i="3"/>
  <c r="F455" i="3" s="1"/>
  <c r="C434" i="3"/>
  <c r="F434" i="3" s="1"/>
  <c r="C432" i="3"/>
  <c r="F432" i="3" s="1"/>
  <c r="C428" i="3"/>
  <c r="F428" i="3" s="1"/>
  <c r="C425" i="3"/>
  <c r="F425" i="3" s="1"/>
  <c r="C422" i="3"/>
  <c r="F422" i="3" s="1"/>
  <c r="C468" i="3"/>
  <c r="F468" i="3" s="1"/>
  <c r="C466" i="3"/>
  <c r="F466" i="3" s="1"/>
  <c r="C447" i="3"/>
  <c r="F447" i="3" s="1"/>
  <c r="C463" i="3"/>
  <c r="F463" i="3" s="1"/>
  <c r="C459" i="3"/>
  <c r="F459" i="3" s="1"/>
  <c r="C442" i="3"/>
  <c r="F442" i="3" s="1"/>
  <c r="C419" i="3"/>
  <c r="F419" i="3" s="1"/>
  <c r="C395" i="3"/>
  <c r="F395" i="3" s="1"/>
  <c r="C393" i="3"/>
  <c r="F393" i="3" s="1"/>
  <c r="C406" i="3"/>
  <c r="F406" i="3" s="1"/>
  <c r="C390" i="3"/>
  <c r="F390" i="3" s="1"/>
  <c r="C388" i="3"/>
  <c r="F388" i="3" s="1"/>
  <c r="C367" i="3"/>
  <c r="F367" i="3" s="1"/>
  <c r="C384" i="3"/>
  <c r="F384" i="3" s="1"/>
  <c r="C358" i="3"/>
  <c r="F358" i="3" s="1"/>
  <c r="C362" i="3"/>
  <c r="F362" i="3" s="1"/>
  <c r="C381" i="3"/>
  <c r="F381" i="3" s="1"/>
  <c r="C379" i="3"/>
  <c r="F379" i="3" s="1"/>
  <c r="C377" i="3"/>
  <c r="F377" i="3" s="1"/>
  <c r="C374" i="3"/>
  <c r="F374" i="3" s="1"/>
  <c r="C372" i="3"/>
  <c r="F372" i="3" s="1"/>
  <c r="C370" i="3"/>
  <c r="F370" i="3" s="1"/>
  <c r="C403" i="3"/>
  <c r="F403" i="3" s="1"/>
  <c r="C400" i="3"/>
  <c r="F400" i="3" s="1"/>
  <c r="C397" i="3"/>
  <c r="F397" i="3" s="1"/>
  <c r="C363" i="3"/>
  <c r="F363" i="3" s="1"/>
  <c r="C452" i="3"/>
  <c r="F452" i="3" s="1"/>
  <c r="C431" i="3"/>
  <c r="F431" i="3" s="1"/>
  <c r="C357" i="3"/>
  <c r="F357" i="3" s="1"/>
  <c r="C361" i="3"/>
  <c r="F361" i="3" s="1"/>
  <c r="C368" i="3"/>
  <c r="F368" i="3" s="1"/>
  <c r="C353" i="3"/>
  <c r="F353" i="3" s="1"/>
  <c r="C386" i="3"/>
  <c r="F386" i="3" s="1"/>
  <c r="C269" i="3"/>
  <c r="F269" i="3" s="1"/>
  <c r="H370" i="3"/>
  <c r="H368" i="3"/>
  <c r="E367" i="3"/>
  <c r="G367" i="3" s="1"/>
  <c r="H367" i="3"/>
  <c r="E366" i="3"/>
  <c r="G366" i="3" s="1"/>
  <c r="H366" i="3"/>
  <c r="E364" i="3"/>
  <c r="G364" i="3" s="1"/>
  <c r="H364" i="3"/>
  <c r="H362" i="3"/>
  <c r="E359" i="3"/>
  <c r="G359" i="3" s="1"/>
  <c r="H359" i="3"/>
  <c r="H357" i="3"/>
  <c r="H355" i="3"/>
  <c r="H353" i="3"/>
  <c r="H349" i="3"/>
  <c r="E348" i="3"/>
  <c r="G348" i="3" s="1"/>
  <c r="H348" i="3"/>
  <c r="H346" i="3"/>
  <c r="E343" i="3"/>
  <c r="G343" i="3" s="1"/>
  <c r="H343" i="3"/>
  <c r="H342" i="3"/>
  <c r="H340" i="3"/>
  <c r="H338" i="3"/>
  <c r="H337" i="3"/>
  <c r="H334" i="3"/>
  <c r="H333" i="3"/>
  <c r="H331" i="3"/>
  <c r="H329" i="3"/>
  <c r="E326" i="3"/>
  <c r="G326" i="3" s="1"/>
  <c r="H326" i="3"/>
  <c r="H325" i="3"/>
  <c r="H323" i="3"/>
  <c r="E321" i="3"/>
  <c r="G321" i="3" s="1"/>
  <c r="H321" i="3"/>
  <c r="H320" i="3"/>
  <c r="H319" i="3"/>
  <c r="H317" i="3"/>
  <c r="H315" i="3"/>
  <c r="H314" i="3"/>
  <c r="E312" i="3"/>
  <c r="G312" i="3" s="1"/>
  <c r="H312" i="3"/>
  <c r="H311" i="3"/>
  <c r="E310" i="3"/>
  <c r="G310" i="3" s="1"/>
  <c r="H310" i="3"/>
  <c r="E308" i="3"/>
  <c r="G308" i="3" s="1"/>
  <c r="H308" i="3"/>
  <c r="H303" i="3"/>
  <c r="E461" i="3"/>
  <c r="G461" i="3" s="1"/>
  <c r="E437" i="3"/>
  <c r="G437" i="3" s="1"/>
  <c r="E421" i="3"/>
  <c r="G421" i="3" s="1"/>
  <c r="E412" i="3"/>
  <c r="G412" i="3" s="1"/>
  <c r="E403" i="3"/>
  <c r="E396" i="3"/>
  <c r="G396" i="3" s="1"/>
  <c r="E394" i="3"/>
  <c r="G394" i="3" s="1"/>
  <c r="E382" i="3"/>
  <c r="G382" i="3" s="1"/>
  <c r="E381" i="3"/>
  <c r="G381" i="3" s="1"/>
  <c r="E375" i="3"/>
  <c r="G375" i="3" s="1"/>
  <c r="H371" i="3"/>
  <c r="H365" i="3"/>
  <c r="H363" i="3"/>
  <c r="H361" i="3"/>
  <c r="H358" i="3"/>
  <c r="H356" i="3"/>
  <c r="E356" i="3"/>
  <c r="G356" i="3" s="1"/>
  <c r="H354" i="3"/>
  <c r="H351" i="3"/>
  <c r="E351" i="3"/>
  <c r="H350" i="3"/>
  <c r="H347" i="3"/>
  <c r="H345" i="3"/>
  <c r="E345" i="3"/>
  <c r="G345" i="3" s="1"/>
  <c r="H344" i="3"/>
  <c r="H341" i="3"/>
  <c r="H339" i="3"/>
  <c r="E339" i="3"/>
  <c r="G339" i="3" s="1"/>
  <c r="H336" i="3"/>
  <c r="H335" i="3"/>
  <c r="H332" i="3"/>
  <c r="H330" i="3"/>
  <c r="H328" i="3"/>
  <c r="H327" i="3"/>
  <c r="H324" i="3"/>
  <c r="H322" i="3"/>
  <c r="H318" i="3"/>
  <c r="H316" i="3"/>
  <c r="H313" i="3"/>
  <c r="E352" i="3"/>
  <c r="G352" i="3" s="1"/>
  <c r="H352" i="3"/>
  <c r="H309" i="3"/>
  <c r="H304" i="3"/>
  <c r="E298" i="3"/>
  <c r="G298" i="3" s="1"/>
  <c r="E294" i="3"/>
  <c r="G294" i="3" s="1"/>
  <c r="E284" i="3"/>
  <c r="G284" i="3" s="1"/>
  <c r="E273" i="3"/>
  <c r="G273" i="3" s="1"/>
  <c r="E271" i="3"/>
  <c r="G271" i="3" s="1"/>
  <c r="E268" i="3"/>
  <c r="G268" i="3" s="1"/>
  <c r="E264" i="3"/>
  <c r="G264" i="3" s="1"/>
  <c r="E262" i="3"/>
  <c r="G262" i="3" s="1"/>
  <c r="E260" i="3"/>
  <c r="G260" i="3" s="1"/>
  <c r="E258" i="3"/>
  <c r="G258" i="3" s="1"/>
  <c r="E254" i="3"/>
  <c r="G254" i="3" s="1"/>
  <c r="E250" i="3"/>
  <c r="G250" i="3" s="1"/>
  <c r="E246" i="3"/>
  <c r="G246" i="3" s="1"/>
  <c r="E242" i="3"/>
  <c r="G242" i="3" s="1"/>
  <c r="E232" i="3"/>
  <c r="G232" i="3" s="1"/>
  <c r="E225" i="3"/>
  <c r="G225" i="3" s="1"/>
  <c r="E223" i="3"/>
  <c r="E221" i="3"/>
  <c r="G221" i="3" s="1"/>
  <c r="E219" i="3"/>
  <c r="G219" i="3" s="1"/>
  <c r="E213" i="3"/>
  <c r="G213" i="3" s="1"/>
  <c r="E211" i="3"/>
  <c r="G211" i="3" s="1"/>
  <c r="E208" i="3"/>
  <c r="G208" i="3" s="1"/>
  <c r="E196" i="3"/>
  <c r="G196" i="3" s="1"/>
  <c r="E194" i="3"/>
  <c r="G194" i="3" s="1"/>
  <c r="E188" i="3"/>
  <c r="G188" i="3" s="1"/>
  <c r="E186" i="3"/>
  <c r="G186" i="3" s="1"/>
  <c r="E170" i="3"/>
  <c r="G170" i="3" s="1"/>
  <c r="E168" i="3"/>
  <c r="G168" i="3" s="1"/>
  <c r="E163" i="3"/>
  <c r="G163" i="3" s="1"/>
  <c r="E156" i="3"/>
  <c r="G156" i="3" s="1"/>
  <c r="E142" i="3"/>
  <c r="G142" i="3" s="1"/>
  <c r="E136" i="3"/>
  <c r="G136" i="3" s="1"/>
  <c r="E134" i="3"/>
  <c r="G134" i="3" s="1"/>
  <c r="E130" i="3"/>
  <c r="G130" i="3" s="1"/>
  <c r="E126" i="3"/>
  <c r="G126" i="3" s="1"/>
  <c r="E124" i="3"/>
  <c r="G124" i="3" s="1"/>
  <c r="E101" i="3"/>
  <c r="E97" i="3"/>
  <c r="G97" i="3" s="1"/>
  <c r="E95" i="3"/>
  <c r="G95" i="3" s="1"/>
  <c r="E89" i="3"/>
  <c r="G89" i="3" s="1"/>
  <c r="E75" i="3"/>
  <c r="G75" i="3" s="1"/>
  <c r="E73" i="3"/>
  <c r="G73" i="3" s="1"/>
  <c r="E71" i="3"/>
  <c r="G71" i="3" s="1"/>
  <c r="E69" i="3"/>
  <c r="G69" i="3" s="1"/>
  <c r="E63" i="3"/>
  <c r="G63" i="3" s="1"/>
  <c r="E53" i="3"/>
  <c r="G53" i="3" s="1"/>
  <c r="E50" i="3"/>
  <c r="G50" i="3" s="1"/>
  <c r="E38" i="3"/>
  <c r="E34" i="3"/>
  <c r="G34" i="3" s="1"/>
  <c r="E31" i="3"/>
  <c r="G31" i="3" s="1"/>
  <c r="E29" i="3"/>
  <c r="G29" i="3" s="1"/>
  <c r="E27" i="3"/>
  <c r="G27" i="3" s="1"/>
  <c r="E24" i="3"/>
  <c r="G24" i="3" s="1"/>
  <c r="E16" i="3"/>
  <c r="G16" i="3" s="1"/>
  <c r="E14" i="3"/>
  <c r="G14" i="3" s="1"/>
  <c r="E12" i="3"/>
  <c r="G12" i="3" s="1"/>
  <c r="E10" i="3"/>
  <c r="G10" i="3" s="1"/>
  <c r="H10" i="3"/>
  <c r="H469" i="3"/>
  <c r="H467" i="3"/>
  <c r="H465" i="3"/>
  <c r="H463" i="3"/>
  <c r="H461" i="3"/>
  <c r="H459" i="3"/>
  <c r="H457" i="3"/>
  <c r="H455" i="3"/>
  <c r="H453" i="3"/>
  <c r="H451" i="3"/>
  <c r="H449" i="3"/>
  <c r="H447" i="3"/>
  <c r="H445" i="3"/>
  <c r="H443" i="3"/>
  <c r="H441" i="3"/>
  <c r="H439" i="3"/>
  <c r="H437" i="3"/>
  <c r="H435" i="3"/>
  <c r="H433" i="3"/>
  <c r="H431" i="3"/>
  <c r="H429" i="3"/>
  <c r="H427" i="3"/>
  <c r="H425" i="3"/>
  <c r="H423" i="3"/>
  <c r="H421" i="3"/>
  <c r="H418" i="3"/>
  <c r="H416" i="3"/>
  <c r="H414" i="3"/>
  <c r="H412" i="3"/>
  <c r="H410" i="3"/>
  <c r="H408" i="3"/>
  <c r="H406" i="3"/>
  <c r="H403" i="3"/>
  <c r="H401" i="3"/>
  <c r="H400" i="3"/>
  <c r="H398" i="3"/>
  <c r="H396" i="3"/>
  <c r="H394" i="3"/>
  <c r="H392" i="3"/>
  <c r="H390" i="3"/>
  <c r="H388" i="3"/>
  <c r="H386" i="3"/>
  <c r="H384" i="3"/>
  <c r="H382" i="3"/>
  <c r="H381" i="3"/>
  <c r="H379" i="3"/>
  <c r="H377" i="3"/>
  <c r="H375" i="3"/>
  <c r="H373" i="3"/>
  <c r="H372" i="3"/>
  <c r="H300" i="3"/>
  <c r="H298" i="3"/>
  <c r="H296" i="3"/>
  <c r="H294" i="3"/>
  <c r="H292" i="3"/>
  <c r="H288" i="3"/>
  <c r="H286" i="3"/>
  <c r="H284" i="3"/>
  <c r="H281" i="3"/>
  <c r="H278" i="3"/>
  <c r="H275" i="3"/>
  <c r="H273" i="3"/>
  <c r="H271" i="3"/>
  <c r="H269" i="3"/>
  <c r="H268" i="3"/>
  <c r="H266" i="3"/>
  <c r="H264" i="3"/>
  <c r="H262" i="3"/>
  <c r="H260" i="3"/>
  <c r="H258" i="3"/>
  <c r="H256" i="3"/>
  <c r="H254" i="3"/>
  <c r="H252" i="3"/>
  <c r="H250" i="3"/>
  <c r="H248" i="3"/>
  <c r="H246" i="3"/>
  <c r="H244" i="3"/>
  <c r="H242" i="3"/>
  <c r="H237" i="3"/>
  <c r="H235" i="3"/>
  <c r="H232" i="3"/>
  <c r="H229" i="3"/>
  <c r="H227" i="3"/>
  <c r="H225" i="3"/>
  <c r="H223" i="3"/>
  <c r="H221" i="3"/>
  <c r="H219" i="3"/>
  <c r="H217" i="3"/>
  <c r="H215" i="3"/>
  <c r="H213" i="3"/>
  <c r="H211" i="3"/>
  <c r="H208" i="3"/>
  <c r="H206" i="3"/>
  <c r="H204" i="3"/>
  <c r="H196" i="3"/>
  <c r="H194" i="3"/>
  <c r="H192" i="3"/>
  <c r="H190" i="3"/>
  <c r="H188" i="3"/>
  <c r="H186" i="3"/>
  <c r="H183" i="3"/>
  <c r="H181" i="3"/>
  <c r="H179" i="3"/>
  <c r="H176" i="3"/>
  <c r="H170" i="3"/>
  <c r="H168" i="3"/>
  <c r="H163" i="3"/>
  <c r="H161" i="3"/>
  <c r="H158" i="3"/>
  <c r="H156" i="3"/>
  <c r="H152" i="3"/>
  <c r="H150" i="3"/>
  <c r="H148" i="3"/>
  <c r="H146" i="3"/>
  <c r="H144" i="3"/>
  <c r="H142" i="3"/>
  <c r="H140" i="3"/>
  <c r="H138" i="3"/>
  <c r="H136" i="3"/>
  <c r="H134" i="3"/>
  <c r="H132" i="3"/>
  <c r="H130" i="3"/>
  <c r="H128" i="3"/>
  <c r="H126" i="3"/>
  <c r="H124" i="3"/>
  <c r="H122" i="3"/>
  <c r="H116" i="3"/>
  <c r="H114" i="3"/>
  <c r="H111" i="3"/>
  <c r="H109" i="3"/>
  <c r="H107" i="3"/>
  <c r="H105" i="3"/>
  <c r="H103" i="3"/>
  <c r="H101" i="3"/>
  <c r="H99" i="3"/>
  <c r="H97" i="3"/>
  <c r="H95" i="3"/>
  <c r="H93" i="3"/>
  <c r="H91" i="3"/>
  <c r="H89" i="3"/>
  <c r="H86" i="3"/>
  <c r="H84" i="3"/>
  <c r="H79" i="3"/>
  <c r="H75" i="3"/>
  <c r="H73" i="3"/>
  <c r="H71" i="3"/>
  <c r="H69" i="3"/>
  <c r="H67" i="3"/>
  <c r="H63" i="3"/>
  <c r="H61" i="3"/>
  <c r="H59" i="3"/>
  <c r="H57" i="3"/>
  <c r="H53" i="3"/>
  <c r="H50" i="3"/>
  <c r="H44" i="3"/>
  <c r="H42" i="3"/>
  <c r="H40" i="3"/>
  <c r="H38" i="3"/>
  <c r="H36" i="3"/>
  <c r="H34" i="3"/>
  <c r="H31" i="3"/>
  <c r="H29" i="3"/>
  <c r="H27" i="3"/>
  <c r="H24" i="3"/>
  <c r="H16" i="3"/>
  <c r="H14" i="3"/>
  <c r="H12" i="3"/>
  <c r="E458" i="3"/>
  <c r="G458" i="3" s="1"/>
  <c r="I458" i="3" s="1"/>
  <c r="E452" i="3"/>
  <c r="E436" i="3"/>
  <c r="G436" i="3" s="1"/>
  <c r="I436" i="3" s="1"/>
  <c r="E424" i="3"/>
  <c r="G424" i="3" s="1"/>
  <c r="I424" i="3" s="1"/>
  <c r="E413" i="3"/>
  <c r="G413" i="3" s="1"/>
  <c r="I413" i="3" s="1"/>
  <c r="E409" i="3"/>
  <c r="G409" i="3" s="1"/>
  <c r="I409" i="3" s="1"/>
  <c r="E404" i="3"/>
  <c r="G404" i="3" s="1"/>
  <c r="I404" i="3" s="1"/>
  <c r="E399" i="3"/>
  <c r="G399" i="3" s="1"/>
  <c r="I399" i="3" s="1"/>
  <c r="E391" i="3"/>
  <c r="G391" i="3" s="1"/>
  <c r="I391" i="3" s="1"/>
  <c r="E389" i="3"/>
  <c r="G389" i="3" s="1"/>
  <c r="I389" i="3" s="1"/>
  <c r="E385" i="3"/>
  <c r="G385" i="3" s="1"/>
  <c r="I385" i="3" s="1"/>
  <c r="E299" i="3"/>
  <c r="G299" i="3" s="1"/>
  <c r="E295" i="3"/>
  <c r="G295" i="3" s="1"/>
  <c r="E291" i="3"/>
  <c r="G291" i="3" s="1"/>
  <c r="E287" i="3"/>
  <c r="G287" i="3" s="1"/>
  <c r="E285" i="3"/>
  <c r="G285" i="3" s="1"/>
  <c r="E280" i="3"/>
  <c r="G280" i="3" s="1"/>
  <c r="E276" i="3"/>
  <c r="G276" i="3" s="1"/>
  <c r="E272" i="3"/>
  <c r="G272" i="3" s="1"/>
  <c r="E270" i="3"/>
  <c r="G270" i="3" s="1"/>
  <c r="E267" i="3"/>
  <c r="G267" i="3" s="1"/>
  <c r="E265" i="3"/>
  <c r="G265" i="3" s="1"/>
  <c r="E263" i="3"/>
  <c r="G263" i="3" s="1"/>
  <c r="E261" i="3"/>
  <c r="G261" i="3" s="1"/>
  <c r="E259" i="3"/>
  <c r="G259" i="3" s="1"/>
  <c r="E255" i="3"/>
  <c r="G255" i="3" s="1"/>
  <c r="E231" i="3"/>
  <c r="G231" i="3" s="1"/>
  <c r="E226" i="3"/>
  <c r="G226" i="3" s="1"/>
  <c r="E224" i="3"/>
  <c r="G224" i="3" s="1"/>
  <c r="E222" i="3"/>
  <c r="G222" i="3" s="1"/>
  <c r="E220" i="3"/>
  <c r="G220" i="3" s="1"/>
  <c r="E218" i="3"/>
  <c r="G218" i="3" s="1"/>
  <c r="E214" i="3"/>
  <c r="G214" i="3" s="1"/>
  <c r="E212" i="3"/>
  <c r="G212" i="3" s="1"/>
  <c r="E205" i="3"/>
  <c r="G205" i="3" s="1"/>
  <c r="E197" i="3"/>
  <c r="G197" i="3" s="1"/>
  <c r="E195" i="3"/>
  <c r="G195" i="3" s="1"/>
  <c r="E191" i="3"/>
  <c r="G191" i="3" s="1"/>
  <c r="E189" i="3"/>
  <c r="G189" i="3" s="1"/>
  <c r="E187" i="3"/>
  <c r="G187" i="3" s="1"/>
  <c r="E182" i="3"/>
  <c r="G182" i="3" s="1"/>
  <c r="E178" i="3"/>
  <c r="G178" i="3" s="1"/>
  <c r="E173" i="3"/>
  <c r="G173" i="3" s="1"/>
  <c r="E172" i="3"/>
  <c r="G172" i="3" s="1"/>
  <c r="E164" i="3"/>
  <c r="G164" i="3" s="1"/>
  <c r="E162" i="3"/>
  <c r="G162" i="3" s="1"/>
  <c r="E160" i="3"/>
  <c r="G160" i="3" s="1"/>
  <c r="E157" i="3"/>
  <c r="G157" i="3" s="1"/>
  <c r="E153" i="3"/>
  <c r="G153" i="3" s="1"/>
  <c r="E149" i="3"/>
  <c r="G149" i="3" s="1"/>
  <c r="E141" i="3"/>
  <c r="G141" i="3" s="1"/>
  <c r="E137" i="3"/>
  <c r="G137" i="3" s="1"/>
  <c r="E135" i="3"/>
  <c r="G135" i="3" s="1"/>
  <c r="E131" i="3"/>
  <c r="G131" i="3" s="1"/>
  <c r="E129" i="3"/>
  <c r="G129" i="3" s="1"/>
  <c r="E125" i="3"/>
  <c r="G125" i="3" s="1"/>
  <c r="E117" i="3"/>
  <c r="G117" i="3" s="1"/>
  <c r="E113" i="3"/>
  <c r="G113" i="3" s="1"/>
  <c r="E104" i="3"/>
  <c r="G104" i="3" s="1"/>
  <c r="E100" i="3"/>
  <c r="G100" i="3" s="1"/>
  <c r="E98" i="3"/>
  <c r="G98" i="3" s="1"/>
  <c r="E96" i="3"/>
  <c r="G96" i="3" s="1"/>
  <c r="E92" i="3"/>
  <c r="G92" i="3" s="1"/>
  <c r="E90" i="3"/>
  <c r="G90" i="3" s="1"/>
  <c r="E88" i="3"/>
  <c r="G88" i="3" s="1"/>
  <c r="E76" i="3"/>
  <c r="G76" i="3" s="1"/>
  <c r="E74" i="3"/>
  <c r="G74" i="3" s="1"/>
  <c r="E72" i="3"/>
  <c r="G72" i="3" s="1"/>
  <c r="E70" i="3"/>
  <c r="G70" i="3" s="1"/>
  <c r="E68" i="3"/>
  <c r="G68" i="3" s="1"/>
  <c r="E60" i="3"/>
  <c r="G60" i="3" s="1"/>
  <c r="E56" i="3"/>
  <c r="G56" i="3" s="1"/>
  <c r="E49" i="3"/>
  <c r="G49" i="3" s="1"/>
  <c r="E41" i="3"/>
  <c r="G41" i="3" s="1"/>
  <c r="E32" i="3"/>
  <c r="G32" i="3" s="1"/>
  <c r="E30" i="3"/>
  <c r="G30" i="3" s="1"/>
  <c r="E28" i="3"/>
  <c r="G28" i="3" s="1"/>
  <c r="E19" i="3"/>
  <c r="G19" i="3" s="1"/>
  <c r="E15" i="3"/>
  <c r="G15" i="3" s="1"/>
  <c r="E13" i="3"/>
  <c r="G13" i="3" s="1"/>
  <c r="E11" i="3"/>
  <c r="G11" i="3" s="1"/>
  <c r="H302" i="3"/>
  <c r="H299" i="3"/>
  <c r="H297" i="3"/>
  <c r="H295" i="3"/>
  <c r="H293" i="3"/>
  <c r="H291" i="3"/>
  <c r="H287" i="3"/>
  <c r="H285" i="3"/>
  <c r="H283" i="3"/>
  <c r="H280" i="3"/>
  <c r="H277" i="3"/>
  <c r="H276" i="3"/>
  <c r="H274" i="3"/>
  <c r="H272" i="3"/>
  <c r="H270" i="3"/>
  <c r="H267" i="3"/>
  <c r="H265" i="3"/>
  <c r="H263" i="3"/>
  <c r="H261" i="3"/>
  <c r="H259" i="3"/>
  <c r="H257" i="3"/>
  <c r="H255" i="3"/>
  <c r="H253" i="3"/>
  <c r="H251" i="3"/>
  <c r="H249" i="3"/>
  <c r="H247" i="3"/>
  <c r="H245" i="3"/>
  <c r="H243" i="3"/>
  <c r="H241" i="3"/>
  <c r="H236" i="3"/>
  <c r="H233" i="3"/>
  <c r="H231" i="3"/>
  <c r="H228" i="3"/>
  <c r="H226" i="3"/>
  <c r="H224" i="3"/>
  <c r="H222" i="3"/>
  <c r="H220" i="3"/>
  <c r="H218" i="3"/>
  <c r="H216" i="3"/>
  <c r="H214" i="3"/>
  <c r="H212" i="3"/>
  <c r="H210" i="3"/>
  <c r="H207" i="3"/>
  <c r="H205" i="3"/>
  <c r="H197" i="3"/>
  <c r="H195" i="3"/>
  <c r="H193" i="3"/>
  <c r="H191" i="3"/>
  <c r="H189" i="3"/>
  <c r="H187" i="3"/>
  <c r="H185" i="3"/>
  <c r="H182" i="3"/>
  <c r="H180" i="3"/>
  <c r="H178" i="3"/>
  <c r="H173" i="3"/>
  <c r="H172" i="3"/>
  <c r="H169" i="3"/>
  <c r="H164" i="3"/>
  <c r="H162" i="3"/>
  <c r="H160" i="3"/>
  <c r="H157" i="3"/>
  <c r="H153" i="3"/>
  <c r="H151" i="3"/>
  <c r="H149" i="3"/>
  <c r="H147" i="3"/>
  <c r="H145" i="3"/>
  <c r="H143" i="3"/>
  <c r="H141" i="3"/>
  <c r="H139" i="3"/>
  <c r="H137" i="3"/>
  <c r="H135" i="3"/>
  <c r="H133" i="3"/>
  <c r="H131" i="3"/>
  <c r="H129" i="3"/>
  <c r="H127" i="3"/>
  <c r="H125" i="3"/>
  <c r="H123" i="3"/>
  <c r="H117" i="3"/>
  <c r="H115" i="3"/>
  <c r="H113" i="3"/>
  <c r="H110" i="3"/>
  <c r="H108" i="3"/>
  <c r="H106" i="3"/>
  <c r="H104" i="3"/>
  <c r="H102" i="3"/>
  <c r="H100" i="3"/>
  <c r="H98" i="3"/>
  <c r="H96" i="3"/>
  <c r="H94" i="3"/>
  <c r="H92" i="3"/>
  <c r="H90" i="3"/>
  <c r="H88" i="3"/>
  <c r="H85" i="3"/>
  <c r="H80" i="3"/>
  <c r="H76" i="3"/>
  <c r="H74" i="3"/>
  <c r="H72" i="3"/>
  <c r="H70" i="3"/>
  <c r="H68" i="3"/>
  <c r="H64" i="3"/>
  <c r="H62" i="3"/>
  <c r="H60" i="3"/>
  <c r="H58" i="3"/>
  <c r="H56" i="3"/>
  <c r="H51" i="3"/>
  <c r="H49" i="3"/>
  <c r="H43" i="3"/>
  <c r="H41" i="3"/>
  <c r="H39" i="3"/>
  <c r="H37" i="3"/>
  <c r="H35" i="3"/>
  <c r="H32" i="3"/>
  <c r="H30" i="3"/>
  <c r="H28" i="3"/>
  <c r="H26" i="3"/>
  <c r="H19" i="3"/>
  <c r="H15" i="3"/>
  <c r="H13" i="3"/>
  <c r="H11" i="3"/>
  <c r="G101" i="3"/>
  <c r="I101" i="3" s="1"/>
  <c r="B9" i="3"/>
  <c r="E9" i="3" s="1"/>
  <c r="E397" i="3" l="1"/>
  <c r="G397" i="3" s="1"/>
  <c r="I397" i="3" s="1"/>
  <c r="E407" i="3"/>
  <c r="G407" i="3" s="1"/>
  <c r="I407" i="3" s="1"/>
  <c r="E419" i="3"/>
  <c r="G419" i="3" s="1"/>
  <c r="I419" i="3" s="1"/>
  <c r="E448" i="3"/>
  <c r="G448" i="3" s="1"/>
  <c r="I448" i="3" s="1"/>
  <c r="E468" i="3"/>
  <c r="G468" i="3" s="1"/>
  <c r="I468" i="3" s="1"/>
  <c r="E138" i="3"/>
  <c r="E161" i="3"/>
  <c r="G161" i="3" s="1"/>
  <c r="E181" i="3"/>
  <c r="G181" i="3" s="1"/>
  <c r="E278" i="3"/>
  <c r="G278" i="3" s="1"/>
  <c r="E301" i="3"/>
  <c r="G301" i="3" s="1"/>
  <c r="E318" i="3"/>
  <c r="G318" i="3" s="1"/>
  <c r="E341" i="3"/>
  <c r="G341" i="3" s="1"/>
  <c r="E358" i="3"/>
  <c r="G358" i="3" s="1"/>
  <c r="E377" i="3"/>
  <c r="E416" i="3"/>
  <c r="G416" i="3" s="1"/>
  <c r="E445" i="3"/>
  <c r="G445" i="3" s="1"/>
  <c r="E315" i="3"/>
  <c r="G315" i="3" s="1"/>
  <c r="E325" i="3"/>
  <c r="G325" i="3" s="1"/>
  <c r="E329" i="3"/>
  <c r="G329" i="3" s="1"/>
  <c r="E338" i="3"/>
  <c r="G338" i="3" s="1"/>
  <c r="E342" i="3"/>
  <c r="G342" i="3" s="1"/>
  <c r="F65" i="3"/>
  <c r="G65" i="3" s="1"/>
  <c r="I65" i="3" s="1"/>
  <c r="E175" i="3"/>
  <c r="G175" i="3" s="1"/>
  <c r="F198" i="3"/>
  <c r="E290" i="3"/>
  <c r="G290" i="3" s="1"/>
  <c r="I290" i="3" s="1"/>
  <c r="F230" i="3"/>
  <c r="G230" i="3" s="1"/>
  <c r="I230" i="3" s="1"/>
  <c r="E177" i="3"/>
  <c r="G177" i="3" s="1"/>
  <c r="E402" i="3"/>
  <c r="G402" i="3" s="1"/>
  <c r="I402" i="3" s="1"/>
  <c r="E411" i="3"/>
  <c r="G411" i="3" s="1"/>
  <c r="I411" i="3" s="1"/>
  <c r="E432" i="3"/>
  <c r="G432" i="3" s="1"/>
  <c r="I432" i="3" s="1"/>
  <c r="E454" i="3"/>
  <c r="G454" i="3" s="1"/>
  <c r="I454" i="3" s="1"/>
  <c r="E122" i="3"/>
  <c r="G122" i="3" s="1"/>
  <c r="E150" i="3"/>
  <c r="G150" i="3" s="1"/>
  <c r="E330" i="3"/>
  <c r="G330" i="3" s="1"/>
  <c r="E372" i="3"/>
  <c r="E408" i="3"/>
  <c r="G408" i="3" s="1"/>
  <c r="E425" i="3"/>
  <c r="G425" i="3" s="1"/>
  <c r="E331" i="3"/>
  <c r="G331" i="3" s="1"/>
  <c r="E337" i="3"/>
  <c r="G337" i="3" s="1"/>
  <c r="E340" i="3"/>
  <c r="F22" i="3"/>
  <c r="F83" i="3"/>
  <c r="E33" i="3"/>
  <c r="G33" i="3" s="1"/>
  <c r="E238" i="3"/>
  <c r="E166" i="3"/>
  <c r="G166" i="3" s="1"/>
  <c r="E54" i="3"/>
  <c r="G54" i="3" s="1"/>
  <c r="I54" i="3" s="1"/>
  <c r="E239" i="3"/>
  <c r="G239" i="3" s="1"/>
  <c r="E47" i="3"/>
  <c r="G47" i="3" s="1"/>
  <c r="I47" i="3" s="1"/>
  <c r="E21" i="3"/>
  <c r="G21" i="3" s="1"/>
  <c r="I21" i="3" s="1"/>
  <c r="G22" i="3"/>
  <c r="I22" i="3" s="1"/>
  <c r="E320" i="3"/>
  <c r="G320" i="3" s="1"/>
  <c r="F78" i="3"/>
  <c r="E174" i="3"/>
  <c r="G174" i="3" s="1"/>
  <c r="I174" i="3" s="1"/>
  <c r="E52" i="3"/>
  <c r="G52" i="3" s="1"/>
  <c r="E307" i="3"/>
  <c r="G307" i="3" s="1"/>
  <c r="I307" i="3" s="1"/>
  <c r="F201" i="3"/>
  <c r="G201" i="3" s="1"/>
  <c r="I201" i="3" s="1"/>
  <c r="E87" i="3"/>
  <c r="E216" i="3"/>
  <c r="G216" i="3" s="1"/>
  <c r="I216" i="3" s="1"/>
  <c r="E114" i="3"/>
  <c r="E204" i="3"/>
  <c r="E227" i="3"/>
  <c r="G227" i="3" s="1"/>
  <c r="I227" i="3" s="1"/>
  <c r="E248" i="3"/>
  <c r="G248" i="3" s="1"/>
  <c r="I248" i="3" s="1"/>
  <c r="E256" i="3"/>
  <c r="E392" i="3"/>
  <c r="G392" i="3" s="1"/>
  <c r="E333" i="3"/>
  <c r="G420" i="3"/>
  <c r="I420" i="3" s="1"/>
  <c r="E120" i="3"/>
  <c r="G120" i="3" s="1"/>
  <c r="I120" i="3" s="1"/>
  <c r="E266" i="3"/>
  <c r="G266" i="3" s="1"/>
  <c r="E427" i="3"/>
  <c r="G427" i="3" s="1"/>
  <c r="I427" i="3" s="1"/>
  <c r="E23" i="3"/>
  <c r="G23" i="3" s="1"/>
  <c r="I23" i="3" s="1"/>
  <c r="E405" i="3"/>
  <c r="G405" i="3" s="1"/>
  <c r="E25" i="3"/>
  <c r="G25" i="3" s="1"/>
  <c r="I25" i="3" s="1"/>
  <c r="E119" i="3"/>
  <c r="G119" i="3" s="1"/>
  <c r="I119" i="3" s="1"/>
  <c r="E283" i="3"/>
  <c r="G283" i="3" s="1"/>
  <c r="E252" i="3"/>
  <c r="G252" i="3" s="1"/>
  <c r="I252" i="3" s="1"/>
  <c r="E306" i="3"/>
  <c r="G306" i="3" s="1"/>
  <c r="I306" i="3" s="1"/>
  <c r="E48" i="3"/>
  <c r="G48" i="3" s="1"/>
  <c r="I48" i="3" s="1"/>
  <c r="E289" i="3"/>
  <c r="G289" i="3" s="1"/>
  <c r="I289" i="3" s="1"/>
  <c r="I112" i="3"/>
  <c r="E240" i="3"/>
  <c r="G240" i="3" s="1"/>
  <c r="I240" i="3" s="1"/>
  <c r="G372" i="3"/>
  <c r="I372" i="3" s="1"/>
  <c r="G377" i="3"/>
  <c r="I377" i="3" s="1"/>
  <c r="G452" i="3"/>
  <c r="I452" i="3" s="1"/>
  <c r="G403" i="3"/>
  <c r="G87" i="3"/>
  <c r="I87" i="3" s="1"/>
  <c r="I177" i="3"/>
  <c r="G38" i="3"/>
  <c r="G114" i="3"/>
  <c r="I114" i="3" s="1"/>
  <c r="G204" i="3"/>
  <c r="I204" i="3" s="1"/>
  <c r="G223" i="3"/>
  <c r="G256" i="3"/>
  <c r="G78" i="3"/>
  <c r="I78" i="3" s="1"/>
  <c r="G165" i="3"/>
  <c r="I165" i="3" s="1"/>
  <c r="E121" i="3"/>
  <c r="G121" i="3" s="1"/>
  <c r="I121" i="3" s="1"/>
  <c r="E8" i="3"/>
  <c r="G8" i="3" s="1"/>
  <c r="I8" i="3" s="1"/>
  <c r="E360" i="3"/>
  <c r="G360" i="3" s="1"/>
  <c r="I360" i="3" s="1"/>
  <c r="E18" i="3"/>
  <c r="G18" i="3" s="1"/>
  <c r="I18" i="3" s="1"/>
  <c r="F209" i="3"/>
  <c r="E209" i="3"/>
  <c r="E45" i="3"/>
  <c r="G45" i="3" s="1"/>
  <c r="I45" i="3" s="1"/>
  <c r="E155" i="3"/>
  <c r="G155" i="3" s="1"/>
  <c r="I155" i="3" s="1"/>
  <c r="E39" i="3"/>
  <c r="G39" i="3" s="1"/>
  <c r="I39" i="3" s="1"/>
  <c r="E43" i="3"/>
  <c r="G43" i="3" s="1"/>
  <c r="E51" i="3"/>
  <c r="G51" i="3" s="1"/>
  <c r="I51" i="3" s="1"/>
  <c r="E143" i="3"/>
  <c r="G143" i="3" s="1"/>
  <c r="I143" i="3" s="1"/>
  <c r="E247" i="3"/>
  <c r="G247" i="3" s="1"/>
  <c r="I247" i="3" s="1"/>
  <c r="E438" i="3"/>
  <c r="G438" i="3" s="1"/>
  <c r="I438" i="3" s="1"/>
  <c r="E450" i="3"/>
  <c r="G450" i="3" s="1"/>
  <c r="I450" i="3" s="1"/>
  <c r="E460" i="3"/>
  <c r="G460" i="3" s="1"/>
  <c r="I460" i="3" s="1"/>
  <c r="E57" i="3"/>
  <c r="E105" i="3"/>
  <c r="G105" i="3" s="1"/>
  <c r="E179" i="3"/>
  <c r="G179" i="3" s="1"/>
  <c r="I179" i="3" s="1"/>
  <c r="E190" i="3"/>
  <c r="G190" i="3" s="1"/>
  <c r="I190" i="3" s="1"/>
  <c r="E286" i="3"/>
  <c r="G286" i="3" s="1"/>
  <c r="I286" i="3" s="1"/>
  <c r="E336" i="3"/>
  <c r="G336" i="3" s="1"/>
  <c r="E365" i="3"/>
  <c r="G365" i="3" s="1"/>
  <c r="I171" i="3"/>
  <c r="G198" i="3"/>
  <c r="I198" i="3" s="1"/>
  <c r="E58" i="3"/>
  <c r="G58" i="3" s="1"/>
  <c r="E62" i="3"/>
  <c r="G62" i="3" s="1"/>
  <c r="I62" i="3" s="1"/>
  <c r="E453" i="3"/>
  <c r="G453" i="3" s="1"/>
  <c r="I453" i="3" s="1"/>
  <c r="E465" i="3"/>
  <c r="G465" i="3" s="1"/>
  <c r="I465" i="3" s="1"/>
  <c r="I203" i="3"/>
  <c r="I239" i="3"/>
  <c r="E317" i="3"/>
  <c r="G317" i="3" s="1"/>
  <c r="I317" i="3" s="1"/>
  <c r="I154" i="3"/>
  <c r="I52" i="3"/>
  <c r="I405" i="3"/>
  <c r="G202" i="3"/>
  <c r="I202" i="3" s="1"/>
  <c r="I166" i="3"/>
  <c r="G238" i="3"/>
  <c r="I238" i="3" s="1"/>
  <c r="G118" i="3"/>
  <c r="I118" i="3" s="1"/>
  <c r="G282" i="3"/>
  <c r="I282" i="3" s="1"/>
  <c r="G83" i="3"/>
  <c r="I83" i="3" s="1"/>
  <c r="I82" i="3"/>
  <c r="E108" i="3"/>
  <c r="G108" i="3" s="1"/>
  <c r="I108" i="3" s="1"/>
  <c r="E123" i="3"/>
  <c r="G123" i="3" s="1"/>
  <c r="I123" i="3" s="1"/>
  <c r="E133" i="3"/>
  <c r="G133" i="3" s="1"/>
  <c r="E241" i="3"/>
  <c r="G241" i="3" s="1"/>
  <c r="I241" i="3" s="1"/>
  <c r="E253" i="3"/>
  <c r="G253" i="3" s="1"/>
  <c r="I253" i="3" s="1"/>
  <c r="E395" i="3"/>
  <c r="G395" i="3" s="1"/>
  <c r="I395" i="3" s="1"/>
  <c r="E444" i="3"/>
  <c r="G444" i="3" s="1"/>
  <c r="I444" i="3" s="1"/>
  <c r="E84" i="3"/>
  <c r="G84" i="3" s="1"/>
  <c r="I84" i="3" s="1"/>
  <c r="E93" i="3"/>
  <c r="G93" i="3" s="1"/>
  <c r="I93" i="3" s="1"/>
  <c r="E148" i="3"/>
  <c r="G148" i="3" s="1"/>
  <c r="E401" i="3"/>
  <c r="G401" i="3" s="1"/>
  <c r="E423" i="3"/>
  <c r="G423" i="3" s="1"/>
  <c r="I423" i="3" s="1"/>
  <c r="E379" i="3"/>
  <c r="G379" i="3" s="1"/>
  <c r="I379" i="3" s="1"/>
  <c r="E406" i="3"/>
  <c r="G406" i="3" s="1"/>
  <c r="E410" i="3"/>
  <c r="G410" i="3" s="1"/>
  <c r="E414" i="3"/>
  <c r="G414" i="3" s="1"/>
  <c r="I414" i="3" s="1"/>
  <c r="E418" i="3"/>
  <c r="G418" i="3" s="1"/>
  <c r="I418" i="3" s="1"/>
  <c r="G234" i="3"/>
  <c r="I234" i="3" s="1"/>
  <c r="G305" i="3"/>
  <c r="I305" i="3" s="1"/>
  <c r="I208" i="3"/>
  <c r="G57" i="3"/>
  <c r="I57" i="3" s="1"/>
  <c r="E37" i="3"/>
  <c r="G37" i="3" s="1"/>
  <c r="E64" i="3"/>
  <c r="G64" i="3" s="1"/>
  <c r="I64" i="3" s="1"/>
  <c r="E85" i="3"/>
  <c r="G85" i="3" s="1"/>
  <c r="E94" i="3"/>
  <c r="G94" i="3" s="1"/>
  <c r="I94" i="3" s="1"/>
  <c r="E102" i="3"/>
  <c r="G102" i="3" s="1"/>
  <c r="E106" i="3"/>
  <c r="G106" i="3" s="1"/>
  <c r="I106" i="3" s="1"/>
  <c r="E145" i="3"/>
  <c r="G145" i="3" s="1"/>
  <c r="I145" i="3" s="1"/>
  <c r="E151" i="3"/>
  <c r="G151" i="3" s="1"/>
  <c r="I151" i="3" s="1"/>
  <c r="E169" i="3"/>
  <c r="G169" i="3" s="1"/>
  <c r="I169" i="3" s="1"/>
  <c r="E180" i="3"/>
  <c r="G180" i="3" s="1"/>
  <c r="I180" i="3" s="1"/>
  <c r="E185" i="3"/>
  <c r="G185" i="3" s="1"/>
  <c r="I185" i="3" s="1"/>
  <c r="E193" i="3"/>
  <c r="G193" i="3" s="1"/>
  <c r="I193" i="3" s="1"/>
  <c r="E210" i="3"/>
  <c r="G210" i="3" s="1"/>
  <c r="E233" i="3"/>
  <c r="G233" i="3" s="1"/>
  <c r="I233" i="3" s="1"/>
  <c r="E243" i="3"/>
  <c r="G243" i="3" s="1"/>
  <c r="I243" i="3" s="1"/>
  <c r="E251" i="3"/>
  <c r="G251" i="3" s="1"/>
  <c r="I251" i="3" s="1"/>
  <c r="E274" i="3"/>
  <c r="G274" i="3" s="1"/>
  <c r="I274" i="3" s="1"/>
  <c r="E277" i="3"/>
  <c r="G277" i="3" s="1"/>
  <c r="I277" i="3" s="1"/>
  <c r="E376" i="3"/>
  <c r="G376" i="3" s="1"/>
  <c r="I376" i="3" s="1"/>
  <c r="E387" i="3"/>
  <c r="G387" i="3" s="1"/>
  <c r="I387" i="3" s="1"/>
  <c r="E417" i="3"/>
  <c r="G417" i="3" s="1"/>
  <c r="I417" i="3" s="1"/>
  <c r="E440" i="3"/>
  <c r="G440" i="3" s="1"/>
  <c r="I440" i="3" s="1"/>
  <c r="E464" i="3"/>
  <c r="G464" i="3" s="1"/>
  <c r="I464" i="3" s="1"/>
  <c r="E42" i="3"/>
  <c r="G42" i="3" s="1"/>
  <c r="I42" i="3" s="1"/>
  <c r="E61" i="3"/>
  <c r="G61" i="3" s="1"/>
  <c r="I61" i="3" s="1"/>
  <c r="E67" i="3"/>
  <c r="G67" i="3" s="1"/>
  <c r="I67" i="3" s="1"/>
  <c r="E99" i="3"/>
  <c r="G99" i="3" s="1"/>
  <c r="I99" i="3" s="1"/>
  <c r="E103" i="3"/>
  <c r="G103" i="3" s="1"/>
  <c r="I103" i="3" s="1"/>
  <c r="E111" i="3"/>
  <c r="G111" i="3" s="1"/>
  <c r="E116" i="3"/>
  <c r="G116" i="3" s="1"/>
  <c r="I116" i="3" s="1"/>
  <c r="E128" i="3"/>
  <c r="G128" i="3" s="1"/>
  <c r="I128" i="3" s="1"/>
  <c r="E146" i="3"/>
  <c r="G146" i="3" s="1"/>
  <c r="I146" i="3" s="1"/>
  <c r="E176" i="3"/>
  <c r="G176" i="3" s="1"/>
  <c r="E192" i="3"/>
  <c r="G192" i="3" s="1"/>
  <c r="I192" i="3" s="1"/>
  <c r="E206" i="3"/>
  <c r="G206" i="3" s="1"/>
  <c r="I206" i="3" s="1"/>
  <c r="E217" i="3"/>
  <c r="G217" i="3" s="1"/>
  <c r="I217" i="3" s="1"/>
  <c r="E229" i="3"/>
  <c r="G229" i="3" s="1"/>
  <c r="I229" i="3" s="1"/>
  <c r="E235" i="3"/>
  <c r="G235" i="3" s="1"/>
  <c r="I235" i="3" s="1"/>
  <c r="E269" i="3"/>
  <c r="G269" i="3" s="1"/>
  <c r="I269" i="3" s="1"/>
  <c r="E288" i="3"/>
  <c r="G288" i="3" s="1"/>
  <c r="I288" i="3" s="1"/>
  <c r="E296" i="3"/>
  <c r="G296" i="3" s="1"/>
  <c r="I296" i="3" s="1"/>
  <c r="E304" i="3"/>
  <c r="G304" i="3" s="1"/>
  <c r="E309" i="3"/>
  <c r="G309" i="3" s="1"/>
  <c r="I309" i="3" s="1"/>
  <c r="E313" i="3"/>
  <c r="G313" i="3" s="1"/>
  <c r="I313" i="3" s="1"/>
  <c r="E350" i="3"/>
  <c r="G350" i="3" s="1"/>
  <c r="I350" i="3" s="1"/>
  <c r="E433" i="3"/>
  <c r="G433" i="3" s="1"/>
  <c r="I433" i="3" s="1"/>
  <c r="E439" i="3"/>
  <c r="G439" i="3" s="1"/>
  <c r="I439" i="3" s="1"/>
  <c r="E451" i="3"/>
  <c r="G451" i="3" s="1"/>
  <c r="I451" i="3" s="1"/>
  <c r="E469" i="3"/>
  <c r="G469" i="3" s="1"/>
  <c r="I469" i="3" s="1"/>
  <c r="E303" i="3"/>
  <c r="G303" i="3" s="1"/>
  <c r="I303" i="3" s="1"/>
  <c r="E80" i="3"/>
  <c r="G80" i="3" s="1"/>
  <c r="I80" i="3" s="1"/>
  <c r="E236" i="3"/>
  <c r="G236" i="3" s="1"/>
  <c r="I236" i="3" s="1"/>
  <c r="E374" i="3"/>
  <c r="G374" i="3" s="1"/>
  <c r="I374" i="3" s="1"/>
  <c r="E380" i="3"/>
  <c r="G380" i="3" s="1"/>
  <c r="I380" i="3" s="1"/>
  <c r="E422" i="3"/>
  <c r="G422" i="3" s="1"/>
  <c r="I422" i="3" s="1"/>
  <c r="E428" i="3"/>
  <c r="G428" i="3" s="1"/>
  <c r="I428" i="3" s="1"/>
  <c r="E456" i="3"/>
  <c r="G456" i="3" s="1"/>
  <c r="I456" i="3" s="1"/>
  <c r="E79" i="3"/>
  <c r="G79" i="3" s="1"/>
  <c r="I79" i="3" s="1"/>
  <c r="E109" i="3"/>
  <c r="G109" i="3" s="1"/>
  <c r="I109" i="3" s="1"/>
  <c r="E335" i="3"/>
  <c r="G335" i="3" s="1"/>
  <c r="I335" i="3" s="1"/>
  <c r="E347" i="3"/>
  <c r="G347" i="3" s="1"/>
  <c r="I347" i="3" s="1"/>
  <c r="E354" i="3"/>
  <c r="G354" i="3" s="1"/>
  <c r="I354" i="3" s="1"/>
  <c r="E361" i="3"/>
  <c r="G361" i="3" s="1"/>
  <c r="I361" i="3" s="1"/>
  <c r="E363" i="3"/>
  <c r="G363" i="3" s="1"/>
  <c r="I363" i="3" s="1"/>
  <c r="E371" i="3"/>
  <c r="G371" i="3" s="1"/>
  <c r="I371" i="3" s="1"/>
  <c r="E388" i="3"/>
  <c r="G388" i="3" s="1"/>
  <c r="I388" i="3" s="1"/>
  <c r="E398" i="3"/>
  <c r="G398" i="3" s="1"/>
  <c r="I398" i="3" s="1"/>
  <c r="E431" i="3"/>
  <c r="G431" i="3" s="1"/>
  <c r="I431" i="3" s="1"/>
  <c r="E441" i="3"/>
  <c r="G441" i="3" s="1"/>
  <c r="I441" i="3" s="1"/>
  <c r="E311" i="3"/>
  <c r="G311" i="3" s="1"/>
  <c r="I311" i="3" s="1"/>
  <c r="E314" i="3"/>
  <c r="G314" i="3" s="1"/>
  <c r="I314" i="3" s="1"/>
  <c r="E319" i="3"/>
  <c r="G319" i="3" s="1"/>
  <c r="I319" i="3" s="1"/>
  <c r="I320" i="3"/>
  <c r="E323" i="3"/>
  <c r="G323" i="3" s="1"/>
  <c r="I323" i="3" s="1"/>
  <c r="E334" i="3"/>
  <c r="G334" i="3" s="1"/>
  <c r="I334" i="3" s="1"/>
  <c r="I186" i="3"/>
  <c r="I194" i="3"/>
  <c r="I242" i="3"/>
  <c r="I225" i="3"/>
  <c r="G138" i="3"/>
  <c r="I138" i="3" s="1"/>
  <c r="E26" i="3"/>
  <c r="G26" i="3" s="1"/>
  <c r="I26" i="3" s="1"/>
  <c r="E35" i="3"/>
  <c r="G35" i="3" s="1"/>
  <c r="I35" i="3" s="1"/>
  <c r="E110" i="3"/>
  <c r="G110" i="3" s="1"/>
  <c r="I110" i="3" s="1"/>
  <c r="E127" i="3"/>
  <c r="G127" i="3" s="1"/>
  <c r="I127" i="3" s="1"/>
  <c r="E139" i="3"/>
  <c r="G139" i="3" s="1"/>
  <c r="I139" i="3" s="1"/>
  <c r="E147" i="3"/>
  <c r="G147" i="3" s="1"/>
  <c r="I147" i="3" s="1"/>
  <c r="E207" i="3"/>
  <c r="G207" i="3" s="1"/>
  <c r="I207" i="3" s="1"/>
  <c r="E228" i="3"/>
  <c r="G228" i="3" s="1"/>
  <c r="I228" i="3" s="1"/>
  <c r="E245" i="3"/>
  <c r="G245" i="3" s="1"/>
  <c r="I245" i="3" s="1"/>
  <c r="E249" i="3"/>
  <c r="G249" i="3" s="1"/>
  <c r="I249" i="3" s="1"/>
  <c r="E257" i="3"/>
  <c r="G257" i="3" s="1"/>
  <c r="I257" i="3" s="1"/>
  <c r="E293" i="3"/>
  <c r="G293" i="3" s="1"/>
  <c r="I293" i="3" s="1"/>
  <c r="E297" i="3"/>
  <c r="E302" i="3"/>
  <c r="G302" i="3" s="1"/>
  <c r="I302" i="3" s="1"/>
  <c r="E383" i="3"/>
  <c r="G383" i="3" s="1"/>
  <c r="I383" i="3" s="1"/>
  <c r="E415" i="3"/>
  <c r="G415" i="3" s="1"/>
  <c r="I415" i="3" s="1"/>
  <c r="E430" i="3"/>
  <c r="G430" i="3" s="1"/>
  <c r="I430" i="3" s="1"/>
  <c r="E434" i="3"/>
  <c r="G434" i="3" s="1"/>
  <c r="I434" i="3" s="1"/>
  <c r="E442" i="3"/>
  <c r="G442" i="3" s="1"/>
  <c r="I442" i="3" s="1"/>
  <c r="E446" i="3"/>
  <c r="G446" i="3" s="1"/>
  <c r="I446" i="3" s="1"/>
  <c r="E462" i="3"/>
  <c r="G462" i="3" s="1"/>
  <c r="I462" i="3" s="1"/>
  <c r="E466" i="3"/>
  <c r="E470" i="3"/>
  <c r="G470" i="3" s="1"/>
  <c r="I470" i="3" s="1"/>
  <c r="E36" i="3"/>
  <c r="G36" i="3" s="1"/>
  <c r="I36" i="3" s="1"/>
  <c r="E40" i="3"/>
  <c r="G40" i="3" s="1"/>
  <c r="I40" i="3" s="1"/>
  <c r="E44" i="3"/>
  <c r="G44" i="3" s="1"/>
  <c r="I44" i="3" s="1"/>
  <c r="E59" i="3"/>
  <c r="G59" i="3" s="1"/>
  <c r="I59" i="3" s="1"/>
  <c r="E86" i="3"/>
  <c r="G86" i="3" s="1"/>
  <c r="I86" i="3" s="1"/>
  <c r="E91" i="3"/>
  <c r="G91" i="3" s="1"/>
  <c r="I91" i="3" s="1"/>
  <c r="E107" i="3"/>
  <c r="G107" i="3" s="1"/>
  <c r="I107" i="3" s="1"/>
  <c r="E132" i="3"/>
  <c r="G132" i="3" s="1"/>
  <c r="I132" i="3" s="1"/>
  <c r="E140" i="3"/>
  <c r="G140" i="3" s="1"/>
  <c r="I140" i="3" s="1"/>
  <c r="E144" i="3"/>
  <c r="G144" i="3" s="1"/>
  <c r="I144" i="3" s="1"/>
  <c r="E152" i="3"/>
  <c r="G152" i="3" s="1"/>
  <c r="I152" i="3" s="1"/>
  <c r="E158" i="3"/>
  <c r="G158" i="3" s="1"/>
  <c r="I158" i="3" s="1"/>
  <c r="E183" i="3"/>
  <c r="G183" i="3" s="1"/>
  <c r="I183" i="3" s="1"/>
  <c r="E215" i="3"/>
  <c r="G215" i="3" s="1"/>
  <c r="I215" i="3" s="1"/>
  <c r="E237" i="3"/>
  <c r="G237" i="3" s="1"/>
  <c r="I237" i="3" s="1"/>
  <c r="E244" i="3"/>
  <c r="G244" i="3" s="1"/>
  <c r="I244" i="3" s="1"/>
  <c r="E275" i="3"/>
  <c r="G275" i="3" s="1"/>
  <c r="I275" i="3" s="1"/>
  <c r="E281" i="3"/>
  <c r="G281" i="3" s="1"/>
  <c r="I281" i="3" s="1"/>
  <c r="E292" i="3"/>
  <c r="G292" i="3" s="1"/>
  <c r="I292" i="3" s="1"/>
  <c r="E300" i="3"/>
  <c r="G300" i="3" s="1"/>
  <c r="I300" i="3" s="1"/>
  <c r="E322" i="3"/>
  <c r="G322" i="3" s="1"/>
  <c r="I322" i="3" s="1"/>
  <c r="E324" i="3"/>
  <c r="G324" i="3" s="1"/>
  <c r="I324" i="3" s="1"/>
  <c r="E327" i="3"/>
  <c r="G327" i="3" s="1"/>
  <c r="I327" i="3" s="1"/>
  <c r="E328" i="3"/>
  <c r="G328" i="3" s="1"/>
  <c r="I328" i="3" s="1"/>
  <c r="E332" i="3"/>
  <c r="G332" i="3" s="1"/>
  <c r="I332" i="3" s="1"/>
  <c r="E373" i="3"/>
  <c r="G373" i="3" s="1"/>
  <c r="I373" i="3" s="1"/>
  <c r="E384" i="3"/>
  <c r="G384" i="3" s="1"/>
  <c r="I384" i="3" s="1"/>
  <c r="E400" i="3"/>
  <c r="G400" i="3" s="1"/>
  <c r="I400" i="3" s="1"/>
  <c r="E429" i="3"/>
  <c r="G429" i="3" s="1"/>
  <c r="I429" i="3" s="1"/>
  <c r="E443" i="3"/>
  <c r="G443" i="3" s="1"/>
  <c r="I443" i="3" s="1"/>
  <c r="E457" i="3"/>
  <c r="G457" i="3" s="1"/>
  <c r="I457" i="3" s="1"/>
  <c r="E463" i="3"/>
  <c r="G463" i="3" s="1"/>
  <c r="I463" i="3" s="1"/>
  <c r="E467" i="3"/>
  <c r="G467" i="3" s="1"/>
  <c r="I467" i="3" s="1"/>
  <c r="E355" i="3"/>
  <c r="G355" i="3" s="1"/>
  <c r="I355" i="3" s="1"/>
  <c r="E471" i="3"/>
  <c r="G471" i="3" s="1"/>
  <c r="I471" i="3" s="1"/>
  <c r="G297" i="3"/>
  <c r="I297" i="3" s="1"/>
  <c r="G466" i="3"/>
  <c r="I466" i="3" s="1"/>
  <c r="G279" i="3"/>
  <c r="I279" i="3" s="1"/>
  <c r="I46" i="3"/>
  <c r="I268" i="3"/>
  <c r="I167" i="3"/>
  <c r="I175" i="3"/>
  <c r="I199" i="3"/>
  <c r="G369" i="3"/>
  <c r="I369" i="3" s="1"/>
  <c r="I55" i="3"/>
  <c r="I184" i="3"/>
  <c r="E357" i="3"/>
  <c r="G357" i="3" s="1"/>
  <c r="I357" i="3" s="1"/>
  <c r="G20" i="3"/>
  <c r="I20" i="3" s="1"/>
  <c r="I33" i="3"/>
  <c r="E368" i="3"/>
  <c r="G368" i="3" s="1"/>
  <c r="I368" i="3" s="1"/>
  <c r="E353" i="3"/>
  <c r="G353" i="3" s="1"/>
  <c r="I353" i="3" s="1"/>
  <c r="I359" i="3"/>
  <c r="E362" i="3"/>
  <c r="G362" i="3" s="1"/>
  <c r="I362" i="3" s="1"/>
  <c r="I364" i="3"/>
  <c r="I367" i="3"/>
  <c r="E370" i="3"/>
  <c r="G370" i="3" s="1"/>
  <c r="I370" i="3" s="1"/>
  <c r="I396" i="3"/>
  <c r="I461" i="3"/>
  <c r="E449" i="3"/>
  <c r="G449" i="3" s="1"/>
  <c r="I449" i="3" s="1"/>
  <c r="G340" i="3"/>
  <c r="I340" i="3" s="1"/>
  <c r="E378" i="3"/>
  <c r="G378" i="3" s="1"/>
  <c r="I378" i="3" s="1"/>
  <c r="E393" i="3"/>
  <c r="G393" i="3" s="1"/>
  <c r="I393" i="3" s="1"/>
  <c r="E426" i="3"/>
  <c r="G426" i="3" s="1"/>
  <c r="I426" i="3" s="1"/>
  <c r="E316" i="3"/>
  <c r="G316" i="3" s="1"/>
  <c r="I316" i="3" s="1"/>
  <c r="E386" i="3"/>
  <c r="G386" i="3" s="1"/>
  <c r="I386" i="3" s="1"/>
  <c r="E390" i="3"/>
  <c r="G390" i="3" s="1"/>
  <c r="I390" i="3" s="1"/>
  <c r="E435" i="3"/>
  <c r="G435" i="3" s="1"/>
  <c r="I435" i="3" s="1"/>
  <c r="E447" i="3"/>
  <c r="G447" i="3" s="1"/>
  <c r="I447" i="3" s="1"/>
  <c r="E455" i="3"/>
  <c r="G455" i="3" s="1"/>
  <c r="I455" i="3" s="1"/>
  <c r="E459" i="3"/>
  <c r="G459" i="3" s="1"/>
  <c r="I459" i="3" s="1"/>
  <c r="F346" i="3"/>
  <c r="G346" i="3" s="1"/>
  <c r="I346" i="3" s="1"/>
  <c r="F344" i="3"/>
  <c r="G344" i="3" s="1"/>
  <c r="I344" i="3" s="1"/>
  <c r="I348" i="3"/>
  <c r="F349" i="3"/>
  <c r="G349" i="3" s="1"/>
  <c r="I349" i="3" s="1"/>
  <c r="F351" i="3"/>
  <c r="G351" i="3" s="1"/>
  <c r="I381" i="3"/>
  <c r="I408" i="3"/>
  <c r="I29" i="3"/>
  <c r="I126" i="3"/>
  <c r="I176" i="3"/>
  <c r="I221" i="3"/>
  <c r="I246" i="3"/>
  <c r="I254" i="3"/>
  <c r="I278" i="3"/>
  <c r="I315" i="3"/>
  <c r="I326" i="3"/>
  <c r="I329" i="3"/>
  <c r="I425" i="3"/>
  <c r="I338" i="3"/>
  <c r="I342" i="3"/>
  <c r="I312" i="3"/>
  <c r="I308" i="3"/>
  <c r="I341" i="3"/>
  <c r="I133" i="3"/>
  <c r="I256" i="3"/>
  <c r="I401" i="3"/>
  <c r="I124" i="3"/>
  <c r="I219" i="3"/>
  <c r="I412" i="3"/>
  <c r="I437" i="3"/>
  <c r="I445" i="3"/>
  <c r="I189" i="3"/>
  <c r="I37" i="3"/>
  <c r="I41" i="3"/>
  <c r="I96" i="3"/>
  <c r="I104" i="3"/>
  <c r="I137" i="3"/>
  <c r="I153" i="3"/>
  <c r="I172" i="3"/>
  <c r="I182" i="3"/>
  <c r="I211" i="3"/>
  <c r="I34" i="3"/>
  <c r="I50" i="3"/>
  <c r="I97" i="3"/>
  <c r="I105" i="3"/>
  <c r="I150" i="3"/>
  <c r="I168" i="3"/>
  <c r="I181" i="3"/>
  <c r="I213" i="3"/>
  <c r="I250" i="3"/>
  <c r="I258" i="3"/>
  <c r="I266" i="3"/>
  <c r="I273" i="3"/>
  <c r="I375" i="3"/>
  <c r="I259" i="3"/>
  <c r="I403" i="3"/>
  <c r="I421" i="3"/>
  <c r="I392" i="3"/>
  <c r="I416" i="3"/>
  <c r="I53" i="3"/>
  <c r="I358" i="3"/>
  <c r="I148" i="3"/>
  <c r="I73" i="3"/>
  <c r="I102" i="3"/>
  <c r="I284" i="3"/>
  <c r="I301" i="3"/>
  <c r="I382" i="3"/>
  <c r="I223" i="3"/>
  <c r="I10" i="3"/>
  <c r="I261" i="3"/>
  <c r="I72" i="3"/>
  <c r="I85" i="3"/>
  <c r="I173" i="3"/>
  <c r="I68" i="3"/>
  <c r="I90" i="3"/>
  <c r="I135" i="3"/>
  <c r="I13" i="3"/>
  <c r="I19" i="3"/>
  <c r="I28" i="3"/>
  <c r="I32" i="3"/>
  <c r="I49" i="3"/>
  <c r="I56" i="3"/>
  <c r="I60" i="3"/>
  <c r="I70" i="3"/>
  <c r="I74" i="3"/>
  <c r="I88" i="3"/>
  <c r="I92" i="3"/>
  <c r="I100" i="3"/>
  <c r="I113" i="3"/>
  <c r="I117" i="3"/>
  <c r="I125" i="3"/>
  <c r="I129" i="3"/>
  <c r="I141" i="3"/>
  <c r="I149" i="3"/>
  <c r="I160" i="3"/>
  <c r="I164" i="3"/>
  <c r="I178" i="3"/>
  <c r="I187" i="3"/>
  <c r="I191" i="3"/>
  <c r="I210" i="3"/>
  <c r="I214" i="3"/>
  <c r="I218" i="3"/>
  <c r="I222" i="3"/>
  <c r="I226" i="3"/>
  <c r="I231" i="3"/>
  <c r="I255" i="3"/>
  <c r="I43" i="3"/>
  <c r="I76" i="3"/>
  <c r="I162" i="3"/>
  <c r="I224" i="3"/>
  <c r="I265" i="3"/>
  <c r="I276" i="3"/>
  <c r="I285" i="3"/>
  <c r="I295" i="3"/>
  <c r="I58" i="3"/>
  <c r="I195" i="3"/>
  <c r="I205" i="3"/>
  <c r="I263" i="3"/>
  <c r="I267" i="3"/>
  <c r="I270" i="3"/>
  <c r="I283" i="3"/>
  <c r="I287" i="3"/>
  <c r="I71" i="3"/>
  <c r="I75" i="3"/>
  <c r="I122" i="3"/>
  <c r="I130" i="3"/>
  <c r="I142" i="3"/>
  <c r="I156" i="3"/>
  <c r="I161" i="3"/>
  <c r="I14" i="3"/>
  <c r="I24" i="3"/>
  <c r="I262" i="3"/>
  <c r="I30" i="3"/>
  <c r="I98" i="3"/>
  <c r="I197" i="3"/>
  <c r="I212" i="3"/>
  <c r="I220" i="3"/>
  <c r="I272" i="3"/>
  <c r="I280" i="3"/>
  <c r="I291" i="3"/>
  <c r="I299" i="3"/>
  <c r="I157" i="3"/>
  <c r="I232" i="3"/>
  <c r="I264" i="3"/>
  <c r="I294" i="3"/>
  <c r="I12" i="3"/>
  <c r="I16" i="3"/>
  <c r="I27" i="3"/>
  <c r="I31" i="3"/>
  <c r="I63" i="3"/>
  <c r="I69" i="3"/>
  <c r="I95" i="3"/>
  <c r="I111" i="3"/>
  <c r="I136" i="3"/>
  <c r="I163" i="3"/>
  <c r="I170" i="3"/>
  <c r="I188" i="3"/>
  <c r="I196" i="3"/>
  <c r="I260" i="3"/>
  <c r="I271" i="3"/>
  <c r="I298" i="3"/>
  <c r="I304" i="3"/>
  <c r="I352" i="3"/>
  <c r="I318" i="3"/>
  <c r="I330" i="3"/>
  <c r="I336" i="3"/>
  <c r="I339" i="3"/>
  <c r="I345" i="3"/>
  <c r="I356" i="3"/>
  <c r="I365" i="3"/>
  <c r="I394" i="3"/>
  <c r="I406" i="3"/>
  <c r="I410" i="3"/>
  <c r="I310" i="3"/>
  <c r="H9" i="3"/>
  <c r="G9" i="3"/>
  <c r="I11" i="3"/>
  <c r="I15" i="3"/>
  <c r="I321" i="3"/>
  <c r="I325" i="3"/>
  <c r="I331" i="3"/>
  <c r="I337" i="3"/>
  <c r="I343" i="3"/>
  <c r="I366" i="3"/>
  <c r="I134" i="3"/>
  <c r="I38" i="3"/>
  <c r="I131" i="3"/>
  <c r="I89" i="3"/>
  <c r="G333" i="3"/>
  <c r="I333" i="3" s="1"/>
  <c r="G209" i="3" l="1"/>
  <c r="I209" i="3" s="1"/>
  <c r="I351" i="3"/>
  <c r="I9" i="3"/>
  <c r="B434" i="4" l="1"/>
  <c r="C77" i="3" l="1"/>
  <c r="F77" i="3" s="1"/>
  <c r="C115" i="3"/>
  <c r="E77" i="3" l="1"/>
  <c r="G77" i="3" s="1"/>
  <c r="I77" i="3" s="1"/>
  <c r="F115" i="3"/>
  <c r="E115" i="3"/>
  <c r="G115" i="3" l="1"/>
  <c r="I115" i="3" s="1"/>
  <c r="C4" i="3" s="1"/>
</calcChain>
</file>

<file path=xl/sharedStrings.xml><?xml version="1.0" encoding="utf-8"?>
<sst xmlns="http://schemas.openxmlformats.org/spreadsheetml/2006/main" count="1111" uniqueCount="1027">
  <si>
    <t>Ref</t>
  </si>
  <si>
    <t>Date</t>
  </si>
  <si>
    <t>Entrée</t>
  </si>
  <si>
    <t>Sortie</t>
  </si>
  <si>
    <t>Entrées</t>
  </si>
  <si>
    <t>Sorties</t>
  </si>
  <si>
    <t>Stock initial</t>
  </si>
  <si>
    <t>Stock Final</t>
  </si>
  <si>
    <t>JOURNAL D'ENTRÉES ET SORTIES</t>
  </si>
  <si>
    <t>ÉTAT DES STOCKS</t>
  </si>
  <si>
    <t>BASE DE DONNÉES ARTICLES</t>
  </si>
  <si>
    <t>Article</t>
  </si>
  <si>
    <t>Tarif</t>
  </si>
  <si>
    <t>Fournisseur</t>
  </si>
  <si>
    <t>valorisation</t>
  </si>
  <si>
    <t>emplacement</t>
  </si>
  <si>
    <t>tarif</t>
  </si>
  <si>
    <t>LIGNE 1 CL 1 OU 2</t>
  </si>
  <si>
    <t xml:space="preserve">DDA L1 </t>
  </si>
  <si>
    <t>DDA L2 OU L3</t>
  </si>
  <si>
    <t xml:space="preserve">Carré pour retourneur </t>
  </si>
  <si>
    <t>demi axe empileur/depileur</t>
  </si>
  <si>
    <t>carré 22mm</t>
  </si>
  <si>
    <t>Bagues (laiton) CORALI pour distribution pointes</t>
  </si>
  <si>
    <t>dimensions: diam ext 12 x diam int 8 x longueur 12mm</t>
  </si>
  <si>
    <t>Diam 120</t>
  </si>
  <si>
    <t>Diam 140</t>
  </si>
  <si>
    <t>Diam 160</t>
  </si>
  <si>
    <t>K533.206.140</t>
  </si>
  <si>
    <t>Diam 105</t>
  </si>
  <si>
    <t>K532.203</t>
  </si>
  <si>
    <t>K531.203</t>
  </si>
  <si>
    <t>K532.206.120</t>
  </si>
  <si>
    <t>K534.206.200</t>
  </si>
  <si>
    <t>Bride B5</t>
  </si>
  <si>
    <t>Diam 200</t>
  </si>
  <si>
    <t>cable et connecteur</t>
  </si>
  <si>
    <t>WC4T-5/TEL</t>
  </si>
  <si>
    <t>Capteur magnétique position vérin</t>
  </si>
  <si>
    <t>REED-FL5-00</t>
  </si>
  <si>
    <t>REED-FL2-00</t>
  </si>
  <si>
    <t>322-20 0311</t>
  </si>
  <si>
    <t>Carte communication CORALI</t>
  </si>
  <si>
    <t>1P6ES7 151-1AA05-OABO</t>
  </si>
  <si>
    <t>QS18VP6WQ8</t>
  </si>
  <si>
    <t>QS18VP6AF100Q5</t>
  </si>
  <si>
    <t>QS18VP6AF50Q8</t>
  </si>
  <si>
    <t>QS18VP6LPQ8</t>
  </si>
  <si>
    <t>QS18VP6DQ8</t>
  </si>
  <si>
    <t>Ni8UM12AP6XH1141</t>
  </si>
  <si>
    <t>Ni12UM18AP6Xh1141</t>
  </si>
  <si>
    <t>Codeur</t>
  </si>
  <si>
    <t>GHM406-1000-006</t>
  </si>
  <si>
    <t>Compteur</t>
  </si>
  <si>
    <t>KALIA-d111</t>
  </si>
  <si>
    <t xml:space="preserve">Connecteur droit 4 fils </t>
  </si>
  <si>
    <t>RKC4.4T-5/TEL</t>
  </si>
  <si>
    <t xml:space="preserve">Connecteur équerre 3 fils </t>
  </si>
  <si>
    <t>WKC4T-5/TEL</t>
  </si>
  <si>
    <t>LADN11</t>
  </si>
  <si>
    <t>LA1 DN 11</t>
  </si>
  <si>
    <t>GV1-M20</t>
  </si>
  <si>
    <t>LC1 D65 11</t>
  </si>
  <si>
    <t xml:space="preserve">LC1 D18 </t>
  </si>
  <si>
    <t>3RT1026-1B..0</t>
  </si>
  <si>
    <t>3RT1015-1BB41</t>
  </si>
  <si>
    <t>LC1K06 10B7</t>
  </si>
  <si>
    <t>LC1 D25</t>
  </si>
  <si>
    <t>LP1K06 10BD</t>
  </si>
  <si>
    <t>LP1K12 10BD</t>
  </si>
  <si>
    <t>LC1 D09 10</t>
  </si>
  <si>
    <t>CA2 DN31 31E</t>
  </si>
  <si>
    <t>CA2 DN31 E7</t>
  </si>
  <si>
    <t>CA2 DN40 40E</t>
  </si>
  <si>
    <t>CA2 DN22 E7</t>
  </si>
  <si>
    <t>LP 2K06 01BD</t>
  </si>
  <si>
    <t>LP 2K09 01BD</t>
  </si>
  <si>
    <t>Courroie codeur poutre clouage</t>
  </si>
  <si>
    <t>Courroie crantée</t>
  </si>
  <si>
    <t>510 H 4064</t>
  </si>
  <si>
    <t>Détecteur annulaire</t>
  </si>
  <si>
    <t>BO1AN30POC5T=100MS</t>
  </si>
  <si>
    <t>Bi30R-Q20-AP6X2-H1141</t>
  </si>
  <si>
    <t>SDHI-0610 23</t>
  </si>
  <si>
    <t>MD1D-2TA/50</t>
  </si>
  <si>
    <t>MD1D-R/50</t>
  </si>
  <si>
    <t>Diviseur de flux hydraulique</t>
  </si>
  <si>
    <t>électroaimant distribution pointes</t>
  </si>
  <si>
    <t>Encodeur</t>
  </si>
  <si>
    <t xml:space="preserve">Flexible riveur </t>
  </si>
  <si>
    <t>CAPE</t>
  </si>
  <si>
    <t xml:space="preserve">Lamelles dents de scie </t>
  </si>
  <si>
    <t>longueur 21,6 cm</t>
  </si>
  <si>
    <t xml:space="preserve">MAS frein </t>
  </si>
  <si>
    <t>MAS frein (arrière bleu)</t>
  </si>
  <si>
    <t xml:space="preserve">HPEV63MB 2 B34             FO,SX         1,85kW en 230/400V                     2830 tr/min                                     </t>
  </si>
  <si>
    <t xml:space="preserve">HPEV7/SA2 B34                                 R3 DX </t>
  </si>
  <si>
    <t>Taille 63</t>
  </si>
  <si>
    <t>Taille 80</t>
  </si>
  <si>
    <t>type 1615 diam 35</t>
  </si>
  <si>
    <t>type 1210 diam 30</t>
  </si>
  <si>
    <t>type 2012 diam 19</t>
  </si>
  <si>
    <t>type 2012 diam 24</t>
  </si>
  <si>
    <t>type 2012 diam 25</t>
  </si>
  <si>
    <t>type 2012 diam 28</t>
  </si>
  <si>
    <t>type 2012 diam 32</t>
  </si>
  <si>
    <t>type 2012 diam 35</t>
  </si>
  <si>
    <t>type 1008 diam 25</t>
  </si>
  <si>
    <t>type 1610 diam 28</t>
  </si>
  <si>
    <t>type 1610 diam 30</t>
  </si>
  <si>
    <t>type 2517 diam 25</t>
  </si>
  <si>
    <t>type 2517 diam 32</t>
  </si>
  <si>
    <t>type 2517 diam 38</t>
  </si>
  <si>
    <t>type 2517 diam 30</t>
  </si>
  <si>
    <t>type 2517 diam 35</t>
  </si>
  <si>
    <t>type 2517 diam 50</t>
  </si>
  <si>
    <t>type 3030 diam 50</t>
  </si>
  <si>
    <t>type 1610 diam 24</t>
  </si>
  <si>
    <t>néons</t>
  </si>
  <si>
    <t>58w</t>
  </si>
  <si>
    <t>Prise élec scpéciale</t>
  </si>
  <si>
    <r>
      <t xml:space="preserve">Equerre d6 </t>
    </r>
    <r>
      <rPr>
        <b/>
        <sz val="11"/>
        <color theme="1"/>
        <rFont val="Calibri"/>
        <family val="2"/>
        <scheme val="minor"/>
      </rPr>
      <t>m</t>
    </r>
    <r>
      <rPr>
        <sz val="11"/>
        <color theme="1"/>
        <rFont val="Calibri"/>
        <family val="2"/>
        <scheme val="minor"/>
      </rPr>
      <t>/</t>
    </r>
    <r>
      <rPr>
        <b/>
        <sz val="11"/>
        <color theme="1"/>
        <rFont val="Calibri"/>
        <family val="2"/>
        <scheme val="minor"/>
      </rPr>
      <t>f</t>
    </r>
  </si>
  <si>
    <t>Manchon d4</t>
  </si>
  <si>
    <t>Manchon d8</t>
  </si>
  <si>
    <t>Equerre d4 1/8</t>
  </si>
  <si>
    <t>Manchon d6</t>
  </si>
  <si>
    <t>Réduction d6 d8</t>
  </si>
  <si>
    <t>Té d6</t>
  </si>
  <si>
    <t>Té d6 en fer</t>
  </si>
  <si>
    <t>Droit d6m 4f</t>
  </si>
  <si>
    <t>Droit d4m 6f</t>
  </si>
  <si>
    <t>Droit d8f 6m</t>
  </si>
  <si>
    <t>Droit d8m 6f</t>
  </si>
  <si>
    <t>Equerre d8 ¼</t>
  </si>
  <si>
    <t>Equerre d6 m5</t>
  </si>
  <si>
    <t>Equerre d8 1/8</t>
  </si>
  <si>
    <t>Droit d6 1/4</t>
  </si>
  <si>
    <t>Té d8</t>
  </si>
  <si>
    <t>Mamelon 1/4</t>
  </si>
  <si>
    <t>Bouchon  d6</t>
  </si>
  <si>
    <t>Bouchon d4</t>
  </si>
  <si>
    <t>Equerre d6 1/4</t>
  </si>
  <si>
    <t>Banjo d6 1/4</t>
  </si>
  <si>
    <t>Droit d8 1/4</t>
  </si>
  <si>
    <t>Droit d4 1/8</t>
  </si>
  <si>
    <t>Droit d6 m5</t>
  </si>
  <si>
    <t>Y d6</t>
  </si>
  <si>
    <t>Equerre d6  1/4</t>
  </si>
  <si>
    <t>Equerre d6  1/8</t>
  </si>
  <si>
    <t>Banjo d6 m5</t>
  </si>
  <si>
    <t>Y d8</t>
  </si>
  <si>
    <t>Mamelon 1/8</t>
  </si>
  <si>
    <t>Reduction ¼ 1/8</t>
  </si>
  <si>
    <t>Mamelon 3/8</t>
  </si>
  <si>
    <t>SRT040</t>
  </si>
  <si>
    <t>SRT050</t>
  </si>
  <si>
    <t>SRT060</t>
  </si>
  <si>
    <t>SRT070</t>
  </si>
  <si>
    <t>SRT085</t>
  </si>
  <si>
    <t>BRT- 1./BRT25</t>
  </si>
  <si>
    <t>RELAIS 12V DC</t>
  </si>
  <si>
    <t>Ressort de traction pour skis en sortie machine</t>
  </si>
  <si>
    <t>15CM M10</t>
  </si>
  <si>
    <t>Roue crantée motrice fenwick gerbeur</t>
  </si>
  <si>
    <t>Roue stabilisatrice fenwick gerbeur</t>
  </si>
  <si>
    <t xml:space="preserve">F0009933747 </t>
  </si>
  <si>
    <t>6010CM</t>
  </si>
  <si>
    <t>6209DDU CM</t>
  </si>
  <si>
    <t>6210ZZCM</t>
  </si>
  <si>
    <t>6217CM</t>
  </si>
  <si>
    <t>6307ZZ J30</t>
  </si>
  <si>
    <t>6308DDU B AS2S</t>
  </si>
  <si>
    <t>6312DDU CM NS7S</t>
  </si>
  <si>
    <t>6205 2RS</t>
  </si>
  <si>
    <t>6002-C-2HRS</t>
  </si>
  <si>
    <t>6003-2RSR</t>
  </si>
  <si>
    <t>6005DU</t>
  </si>
  <si>
    <t>6205DDU</t>
  </si>
  <si>
    <t>6206.2RS</t>
  </si>
  <si>
    <t>6207.2RSR</t>
  </si>
  <si>
    <t>6303DU</t>
  </si>
  <si>
    <t>6304.2ZR</t>
  </si>
  <si>
    <t>Support pince CAPE</t>
  </si>
  <si>
    <t>DX ET SX</t>
  </si>
  <si>
    <t>Support relais 6-24V DC</t>
  </si>
  <si>
    <t xml:space="preserve">Tapis DDA ligne 3 </t>
  </si>
  <si>
    <t>bande transporteuse B212 V15 vert  7400mm x 1150mm sans fin</t>
  </si>
  <si>
    <t>Tapis ligne 2 apres 1/4 de tour</t>
  </si>
  <si>
    <t xml:space="preserve">bande transporteuse </t>
  </si>
  <si>
    <t>Tapis ligne 3 liaison retourneur/écornage</t>
  </si>
  <si>
    <t>Bande transporteuse 620mm x 8850mm sans fin</t>
  </si>
  <si>
    <t>Tranfo 400 ou 230/ 24-48V</t>
  </si>
  <si>
    <t>T100.24/48</t>
  </si>
  <si>
    <t>TRANSFO</t>
  </si>
  <si>
    <t>Transfo 400 ou 230/24V</t>
  </si>
  <si>
    <t>AS CS 6864 N</t>
  </si>
  <si>
    <t>Tube polyamide diametre 6</t>
  </si>
  <si>
    <t xml:space="preserve">Tube polyamide diametre 8 </t>
  </si>
  <si>
    <t>Tuyau enroulé</t>
  </si>
  <si>
    <t>diam 4</t>
  </si>
  <si>
    <t>Tuyau transparent diametre 18x23</t>
  </si>
  <si>
    <t>tubclair AL 18X23</t>
  </si>
  <si>
    <t>CQ2 B25-20DM</t>
  </si>
  <si>
    <t>CDQ2 B50 TF-75 DZ</t>
  </si>
  <si>
    <t>PN02570.200</t>
  </si>
  <si>
    <t>G449A5SM0050A00</t>
  </si>
  <si>
    <t>CP95SDB50-50</t>
  </si>
  <si>
    <t>type CQ2B25-20DM</t>
  </si>
  <si>
    <t>Vérin pour ligne 1 cloueuse 2 retourneur</t>
  </si>
  <si>
    <t>vérin pour doigts empileurs</t>
  </si>
  <si>
    <t xml:space="preserve">Valeur du stock : </t>
  </si>
  <si>
    <t>Taille 100 3kw B3 4P</t>
  </si>
  <si>
    <t>Taille 90 1,5KW B14 4P</t>
  </si>
  <si>
    <t>diametre 6</t>
  </si>
  <si>
    <t>diametre 8</t>
  </si>
  <si>
    <t>diametre 10</t>
  </si>
  <si>
    <t>diametre 12</t>
  </si>
  <si>
    <t>M4</t>
  </si>
  <si>
    <t>M5</t>
  </si>
  <si>
    <t>M6</t>
  </si>
  <si>
    <t>M6 FREIN</t>
  </si>
  <si>
    <t>M10</t>
  </si>
  <si>
    <t>M10 FREIN</t>
  </si>
  <si>
    <t>M12</t>
  </si>
  <si>
    <t>M14</t>
  </si>
  <si>
    <t>M6 X20</t>
  </si>
  <si>
    <t>M6 X30</t>
  </si>
  <si>
    <t>M6 X40</t>
  </si>
  <si>
    <t>M8 X30</t>
  </si>
  <si>
    <t>M10 X30</t>
  </si>
  <si>
    <t>M10 X40</t>
  </si>
  <si>
    <t>M10 X70</t>
  </si>
  <si>
    <t>M12 X30</t>
  </si>
  <si>
    <t>M12 X50</t>
  </si>
  <si>
    <t>M12 X110</t>
  </si>
  <si>
    <t>M12 X120</t>
  </si>
  <si>
    <t>M16 X60</t>
  </si>
  <si>
    <t>M8 X25</t>
  </si>
  <si>
    <t>M10 X25</t>
  </si>
  <si>
    <t>M5 X10</t>
  </si>
  <si>
    <t>M6 X10</t>
  </si>
  <si>
    <t>M6 X15</t>
  </si>
  <si>
    <t>M8 X20</t>
  </si>
  <si>
    <t>M8 X80</t>
  </si>
  <si>
    <t>M4 X16</t>
  </si>
  <si>
    <t>M4X50</t>
  </si>
  <si>
    <t>M5 X12</t>
  </si>
  <si>
    <t>M5 X20</t>
  </si>
  <si>
    <t>M5 X30</t>
  </si>
  <si>
    <t>M5 X40</t>
  </si>
  <si>
    <t>M5 X90</t>
  </si>
  <si>
    <t>M6 X50</t>
  </si>
  <si>
    <t>M6 X75</t>
  </si>
  <si>
    <t>M6 X110</t>
  </si>
  <si>
    <t>M10 X20</t>
  </si>
  <si>
    <t>M10 X50</t>
  </si>
  <si>
    <t>M10 X60</t>
  </si>
  <si>
    <t>M10 X80</t>
  </si>
  <si>
    <t>M10 X100</t>
  </si>
  <si>
    <t>M12 X60</t>
  </si>
  <si>
    <t>M12X70</t>
  </si>
  <si>
    <t>M14 X40</t>
  </si>
  <si>
    <t>M14 X60</t>
  </si>
  <si>
    <t>M14 X80</t>
  </si>
  <si>
    <t>M18 X60</t>
  </si>
  <si>
    <t>Amortisseur anti retour</t>
  </si>
  <si>
    <t>RB1007 RB0A17</t>
  </si>
  <si>
    <t>JJCHE2514</t>
  </si>
  <si>
    <t xml:space="preserve">pousseur planches </t>
  </si>
  <si>
    <t>Rabateur de traverses</t>
  </si>
  <si>
    <t>24227108 sx</t>
  </si>
  <si>
    <t>24227108 dx</t>
  </si>
  <si>
    <t>godets laiton cloueurs</t>
  </si>
  <si>
    <t xml:space="preserve">godet laiton </t>
  </si>
  <si>
    <t xml:space="preserve">M8 </t>
  </si>
  <si>
    <t>Chaine</t>
  </si>
  <si>
    <t>12b2 5ml</t>
  </si>
  <si>
    <t>453500040050</t>
  </si>
  <si>
    <t>0820 022 911</t>
  </si>
  <si>
    <t>1025 P0800</t>
  </si>
  <si>
    <t>165-25.035</t>
  </si>
  <si>
    <t>165-25.036</t>
  </si>
  <si>
    <t>165-71.059 (Dx)</t>
  </si>
  <si>
    <t>165-71.060 (Sx)</t>
  </si>
  <si>
    <t>1B24 210 243</t>
  </si>
  <si>
    <t>242.07.012 Dx</t>
  </si>
  <si>
    <t>242.07.012 Sx</t>
  </si>
  <si>
    <t>2571W1</t>
  </si>
  <si>
    <t>3RT1016-1BB42</t>
  </si>
  <si>
    <t>40.31</t>
  </si>
  <si>
    <t>430 04 153</t>
  </si>
  <si>
    <t>430 04 417</t>
  </si>
  <si>
    <t>55.34.8.048.0040</t>
  </si>
  <si>
    <t>55.34.8.024.0040</t>
  </si>
  <si>
    <t>55.34.9.024.0040</t>
  </si>
  <si>
    <t>804 02 026</t>
  </si>
  <si>
    <t>804 01 090</t>
  </si>
  <si>
    <t>804 82 041</t>
  </si>
  <si>
    <t>805 13 520</t>
  </si>
  <si>
    <t>810 180 05</t>
  </si>
  <si>
    <t>88144201</t>
  </si>
  <si>
    <t>88144203</t>
  </si>
  <si>
    <t>94.44.1</t>
  </si>
  <si>
    <t>9902.9024.99</t>
  </si>
  <si>
    <t>CP96SDB40-80</t>
  </si>
  <si>
    <t>Legris 0105 06 13</t>
  </si>
  <si>
    <t>Legris 0106 06 00</t>
  </si>
  <si>
    <t>R4-2014-23-5024-WT</t>
  </si>
  <si>
    <t xml:space="preserve">R4-2014-23-5048-WT </t>
  </si>
  <si>
    <t>RP011012</t>
  </si>
  <si>
    <t>88100142</t>
  </si>
  <si>
    <t>88100144</t>
  </si>
  <si>
    <t>88100186</t>
  </si>
  <si>
    <t>88100417</t>
  </si>
  <si>
    <t>234.03.025</t>
  </si>
  <si>
    <t>234.03.090</t>
  </si>
  <si>
    <t>LC1 D09</t>
  </si>
  <si>
    <t>CAD32</t>
  </si>
  <si>
    <t>axe chromé</t>
  </si>
  <si>
    <t>diam 16x260mm</t>
  </si>
  <si>
    <t>Cloueur complet</t>
  </si>
  <si>
    <t>cloueur complet</t>
  </si>
  <si>
    <t>cremaillere introducteur</t>
  </si>
  <si>
    <t>module 4</t>
  </si>
  <si>
    <t>pignon</t>
  </si>
  <si>
    <t>pignon cremaillere introducteur</t>
  </si>
  <si>
    <t>arbre cannelé</t>
  </si>
  <si>
    <t>arbre cannelé introducteur</t>
  </si>
  <si>
    <t>codeur</t>
  </si>
  <si>
    <t>hohner</t>
  </si>
  <si>
    <t>moteur introducteur</t>
  </si>
  <si>
    <t>brochless</t>
  </si>
  <si>
    <t>verin riveur</t>
  </si>
  <si>
    <t>kit joints bac a pointe</t>
  </si>
  <si>
    <t>ressort cloueur</t>
  </si>
  <si>
    <t>16571009</t>
  </si>
  <si>
    <t>809049621</t>
  </si>
  <si>
    <t>81018005</t>
  </si>
  <si>
    <t>dx</t>
  </si>
  <si>
    <t>sx</t>
  </si>
  <si>
    <t>cellule taquet</t>
  </si>
  <si>
    <t>80482041</t>
  </si>
  <si>
    <t>enclume rivetage</t>
  </si>
  <si>
    <t>24202071</t>
  </si>
  <si>
    <t>fourreaux pour riveur</t>
  </si>
  <si>
    <t>24202312</t>
  </si>
  <si>
    <t>réflecteurs diam 80</t>
  </si>
  <si>
    <t>asco54191023</t>
  </si>
  <si>
    <t>1025 P0600 31090610</t>
  </si>
  <si>
    <t>2C1AD00301AC   24 V DC</t>
  </si>
  <si>
    <t>roue motrice 4 trous</t>
  </si>
  <si>
    <t>roue motrice 5 trous</t>
  </si>
  <si>
    <t>ucf 207</t>
  </si>
  <si>
    <t>ucf214</t>
  </si>
  <si>
    <t>132 4p 9,25 4w</t>
  </si>
  <si>
    <t>Type 6207.2RSR</t>
  </si>
  <si>
    <t xml:space="preserve">M2A071B6   frein DC 104 AC 230    0,25kW en 230/400V 910 tr/min  </t>
  </si>
  <si>
    <t>M2A071B6  0,25kW en 230/400V 910 tr/min   frein DC 104 AC 230          ref corali 802 05 300</t>
  </si>
  <si>
    <t>809 31 022   type MFH-5-1/4B</t>
  </si>
  <si>
    <t>809 31 046   type MFH-3-1/8</t>
  </si>
  <si>
    <t>809 31 022   type MFH-5-1/8-B</t>
  </si>
  <si>
    <t>Type E80 LAZ   7,5 kW en 230/400V                        2800 tr/min sx</t>
  </si>
  <si>
    <t>type WT150-P460  ref 804 81 102</t>
  </si>
  <si>
    <t>type WT18-3P410  ref 804 82 053</t>
  </si>
  <si>
    <t>type WT18-2P410  ref 804 82 053</t>
  </si>
  <si>
    <t>45000019   PES50A200 DM</t>
  </si>
  <si>
    <t>type MSFG-24/42-50/60-OD   24V DC et 42V AC  ref 809 35 014</t>
  </si>
  <si>
    <t>808 06 499  type 390XL S191 AG</t>
  </si>
  <si>
    <t>Type 115-120V AC  ref 430 041 54</t>
  </si>
  <si>
    <t>Type 230V AC  ref 430 044 22</t>
  </si>
  <si>
    <t>Type 240V  ref 1 824 210 220 ou 1 824 210 234</t>
  </si>
  <si>
    <t>type 24V AC ref 430 044 16 ou 430 04 181</t>
  </si>
  <si>
    <t>Type 24V DC ref 430 041 66 ou 400 904 -042</t>
  </si>
  <si>
    <t>Type 48V AC    ref 430 044 17</t>
  </si>
  <si>
    <t>Type COMBIBOX-0810640-4003 -24V/28W -24V/21W -63008</t>
  </si>
  <si>
    <t>Type COMBIBOX-0810-670-4000-24V= K28/B21W-63008</t>
  </si>
  <si>
    <t>Type IM12-04NPP-ZC1 ref 804 82 026</t>
  </si>
  <si>
    <t>type IM12-04NPS-ZC1 ref 804 82 025</t>
  </si>
  <si>
    <t>Type HPEV63MB 2 B34 -FO,DX-1,85kW en 230/400V -2830 tr/min</t>
  </si>
  <si>
    <t>Type HPEV71SA 2 B34 -2,3kW en 230/400V- 2855 tr/min -FO,DX-Filetage pas à droite</t>
  </si>
  <si>
    <t>Type HPEV71SA 2 B34-2,3kW en 230/400V-2855 tr/min -FO,SX                      Filetage pas à gauche</t>
  </si>
  <si>
    <t>Type K21R 112 M6-2,2 kW en 230/400V   950 tr/min</t>
  </si>
  <si>
    <t>Type SSG3WD80 N4-0,75kW en 230/400V-1400 tr/min</t>
  </si>
  <si>
    <t>Type ZKF90L 4 B14-1,5kW en 230/400V-1425 tr/min</t>
  </si>
  <si>
    <t>corali: 802 11 584-type VF49P1P71 B5 -Montage B3  i=10</t>
  </si>
  <si>
    <t>type 442500180025-KN25D25 DM</t>
  </si>
  <si>
    <t>type 442500180040-KN25D40 DM</t>
  </si>
  <si>
    <t>type 449500130050-PEC32NA50 DM</t>
  </si>
  <si>
    <t>type 449500140050 PEC40NA50 DM</t>
  </si>
  <si>
    <t>type 4495T2040020-PEC40NA.T20-DM</t>
  </si>
  <si>
    <t>type 45000004-PES32A160DM</t>
  </si>
  <si>
    <t>type 45000018-PES50A160 DM</t>
  </si>
  <si>
    <t>type 453500050160-PES50PA160-DM</t>
  </si>
  <si>
    <t>type 453500060050-PES63PA50-DM</t>
  </si>
  <si>
    <t xml:space="preserve">HPEV7/SA2 B3-R3 FO,DX </t>
  </si>
  <si>
    <t xml:space="preserve">HPEV7/SA2 B34-R3 FO,SX </t>
  </si>
  <si>
    <t>Type E80 LA2 -7,5 kW en 230/400V                        2800 tr/min dx</t>
  </si>
  <si>
    <t>10 pins pour en/codeur ref 804 02 026</t>
  </si>
  <si>
    <t>43700662 PCN40A100S</t>
  </si>
  <si>
    <t>43700662  PCN40A100S</t>
  </si>
  <si>
    <t>43800098  CIS50NA100-DM</t>
  </si>
  <si>
    <t>442500010015 KN20R15 DM</t>
  </si>
  <si>
    <t>442500200020  KN40D20 DM</t>
  </si>
  <si>
    <t>449500130050 PEC32NA50 DM</t>
  </si>
  <si>
    <t>45000005 PES32A200 DM</t>
  </si>
  <si>
    <t>45000007 PES40A25 DM</t>
  </si>
  <si>
    <t>45000009  PES40A100 DM</t>
  </si>
  <si>
    <t>453500030200 PES32PA200DM</t>
  </si>
  <si>
    <t>453500040050 PES40PA50-DM</t>
  </si>
  <si>
    <t>453500040080 PES40PA80-DM</t>
  </si>
  <si>
    <t>45350004050  PES40PA50-DM</t>
  </si>
  <si>
    <t>ECQ2 B40-30D   809 04 547</t>
  </si>
  <si>
    <t>ECQ2B40-50 DM Diam 40 course 50</t>
  </si>
  <si>
    <t>G441AM2G0050A00-025 x 0050</t>
  </si>
  <si>
    <t>G453A35KO160A00-032 x 0160</t>
  </si>
  <si>
    <t>G453A4SK0080A00-040 x 0080</t>
  </si>
  <si>
    <t>G453A5SK0160A0-050 x 0160</t>
  </si>
  <si>
    <t>G453A6SK0050A00-063 x 0050</t>
  </si>
  <si>
    <t>1319.40.200.01 diam 40 course 200</t>
  </si>
  <si>
    <t>1319.50.150-01 diam 50 course 150</t>
  </si>
  <si>
    <t>4495T2040010 PEC40NA.T.10-D</t>
  </si>
  <si>
    <t>809 04 551 CQ2B4OTF-35DMZ</t>
  </si>
  <si>
    <t>G453A3SK0160A00-032 x 0160</t>
  </si>
  <si>
    <t>ref ok</t>
  </si>
  <si>
    <t>Courroie codeur poutre clouage/808 06 499  type 390XL S191 AG</t>
  </si>
  <si>
    <t>M12 frein</t>
  </si>
  <si>
    <t>palier phuse 25</t>
  </si>
  <si>
    <t>Arbre 1</t>
  </si>
  <si>
    <t>Arbre 2</t>
  </si>
  <si>
    <t>Arbre 3</t>
  </si>
  <si>
    <t>Arbre 4</t>
  </si>
  <si>
    <t>Arbre 5</t>
  </si>
  <si>
    <t>Arbre 6</t>
  </si>
  <si>
    <t>bobine 2</t>
  </si>
  <si>
    <t>bobine 3</t>
  </si>
  <si>
    <t>bobine 4</t>
  </si>
  <si>
    <t>bobine 5</t>
  </si>
  <si>
    <t>bobine 6</t>
  </si>
  <si>
    <t>bobine 7</t>
  </si>
  <si>
    <t>bobine 1</t>
  </si>
  <si>
    <t>Bride 1</t>
  </si>
  <si>
    <t>Bride 2</t>
  </si>
  <si>
    <t>Bride 3</t>
  </si>
  <si>
    <t>Bride 4</t>
  </si>
  <si>
    <t>Bride 5</t>
  </si>
  <si>
    <t>Bride 6</t>
  </si>
  <si>
    <t>Bride 7</t>
  </si>
  <si>
    <t>Bride 8</t>
  </si>
  <si>
    <t>Bride 9</t>
  </si>
  <si>
    <t>Bride 10</t>
  </si>
  <si>
    <t>Capteur 1</t>
  </si>
  <si>
    <t>Capteur 2</t>
  </si>
  <si>
    <t>cellule 1</t>
  </si>
  <si>
    <t>cellule 2</t>
  </si>
  <si>
    <t>cellule 3</t>
  </si>
  <si>
    <t>cellule 4</t>
  </si>
  <si>
    <t>cellule 5</t>
  </si>
  <si>
    <t>cellule 6</t>
  </si>
  <si>
    <t>cellule 7</t>
  </si>
  <si>
    <t>cellule 8</t>
  </si>
  <si>
    <t>cellule 9</t>
  </si>
  <si>
    <t>cellule 10</t>
  </si>
  <si>
    <t>Contact instantané 1</t>
  </si>
  <si>
    <t>Contact instantané 2</t>
  </si>
  <si>
    <t>Contact instantané 3</t>
  </si>
  <si>
    <t>Contacteur  11</t>
  </si>
  <si>
    <t>Contacteur  12</t>
  </si>
  <si>
    <t>Contacteur  13</t>
  </si>
  <si>
    <t>Contacteur  14</t>
  </si>
  <si>
    <t>Contacteur  15</t>
  </si>
  <si>
    <t>Contacteur  16</t>
  </si>
  <si>
    <t>Contacteur  17</t>
  </si>
  <si>
    <t>Contacteur  18</t>
  </si>
  <si>
    <t>Contacteur  19</t>
  </si>
  <si>
    <t>Contacteur  20</t>
  </si>
  <si>
    <t>Contacteur  21</t>
  </si>
  <si>
    <t>Contacteur  22</t>
  </si>
  <si>
    <t>Contacteur  23</t>
  </si>
  <si>
    <t>Contacteur  24</t>
  </si>
  <si>
    <t>Contacteur  25</t>
  </si>
  <si>
    <t>Contacteur  26</t>
  </si>
  <si>
    <t>Contacteur  27</t>
  </si>
  <si>
    <t>Contacteur  28</t>
  </si>
  <si>
    <t>Distributeur pneumatique 1</t>
  </si>
  <si>
    <t>Distributeur pneumatique 2</t>
  </si>
  <si>
    <t>Distributeurs 1</t>
  </si>
  <si>
    <t>Distributeurs 2</t>
  </si>
  <si>
    <t>Distributeurs 3</t>
  </si>
  <si>
    <t>ecrous 1</t>
  </si>
  <si>
    <t>ecrous 2</t>
  </si>
  <si>
    <t>ecrous 3</t>
  </si>
  <si>
    <t>ecrous 4</t>
  </si>
  <si>
    <t>ecrous 5</t>
  </si>
  <si>
    <t>ecrous 6</t>
  </si>
  <si>
    <t>ecrous 7</t>
  </si>
  <si>
    <t>ecrous 8</t>
  </si>
  <si>
    <t>ecrous 9</t>
  </si>
  <si>
    <t>ecrous 10</t>
  </si>
  <si>
    <t>ecrous 11</t>
  </si>
  <si>
    <t>ecrous 12</t>
  </si>
  <si>
    <t>ecrous 13</t>
  </si>
  <si>
    <t>ecrous 14</t>
  </si>
  <si>
    <t>ecrous 15</t>
  </si>
  <si>
    <t>ecrous 16</t>
  </si>
  <si>
    <t>ecrous 17</t>
  </si>
  <si>
    <t>Electrovanne 1</t>
  </si>
  <si>
    <t>Electrovanne 2</t>
  </si>
  <si>
    <t>Electrovanne 3</t>
  </si>
  <si>
    <t>Embrayage 1</t>
  </si>
  <si>
    <t>Embrayage 2</t>
  </si>
  <si>
    <t>Glissières 1</t>
  </si>
  <si>
    <t>Glissières 2</t>
  </si>
  <si>
    <t>Kit joints riveur 2</t>
  </si>
  <si>
    <t>Machoires neuves cloueurs 1</t>
  </si>
  <si>
    <t>Machoires neuves cloueurs 2</t>
  </si>
  <si>
    <t>moteur 1</t>
  </si>
  <si>
    <t>moteur 2</t>
  </si>
  <si>
    <t>moteur 3</t>
  </si>
  <si>
    <t>moteur 4</t>
  </si>
  <si>
    <t>moteur 5</t>
  </si>
  <si>
    <t>moteur 6</t>
  </si>
  <si>
    <t>moteur 7</t>
  </si>
  <si>
    <t>moteur 8</t>
  </si>
  <si>
    <t>moteur 9</t>
  </si>
  <si>
    <t>moteur 10</t>
  </si>
  <si>
    <t>moteur 11</t>
  </si>
  <si>
    <t>moteur 12</t>
  </si>
  <si>
    <t>moteur 13</t>
  </si>
  <si>
    <t>moteurs 14</t>
  </si>
  <si>
    <t>moteurs 15</t>
  </si>
  <si>
    <t>moteurs 16</t>
  </si>
  <si>
    <t>moteurs 17</t>
  </si>
  <si>
    <t>Moyeux 1</t>
  </si>
  <si>
    <t>Moyeux 2</t>
  </si>
  <si>
    <t>Moyeux 3</t>
  </si>
  <si>
    <t>Moyeux 4</t>
  </si>
  <si>
    <t>Moyeux 5</t>
  </si>
  <si>
    <t>Moyeux 6</t>
  </si>
  <si>
    <t>Moyeux 7</t>
  </si>
  <si>
    <t>Moyeux 8</t>
  </si>
  <si>
    <t>Moyeux 9</t>
  </si>
  <si>
    <t>Moyeux 10</t>
  </si>
  <si>
    <t>Moyeux 11</t>
  </si>
  <si>
    <t>Moyeux 12</t>
  </si>
  <si>
    <t>Moyeux 13</t>
  </si>
  <si>
    <t>Moyeux 14</t>
  </si>
  <si>
    <t>Moyeux 15</t>
  </si>
  <si>
    <t>Moyeux 16</t>
  </si>
  <si>
    <t>Moyeux 17</t>
  </si>
  <si>
    <t>Moyeux 18</t>
  </si>
  <si>
    <t>Moyeux 19</t>
  </si>
  <si>
    <t>palier 1</t>
  </si>
  <si>
    <t>palier 2</t>
  </si>
  <si>
    <t>Palier 3</t>
  </si>
  <si>
    <t>Pièce levier 1</t>
  </si>
  <si>
    <t>Pièce levier 2</t>
  </si>
  <si>
    <t>raccord air 1</t>
  </si>
  <si>
    <t>raccord air 2</t>
  </si>
  <si>
    <t>raccord air 3</t>
  </si>
  <si>
    <t>raccord air 4</t>
  </si>
  <si>
    <t>raccord air 5</t>
  </si>
  <si>
    <t>raccord air 6</t>
  </si>
  <si>
    <t>raccord air 8</t>
  </si>
  <si>
    <t>raccord air 9</t>
  </si>
  <si>
    <t>raccord air 10</t>
  </si>
  <si>
    <t>raccord air 11</t>
  </si>
  <si>
    <t>raccord air 12</t>
  </si>
  <si>
    <t>raccord air 13</t>
  </si>
  <si>
    <t>raccord air 14</t>
  </si>
  <si>
    <t>raccord air 15</t>
  </si>
  <si>
    <t>raccord air 16</t>
  </si>
  <si>
    <t>raccord air 17</t>
  </si>
  <si>
    <t>raccord air 18</t>
  </si>
  <si>
    <t>raccord air 19</t>
  </si>
  <si>
    <t>raccord air 20</t>
  </si>
  <si>
    <t>raccord air 21</t>
  </si>
  <si>
    <t>raccord air 22</t>
  </si>
  <si>
    <t>raccord air 23</t>
  </si>
  <si>
    <t>raccord air 24</t>
  </si>
  <si>
    <t>raccord air 25</t>
  </si>
  <si>
    <t>raccord air 26</t>
  </si>
  <si>
    <t>raccord air 27</t>
  </si>
  <si>
    <t>raccord air 28</t>
  </si>
  <si>
    <t>raccord air 29</t>
  </si>
  <si>
    <t>raccord air 30</t>
  </si>
  <si>
    <t>raccord air 32</t>
  </si>
  <si>
    <t>raccord air 33</t>
  </si>
  <si>
    <t>raccord air 34</t>
  </si>
  <si>
    <t>raccord air 35</t>
  </si>
  <si>
    <t>raccord air 36</t>
  </si>
  <si>
    <t>Raccords à olives diamètre 6/1</t>
  </si>
  <si>
    <t>raccords à olives diamètre 6/1</t>
  </si>
  <si>
    <t>reducteur 1</t>
  </si>
  <si>
    <t>reducteur 2</t>
  </si>
  <si>
    <t>reducteur 3</t>
  </si>
  <si>
    <t>reducteur 4</t>
  </si>
  <si>
    <t>reducteur 5</t>
  </si>
  <si>
    <t>reducteur 6</t>
  </si>
  <si>
    <t>Relais 24V AC /1</t>
  </si>
  <si>
    <t>Relais 24V AC /2</t>
  </si>
  <si>
    <t>Relais 24V AC /3</t>
  </si>
  <si>
    <t>Relais 24V AC /4</t>
  </si>
  <si>
    <t>Relais 48V AC /1</t>
  </si>
  <si>
    <t>Relais 48V AC /2</t>
  </si>
  <si>
    <t>rondelles 1</t>
  </si>
  <si>
    <t>rondelles 2</t>
  </si>
  <si>
    <t>rondelles 3</t>
  </si>
  <si>
    <t>rondelles 4</t>
  </si>
  <si>
    <t>roulement 1</t>
  </si>
  <si>
    <t>roulement 2</t>
  </si>
  <si>
    <t>roulement 3</t>
  </si>
  <si>
    <t>roulement 4</t>
  </si>
  <si>
    <t>roulement 6</t>
  </si>
  <si>
    <t>roulement 7</t>
  </si>
  <si>
    <t>roulement 8</t>
  </si>
  <si>
    <t>roulement 10</t>
  </si>
  <si>
    <t>roulement 12</t>
  </si>
  <si>
    <t>roulement 13</t>
  </si>
  <si>
    <t>roulement 14</t>
  </si>
  <si>
    <t>roulement 16</t>
  </si>
  <si>
    <t>roulement 17</t>
  </si>
  <si>
    <t>roulement 18</t>
  </si>
  <si>
    <t>roulement 19</t>
  </si>
  <si>
    <t>roulement 23</t>
  </si>
  <si>
    <t>roulement 25</t>
  </si>
  <si>
    <t>roulement 26</t>
  </si>
  <si>
    <t>roulement 29</t>
  </si>
  <si>
    <t>roulement 32</t>
  </si>
  <si>
    <t>roulement 34</t>
  </si>
  <si>
    <t>roulement 35</t>
  </si>
  <si>
    <t>roulement 37</t>
  </si>
  <si>
    <t>roulement 38</t>
  </si>
  <si>
    <t>roulement 39</t>
  </si>
  <si>
    <t>roulement 40</t>
  </si>
  <si>
    <t>roulement 45</t>
  </si>
  <si>
    <t>roulement 50</t>
  </si>
  <si>
    <t>roulement 51</t>
  </si>
  <si>
    <t>roulement 53</t>
  </si>
  <si>
    <t>roulement 54</t>
  </si>
  <si>
    <t>roulement 56</t>
  </si>
  <si>
    <t>roulement 57</t>
  </si>
  <si>
    <t>roulement 58</t>
  </si>
  <si>
    <t>roulement 59</t>
  </si>
  <si>
    <t>roulement 65</t>
  </si>
  <si>
    <t>roulement 75</t>
  </si>
  <si>
    <t>roulement 76</t>
  </si>
  <si>
    <t>roulement 77</t>
  </si>
  <si>
    <t>roulement 78</t>
  </si>
  <si>
    <t>roulement 80</t>
  </si>
  <si>
    <t>Support relais 1</t>
  </si>
  <si>
    <t>Support relais 2</t>
  </si>
  <si>
    <t>verin 2</t>
  </si>
  <si>
    <t>verin 3</t>
  </si>
  <si>
    <t>verin 4</t>
  </si>
  <si>
    <t>verin 6</t>
  </si>
  <si>
    <t>verin 7</t>
  </si>
  <si>
    <t>verin 8</t>
  </si>
  <si>
    <t>verin 9</t>
  </si>
  <si>
    <t>verin 10</t>
  </si>
  <si>
    <t>verin 11</t>
  </si>
  <si>
    <t>verin 12</t>
  </si>
  <si>
    <t>verin 16</t>
  </si>
  <si>
    <t>verin 17</t>
  </si>
  <si>
    <t>verin 18</t>
  </si>
  <si>
    <t>verin 19</t>
  </si>
  <si>
    <t>verin 20</t>
  </si>
  <si>
    <t>verin 21</t>
  </si>
  <si>
    <t>verin 22</t>
  </si>
  <si>
    <t>verin 23</t>
  </si>
  <si>
    <t>verin 25</t>
  </si>
  <si>
    <t>verin 26</t>
  </si>
  <si>
    <t>verin 27</t>
  </si>
  <si>
    <t>verin 28</t>
  </si>
  <si>
    <t>verin 29</t>
  </si>
  <si>
    <t>verin 30</t>
  </si>
  <si>
    <t>verin 31</t>
  </si>
  <si>
    <t>verin 32</t>
  </si>
  <si>
    <t>verin 33</t>
  </si>
  <si>
    <t>verin 34</t>
  </si>
  <si>
    <t>verin 35</t>
  </si>
  <si>
    <t>verin 36</t>
  </si>
  <si>
    <t>verin 37</t>
  </si>
  <si>
    <t>verin 38</t>
  </si>
  <si>
    <t>verin 39</t>
  </si>
  <si>
    <t>verin 40</t>
  </si>
  <si>
    <t>verin 41</t>
  </si>
  <si>
    <t>VERINS PNEUMATIQUES 1</t>
  </si>
  <si>
    <t>VERINS PNEUMATIQUES 2</t>
  </si>
  <si>
    <t>VERINS PNEUMATIQUES 3</t>
  </si>
  <si>
    <t>VERINS PNEUMATIQUES 4</t>
  </si>
  <si>
    <t>VERINS PNEUMATIQUES 5</t>
  </si>
  <si>
    <t>VERINS PNEUMATIQUES 6</t>
  </si>
  <si>
    <t>VERINS PNEUMATIQUES 7</t>
  </si>
  <si>
    <t>VERINS PNEUMATIQUES 8</t>
  </si>
  <si>
    <t>VERINS PNEUMATIQUES 9</t>
  </si>
  <si>
    <t>VERINS PNEUMATIQUES 10</t>
  </si>
  <si>
    <t>VERINS PNEUMATIQUES 11</t>
  </si>
  <si>
    <t>VERINS PNEUMATIQUES 12</t>
  </si>
  <si>
    <t>VERINS PNEUMATIQUES 13</t>
  </si>
  <si>
    <t>vis CHC 1</t>
  </si>
  <si>
    <t>vis CHC 2</t>
  </si>
  <si>
    <t>vis CHC 3</t>
  </si>
  <si>
    <t>vis CHC 4</t>
  </si>
  <si>
    <t>vis CHC 5</t>
  </si>
  <si>
    <t>vis CHC 6</t>
  </si>
  <si>
    <t>vis CHC 7</t>
  </si>
  <si>
    <t>vis CHC 8</t>
  </si>
  <si>
    <t>vis CHC 9</t>
  </si>
  <si>
    <t>vis CHC 10</t>
  </si>
  <si>
    <t>vis CHC 11</t>
  </si>
  <si>
    <t>vis CHC 12</t>
  </si>
  <si>
    <t>vis CHC 13</t>
  </si>
  <si>
    <t>vis CHC 14</t>
  </si>
  <si>
    <t>vis CHC 15</t>
  </si>
  <si>
    <t>vis CHC 16</t>
  </si>
  <si>
    <t>vis CHC 17</t>
  </si>
  <si>
    <t>vis CHC 18</t>
  </si>
  <si>
    <t>vis CHC 19</t>
  </si>
  <si>
    <t>vis CHC 20</t>
  </si>
  <si>
    <t>vis CHC 21</t>
  </si>
  <si>
    <t>vis CHC 22</t>
  </si>
  <si>
    <t>vis CHC 23</t>
  </si>
  <si>
    <t>vis CHC 24</t>
  </si>
  <si>
    <t>vis CHC 25</t>
  </si>
  <si>
    <t>vis CHC 26</t>
  </si>
  <si>
    <t>vis CHC 27</t>
  </si>
  <si>
    <t>vis CHC 28</t>
  </si>
  <si>
    <t>vis CHC 29</t>
  </si>
  <si>
    <t>vis tete basse CHC 1</t>
  </si>
  <si>
    <t>vis tete basse CHC 2</t>
  </si>
  <si>
    <t>vis tete basse CHC 3</t>
  </si>
  <si>
    <t>Vis tete fraisée 1</t>
  </si>
  <si>
    <t>Vis tete fraisée 2</t>
  </si>
  <si>
    <t>Vis tete fraisée 3</t>
  </si>
  <si>
    <t>Vis tete fraisée 4</t>
  </si>
  <si>
    <t>Vis tete fraisée 5</t>
  </si>
  <si>
    <t>Vis tete fraisée 6</t>
  </si>
  <si>
    <t>Vis tete fraisée 7</t>
  </si>
  <si>
    <t>vis tete H 1</t>
  </si>
  <si>
    <t>vis tete H 2</t>
  </si>
  <si>
    <t>vis tete H 3</t>
  </si>
  <si>
    <t>vis tete H 4</t>
  </si>
  <si>
    <t>vis tete H 5</t>
  </si>
  <si>
    <t>vis tete H 6</t>
  </si>
  <si>
    <t>vis tete H 7</t>
  </si>
  <si>
    <t>vis tete H 8</t>
  </si>
  <si>
    <t>vis tete H 9</t>
  </si>
  <si>
    <t>vis tete H 10</t>
  </si>
  <si>
    <t>vis tete H 11</t>
  </si>
  <si>
    <t>vis tete H 12</t>
  </si>
  <si>
    <t>Capteurs de position tiges vérins 1</t>
  </si>
  <si>
    <t>Capteurs de position tiges vérins 2</t>
  </si>
  <si>
    <t>Capteurs de position tiges vérins 3</t>
  </si>
  <si>
    <t>Capteurs de position tiges vérins 4</t>
  </si>
  <si>
    <t>Capteurs de position tiges vérins 5</t>
  </si>
  <si>
    <t>Capteurs de position tiges vérins 6</t>
  </si>
  <si>
    <t>Capteurs de position tiges vérins 7</t>
  </si>
  <si>
    <t>Capteurs de position tiges vérins 8</t>
  </si>
  <si>
    <t>électrodistributeur 1</t>
  </si>
  <si>
    <t>électrodistributeur 2</t>
  </si>
  <si>
    <t>électrodistributeur 3</t>
  </si>
  <si>
    <t>électrodistributeur 4</t>
  </si>
  <si>
    <t>levier alignement 1</t>
  </si>
  <si>
    <t>levier alignement 2</t>
  </si>
  <si>
    <t>43500314 C25AS50 DM</t>
  </si>
  <si>
    <t xml:space="preserve">809 54 019  diam 20 ext  diam 16 int </t>
  </si>
  <si>
    <t>tuyau polyuréthane 1</t>
  </si>
  <si>
    <t>Fonction de sortie complémentaire (capteur magnétique) 1</t>
  </si>
  <si>
    <t>Fonction de sortie complémentaire (capteur magnétique) 2</t>
  </si>
  <si>
    <t>Palier 3/palier phuse 25</t>
  </si>
  <si>
    <t>verin 33/G449A5SM0050A00</t>
  </si>
  <si>
    <t>moteurs 14/Taille 100 3kw B3 4P</t>
  </si>
  <si>
    <t>cellule 4/QS18VP6AF100Q5</t>
  </si>
  <si>
    <t>moteurs 17/Taille 90 1,5KW B14 4P</t>
  </si>
  <si>
    <t>Amortisseur anti retour/RB1007 RB0A17</t>
  </si>
  <si>
    <t>cellule 3/Ni8UM12AP6XH1141</t>
  </si>
  <si>
    <t>60908</t>
  </si>
  <si>
    <t>roulement 81</t>
  </si>
  <si>
    <t>VERINS PNEUMATIQUES 1/G453A3SK0160A00-032 x 0160</t>
  </si>
  <si>
    <t>cellule</t>
  </si>
  <si>
    <t>b0an30dis460</t>
  </si>
  <si>
    <t>axe réglage butée empileur</t>
  </si>
  <si>
    <t>axe vis trapézoidale</t>
  </si>
  <si>
    <t>moteur électrique</t>
  </si>
  <si>
    <t>taille 90 4p 1,5 kw b14</t>
  </si>
  <si>
    <t>xckt1587922</t>
  </si>
  <si>
    <t>capteur position</t>
  </si>
  <si>
    <t>moteur frein</t>
  </si>
  <si>
    <t>taille 80 4p b5 0,75 kw</t>
  </si>
  <si>
    <t>moteur frein/taille 80 4p b5 0,75 kw</t>
  </si>
  <si>
    <t>capteur position/xckt1587922</t>
  </si>
  <si>
    <t>axe réglage butée empileur/axe vis trapézoidale</t>
  </si>
  <si>
    <t xml:space="preserve">Tuyau enroulé/809 54 019  diam 20 ext  diam 16 int </t>
  </si>
  <si>
    <t>moteur électrique/taille 90 4p 1,5 kw b14</t>
  </si>
  <si>
    <t>moteur électrique/Taille 100 3kw B3 4P</t>
  </si>
  <si>
    <t>lc1d18b7</t>
  </si>
  <si>
    <t>contacteur lc1d18b7</t>
  </si>
  <si>
    <t xml:space="preserve">bouton arrêt d'urgence zb4bc4 </t>
  </si>
  <si>
    <t xml:space="preserve"> zb4bc4</t>
  </si>
  <si>
    <t>contacteur lc1d18b7/lc1d18b7</t>
  </si>
  <si>
    <t>verin 32/G441AM2G0050A00-025 x 0050</t>
  </si>
  <si>
    <t>raccord air 9/Droit d6 m5</t>
  </si>
  <si>
    <t>raccord air 17/Equerre d6  1/8</t>
  </si>
  <si>
    <t>moteur</t>
  </si>
  <si>
    <t>taille 80 4p 0,75kw b5</t>
  </si>
  <si>
    <t>moteur/taille 80 4p 0,75kw b5</t>
  </si>
  <si>
    <t xml:space="preserve">lame scie carbure </t>
  </si>
  <si>
    <t>z100 d30 diametre 305</t>
  </si>
  <si>
    <t>lame scie carbure /z100 d30 diametre 305</t>
  </si>
  <si>
    <t>gaine aspiration</t>
  </si>
  <si>
    <t>gaine d125 polyurethane</t>
  </si>
  <si>
    <t>gaine aspiration/gaine d125 polyurethane</t>
  </si>
  <si>
    <t>bride reducteur</t>
  </si>
  <si>
    <t>bride k4 t80 b14</t>
  </si>
  <si>
    <t>bride reducteur/bride k4 t80 b14</t>
  </si>
  <si>
    <t>moteur electrique</t>
  </si>
  <si>
    <t>moteur t71 4p 0,37kw</t>
  </si>
  <si>
    <t>moteur electrique/moteur t71 4p 0,37kw</t>
  </si>
  <si>
    <t>cellule 6/QS18VP6DQ8</t>
  </si>
  <si>
    <t>verin 35/G453A4SK0080A00-040 x 0080</t>
  </si>
  <si>
    <t>verin 28/CP96SDB40-80</t>
  </si>
  <si>
    <t>axe distribution pointes</t>
  </si>
  <si>
    <t>axe corali 165 25 24</t>
  </si>
  <si>
    <t>axe distribution pointes/axe corali 165 25 24</t>
  </si>
  <si>
    <t>Codeur/GHM406-1000-006</t>
  </si>
  <si>
    <t>enclume rivetage/riveur cape</t>
  </si>
  <si>
    <t>riveur cape cpa198*cpa198,1</t>
  </si>
  <si>
    <t>cellule 1/Ni12UM18AP6Xh1141</t>
  </si>
  <si>
    <t>vis CHC 8/M10 X60</t>
  </si>
  <si>
    <t xml:space="preserve">tuyau tressé </t>
  </si>
  <si>
    <t>tricoclair 10*16</t>
  </si>
  <si>
    <t>tuyau tressé /tricoclair 10*16</t>
  </si>
  <si>
    <t xml:space="preserve">raccord olive </t>
  </si>
  <si>
    <t>diametre 4 01110400</t>
  </si>
  <si>
    <t>fourrure</t>
  </si>
  <si>
    <t>diametre 2,7 01270427</t>
  </si>
  <si>
    <t>raccord olive /diametre 4 01110400</t>
  </si>
  <si>
    <t>cellule 7/QS18VP6LPQ8</t>
  </si>
  <si>
    <t>cellule sick wt150-p460</t>
  </si>
  <si>
    <t>reflecteur brt 84</t>
  </si>
  <si>
    <t>reflecteur rond</t>
  </si>
  <si>
    <t>cellule/cellule sick wt150-p460</t>
  </si>
  <si>
    <t>reflecteur rond/reflecteur brt 84</t>
  </si>
  <si>
    <t>fourrure/diametre 2,7 01270427</t>
  </si>
  <si>
    <t>axe chromé/diam 16x260mm</t>
  </si>
  <si>
    <t>raccord air 28/Manchon d8</t>
  </si>
  <si>
    <t>Moteur frein</t>
  </si>
  <si>
    <t>motovario t100 4p 2,2 kw frein 3</t>
  </si>
  <si>
    <t>Moteur frein/motovario t100 4p 2,2 kw frein 3</t>
  </si>
  <si>
    <t>Contacteur  26/3RT1026-1B..0</t>
  </si>
  <si>
    <t>Capteurs de position tiges vérins 8/REED-FL2-00</t>
  </si>
  <si>
    <t>Roue crantée motrice fenwick gerbeur/roue motrice 5 trous</t>
  </si>
  <si>
    <t>datalogic s3z-pr-5-m01-pl</t>
  </si>
  <si>
    <t>cellule/datalogic s3z-pr-5-m01-pl</t>
  </si>
  <si>
    <t>reducteur 1/SRT040</t>
  </si>
  <si>
    <t>douille à billes</t>
  </si>
  <si>
    <t xml:space="preserve"> kb20-pp</t>
  </si>
  <si>
    <t>douille à billes/ kb20-pp</t>
  </si>
  <si>
    <t xml:space="preserve">lame </t>
  </si>
  <si>
    <t>scie a metaux</t>
  </si>
  <si>
    <t>attache rapide</t>
  </si>
  <si>
    <t>demi maillon 16b1</t>
  </si>
  <si>
    <t>lame /scie a metaux</t>
  </si>
  <si>
    <t>attache rapide/demi maillon 16b1</t>
  </si>
  <si>
    <t>cable et connecteur/WC4T-5/TEL</t>
  </si>
  <si>
    <t>cellule capte noir</t>
  </si>
  <si>
    <t>datalogic s62-pa-5-m21-pp</t>
  </si>
  <si>
    <t xml:space="preserve">bagues riveur </t>
  </si>
  <si>
    <t>corali 24202312</t>
  </si>
  <si>
    <t>corali 24202071</t>
  </si>
  <si>
    <t>enclume riveur</t>
  </si>
  <si>
    <t>axe enclume</t>
  </si>
  <si>
    <t>corali 81334225</t>
  </si>
  <si>
    <t>entretoise riveur</t>
  </si>
  <si>
    <t>corali 24202187</t>
  </si>
  <si>
    <t>bagues</t>
  </si>
  <si>
    <t>enclume guide 24202312</t>
  </si>
  <si>
    <t>voyants</t>
  </si>
  <si>
    <t>pointes 80528102</t>
  </si>
  <si>
    <t>capte noi datalogic</t>
  </si>
  <si>
    <t>cellule s62 pa5m21pp</t>
  </si>
  <si>
    <t>cellule capte noir/datalogic s62-pa-5-m21-pp</t>
  </si>
  <si>
    <t>bagues/enclume guide 24202312</t>
  </si>
  <si>
    <t>chc m12*50</t>
  </si>
  <si>
    <t>chc m14*40</t>
  </si>
  <si>
    <t>chc m6*90</t>
  </si>
  <si>
    <t>reducteur</t>
  </si>
  <si>
    <t>varvel srt04015g319</t>
  </si>
  <si>
    <t>moteur four</t>
  </si>
  <si>
    <t>vis 12</t>
  </si>
  <si>
    <t>vis 14</t>
  </si>
  <si>
    <t>vis 6</t>
  </si>
  <si>
    <t>taille 100 3kw B3 4P</t>
  </si>
  <si>
    <t>vis 12/chc m12*50</t>
  </si>
  <si>
    <t>vis 14/chc m14*40</t>
  </si>
  <si>
    <t>vis 6/chc m6*90</t>
  </si>
  <si>
    <t>reducteur/varvel srt04015g319</t>
  </si>
  <si>
    <t>moteur four/taille 100 3kw B3 4P</t>
  </si>
  <si>
    <t>cellule clou</t>
  </si>
  <si>
    <t>bi30rq20ap6xh1141</t>
  </si>
  <si>
    <t>cellule clou/bi30rq20ap6xh1141</t>
  </si>
  <si>
    <t>chaine</t>
  </si>
  <si>
    <t>8b1</t>
  </si>
  <si>
    <t>chaine/8b1</t>
  </si>
  <si>
    <t>vis CHC 29/M8 X30</t>
  </si>
  <si>
    <t>rotule</t>
  </si>
  <si>
    <t>gakr20pb droit</t>
  </si>
  <si>
    <t>moteur 6/Type E80 LA2 -7,5 kW en 230/400V                        2800 tr/min dx</t>
  </si>
  <si>
    <t>palier</t>
  </si>
  <si>
    <t>ucf204</t>
  </si>
  <si>
    <t>patin</t>
  </si>
  <si>
    <t>hiwin HGW35HCZ0H</t>
  </si>
  <si>
    <t>palier/ucf204</t>
  </si>
  <si>
    <t>patin/hiwin HGW35HCZ0H</t>
  </si>
  <si>
    <t>moyeu amovible</t>
  </si>
  <si>
    <t>2012AL35</t>
  </si>
  <si>
    <t>moyeu amovible/2012AL35</t>
  </si>
  <si>
    <t>taille 100 4p 2,2 kw b5</t>
  </si>
  <si>
    <t>10b1</t>
  </si>
  <si>
    <t>12b1</t>
  </si>
  <si>
    <t>vis</t>
  </si>
  <si>
    <t>fhc10*40</t>
  </si>
  <si>
    <t>rail</t>
  </si>
  <si>
    <t>hgr35</t>
  </si>
  <si>
    <t xml:space="preserve">disque </t>
  </si>
  <si>
    <t>pignon 70 dents 12b1</t>
  </si>
  <si>
    <t xml:space="preserve">pignon </t>
  </si>
  <si>
    <t>32 dents/moyeu 2012</t>
  </si>
  <si>
    <t>distributeur hydraulique</t>
  </si>
  <si>
    <t>dhi071100</t>
  </si>
  <si>
    <t xml:space="preserve">bobine </t>
  </si>
  <si>
    <t>48 vac</t>
  </si>
  <si>
    <t>moteur frein/taille 100 4p 2,2 kw b5</t>
  </si>
  <si>
    <t>chaine/10b1</t>
  </si>
  <si>
    <t>chaine/12b1</t>
  </si>
  <si>
    <t>vis/fhc10*40</t>
  </si>
  <si>
    <t>rail/hgr35</t>
  </si>
  <si>
    <t>disque /pignon 70 dents 12b1</t>
  </si>
  <si>
    <t>pignon /32 dents/moyeu 2012</t>
  </si>
  <si>
    <t>distributeur hydraulique/dhi071100</t>
  </si>
  <si>
    <t>bobine /48 vac</t>
  </si>
  <si>
    <t>pilote pneumatique</t>
  </si>
  <si>
    <t>1890001</t>
  </si>
  <si>
    <t>gakl20-pb</t>
  </si>
  <si>
    <t>rotule/gakl20-pb</t>
  </si>
  <si>
    <t>roulement 17/6206</t>
  </si>
  <si>
    <t>kit joints</t>
  </si>
  <si>
    <t>rg6100/0010 pneumax</t>
  </si>
  <si>
    <t>pilote pneumatique/1890001</t>
  </si>
  <si>
    <t>frein moteur</t>
  </si>
  <si>
    <t>seipee t132 9,2kw</t>
  </si>
  <si>
    <t>frein moteur/seipee t132 9,2kw</t>
  </si>
  <si>
    <t>moteur 13/Type ZKF90L 4 B14-1,5kW en 230/400V-1425 tr/min</t>
  </si>
  <si>
    <t xml:space="preserve">lame scie </t>
  </si>
  <si>
    <t>corali 234,03,080</t>
  </si>
  <si>
    <t>codeur corali</t>
  </si>
  <si>
    <t>poutre 80402046</t>
  </si>
  <si>
    <t>verin pointe corali</t>
  </si>
  <si>
    <t>bloqueur 809057041</t>
  </si>
  <si>
    <t>capteur corali</t>
  </si>
  <si>
    <t>clou 804821163</t>
  </si>
  <si>
    <t>codeur corali/poutre 80402046</t>
  </si>
  <si>
    <t>verin pointe corali/bloqueur 809057041</t>
  </si>
  <si>
    <t>capteur corali/clou 804821163</t>
  </si>
  <si>
    <t>capteur pointes</t>
  </si>
  <si>
    <t>cape b01an22pscv8</t>
  </si>
  <si>
    <t xml:space="preserve">cape </t>
  </si>
  <si>
    <t>capteur pointes/cape b01an22pscv8</t>
  </si>
  <si>
    <t>embout fixation</t>
  </si>
  <si>
    <t>tuyau cloueur cape</t>
  </si>
  <si>
    <t>embout fixation/tuyau cloueur cape</t>
  </si>
  <si>
    <t>4p 1,1kw b14</t>
  </si>
  <si>
    <t>moteur frein taille 80</t>
  </si>
  <si>
    <t>moteur frein taille 80/4p 1,1kw b14</t>
  </si>
  <si>
    <t>kit joints/rg6100/0010 pneumax</t>
  </si>
  <si>
    <t>Capteur magnétique position vérin/REED-FL5-00</t>
  </si>
  <si>
    <t xml:space="preserve">Roue stabilisatrice fenwick gerbeur/F0009933747 </t>
  </si>
  <si>
    <t>pousseur planches /234030058</t>
  </si>
  <si>
    <t>t7dph2714/r</t>
  </si>
  <si>
    <t>t3dhi071300</t>
  </si>
  <si>
    <t>cable electrique</t>
  </si>
  <si>
    <t>4g1,5</t>
  </si>
  <si>
    <t>5g1</t>
  </si>
  <si>
    <t>roulement 16/6205 2RS</t>
  </si>
  <si>
    <t>cable electrique/4g1,5</t>
  </si>
  <si>
    <t>cable electrique/5g1</t>
  </si>
  <si>
    <t>reducteur bac pointes</t>
  </si>
  <si>
    <t>axe reducteur</t>
  </si>
  <si>
    <t>cape bac a pointes</t>
  </si>
  <si>
    <t>lanterne groupe hydraulique</t>
  </si>
  <si>
    <t>ligne 3 cl1/2</t>
  </si>
  <si>
    <t>accouplement et flector</t>
  </si>
  <si>
    <t>l3cl1/2 groupe hydraulique</t>
  </si>
  <si>
    <t>cellule s62 pa5m21pp/capte noi datalogic</t>
  </si>
  <si>
    <t>distributeur hydraulique/t7dph2714/r</t>
  </si>
  <si>
    <t>distributeur hydraulique/t3dhi071300</t>
  </si>
  <si>
    <t xml:space="preserve">attache rapide </t>
  </si>
  <si>
    <t>chaine 10b1</t>
  </si>
  <si>
    <t>chaine 12b1</t>
  </si>
  <si>
    <t>attache rapide /chaine 10b1</t>
  </si>
  <si>
    <t>attache rapide/chaine 12b1</t>
  </si>
  <si>
    <t>raccord air 27/Manchon d6</t>
  </si>
  <si>
    <t>embout tuyau cloueur</t>
  </si>
  <si>
    <t>fixation cloueur cape</t>
  </si>
  <si>
    <t xml:space="preserve"> </t>
  </si>
  <si>
    <t>tige pour cloueur</t>
  </si>
  <si>
    <t>d10*315</t>
  </si>
  <si>
    <t>Contacteur  14/LC1 D09</t>
  </si>
  <si>
    <t xml:space="preserve">rotule </t>
  </si>
  <si>
    <t>gakfr25pb</t>
  </si>
  <si>
    <t>vis CHC 5/M10 X30</t>
  </si>
  <si>
    <t>vis CHC 6/M10 X40</t>
  </si>
  <si>
    <t>vis CHC 7/M10 X50</t>
  </si>
  <si>
    <t>verin riveur/verin riveur</t>
  </si>
  <si>
    <t>bride ho32fa</t>
  </si>
  <si>
    <t>dpa1/4t</t>
  </si>
  <si>
    <t>bride ho32fa/dpa1/4t</t>
  </si>
  <si>
    <t>rotule /gakfr25pb</t>
  </si>
  <si>
    <t>Arbre 4/DDA L2 OU L3</t>
  </si>
  <si>
    <t>tige pour cloueur/d10*315</t>
  </si>
  <si>
    <t>Courroie crantée/510 H 4064</t>
  </si>
  <si>
    <t>roulement 75/6205DDU</t>
  </si>
  <si>
    <t>regul</t>
  </si>
  <si>
    <t>cellule 5/QS18VP6AF50Q8</t>
  </si>
  <si>
    <t>pompe hydraulique</t>
  </si>
  <si>
    <t>Liste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</si>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</sst>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00B4C2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1"/>
      <color rgb="FF00B4C2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4C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4">
    <xf numFmtId="0" fontId="0" fillId="0" borderId="0" xfId="0"/>
    <xf numFmtId="0" fontId="0" fillId="3" borderId="0" xfId="0" applyFill="1"/>
    <xf numFmtId="0" fontId="2" fillId="3" borderId="0" xfId="0" applyFont="1" applyFill="1"/>
    <xf numFmtId="0" fontId="1" fillId="2" borderId="3" xfId="0" applyFont="1" applyFill="1" applyBorder="1"/>
    <xf numFmtId="0" fontId="0" fillId="3" borderId="0" xfId="0" applyFill="1" applyBorder="1"/>
    <xf numFmtId="0" fontId="2" fillId="3" borderId="0" xfId="0" applyFont="1" applyFill="1" applyBorder="1"/>
    <xf numFmtId="0" fontId="5" fillId="3" borderId="0" xfId="1" applyFont="1" applyFill="1" applyBorder="1" applyAlignment="1"/>
    <xf numFmtId="0" fontId="5" fillId="3" borderId="0" xfId="1" applyFont="1" applyFill="1" applyBorder="1"/>
    <xf numFmtId="0" fontId="6" fillId="3" borderId="0" xfId="0" applyFont="1" applyFill="1" applyBorder="1"/>
    <xf numFmtId="0" fontId="0" fillId="3" borderId="0" xfId="0" applyFont="1" applyFill="1" applyBorder="1"/>
    <xf numFmtId="0" fontId="8" fillId="3" borderId="0" xfId="0" applyFont="1" applyFill="1" applyBorder="1"/>
    <xf numFmtId="0" fontId="0" fillId="3" borderId="3" xfId="0" applyFill="1" applyBorder="1"/>
    <xf numFmtId="0" fontId="2" fillId="3" borderId="0" xfId="0" applyFont="1" applyFill="1" applyBorder="1" applyAlignment="1">
      <alignment horizontal="left" indent="1"/>
    </xf>
    <xf numFmtId="0" fontId="7" fillId="3" borderId="0" xfId="1" applyFont="1" applyFill="1" applyBorder="1" applyAlignment="1">
      <alignment horizontal="left" indent="1"/>
    </xf>
    <xf numFmtId="0" fontId="1" fillId="2" borderId="3" xfId="0" applyFont="1" applyFill="1" applyBorder="1" applyAlignment="1">
      <alignment horizontal="center"/>
    </xf>
    <xf numFmtId="0" fontId="0" fillId="0" borderId="1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1" xfId="0" applyBorder="1" applyAlignment="1">
      <alignment wrapText="1"/>
    </xf>
    <xf numFmtId="0" fontId="0" fillId="0" borderId="3" xfId="0" applyBorder="1" applyAlignment="1">
      <alignment wrapText="1"/>
    </xf>
    <xf numFmtId="0" fontId="9" fillId="0" borderId="3" xfId="0" applyFont="1" applyBorder="1" applyAlignment="1">
      <alignment wrapText="1"/>
    </xf>
    <xf numFmtId="0" fontId="10" fillId="0" borderId="3" xfId="0" applyFont="1" applyBorder="1" applyAlignment="1">
      <alignment horizontal="left" vertical="top" wrapText="1"/>
    </xf>
    <xf numFmtId="0" fontId="0" fillId="0" borderId="1" xfId="0" applyFill="1" applyBorder="1" applyAlignment="1">
      <alignment wrapText="1"/>
    </xf>
    <xf numFmtId="0" fontId="0" fillId="0" borderId="3" xfId="0" applyFill="1" applyBorder="1" applyAlignment="1">
      <alignment wrapText="1"/>
    </xf>
    <xf numFmtId="0" fontId="0" fillId="0" borderId="3" xfId="0" applyFill="1" applyBorder="1"/>
    <xf numFmtId="0" fontId="0" fillId="0" borderId="3" xfId="0" applyBorder="1" applyAlignment="1">
      <alignment horizontal="left" vertical="top" wrapText="1"/>
    </xf>
    <xf numFmtId="0" fontId="0" fillId="3" borderId="1" xfId="0" applyFill="1" applyBorder="1"/>
    <xf numFmtId="0" fontId="0" fillId="3" borderId="0" xfId="0" applyFill="1" applyAlignment="1">
      <alignment wrapText="1"/>
    </xf>
    <xf numFmtId="0" fontId="3" fillId="0" borderId="0" xfId="0" applyFont="1" applyFill="1" applyBorder="1" applyAlignment="1"/>
    <xf numFmtId="0" fontId="0" fillId="0" borderId="0" xfId="0" applyFill="1"/>
    <xf numFmtId="0" fontId="3" fillId="3" borderId="0" xfId="0" applyFont="1" applyFill="1" applyBorder="1" applyAlignment="1"/>
    <xf numFmtId="0" fontId="10" fillId="3" borderId="0" xfId="0" applyFont="1" applyFill="1" applyBorder="1" applyAlignment="1">
      <alignment horizontal="left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0" fontId="0" fillId="0" borderId="3" xfId="0" applyFill="1" applyBorder="1" applyAlignment="1">
      <alignment horizontal="left" vertical="top" wrapText="1"/>
    </xf>
    <xf numFmtId="0" fontId="0" fillId="3" borderId="3" xfId="0" applyFill="1" applyBorder="1" applyAlignment="1">
      <alignment horizontal="left"/>
    </xf>
    <xf numFmtId="2" fontId="1" fillId="2" borderId="3" xfId="0" applyNumberFormat="1" applyFont="1" applyFill="1" applyBorder="1" applyAlignment="1">
      <alignment horizontal="center"/>
    </xf>
    <xf numFmtId="49" fontId="0" fillId="3" borderId="0" xfId="0" applyNumberFormat="1" applyFill="1"/>
    <xf numFmtId="49" fontId="0" fillId="0" borderId="3" xfId="0" applyNumberFormat="1" applyBorder="1" applyAlignment="1">
      <alignment wrapText="1"/>
    </xf>
    <xf numFmtId="49" fontId="0" fillId="0" borderId="3" xfId="0" applyNumberFormat="1" applyFill="1" applyBorder="1" applyAlignment="1">
      <alignment wrapText="1"/>
    </xf>
    <xf numFmtId="49" fontId="0" fillId="3" borderId="3" xfId="0" applyNumberFormat="1" applyFill="1" applyBorder="1"/>
    <xf numFmtId="0" fontId="0" fillId="0" borderId="3" xfId="0" applyFont="1" applyBorder="1" applyAlignment="1">
      <alignment horizontal="left"/>
    </xf>
    <xf numFmtId="2" fontId="0" fillId="3" borderId="0" xfId="0" applyNumberFormat="1" applyFill="1" applyAlignment="1">
      <alignment horizontal="center"/>
    </xf>
    <xf numFmtId="2" fontId="0" fillId="3" borderId="3" xfId="0" applyNumberFormat="1" applyFill="1" applyBorder="1" applyAlignment="1">
      <alignment horizontal="center"/>
    </xf>
    <xf numFmtId="0" fontId="0" fillId="3" borderId="3" xfId="0" applyFill="1" applyBorder="1" applyAlignment="1">
      <alignment horizontal="left" wrapText="1"/>
    </xf>
    <xf numFmtId="0" fontId="1" fillId="2" borderId="4" xfId="0" applyFont="1" applyFill="1" applyBorder="1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1" xfId="0" applyFill="1" applyBorder="1" applyAlignment="1">
      <alignment horizontal="left" wrapText="1"/>
    </xf>
    <xf numFmtId="0" fontId="0" fillId="3" borderId="1" xfId="0" applyFill="1" applyBorder="1" applyAlignment="1">
      <alignment wrapText="1"/>
    </xf>
    <xf numFmtId="0" fontId="0" fillId="3" borderId="0" xfId="0" applyFill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49" fontId="1" fillId="2" borderId="1" xfId="0" applyNumberFormat="1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3" xfId="0" applyFill="1" applyBorder="1" applyProtection="1"/>
    <xf numFmtId="0" fontId="0" fillId="3" borderId="3" xfId="0" applyFill="1" applyBorder="1" applyAlignment="1">
      <alignment wrapText="1"/>
    </xf>
    <xf numFmtId="14" fontId="0" fillId="0" borderId="3" xfId="0" applyNumberFormat="1" applyFill="1" applyBorder="1"/>
    <xf numFmtId="14" fontId="0" fillId="3" borderId="3" xfId="0" applyNumberFormat="1" applyFill="1" applyBorder="1"/>
    <xf numFmtId="0" fontId="1" fillId="2" borderId="3" xfId="0" applyNumberFormat="1" applyFont="1" applyFill="1" applyBorder="1" applyAlignment="1">
      <alignment horizontal="center"/>
    </xf>
    <xf numFmtId="0" fontId="0" fillId="0" borderId="3" xfId="0" applyNumberFormat="1" applyFill="1" applyBorder="1"/>
    <xf numFmtId="0" fontId="0" fillId="3" borderId="3" xfId="0" applyNumberFormat="1" applyFill="1" applyBorder="1"/>
    <xf numFmtId="0" fontId="0" fillId="3" borderId="0" xfId="0" applyNumberFormat="1" applyFill="1"/>
    <xf numFmtId="164" fontId="0" fillId="3" borderId="3" xfId="0" applyNumberFormat="1" applyFill="1" applyBorder="1"/>
    <xf numFmtId="0" fontId="1" fillId="2" borderId="6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wrapText="1"/>
    </xf>
    <xf numFmtId="0" fontId="0" fillId="3" borderId="3" xfId="0" applyFont="1" applyFill="1" applyBorder="1" applyAlignment="1">
      <alignment wrapText="1"/>
    </xf>
    <xf numFmtId="0" fontId="10" fillId="3" borderId="0" xfId="0" applyFont="1" applyFill="1" applyAlignment="1">
      <alignment horizontal="right" wrapText="1"/>
    </xf>
    <xf numFmtId="0" fontId="1" fillId="2" borderId="5" xfId="0" applyFont="1" applyFill="1" applyBorder="1" applyAlignment="1">
      <alignment horizontal="center" wrapText="1"/>
    </xf>
    <xf numFmtId="0" fontId="5" fillId="3" borderId="0" xfId="1" applyFont="1" applyFill="1" applyBorder="1" applyAlignment="1">
      <alignment horizontal="left"/>
    </xf>
    <xf numFmtId="0" fontId="3" fillId="2" borderId="1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5" fillId="3" borderId="0" xfId="1" applyFont="1" applyFill="1" applyBorder="1" applyAlignment="1">
      <alignment horizontal="left" readingOrder="1"/>
    </xf>
    <xf numFmtId="0" fontId="3" fillId="2" borderId="0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3"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00B4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98"/>
  <sheetViews>
    <sheetView workbookViewId="0">
      <pane ySplit="7" topLeftCell="A8" activePane="bottomLeft" state="frozen"/>
      <selection pane="bottomLeft" activeCell="B500" sqref="B500"/>
    </sheetView>
  </sheetViews>
  <sheetFormatPr baseColWidth="10" defaultColWidth="48.42578125" defaultRowHeight="15" x14ac:dyDescent="0.25"/>
  <cols>
    <col min="1" max="1" width="44.5703125" style="1" bestFit="1" customWidth="1"/>
    <col min="2" max="2" width="50" style="27" customWidth="1"/>
    <col min="3" max="3" width="44.5703125" style="37" customWidth="1"/>
    <col min="4" max="4" width="7.5703125" style="42" bestFit="1" customWidth="1"/>
    <col min="5" max="5" width="12.7109375" style="1" bestFit="1" customWidth="1"/>
    <col min="6" max="6" width="21" style="1" bestFit="1" customWidth="1"/>
    <col min="7" max="7" width="8.85546875" style="1" bestFit="1" customWidth="1"/>
    <col min="8" max="16384" width="48.42578125" style="1"/>
  </cols>
  <sheetData>
    <row r="2" spans="1:12" ht="21" x14ac:dyDescent="0.35">
      <c r="A2" s="69" t="s">
        <v>10</v>
      </c>
      <c r="B2" s="70"/>
      <c r="C2" s="70"/>
      <c r="D2" s="70"/>
      <c r="E2" s="70"/>
      <c r="F2" s="71"/>
      <c r="G2" s="30"/>
      <c r="H2" s="30"/>
      <c r="I2" s="30"/>
      <c r="J2" s="30"/>
      <c r="K2" s="30"/>
      <c r="L2" s="30"/>
    </row>
    <row r="5" spans="1:12" x14ac:dyDescent="0.25">
      <c r="B5" s="27" t="s">
        <v>1004</v>
      </c>
    </row>
    <row r="7" spans="1:12" s="49" customFormat="1" x14ac:dyDescent="0.25">
      <c r="A7" s="14" t="s">
        <v>11</v>
      </c>
      <c r="B7" s="50" t="s">
        <v>423</v>
      </c>
      <c r="C7" s="51" t="s">
        <v>0</v>
      </c>
      <c r="D7" s="36" t="s">
        <v>12</v>
      </c>
      <c r="E7" s="14" t="s">
        <v>13</v>
      </c>
      <c r="F7" s="14" t="s">
        <v>15</v>
      </c>
      <c r="H7" s="52"/>
      <c r="I7" s="52"/>
      <c r="J7" s="52"/>
      <c r="K7" s="52"/>
      <c r="L7" s="52"/>
    </row>
    <row r="8" spans="1:12" x14ac:dyDescent="0.25">
      <c r="A8" s="26" t="s">
        <v>265</v>
      </c>
      <c r="B8" s="18" t="str">
        <f t="shared" ref="B8:B71" si="0">CONCATENATE(A8,"/",C8)</f>
        <v>Amortisseur anti retour/RB1007 RB0A17</v>
      </c>
      <c r="C8" s="40" t="s">
        <v>266</v>
      </c>
      <c r="D8" s="43">
        <v>10</v>
      </c>
      <c r="E8" s="11"/>
      <c r="F8" s="11"/>
      <c r="H8" s="5"/>
      <c r="I8" s="9"/>
      <c r="J8" s="9"/>
      <c r="K8" s="9"/>
      <c r="L8" s="9"/>
    </row>
    <row r="9" spans="1:12" ht="15.75" x14ac:dyDescent="0.25">
      <c r="A9" s="15" t="s">
        <v>427</v>
      </c>
      <c r="B9" s="18" t="str">
        <f t="shared" si="0"/>
        <v>Arbre 1/carré 22mm</v>
      </c>
      <c r="C9" s="16" t="s">
        <v>22</v>
      </c>
      <c r="D9" s="43">
        <v>10</v>
      </c>
      <c r="E9" s="17"/>
      <c r="F9" s="17"/>
      <c r="H9" s="12"/>
      <c r="I9" s="8"/>
      <c r="J9" s="9"/>
      <c r="K9" s="9"/>
      <c r="L9" s="9"/>
    </row>
    <row r="10" spans="1:12" ht="15.75" x14ac:dyDescent="0.25">
      <c r="A10" s="15" t="s">
        <v>428</v>
      </c>
      <c r="B10" s="18" t="str">
        <f t="shared" si="0"/>
        <v xml:space="preserve">Arbre 2/Carré pour retourneur </v>
      </c>
      <c r="C10" s="16" t="s">
        <v>20</v>
      </c>
      <c r="D10" s="43">
        <v>10</v>
      </c>
      <c r="E10" s="17"/>
      <c r="F10" s="17"/>
      <c r="H10" s="13"/>
      <c r="I10" s="68"/>
      <c r="J10" s="68"/>
      <c r="K10" s="10"/>
      <c r="L10" s="9"/>
    </row>
    <row r="11" spans="1:12" ht="15.75" x14ac:dyDescent="0.25">
      <c r="A11" s="15" t="s">
        <v>429</v>
      </c>
      <c r="B11" s="18" t="str">
        <f t="shared" si="0"/>
        <v xml:space="preserve">Arbre 3/DDA L1 </v>
      </c>
      <c r="C11" s="16" t="s">
        <v>18</v>
      </c>
      <c r="D11" s="43">
        <v>10</v>
      </c>
      <c r="E11" s="17"/>
      <c r="F11" s="17"/>
      <c r="H11" s="13"/>
      <c r="I11" s="68"/>
      <c r="J11" s="68"/>
      <c r="K11" s="10"/>
      <c r="L11" s="9"/>
    </row>
    <row r="12" spans="1:12" x14ac:dyDescent="0.25">
      <c r="A12" s="15" t="s">
        <v>430</v>
      </c>
      <c r="B12" s="18" t="str">
        <f t="shared" si="0"/>
        <v>Arbre 4/DDA L2 OU L3</v>
      </c>
      <c r="C12" s="16" t="s">
        <v>19</v>
      </c>
      <c r="D12" s="43">
        <v>10</v>
      </c>
      <c r="E12" s="17"/>
      <c r="F12" s="17"/>
      <c r="H12" s="9"/>
      <c r="I12" s="9"/>
      <c r="J12" s="9"/>
      <c r="K12" s="9"/>
      <c r="L12" s="9"/>
    </row>
    <row r="13" spans="1:12" x14ac:dyDescent="0.25">
      <c r="A13" s="15" t="s">
        <v>431</v>
      </c>
      <c r="B13" s="18" t="str">
        <f t="shared" si="0"/>
        <v>Arbre 5/demi axe empileur/depileur</v>
      </c>
      <c r="C13" s="16" t="s">
        <v>21</v>
      </c>
      <c r="D13" s="43">
        <v>10</v>
      </c>
      <c r="E13" s="17"/>
      <c r="F13" s="17"/>
      <c r="H13" s="4"/>
      <c r="I13" s="4"/>
      <c r="J13" s="4"/>
      <c r="K13" s="4"/>
      <c r="L13" s="4"/>
    </row>
    <row r="14" spans="1:12" x14ac:dyDescent="0.25">
      <c r="A14" s="15" t="s">
        <v>432</v>
      </c>
      <c r="B14" s="18" t="str">
        <f t="shared" si="0"/>
        <v>Arbre 6/LIGNE 1 CL 1 OU 2</v>
      </c>
      <c r="C14" s="16" t="s">
        <v>17</v>
      </c>
      <c r="D14" s="43">
        <v>10</v>
      </c>
      <c r="E14" s="17"/>
      <c r="F14" s="17"/>
    </row>
    <row r="15" spans="1:12" x14ac:dyDescent="0.25">
      <c r="A15" s="26" t="s">
        <v>326</v>
      </c>
      <c r="B15" s="18" t="str">
        <f t="shared" si="0"/>
        <v>arbre cannelé/arbre cannelé introducteur</v>
      </c>
      <c r="C15" s="40" t="s">
        <v>327</v>
      </c>
      <c r="D15" s="43">
        <v>10</v>
      </c>
      <c r="E15" s="11"/>
      <c r="F15" s="11"/>
    </row>
    <row r="16" spans="1:12" x14ac:dyDescent="0.25">
      <c r="A16" s="26" t="s">
        <v>318</v>
      </c>
      <c r="B16" s="18" t="str">
        <f t="shared" si="0"/>
        <v>axe chromé/diam 16x260mm</v>
      </c>
      <c r="C16" s="40" t="s">
        <v>319</v>
      </c>
      <c r="D16" s="43">
        <v>10</v>
      </c>
      <c r="E16" s="11"/>
      <c r="F16" s="11"/>
    </row>
    <row r="17" spans="1:6" ht="45" x14ac:dyDescent="0.25">
      <c r="A17" s="18" t="s">
        <v>23</v>
      </c>
      <c r="B17" s="18" t="str">
        <f t="shared" si="0"/>
        <v>Bagues (laiton) CORALI pour distribution pointes/dimensions: diam ext 12 x diam int 8 x longueur 12mm</v>
      </c>
      <c r="C17" s="19" t="s">
        <v>24</v>
      </c>
      <c r="D17" s="43">
        <v>10</v>
      </c>
      <c r="E17" s="17"/>
      <c r="F17" s="17"/>
    </row>
    <row r="18" spans="1:6" ht="30" x14ac:dyDescent="0.25">
      <c r="A18" s="18" t="s">
        <v>439</v>
      </c>
      <c r="B18" s="18" t="str">
        <f t="shared" si="0"/>
        <v>bobine 1/type MSFG-24/42-50/60-OD   24V DC et 42V AC  ref 809 35 014</v>
      </c>
      <c r="C18" s="19" t="s">
        <v>366</v>
      </c>
      <c r="D18" s="43">
        <v>10</v>
      </c>
      <c r="E18" s="17"/>
      <c r="F18" s="17"/>
    </row>
    <row r="19" spans="1:6" x14ac:dyDescent="0.25">
      <c r="A19" s="18" t="s">
        <v>433</v>
      </c>
      <c r="B19" s="18" t="str">
        <f t="shared" si="0"/>
        <v>bobine 2/Type 115-120V AC  ref 430 041 54</v>
      </c>
      <c r="C19" s="20" t="s">
        <v>368</v>
      </c>
      <c r="D19" s="43">
        <v>10</v>
      </c>
      <c r="E19" s="17"/>
      <c r="F19" s="17"/>
    </row>
    <row r="20" spans="1:6" x14ac:dyDescent="0.25">
      <c r="A20" s="18" t="s">
        <v>434</v>
      </c>
      <c r="B20" s="18" t="str">
        <f t="shared" si="0"/>
        <v>bobine 3/Type 230V AC  ref 430 044 22</v>
      </c>
      <c r="C20" s="20" t="s">
        <v>369</v>
      </c>
      <c r="D20" s="43">
        <v>10</v>
      </c>
      <c r="E20" s="17"/>
      <c r="F20" s="17"/>
    </row>
    <row r="21" spans="1:6" x14ac:dyDescent="0.25">
      <c r="A21" s="18" t="s">
        <v>435</v>
      </c>
      <c r="B21" s="18" t="str">
        <f t="shared" si="0"/>
        <v>bobine 4/Type 240V  ref 1 824 210 220 ou 1 824 210 234</v>
      </c>
      <c r="C21" s="20" t="s">
        <v>370</v>
      </c>
      <c r="D21" s="43">
        <v>10</v>
      </c>
      <c r="E21" s="17"/>
      <c r="F21" s="17"/>
    </row>
    <row r="22" spans="1:6" x14ac:dyDescent="0.25">
      <c r="A22" s="18" t="s">
        <v>436</v>
      </c>
      <c r="B22" s="18" t="str">
        <f t="shared" si="0"/>
        <v>bobine 5/type 24V AC ref 430 044 16 ou 430 04 181</v>
      </c>
      <c r="C22" s="20" t="s">
        <v>371</v>
      </c>
      <c r="D22" s="43">
        <v>10</v>
      </c>
      <c r="E22" s="17"/>
      <c r="F22" s="17"/>
    </row>
    <row r="23" spans="1:6" x14ac:dyDescent="0.25">
      <c r="A23" s="18" t="s">
        <v>437</v>
      </c>
      <c r="B23" s="18" t="str">
        <f t="shared" si="0"/>
        <v>bobine 6/Type 24V DC ref 430 041 66 ou 400 904 -042</v>
      </c>
      <c r="C23" s="20" t="s">
        <v>372</v>
      </c>
      <c r="D23" s="43">
        <v>10</v>
      </c>
      <c r="E23" s="17"/>
      <c r="F23" s="17"/>
    </row>
    <row r="24" spans="1:6" x14ac:dyDescent="0.25">
      <c r="A24" s="18" t="s">
        <v>438</v>
      </c>
      <c r="B24" s="18" t="str">
        <f t="shared" si="0"/>
        <v>bobine 7/Type 48V AC    ref 430 044 17</v>
      </c>
      <c r="C24" s="20" t="s">
        <v>373</v>
      </c>
      <c r="D24" s="43">
        <v>10</v>
      </c>
      <c r="E24" s="17"/>
      <c r="F24" s="17"/>
    </row>
    <row r="25" spans="1:6" x14ac:dyDescent="0.25">
      <c r="A25" s="18" t="s">
        <v>440</v>
      </c>
      <c r="B25" s="18" t="str">
        <f t="shared" si="0"/>
        <v>Bride 1/Diam 105</v>
      </c>
      <c r="C25" s="19" t="s">
        <v>29</v>
      </c>
      <c r="D25" s="43">
        <v>10</v>
      </c>
      <c r="E25" s="17"/>
      <c r="F25" s="17"/>
    </row>
    <row r="26" spans="1:6" x14ac:dyDescent="0.25">
      <c r="A26" s="18" t="s">
        <v>449</v>
      </c>
      <c r="B26" s="18" t="str">
        <f t="shared" si="0"/>
        <v>Bride 10/K534.206.200</v>
      </c>
      <c r="C26" s="19" t="s">
        <v>33</v>
      </c>
      <c r="D26" s="43">
        <v>10</v>
      </c>
      <c r="E26" s="17"/>
      <c r="F26" s="17"/>
    </row>
    <row r="27" spans="1:6" x14ac:dyDescent="0.25">
      <c r="A27" s="18" t="s">
        <v>441</v>
      </c>
      <c r="B27" s="18" t="str">
        <f t="shared" si="0"/>
        <v>Bride 2/Diam 120</v>
      </c>
      <c r="C27" s="19" t="s">
        <v>25</v>
      </c>
      <c r="D27" s="43">
        <v>10</v>
      </c>
      <c r="E27" s="17"/>
      <c r="F27" s="17"/>
    </row>
    <row r="28" spans="1:6" x14ac:dyDescent="0.25">
      <c r="A28" s="18" t="s">
        <v>442</v>
      </c>
      <c r="B28" s="18" t="str">
        <f t="shared" si="0"/>
        <v>Bride 3/Diam 140</v>
      </c>
      <c r="C28" s="19" t="s">
        <v>26</v>
      </c>
      <c r="D28" s="43">
        <v>10</v>
      </c>
      <c r="E28" s="17"/>
      <c r="F28" s="17"/>
    </row>
    <row r="29" spans="1:6" x14ac:dyDescent="0.25">
      <c r="A29" s="18" t="s">
        <v>443</v>
      </c>
      <c r="B29" s="18" t="str">
        <f t="shared" si="0"/>
        <v>Bride 4/Diam 160</v>
      </c>
      <c r="C29" s="19" t="s">
        <v>27</v>
      </c>
      <c r="D29" s="43">
        <v>10</v>
      </c>
      <c r="E29" s="17"/>
      <c r="F29" s="17"/>
    </row>
    <row r="30" spans="1:6" x14ac:dyDescent="0.25">
      <c r="A30" s="18" t="s">
        <v>444</v>
      </c>
      <c r="B30" s="18" t="str">
        <f t="shared" si="0"/>
        <v>Bride 5/K531.203</v>
      </c>
      <c r="C30" s="19" t="s">
        <v>31</v>
      </c>
      <c r="D30" s="43">
        <v>10</v>
      </c>
      <c r="E30" s="17"/>
      <c r="F30" s="17"/>
    </row>
    <row r="31" spans="1:6" x14ac:dyDescent="0.25">
      <c r="A31" s="18" t="s">
        <v>445</v>
      </c>
      <c r="B31" s="18" t="str">
        <f t="shared" si="0"/>
        <v>Bride 6/K532.203</v>
      </c>
      <c r="C31" s="19" t="s">
        <v>30</v>
      </c>
      <c r="D31" s="43">
        <v>10</v>
      </c>
      <c r="E31" s="17"/>
      <c r="F31" s="17"/>
    </row>
    <row r="32" spans="1:6" x14ac:dyDescent="0.25">
      <c r="A32" s="18" t="s">
        <v>446</v>
      </c>
      <c r="B32" s="18" t="str">
        <f t="shared" si="0"/>
        <v>Bride 7/K532.203</v>
      </c>
      <c r="C32" s="19" t="s">
        <v>30</v>
      </c>
      <c r="D32" s="43">
        <v>10</v>
      </c>
      <c r="E32" s="17"/>
      <c r="F32" s="17"/>
    </row>
    <row r="33" spans="1:6" x14ac:dyDescent="0.25">
      <c r="A33" s="18" t="s">
        <v>447</v>
      </c>
      <c r="B33" s="18" t="str">
        <f t="shared" si="0"/>
        <v>Bride 8/K532.206.120</v>
      </c>
      <c r="C33" s="19" t="s">
        <v>32</v>
      </c>
      <c r="D33" s="43">
        <v>10</v>
      </c>
      <c r="E33" s="17"/>
      <c r="F33" s="17"/>
    </row>
    <row r="34" spans="1:6" x14ac:dyDescent="0.25">
      <c r="A34" s="18" t="s">
        <v>448</v>
      </c>
      <c r="B34" s="18" t="str">
        <f t="shared" si="0"/>
        <v>Bride 9/K533.206.140</v>
      </c>
      <c r="C34" s="19" t="s">
        <v>28</v>
      </c>
      <c r="D34" s="43">
        <v>10</v>
      </c>
      <c r="E34" s="17"/>
      <c r="F34" s="17"/>
    </row>
    <row r="35" spans="1:6" x14ac:dyDescent="0.25">
      <c r="A35" s="18" t="s">
        <v>34</v>
      </c>
      <c r="B35" s="18" t="str">
        <f t="shared" si="0"/>
        <v>Bride B5/Diam 200</v>
      </c>
      <c r="C35" s="19" t="s">
        <v>35</v>
      </c>
      <c r="D35" s="43">
        <v>10</v>
      </c>
      <c r="E35" s="17"/>
      <c r="F35" s="17"/>
    </row>
    <row r="36" spans="1:6" ht="15.75" x14ac:dyDescent="0.25">
      <c r="A36" s="15" t="s">
        <v>36</v>
      </c>
      <c r="B36" s="18" t="str">
        <f t="shared" si="0"/>
        <v>cable et connecteur/WC4T-5/TEL</v>
      </c>
      <c r="C36" s="21" t="s">
        <v>37</v>
      </c>
      <c r="D36" s="43">
        <v>10</v>
      </c>
      <c r="E36" s="17"/>
      <c r="F36" s="17"/>
    </row>
    <row r="37" spans="1:6" x14ac:dyDescent="0.25">
      <c r="A37" s="18" t="s">
        <v>450</v>
      </c>
      <c r="B37" s="18" t="str">
        <f t="shared" si="0"/>
        <v>Capteur 1/804 82 041</v>
      </c>
      <c r="C37" s="38" t="s">
        <v>297</v>
      </c>
      <c r="D37" s="43">
        <v>10</v>
      </c>
      <c r="E37" s="17"/>
      <c r="F37" s="17"/>
    </row>
    <row r="38" spans="1:6" x14ac:dyDescent="0.25">
      <c r="A38" s="18" t="s">
        <v>451</v>
      </c>
      <c r="B38" s="18" t="str">
        <f t="shared" si="0"/>
        <v>Capteur 2/805 13 520</v>
      </c>
      <c r="C38" s="38" t="s">
        <v>298</v>
      </c>
      <c r="D38" s="43">
        <v>10</v>
      </c>
      <c r="E38" s="17"/>
      <c r="F38" s="17"/>
    </row>
    <row r="39" spans="1:6" x14ac:dyDescent="0.25">
      <c r="A39" s="22" t="s">
        <v>38</v>
      </c>
      <c r="B39" s="18" t="str">
        <f t="shared" si="0"/>
        <v>Capteur magnétique position vérin/REED-FL5-00</v>
      </c>
      <c r="C39" s="23" t="s">
        <v>39</v>
      </c>
      <c r="D39" s="43">
        <v>10</v>
      </c>
      <c r="E39" s="24"/>
      <c r="F39" s="24"/>
    </row>
    <row r="40" spans="1:6" x14ac:dyDescent="0.25">
      <c r="A40" s="22" t="s">
        <v>750</v>
      </c>
      <c r="B40" s="18" t="str">
        <f t="shared" si="0"/>
        <v>Capteurs de position tiges vérins 1/322-20 0311</v>
      </c>
      <c r="C40" s="23" t="s">
        <v>41</v>
      </c>
      <c r="D40" s="43">
        <v>10</v>
      </c>
      <c r="E40" s="24"/>
      <c r="F40" s="24"/>
    </row>
    <row r="41" spans="1:6" x14ac:dyDescent="0.25">
      <c r="A41" s="22" t="s">
        <v>751</v>
      </c>
      <c r="B41" s="18" t="str">
        <f t="shared" si="0"/>
        <v>Capteurs de position tiges vérins 2/88100142</v>
      </c>
      <c r="C41" s="39" t="s">
        <v>310</v>
      </c>
      <c r="D41" s="43">
        <v>10</v>
      </c>
      <c r="E41" s="24"/>
      <c r="F41" s="24"/>
    </row>
    <row r="42" spans="1:6" x14ac:dyDescent="0.25">
      <c r="A42" s="22" t="s">
        <v>752</v>
      </c>
      <c r="B42" s="18" t="str">
        <f t="shared" si="0"/>
        <v>Capteurs de position tiges vérins 3/88100144</v>
      </c>
      <c r="C42" s="39" t="s">
        <v>311</v>
      </c>
      <c r="D42" s="43">
        <v>10</v>
      </c>
      <c r="E42" s="24"/>
      <c r="F42" s="24"/>
    </row>
    <row r="43" spans="1:6" x14ac:dyDescent="0.25">
      <c r="A43" s="22" t="s">
        <v>753</v>
      </c>
      <c r="B43" s="18" t="str">
        <f t="shared" si="0"/>
        <v>Capteurs de position tiges vérins 4/88100186</v>
      </c>
      <c r="C43" s="39" t="s">
        <v>312</v>
      </c>
      <c r="D43" s="43">
        <v>10</v>
      </c>
      <c r="E43" s="24"/>
      <c r="F43" s="24"/>
    </row>
    <row r="44" spans="1:6" x14ac:dyDescent="0.25">
      <c r="A44" s="22" t="s">
        <v>754</v>
      </c>
      <c r="B44" s="18" t="str">
        <f t="shared" si="0"/>
        <v>Capteurs de position tiges vérins 5/88100417</v>
      </c>
      <c r="C44" s="39" t="s">
        <v>313</v>
      </c>
      <c r="D44" s="43">
        <v>10</v>
      </c>
      <c r="E44" s="24"/>
      <c r="F44" s="24"/>
    </row>
    <row r="45" spans="1:6" x14ac:dyDescent="0.25">
      <c r="A45" s="22" t="s">
        <v>755</v>
      </c>
      <c r="B45" s="18" t="str">
        <f t="shared" si="0"/>
        <v>Capteurs de position tiges vérins 6/88144201</v>
      </c>
      <c r="C45" s="39" t="s">
        <v>300</v>
      </c>
      <c r="D45" s="43">
        <v>10</v>
      </c>
      <c r="E45" s="24"/>
      <c r="F45" s="24"/>
    </row>
    <row r="46" spans="1:6" x14ac:dyDescent="0.25">
      <c r="A46" s="22" t="s">
        <v>756</v>
      </c>
      <c r="B46" s="18" t="str">
        <f t="shared" si="0"/>
        <v>Capteurs de position tiges vérins 7/88144203</v>
      </c>
      <c r="C46" s="39" t="s">
        <v>301</v>
      </c>
      <c r="D46" s="43">
        <v>10</v>
      </c>
      <c r="E46" s="24"/>
      <c r="F46" s="24"/>
    </row>
    <row r="47" spans="1:6" x14ac:dyDescent="0.25">
      <c r="A47" s="22" t="s">
        <v>757</v>
      </c>
      <c r="B47" s="18" t="str">
        <f t="shared" si="0"/>
        <v>Capteurs de position tiges vérins 8/REED-FL2-00</v>
      </c>
      <c r="C47" s="23" t="s">
        <v>40</v>
      </c>
      <c r="D47" s="43">
        <v>10</v>
      </c>
      <c r="E47" s="24"/>
      <c r="F47" s="24"/>
    </row>
    <row r="48" spans="1:6" ht="30" x14ac:dyDescent="0.25">
      <c r="A48" s="18" t="s">
        <v>42</v>
      </c>
      <c r="B48" s="18" t="str">
        <f t="shared" si="0"/>
        <v>Carte communication CORALI/1P6ES7 151-1AA05-OABO</v>
      </c>
      <c r="C48" s="19" t="s">
        <v>43</v>
      </c>
      <c r="D48" s="43">
        <v>10</v>
      </c>
      <c r="E48" s="17"/>
      <c r="F48" s="17"/>
    </row>
    <row r="49" spans="1:6" ht="15.75" x14ac:dyDescent="0.25">
      <c r="A49" s="15" t="s">
        <v>452</v>
      </c>
      <c r="B49" s="18" t="str">
        <f t="shared" si="0"/>
        <v>cellule 1/Ni12UM18AP6Xh1141</v>
      </c>
      <c r="C49" s="21" t="s">
        <v>50</v>
      </c>
      <c r="D49" s="43">
        <v>10</v>
      </c>
      <c r="E49" s="17"/>
      <c r="F49" s="24"/>
    </row>
    <row r="50" spans="1:6" x14ac:dyDescent="0.25">
      <c r="A50" s="15" t="s">
        <v>461</v>
      </c>
      <c r="B50" s="18" t="str">
        <f t="shared" si="0"/>
        <v>cellule 10/type WT18-2P410  ref 804 82 053</v>
      </c>
      <c r="C50" s="19" t="s">
        <v>364</v>
      </c>
      <c r="D50" s="43">
        <v>10</v>
      </c>
      <c r="E50" s="17"/>
      <c r="F50" s="17"/>
    </row>
    <row r="51" spans="1:6" x14ac:dyDescent="0.25">
      <c r="A51" s="15" t="s">
        <v>453</v>
      </c>
      <c r="B51" s="18" t="str">
        <f t="shared" si="0"/>
        <v>cellule 2/type WT18-3P410  ref 804 82 053</v>
      </c>
      <c r="C51" s="19" t="s">
        <v>363</v>
      </c>
      <c r="D51" s="43">
        <v>10</v>
      </c>
      <c r="E51" s="17"/>
      <c r="F51" s="17"/>
    </row>
    <row r="52" spans="1:6" ht="15.75" x14ac:dyDescent="0.25">
      <c r="A52" s="15" t="s">
        <v>454</v>
      </c>
      <c r="B52" s="18" t="str">
        <f t="shared" si="0"/>
        <v>cellule 3/Ni8UM12AP6XH1141</v>
      </c>
      <c r="C52" s="21" t="s">
        <v>49</v>
      </c>
      <c r="D52" s="43">
        <v>10</v>
      </c>
      <c r="E52" s="17"/>
      <c r="F52" s="24"/>
    </row>
    <row r="53" spans="1:6" ht="15.75" x14ac:dyDescent="0.25">
      <c r="A53" s="15" t="s">
        <v>455</v>
      </c>
      <c r="B53" s="18" t="str">
        <f t="shared" si="0"/>
        <v>cellule 4/QS18VP6AF100Q5</v>
      </c>
      <c r="C53" s="21" t="s">
        <v>45</v>
      </c>
      <c r="D53" s="43">
        <v>10</v>
      </c>
      <c r="E53" s="17"/>
      <c r="F53" s="24"/>
    </row>
    <row r="54" spans="1:6" ht="15.75" x14ac:dyDescent="0.25">
      <c r="A54" s="15" t="s">
        <v>456</v>
      </c>
      <c r="B54" s="18" t="str">
        <f t="shared" si="0"/>
        <v>cellule 5/QS18VP6AF50Q8</v>
      </c>
      <c r="C54" s="21" t="s">
        <v>46</v>
      </c>
      <c r="D54" s="43">
        <v>10</v>
      </c>
      <c r="E54" s="17"/>
      <c r="F54" s="24"/>
    </row>
    <row r="55" spans="1:6" ht="15.75" x14ac:dyDescent="0.25">
      <c r="A55" s="15" t="s">
        <v>457</v>
      </c>
      <c r="B55" s="18" t="str">
        <f t="shared" si="0"/>
        <v>cellule 6/QS18VP6DQ8</v>
      </c>
      <c r="C55" s="21" t="s">
        <v>48</v>
      </c>
      <c r="D55" s="43">
        <v>10</v>
      </c>
      <c r="E55" s="17"/>
      <c r="F55" s="24"/>
    </row>
    <row r="56" spans="1:6" ht="15.75" x14ac:dyDescent="0.25">
      <c r="A56" s="15" t="s">
        <v>458</v>
      </c>
      <c r="B56" s="18" t="str">
        <f t="shared" si="0"/>
        <v>cellule 7/QS18VP6LPQ8</v>
      </c>
      <c r="C56" s="21" t="s">
        <v>47</v>
      </c>
      <c r="D56" s="43">
        <v>10</v>
      </c>
      <c r="E56" s="17"/>
      <c r="F56" s="24"/>
    </row>
    <row r="57" spans="1:6" ht="15.75" x14ac:dyDescent="0.25">
      <c r="A57" s="15" t="s">
        <v>459</v>
      </c>
      <c r="B57" s="18" t="str">
        <f t="shared" si="0"/>
        <v>cellule 8/QS18VP6WQ8</v>
      </c>
      <c r="C57" s="21" t="s">
        <v>44</v>
      </c>
      <c r="D57" s="43">
        <v>10</v>
      </c>
      <c r="E57" s="17"/>
      <c r="F57" s="24"/>
    </row>
    <row r="58" spans="1:6" x14ac:dyDescent="0.25">
      <c r="A58" s="15" t="s">
        <v>460</v>
      </c>
      <c r="B58" s="18" t="str">
        <f t="shared" si="0"/>
        <v>cellule 9/type WT150-P460  ref 804 81 102</v>
      </c>
      <c r="C58" s="19" t="s">
        <v>362</v>
      </c>
      <c r="D58" s="43">
        <v>10</v>
      </c>
      <c r="E58" s="17"/>
      <c r="F58" s="17"/>
    </row>
    <row r="59" spans="1:6" x14ac:dyDescent="0.25">
      <c r="A59" s="26" t="s">
        <v>340</v>
      </c>
      <c r="B59" s="18" t="str">
        <f t="shared" si="0"/>
        <v>cellule taquet/80482041</v>
      </c>
      <c r="C59" s="40" t="s">
        <v>341</v>
      </c>
      <c r="D59" s="43">
        <v>10</v>
      </c>
      <c r="E59" s="11"/>
      <c r="F59" s="11"/>
    </row>
    <row r="60" spans="1:6" x14ac:dyDescent="0.25">
      <c r="A60" s="26" t="s">
        <v>275</v>
      </c>
      <c r="B60" s="18" t="str">
        <f t="shared" si="0"/>
        <v>Chaine/12b2 5ml</v>
      </c>
      <c r="C60" s="11" t="s">
        <v>276</v>
      </c>
      <c r="D60" s="43">
        <v>10</v>
      </c>
      <c r="E60" s="11"/>
      <c r="F60" s="11"/>
    </row>
    <row r="61" spans="1:6" x14ac:dyDescent="0.25">
      <c r="A61" s="26" t="s">
        <v>320</v>
      </c>
      <c r="B61" s="18" t="str">
        <f t="shared" si="0"/>
        <v>Cloueur complet/cloueur complet</v>
      </c>
      <c r="C61" s="40" t="s">
        <v>321</v>
      </c>
      <c r="D61" s="43">
        <v>10</v>
      </c>
      <c r="E61" s="11"/>
      <c r="F61" s="11"/>
    </row>
    <row r="62" spans="1:6" x14ac:dyDescent="0.25">
      <c r="A62" s="18" t="s">
        <v>51</v>
      </c>
      <c r="B62" s="18" t="str">
        <f t="shared" si="0"/>
        <v>Codeur/GHM406-1000-006</v>
      </c>
      <c r="C62" s="19" t="s">
        <v>52</v>
      </c>
      <c r="D62" s="43">
        <v>10</v>
      </c>
      <c r="E62" s="17"/>
      <c r="F62" s="24"/>
    </row>
    <row r="63" spans="1:6" x14ac:dyDescent="0.25">
      <c r="A63" s="26" t="s">
        <v>328</v>
      </c>
      <c r="B63" s="18" t="str">
        <f t="shared" si="0"/>
        <v>codeur/hohner</v>
      </c>
      <c r="C63" s="40" t="s">
        <v>329</v>
      </c>
      <c r="D63" s="43">
        <v>10</v>
      </c>
      <c r="E63" s="11"/>
      <c r="F63" s="11"/>
    </row>
    <row r="64" spans="1:6" x14ac:dyDescent="0.25">
      <c r="A64" s="18" t="s">
        <v>53</v>
      </c>
      <c r="B64" s="18" t="str">
        <f t="shared" si="0"/>
        <v>Compteur/KALIA-d111</v>
      </c>
      <c r="C64" s="19" t="s">
        <v>54</v>
      </c>
      <c r="D64" s="43">
        <v>10</v>
      </c>
      <c r="E64" s="17"/>
      <c r="F64" s="17"/>
    </row>
    <row r="65" spans="1:6" x14ac:dyDescent="0.25">
      <c r="A65" s="18" t="s">
        <v>55</v>
      </c>
      <c r="B65" s="18" t="str">
        <f t="shared" si="0"/>
        <v>Connecteur droit 4 fils /RKC4.4T-5/TEL</v>
      </c>
      <c r="C65" s="19" t="s">
        <v>56</v>
      </c>
      <c r="D65" s="43">
        <v>10</v>
      </c>
      <c r="E65" s="17"/>
      <c r="F65" s="17"/>
    </row>
    <row r="66" spans="1:6" x14ac:dyDescent="0.25">
      <c r="A66" s="18" t="s">
        <v>57</v>
      </c>
      <c r="B66" s="18" t="str">
        <f t="shared" si="0"/>
        <v>Connecteur équerre 3 fils /WKC4T-5/TEL</v>
      </c>
      <c r="C66" s="19" t="s">
        <v>58</v>
      </c>
      <c r="D66" s="43">
        <v>10</v>
      </c>
      <c r="E66" s="17"/>
      <c r="F66" s="17"/>
    </row>
    <row r="67" spans="1:6" x14ac:dyDescent="0.25">
      <c r="A67" s="18" t="s">
        <v>462</v>
      </c>
      <c r="B67" s="18" t="str">
        <f t="shared" si="0"/>
        <v>Contact instantané 1/GV1-M20</v>
      </c>
      <c r="C67" s="19" t="s">
        <v>61</v>
      </c>
      <c r="D67" s="43">
        <v>10</v>
      </c>
      <c r="E67" s="17"/>
      <c r="F67" s="17"/>
    </row>
    <row r="68" spans="1:6" x14ac:dyDescent="0.25">
      <c r="A68" s="18" t="s">
        <v>463</v>
      </c>
      <c r="B68" s="18" t="str">
        <f t="shared" si="0"/>
        <v>Contact instantané 2/LA1 DN 11</v>
      </c>
      <c r="C68" s="19" t="s">
        <v>60</v>
      </c>
      <c r="D68" s="43">
        <v>10</v>
      </c>
      <c r="E68" s="17"/>
      <c r="F68" s="17"/>
    </row>
    <row r="69" spans="1:6" x14ac:dyDescent="0.25">
      <c r="A69" s="18" t="s">
        <v>464</v>
      </c>
      <c r="B69" s="18" t="str">
        <f t="shared" si="0"/>
        <v>Contact instantané 3/LADN11</v>
      </c>
      <c r="C69" s="19" t="s">
        <v>59</v>
      </c>
      <c r="D69" s="43">
        <v>10</v>
      </c>
      <c r="E69" s="17"/>
      <c r="F69" s="17"/>
    </row>
    <row r="70" spans="1:6" x14ac:dyDescent="0.25">
      <c r="A70" s="18" t="s">
        <v>465</v>
      </c>
      <c r="B70" s="18" t="str">
        <f t="shared" si="0"/>
        <v>Contacteur  11/CA2 DN31 E7</v>
      </c>
      <c r="C70" s="19" t="s">
        <v>72</v>
      </c>
      <c r="D70" s="43">
        <v>10</v>
      </c>
      <c r="E70" s="17"/>
      <c r="F70" s="17"/>
    </row>
    <row r="71" spans="1:6" x14ac:dyDescent="0.25">
      <c r="A71" s="18" t="s">
        <v>466</v>
      </c>
      <c r="B71" s="18" t="str">
        <f t="shared" si="0"/>
        <v>Contacteur  12/CA2 DN40 40E</v>
      </c>
      <c r="C71" s="19" t="s">
        <v>73</v>
      </c>
      <c r="D71" s="43">
        <v>10</v>
      </c>
      <c r="E71" s="17"/>
      <c r="F71" s="17"/>
    </row>
    <row r="72" spans="1:6" x14ac:dyDescent="0.25">
      <c r="A72" s="18" t="s">
        <v>467</v>
      </c>
      <c r="B72" s="18" t="str">
        <f t="shared" ref="B72:B135" si="1">CONCATENATE(A72,"/",C72)</f>
        <v>Contacteur  13/CAD32</v>
      </c>
      <c r="C72" s="19" t="s">
        <v>317</v>
      </c>
      <c r="D72" s="43">
        <v>10</v>
      </c>
      <c r="E72" s="17"/>
      <c r="F72" s="17"/>
    </row>
    <row r="73" spans="1:6" x14ac:dyDescent="0.25">
      <c r="A73" s="18" t="s">
        <v>468</v>
      </c>
      <c r="B73" s="18" t="str">
        <f t="shared" si="1"/>
        <v>Contacteur  14/LC1 D09</v>
      </c>
      <c r="C73" s="19" t="s">
        <v>316</v>
      </c>
      <c r="D73" s="43">
        <v>10</v>
      </c>
      <c r="E73" s="17"/>
      <c r="F73" s="17"/>
    </row>
    <row r="74" spans="1:6" x14ac:dyDescent="0.25">
      <c r="A74" s="18" t="s">
        <v>469</v>
      </c>
      <c r="B74" s="18" t="str">
        <f t="shared" si="1"/>
        <v>Contacteur  15/LC1 D09 10</v>
      </c>
      <c r="C74" s="19" t="s">
        <v>70</v>
      </c>
      <c r="D74" s="43">
        <v>10</v>
      </c>
      <c r="E74" s="17"/>
      <c r="F74" s="17"/>
    </row>
    <row r="75" spans="1:6" x14ac:dyDescent="0.25">
      <c r="A75" s="18" t="s">
        <v>470</v>
      </c>
      <c r="B75" s="18" t="str">
        <f t="shared" si="1"/>
        <v xml:space="preserve">Contacteur  16/LC1 D18 </v>
      </c>
      <c r="C75" s="19" t="s">
        <v>63</v>
      </c>
      <c r="D75" s="43">
        <v>10</v>
      </c>
      <c r="E75" s="17"/>
      <c r="F75" s="17"/>
    </row>
    <row r="76" spans="1:6" x14ac:dyDescent="0.25">
      <c r="A76" s="18" t="s">
        <v>471</v>
      </c>
      <c r="B76" s="18" t="str">
        <f t="shared" si="1"/>
        <v>Contacteur  17/LC1 D25</v>
      </c>
      <c r="C76" s="19" t="s">
        <v>67</v>
      </c>
      <c r="D76" s="43">
        <v>10</v>
      </c>
      <c r="E76" s="17"/>
      <c r="F76" s="17"/>
    </row>
    <row r="77" spans="1:6" x14ac:dyDescent="0.25">
      <c r="A77" s="18" t="s">
        <v>472</v>
      </c>
      <c r="B77" s="18" t="str">
        <f t="shared" si="1"/>
        <v>Contacteur  18/LC1K06 10B7</v>
      </c>
      <c r="C77" s="19" t="s">
        <v>66</v>
      </c>
      <c r="D77" s="43">
        <v>10</v>
      </c>
      <c r="E77" s="17"/>
      <c r="F77" s="17"/>
    </row>
    <row r="78" spans="1:6" x14ac:dyDescent="0.25">
      <c r="A78" s="18" t="s">
        <v>473</v>
      </c>
      <c r="B78" s="18" t="str">
        <f t="shared" si="1"/>
        <v>Contacteur  19/LP 2K06 01BD</v>
      </c>
      <c r="C78" s="19" t="s">
        <v>75</v>
      </c>
      <c r="D78" s="43">
        <v>10</v>
      </c>
      <c r="E78" s="17"/>
      <c r="F78" s="17"/>
    </row>
    <row r="79" spans="1:6" x14ac:dyDescent="0.25">
      <c r="A79" s="18" t="s">
        <v>474</v>
      </c>
      <c r="B79" s="18" t="str">
        <f t="shared" si="1"/>
        <v>Contacteur  20/LP 2K09 01BD</v>
      </c>
      <c r="C79" s="19" t="s">
        <v>76</v>
      </c>
      <c r="D79" s="43">
        <v>10</v>
      </c>
      <c r="E79" s="17"/>
      <c r="F79" s="17"/>
    </row>
    <row r="80" spans="1:6" x14ac:dyDescent="0.25">
      <c r="A80" s="18" t="s">
        <v>475</v>
      </c>
      <c r="B80" s="18" t="str">
        <f t="shared" si="1"/>
        <v>Contacteur  21/LP1K06 10BD</v>
      </c>
      <c r="C80" s="19" t="s">
        <v>68</v>
      </c>
      <c r="D80" s="43">
        <v>10</v>
      </c>
      <c r="E80" s="17"/>
      <c r="F80" s="17"/>
    </row>
    <row r="81" spans="1:6" x14ac:dyDescent="0.25">
      <c r="A81" s="18" t="s">
        <v>476</v>
      </c>
      <c r="B81" s="18" t="str">
        <f t="shared" si="1"/>
        <v>Contacteur  22/LP1K12 10BD</v>
      </c>
      <c r="C81" s="19" t="s">
        <v>69</v>
      </c>
      <c r="D81" s="43">
        <v>10</v>
      </c>
      <c r="E81" s="17"/>
      <c r="F81" s="17"/>
    </row>
    <row r="82" spans="1:6" x14ac:dyDescent="0.25">
      <c r="A82" s="18" t="s">
        <v>477</v>
      </c>
      <c r="B82" s="18" t="str">
        <f t="shared" si="1"/>
        <v>Contacteur  23/LC1 D65 11</v>
      </c>
      <c r="C82" s="19" t="s">
        <v>62</v>
      </c>
      <c r="D82" s="43">
        <v>10</v>
      </c>
      <c r="E82" s="17"/>
      <c r="F82" s="17"/>
    </row>
    <row r="83" spans="1:6" x14ac:dyDescent="0.25">
      <c r="A83" s="18" t="s">
        <v>478</v>
      </c>
      <c r="B83" s="18" t="str">
        <f t="shared" si="1"/>
        <v>Contacteur  24/3RT1015-1BB41</v>
      </c>
      <c r="C83" s="19" t="s">
        <v>65</v>
      </c>
      <c r="D83" s="43">
        <v>10</v>
      </c>
      <c r="E83" s="17"/>
      <c r="F83" s="17"/>
    </row>
    <row r="84" spans="1:6" x14ac:dyDescent="0.25">
      <c r="A84" s="18" t="s">
        <v>479</v>
      </c>
      <c r="B84" s="18" t="str">
        <f t="shared" si="1"/>
        <v>Contacteur  25/3RT1016-1BB42</v>
      </c>
      <c r="C84" s="38" t="s">
        <v>288</v>
      </c>
      <c r="D84" s="43">
        <v>10</v>
      </c>
      <c r="E84" s="17"/>
      <c r="F84" s="17"/>
    </row>
    <row r="85" spans="1:6" x14ac:dyDescent="0.25">
      <c r="A85" s="18" t="s">
        <v>480</v>
      </c>
      <c r="B85" s="18" t="str">
        <f t="shared" si="1"/>
        <v>Contacteur  26/3RT1026-1B..0</v>
      </c>
      <c r="C85" s="19" t="s">
        <v>64</v>
      </c>
      <c r="D85" s="43">
        <v>10</v>
      </c>
      <c r="E85" s="17"/>
      <c r="F85" s="17"/>
    </row>
    <row r="86" spans="1:6" x14ac:dyDescent="0.25">
      <c r="A86" s="18" t="s">
        <v>481</v>
      </c>
      <c r="B86" s="18" t="str">
        <f t="shared" si="1"/>
        <v>Contacteur  27/CA2 DN22 E7</v>
      </c>
      <c r="C86" s="19" t="s">
        <v>74</v>
      </c>
      <c r="D86" s="43">
        <v>10</v>
      </c>
      <c r="E86" s="17"/>
      <c r="F86" s="17"/>
    </row>
    <row r="87" spans="1:6" x14ac:dyDescent="0.25">
      <c r="A87" s="18" t="s">
        <v>482</v>
      </c>
      <c r="B87" s="18" t="str">
        <f t="shared" si="1"/>
        <v>Contacteur  28/CA2 DN31 31E</v>
      </c>
      <c r="C87" s="19" t="s">
        <v>71</v>
      </c>
      <c r="D87" s="43">
        <v>10</v>
      </c>
      <c r="E87" s="17"/>
      <c r="F87" s="17"/>
    </row>
    <row r="88" spans="1:6" ht="30" x14ac:dyDescent="0.25">
      <c r="A88" s="19" t="s">
        <v>77</v>
      </c>
      <c r="B88" s="18" t="str">
        <f t="shared" si="1"/>
        <v>Courroie codeur poutre clouage/808 06 499  type 390XL S191 AG</v>
      </c>
      <c r="C88" s="38" t="s">
        <v>367</v>
      </c>
      <c r="D88" s="43">
        <v>10</v>
      </c>
      <c r="E88" s="17"/>
      <c r="F88" s="17"/>
    </row>
    <row r="89" spans="1:6" x14ac:dyDescent="0.25">
      <c r="A89" s="19" t="s">
        <v>78</v>
      </c>
      <c r="B89" s="18" t="str">
        <f t="shared" si="1"/>
        <v>Courroie crantée/510 H 4064</v>
      </c>
      <c r="C89" s="19" t="s">
        <v>79</v>
      </c>
      <c r="D89" s="43">
        <v>10</v>
      </c>
      <c r="E89" s="17"/>
      <c r="F89" s="17"/>
    </row>
    <row r="90" spans="1:6" x14ac:dyDescent="0.25">
      <c r="A90" s="11" t="s">
        <v>322</v>
      </c>
      <c r="B90" s="18" t="str">
        <f t="shared" si="1"/>
        <v>cremaillere introducteur/module 4</v>
      </c>
      <c r="C90" s="40" t="s">
        <v>323</v>
      </c>
      <c r="D90" s="43">
        <v>10</v>
      </c>
      <c r="E90" s="11"/>
      <c r="F90" s="11"/>
    </row>
    <row r="91" spans="1:6" x14ac:dyDescent="0.25">
      <c r="A91" s="19" t="s">
        <v>80</v>
      </c>
      <c r="B91" s="18" t="str">
        <f t="shared" si="1"/>
        <v>Détecteur annulaire/Bi30R-Q20-AP6X2-H1141</v>
      </c>
      <c r="C91" s="19" t="s">
        <v>82</v>
      </c>
      <c r="D91" s="43">
        <v>10</v>
      </c>
      <c r="E91" s="17"/>
      <c r="F91" s="17"/>
    </row>
    <row r="92" spans="1:6" x14ac:dyDescent="0.25">
      <c r="A92" s="19" t="s">
        <v>80</v>
      </c>
      <c r="B92" s="18" t="str">
        <f t="shared" si="1"/>
        <v>Détecteur annulaire/BO1AN30POC5T=100MS</v>
      </c>
      <c r="C92" s="19" t="s">
        <v>81</v>
      </c>
      <c r="D92" s="43">
        <v>10</v>
      </c>
      <c r="E92" s="17"/>
      <c r="F92" s="17"/>
    </row>
    <row r="93" spans="1:6" x14ac:dyDescent="0.25">
      <c r="A93" s="19" t="s">
        <v>483</v>
      </c>
      <c r="B93" s="18" t="str">
        <f t="shared" si="1"/>
        <v>Distributeur pneumatique 1/54191023</v>
      </c>
      <c r="C93" s="16">
        <v>54191023</v>
      </c>
      <c r="D93" s="43">
        <v>10</v>
      </c>
      <c r="E93" s="17"/>
      <c r="F93" s="17"/>
    </row>
    <row r="94" spans="1:6" x14ac:dyDescent="0.25">
      <c r="A94" s="17" t="s">
        <v>484</v>
      </c>
      <c r="B94" s="18" t="str">
        <f t="shared" si="1"/>
        <v>Distributeur pneumatique 2/54292028</v>
      </c>
      <c r="C94" s="16">
        <v>54292028</v>
      </c>
      <c r="D94" s="43">
        <v>10</v>
      </c>
      <c r="E94" s="17"/>
      <c r="F94" s="17"/>
    </row>
    <row r="95" spans="1:6" x14ac:dyDescent="0.25">
      <c r="A95" s="19" t="s">
        <v>485</v>
      </c>
      <c r="B95" s="18" t="str">
        <f t="shared" si="1"/>
        <v>Distributeurs 1/MD1D-2TA/50</v>
      </c>
      <c r="C95" s="19" t="s">
        <v>84</v>
      </c>
      <c r="D95" s="43">
        <v>10</v>
      </c>
      <c r="E95" s="17"/>
      <c r="F95" s="17"/>
    </row>
    <row r="96" spans="1:6" x14ac:dyDescent="0.25">
      <c r="A96" s="19" t="s">
        <v>486</v>
      </c>
      <c r="B96" s="18" t="str">
        <f t="shared" si="1"/>
        <v>Distributeurs 2/MD1D-R/50</v>
      </c>
      <c r="C96" s="19" t="s">
        <v>85</v>
      </c>
      <c r="D96" s="43">
        <v>10</v>
      </c>
      <c r="E96" s="17"/>
      <c r="F96" s="17"/>
    </row>
    <row r="97" spans="1:6" x14ac:dyDescent="0.25">
      <c r="A97" s="19" t="s">
        <v>487</v>
      </c>
      <c r="B97" s="18" t="str">
        <f t="shared" si="1"/>
        <v>Distributeurs 3/SDHI-0610 23</v>
      </c>
      <c r="C97" s="19" t="s">
        <v>83</v>
      </c>
      <c r="D97" s="43">
        <v>10</v>
      </c>
      <c r="E97" s="17"/>
      <c r="F97" s="17"/>
    </row>
    <row r="98" spans="1:6" x14ac:dyDescent="0.25">
      <c r="A98" s="19" t="s">
        <v>86</v>
      </c>
      <c r="B98" s="18" t="str">
        <f t="shared" si="1"/>
        <v>Diviseur de flux hydraulique/810 180 05</v>
      </c>
      <c r="C98" s="38" t="s">
        <v>299</v>
      </c>
      <c r="D98" s="43">
        <v>10</v>
      </c>
      <c r="E98" s="17"/>
      <c r="F98" s="17"/>
    </row>
    <row r="99" spans="1:6" x14ac:dyDescent="0.25">
      <c r="A99" s="11" t="s">
        <v>86</v>
      </c>
      <c r="B99" s="18" t="str">
        <f t="shared" si="1"/>
        <v>Diviseur de flux hydraulique/81018005</v>
      </c>
      <c r="C99" s="40" t="s">
        <v>337</v>
      </c>
      <c r="D99" s="43">
        <v>10</v>
      </c>
      <c r="E99" s="11"/>
      <c r="F99" s="11"/>
    </row>
    <row r="100" spans="1:6" x14ac:dyDescent="0.25">
      <c r="A100" s="11" t="s">
        <v>488</v>
      </c>
      <c r="B100" s="18" t="str">
        <f t="shared" si="1"/>
        <v xml:space="preserve">ecrous 1/M8 </v>
      </c>
      <c r="C100" s="11" t="s">
        <v>274</v>
      </c>
      <c r="D100" s="43">
        <v>10</v>
      </c>
      <c r="E100" s="11"/>
      <c r="F100" s="11"/>
    </row>
    <row r="101" spans="1:6" x14ac:dyDescent="0.25">
      <c r="A101" s="11" t="s">
        <v>497</v>
      </c>
      <c r="B101" s="18" t="str">
        <f t="shared" si="1"/>
        <v>ecrous 10/M4</v>
      </c>
      <c r="C101" s="25" t="s">
        <v>217</v>
      </c>
      <c r="D101" s="43">
        <v>10</v>
      </c>
      <c r="E101" s="11"/>
      <c r="F101" s="11"/>
    </row>
    <row r="102" spans="1:6" x14ac:dyDescent="0.25">
      <c r="A102" s="11" t="s">
        <v>498</v>
      </c>
      <c r="B102" s="18" t="str">
        <f t="shared" si="1"/>
        <v>ecrous 11/M4</v>
      </c>
      <c r="C102" s="25" t="s">
        <v>217</v>
      </c>
      <c r="D102" s="43">
        <v>10</v>
      </c>
      <c r="E102" s="11"/>
      <c r="F102" s="11"/>
    </row>
    <row r="103" spans="1:6" x14ac:dyDescent="0.25">
      <c r="A103" s="11" t="s">
        <v>499</v>
      </c>
      <c r="B103" s="18" t="str">
        <f t="shared" si="1"/>
        <v>ecrous 12/M5</v>
      </c>
      <c r="C103" s="25" t="s">
        <v>218</v>
      </c>
      <c r="D103" s="43">
        <v>10</v>
      </c>
      <c r="E103" s="11"/>
      <c r="F103" s="11"/>
    </row>
    <row r="104" spans="1:6" x14ac:dyDescent="0.25">
      <c r="A104" s="11" t="s">
        <v>500</v>
      </c>
      <c r="B104" s="18" t="str">
        <f t="shared" si="1"/>
        <v>ecrous 13/M5</v>
      </c>
      <c r="C104" s="25" t="s">
        <v>218</v>
      </c>
      <c r="D104" s="43">
        <v>10</v>
      </c>
      <c r="E104" s="11"/>
      <c r="F104" s="11"/>
    </row>
    <row r="105" spans="1:6" x14ac:dyDescent="0.25">
      <c r="A105" s="11" t="s">
        <v>501</v>
      </c>
      <c r="B105" s="18" t="str">
        <f t="shared" si="1"/>
        <v>ecrous 14/M6</v>
      </c>
      <c r="C105" s="25" t="s">
        <v>219</v>
      </c>
      <c r="D105" s="43">
        <v>10</v>
      </c>
      <c r="E105" s="11"/>
      <c r="F105" s="11"/>
    </row>
    <row r="106" spans="1:6" x14ac:dyDescent="0.25">
      <c r="A106" s="11" t="s">
        <v>502</v>
      </c>
      <c r="B106" s="18" t="str">
        <f t="shared" si="1"/>
        <v>ecrous 15/M6</v>
      </c>
      <c r="C106" s="25" t="s">
        <v>219</v>
      </c>
      <c r="D106" s="43">
        <v>10</v>
      </c>
      <c r="E106" s="11"/>
      <c r="F106" s="11"/>
    </row>
    <row r="107" spans="1:6" x14ac:dyDescent="0.25">
      <c r="A107" s="11" t="s">
        <v>503</v>
      </c>
      <c r="B107" s="18" t="str">
        <f t="shared" si="1"/>
        <v>ecrous 16/M6 FREIN</v>
      </c>
      <c r="C107" s="25" t="s">
        <v>220</v>
      </c>
      <c r="D107" s="43">
        <v>10</v>
      </c>
      <c r="E107" s="11"/>
      <c r="F107" s="11"/>
    </row>
    <row r="108" spans="1:6" x14ac:dyDescent="0.25">
      <c r="A108" s="11" t="s">
        <v>504</v>
      </c>
      <c r="B108" s="18" t="str">
        <f t="shared" si="1"/>
        <v>ecrous 17/M6 FREIN</v>
      </c>
      <c r="C108" s="25" t="s">
        <v>220</v>
      </c>
      <c r="D108" s="43">
        <v>10</v>
      </c>
      <c r="E108" s="11"/>
      <c r="F108" s="11"/>
    </row>
    <row r="109" spans="1:6" x14ac:dyDescent="0.25">
      <c r="A109" s="11" t="s">
        <v>489</v>
      </c>
      <c r="B109" s="18" t="str">
        <f t="shared" si="1"/>
        <v>ecrous 2/234.03.025</v>
      </c>
      <c r="C109" s="38" t="s">
        <v>314</v>
      </c>
      <c r="D109" s="43">
        <v>10</v>
      </c>
      <c r="E109" s="17"/>
      <c r="F109" s="17"/>
    </row>
    <row r="110" spans="1:6" x14ac:dyDescent="0.25">
      <c r="A110" s="11" t="s">
        <v>490</v>
      </c>
      <c r="B110" s="18" t="str">
        <f t="shared" si="1"/>
        <v>ecrous 3/234.03.090</v>
      </c>
      <c r="C110" s="38" t="s">
        <v>315</v>
      </c>
      <c r="D110" s="43">
        <v>10</v>
      </c>
      <c r="E110" s="17"/>
      <c r="F110" s="17"/>
    </row>
    <row r="111" spans="1:6" x14ac:dyDescent="0.25">
      <c r="A111" s="11" t="s">
        <v>491</v>
      </c>
      <c r="B111" s="18" t="str">
        <f t="shared" si="1"/>
        <v>ecrous 4/M10</v>
      </c>
      <c r="C111" s="34" t="s">
        <v>221</v>
      </c>
      <c r="D111" s="43">
        <v>10</v>
      </c>
      <c r="E111" s="11"/>
      <c r="F111" s="11"/>
    </row>
    <row r="112" spans="1:6" x14ac:dyDescent="0.25">
      <c r="A112" s="11" t="s">
        <v>492</v>
      </c>
      <c r="B112" s="18" t="str">
        <f t="shared" si="1"/>
        <v>ecrous 5/M10</v>
      </c>
      <c r="C112" s="34" t="s">
        <v>221</v>
      </c>
      <c r="D112" s="43">
        <v>10</v>
      </c>
      <c r="E112" s="11"/>
      <c r="F112" s="11"/>
    </row>
    <row r="113" spans="1:6" x14ac:dyDescent="0.25">
      <c r="A113" s="11" t="s">
        <v>493</v>
      </c>
      <c r="B113" s="18" t="str">
        <f t="shared" si="1"/>
        <v>ecrous 6/M10 FREIN</v>
      </c>
      <c r="C113" s="34" t="s">
        <v>222</v>
      </c>
      <c r="D113" s="43">
        <v>10</v>
      </c>
      <c r="E113" s="11"/>
      <c r="F113" s="11"/>
    </row>
    <row r="114" spans="1:6" x14ac:dyDescent="0.25">
      <c r="A114" s="11" t="s">
        <v>494</v>
      </c>
      <c r="B114" s="18" t="str">
        <f t="shared" si="1"/>
        <v>ecrous 7/M12</v>
      </c>
      <c r="C114" s="34" t="s">
        <v>223</v>
      </c>
      <c r="D114" s="43">
        <v>10</v>
      </c>
      <c r="E114" s="11"/>
      <c r="F114" s="11"/>
    </row>
    <row r="115" spans="1:6" x14ac:dyDescent="0.25">
      <c r="A115" s="11" t="s">
        <v>495</v>
      </c>
      <c r="B115" s="18" t="str">
        <f t="shared" si="1"/>
        <v>ecrous 8/M12 frein</v>
      </c>
      <c r="C115" s="34" t="s">
        <v>425</v>
      </c>
      <c r="D115" s="43">
        <v>10</v>
      </c>
      <c r="E115" s="11"/>
      <c r="F115" s="11"/>
    </row>
    <row r="116" spans="1:6" x14ac:dyDescent="0.25">
      <c r="A116" s="11" t="s">
        <v>496</v>
      </c>
      <c r="B116" s="18" t="str">
        <f t="shared" si="1"/>
        <v>ecrous 9/M14</v>
      </c>
      <c r="C116" s="34" t="s">
        <v>224</v>
      </c>
      <c r="D116" s="43">
        <v>10</v>
      </c>
      <c r="E116" s="11"/>
      <c r="F116" s="11"/>
    </row>
    <row r="117" spans="1:6" ht="30" x14ac:dyDescent="0.25">
      <c r="A117" s="19" t="s">
        <v>87</v>
      </c>
      <c r="B117" s="18" t="str">
        <f t="shared" si="1"/>
        <v>électroaimant distribution pointes/2C1AD00301AC   24 V DC</v>
      </c>
      <c r="C117" s="19" t="s">
        <v>349</v>
      </c>
      <c r="D117" s="43">
        <v>10</v>
      </c>
      <c r="E117" s="17"/>
      <c r="F117" s="17"/>
    </row>
    <row r="118" spans="1:6" x14ac:dyDescent="0.25">
      <c r="A118" s="19" t="s">
        <v>758</v>
      </c>
      <c r="B118" s="18" t="str">
        <f t="shared" si="1"/>
        <v>électrodistributeur 1/0820 022 911</v>
      </c>
      <c r="C118" s="38" t="s">
        <v>278</v>
      </c>
      <c r="D118" s="43">
        <v>10</v>
      </c>
      <c r="E118" s="17"/>
      <c r="F118" s="17"/>
    </row>
    <row r="119" spans="1:6" x14ac:dyDescent="0.25">
      <c r="A119" s="19" t="s">
        <v>759</v>
      </c>
      <c r="B119" s="18" t="str">
        <f t="shared" si="1"/>
        <v>électrodistributeur 2/809 31 022   type MFH-5-1/4B</v>
      </c>
      <c r="C119" s="38" t="s">
        <v>358</v>
      </c>
      <c r="D119" s="43">
        <v>10</v>
      </c>
      <c r="E119" s="17"/>
      <c r="F119" s="17"/>
    </row>
    <row r="120" spans="1:6" x14ac:dyDescent="0.25">
      <c r="A120" s="19" t="s">
        <v>760</v>
      </c>
      <c r="B120" s="18" t="str">
        <f t="shared" si="1"/>
        <v>électrodistributeur 3/809 31 022   type MFH-5-1/8-B</v>
      </c>
      <c r="C120" s="38" t="s">
        <v>360</v>
      </c>
      <c r="D120" s="43">
        <v>10</v>
      </c>
      <c r="E120" s="17"/>
      <c r="F120" s="17"/>
    </row>
    <row r="121" spans="1:6" x14ac:dyDescent="0.25">
      <c r="A121" s="19" t="s">
        <v>761</v>
      </c>
      <c r="B121" s="18" t="str">
        <f t="shared" si="1"/>
        <v>électrodistributeur 4/809 31 046   type MFH-3-1/8</v>
      </c>
      <c r="C121" s="38" t="s">
        <v>359</v>
      </c>
      <c r="D121" s="43">
        <v>10</v>
      </c>
      <c r="E121" s="17"/>
      <c r="F121" s="17"/>
    </row>
    <row r="122" spans="1:6" x14ac:dyDescent="0.25">
      <c r="A122" s="19" t="s">
        <v>505</v>
      </c>
      <c r="B122" s="18" t="str">
        <f t="shared" si="1"/>
        <v>Electrovanne 1/1B24 210 243</v>
      </c>
      <c r="C122" s="38" t="s">
        <v>284</v>
      </c>
      <c r="D122" s="43">
        <v>10</v>
      </c>
      <c r="E122" s="17"/>
      <c r="F122" s="17"/>
    </row>
    <row r="123" spans="1:6" x14ac:dyDescent="0.25">
      <c r="A123" s="19" t="s">
        <v>506</v>
      </c>
      <c r="B123" s="18" t="str">
        <f t="shared" si="1"/>
        <v>Electrovanne 2/430 04 153</v>
      </c>
      <c r="C123" s="38" t="s">
        <v>290</v>
      </c>
      <c r="D123" s="43">
        <v>10</v>
      </c>
      <c r="E123" s="17"/>
      <c r="F123" s="17"/>
    </row>
    <row r="124" spans="1:6" x14ac:dyDescent="0.25">
      <c r="A124" s="19" t="s">
        <v>507</v>
      </c>
      <c r="B124" s="18" t="str">
        <f t="shared" si="1"/>
        <v>Electrovanne 3/430 04 417</v>
      </c>
      <c r="C124" s="38" t="s">
        <v>291</v>
      </c>
      <c r="D124" s="43">
        <v>10</v>
      </c>
      <c r="E124" s="17"/>
      <c r="F124" s="17"/>
    </row>
    <row r="125" spans="1:6" ht="30" x14ac:dyDescent="0.25">
      <c r="A125" s="19" t="s">
        <v>508</v>
      </c>
      <c r="B125" s="18" t="str">
        <f t="shared" si="1"/>
        <v>Embrayage 1/Type COMBIBOX-0810640-4003 -24V/28W -24V/21W -63008</v>
      </c>
      <c r="C125" s="19" t="s">
        <v>374</v>
      </c>
      <c r="D125" s="43">
        <v>10</v>
      </c>
      <c r="E125" s="17"/>
      <c r="F125" s="17"/>
    </row>
    <row r="126" spans="1:6" ht="30" x14ac:dyDescent="0.25">
      <c r="A126" s="19" t="s">
        <v>509</v>
      </c>
      <c r="B126" s="18" t="str">
        <f t="shared" si="1"/>
        <v>Embrayage 2/Type COMBIBOX-0810-670-4000-24V= K28/B21W-63008</v>
      </c>
      <c r="C126" s="19" t="s">
        <v>375</v>
      </c>
      <c r="D126" s="43">
        <v>10</v>
      </c>
      <c r="E126" s="17"/>
      <c r="F126" s="17"/>
    </row>
    <row r="127" spans="1:6" x14ac:dyDescent="0.25">
      <c r="A127" s="11" t="s">
        <v>342</v>
      </c>
      <c r="B127" s="18" t="str">
        <f t="shared" si="1"/>
        <v>enclume rivetage/24202071</v>
      </c>
      <c r="C127" s="40" t="s">
        <v>343</v>
      </c>
      <c r="D127" s="43">
        <v>10</v>
      </c>
      <c r="E127" s="11"/>
      <c r="F127" s="11"/>
    </row>
    <row r="128" spans="1:6" x14ac:dyDescent="0.25">
      <c r="A128" s="19" t="s">
        <v>88</v>
      </c>
      <c r="B128" s="18" t="str">
        <f t="shared" si="1"/>
        <v>Encodeur/804 02 026</v>
      </c>
      <c r="C128" s="38" t="s">
        <v>295</v>
      </c>
      <c r="D128" s="43">
        <v>10</v>
      </c>
      <c r="E128" s="17"/>
      <c r="F128" s="17"/>
    </row>
    <row r="129" spans="1:6" x14ac:dyDescent="0.25">
      <c r="A129" s="19" t="s">
        <v>89</v>
      </c>
      <c r="B129" s="18" t="str">
        <f t="shared" si="1"/>
        <v>Flexible riveur /CAPE</v>
      </c>
      <c r="C129" s="19" t="s">
        <v>90</v>
      </c>
      <c r="D129" s="43">
        <v>10</v>
      </c>
      <c r="E129" s="17"/>
      <c r="F129" s="17"/>
    </row>
    <row r="130" spans="1:6" ht="30" x14ac:dyDescent="0.25">
      <c r="A130" s="19" t="s">
        <v>767</v>
      </c>
      <c r="B130" s="18" t="str">
        <f t="shared" si="1"/>
        <v>Fonction de sortie complémentaire (capteur magnétique) 1/Type IM12-04NPP-ZC1 ref 804 82 026</v>
      </c>
      <c r="C130" s="19" t="s">
        <v>376</v>
      </c>
      <c r="D130" s="43">
        <v>10</v>
      </c>
      <c r="E130" s="17"/>
      <c r="F130" s="17"/>
    </row>
    <row r="131" spans="1:6" ht="30" x14ac:dyDescent="0.25">
      <c r="A131" s="19" t="s">
        <v>768</v>
      </c>
      <c r="B131" s="18" t="str">
        <f t="shared" si="1"/>
        <v>Fonction de sortie complémentaire (capteur magnétique) 2/type IM12-04NPS-ZC1 ref 804 82 025</v>
      </c>
      <c r="C131" s="19" t="s">
        <v>377</v>
      </c>
      <c r="D131" s="43">
        <v>10</v>
      </c>
      <c r="E131" s="17"/>
      <c r="F131" s="17"/>
    </row>
    <row r="132" spans="1:6" x14ac:dyDescent="0.25">
      <c r="A132" s="11" t="s">
        <v>344</v>
      </c>
      <c r="B132" s="18" t="str">
        <f t="shared" si="1"/>
        <v>fourreaux pour riveur/24202312</v>
      </c>
      <c r="C132" s="40" t="s">
        <v>345</v>
      </c>
      <c r="D132" s="43">
        <v>10</v>
      </c>
      <c r="E132" s="11"/>
      <c r="F132" s="11"/>
    </row>
    <row r="133" spans="1:6" x14ac:dyDescent="0.25">
      <c r="A133" s="19" t="s">
        <v>510</v>
      </c>
      <c r="B133" s="18" t="str">
        <f t="shared" si="1"/>
        <v>Glissières 1/165-25.035</v>
      </c>
      <c r="C133" s="38" t="s">
        <v>280</v>
      </c>
      <c r="D133" s="43">
        <v>10</v>
      </c>
      <c r="E133" s="17"/>
      <c r="F133" s="17"/>
    </row>
    <row r="134" spans="1:6" x14ac:dyDescent="0.25">
      <c r="A134" s="19" t="s">
        <v>511</v>
      </c>
      <c r="B134" s="18" t="str">
        <f t="shared" si="1"/>
        <v>Glissières 2/165-25.036</v>
      </c>
      <c r="C134" s="38" t="s">
        <v>281</v>
      </c>
      <c r="D134" s="43">
        <v>10</v>
      </c>
      <c r="E134" s="17"/>
      <c r="F134" s="17"/>
    </row>
    <row r="135" spans="1:6" x14ac:dyDescent="0.25">
      <c r="A135" s="11" t="s">
        <v>272</v>
      </c>
      <c r="B135" s="18" t="str">
        <f t="shared" si="1"/>
        <v xml:space="preserve">godets laiton cloueurs/godet laiton </v>
      </c>
      <c r="C135" s="11" t="s">
        <v>273</v>
      </c>
      <c r="D135" s="43">
        <v>10</v>
      </c>
      <c r="E135" s="11"/>
      <c r="F135" s="11"/>
    </row>
    <row r="136" spans="1:6" x14ac:dyDescent="0.25">
      <c r="A136" s="11" t="s">
        <v>333</v>
      </c>
      <c r="B136" s="18" t="str">
        <f t="shared" ref="B136:B199" si="2">CONCATENATE(A136,"/",C136)</f>
        <v>kit joints bac a pointe/809049621</v>
      </c>
      <c r="C136" s="40" t="s">
        <v>336</v>
      </c>
      <c r="D136" s="43">
        <v>10</v>
      </c>
      <c r="E136" s="11"/>
      <c r="F136" s="11"/>
    </row>
    <row r="137" spans="1:6" x14ac:dyDescent="0.25">
      <c r="A137" s="11" t="s">
        <v>512</v>
      </c>
      <c r="B137" s="18" t="str">
        <f t="shared" si="2"/>
        <v>Kit joints riveur 2/JJCHE2514</v>
      </c>
      <c r="C137" s="40" t="s">
        <v>267</v>
      </c>
      <c r="D137" s="43">
        <v>10</v>
      </c>
      <c r="E137" s="11"/>
      <c r="F137" s="11"/>
    </row>
    <row r="138" spans="1:6" x14ac:dyDescent="0.25">
      <c r="A138" s="19" t="s">
        <v>91</v>
      </c>
      <c r="B138" s="18" t="str">
        <f t="shared" si="2"/>
        <v>Lamelles dents de scie /longueur 21,6 cm</v>
      </c>
      <c r="C138" s="19" t="s">
        <v>92</v>
      </c>
      <c r="D138" s="43">
        <v>10</v>
      </c>
      <c r="E138" s="17"/>
      <c r="F138" s="17"/>
    </row>
    <row r="139" spans="1:6" x14ac:dyDescent="0.25">
      <c r="A139" s="11" t="s">
        <v>762</v>
      </c>
      <c r="B139" s="18" t="str">
        <f t="shared" si="2"/>
        <v>levier alignement 1/dx</v>
      </c>
      <c r="C139" s="40" t="s">
        <v>338</v>
      </c>
      <c r="D139" s="43">
        <v>10</v>
      </c>
      <c r="E139" s="11"/>
      <c r="F139" s="11"/>
    </row>
    <row r="140" spans="1:6" x14ac:dyDescent="0.25">
      <c r="A140" s="11" t="s">
        <v>763</v>
      </c>
      <c r="B140" s="18" t="str">
        <f t="shared" si="2"/>
        <v>levier alignement 2/sx</v>
      </c>
      <c r="C140" s="40" t="s">
        <v>339</v>
      </c>
      <c r="D140" s="43">
        <v>10</v>
      </c>
      <c r="E140" s="11"/>
      <c r="F140" s="11"/>
    </row>
    <row r="141" spans="1:6" x14ac:dyDescent="0.25">
      <c r="A141" s="19" t="s">
        <v>513</v>
      </c>
      <c r="B141" s="18" t="str">
        <f t="shared" si="2"/>
        <v>Machoires neuves cloueurs 1/165-71.059 (Dx)</v>
      </c>
      <c r="C141" s="38" t="s">
        <v>282</v>
      </c>
      <c r="D141" s="43">
        <v>10</v>
      </c>
      <c r="E141" s="17"/>
      <c r="F141" s="17"/>
    </row>
    <row r="142" spans="1:6" x14ac:dyDescent="0.25">
      <c r="A142" s="19" t="s">
        <v>514</v>
      </c>
      <c r="B142" s="18" t="str">
        <f t="shared" si="2"/>
        <v>Machoires neuves cloueurs 2/165-71.060 (Sx)</v>
      </c>
      <c r="C142" s="38" t="s">
        <v>283</v>
      </c>
      <c r="D142" s="43">
        <v>10</v>
      </c>
      <c r="E142" s="17"/>
      <c r="F142" s="17"/>
    </row>
    <row r="143" spans="1:6" ht="30" x14ac:dyDescent="0.25">
      <c r="A143" s="19" t="s">
        <v>93</v>
      </c>
      <c r="B143" s="18" t="str">
        <f t="shared" si="2"/>
        <v>MAS frein /M2A071B6  0,25kW en 230/400V 910 tr/min   frein DC 104 AC 230          ref corali 802 05 300</v>
      </c>
      <c r="C143" s="19" t="s">
        <v>357</v>
      </c>
      <c r="D143" s="43">
        <v>10</v>
      </c>
      <c r="E143" s="17"/>
      <c r="F143" s="17"/>
    </row>
    <row r="144" spans="1:6" ht="30" x14ac:dyDescent="0.25">
      <c r="A144" s="19" t="s">
        <v>94</v>
      </c>
      <c r="B144" s="18" t="str">
        <f t="shared" si="2"/>
        <v xml:space="preserve">MAS frein (arrière bleu)/M2A071B6   frein DC 104 AC 230    0,25kW en 230/400V 910 tr/min  </v>
      </c>
      <c r="C144" s="19" t="s">
        <v>356</v>
      </c>
      <c r="D144" s="43">
        <v>10</v>
      </c>
      <c r="E144" s="17"/>
      <c r="F144" s="17"/>
    </row>
    <row r="145" spans="1:6" x14ac:dyDescent="0.25">
      <c r="A145" s="11" t="s">
        <v>515</v>
      </c>
      <c r="B145" s="18" t="str">
        <f t="shared" si="2"/>
        <v>moteur 1/132 4p 9,25 4w</v>
      </c>
      <c r="C145" s="40" t="s">
        <v>354</v>
      </c>
      <c r="D145" s="43">
        <v>10</v>
      </c>
      <c r="E145" s="11"/>
      <c r="F145" s="11"/>
    </row>
    <row r="146" spans="1:6" ht="30" x14ac:dyDescent="0.25">
      <c r="A146" s="11" t="s">
        <v>524</v>
      </c>
      <c r="B146" s="18" t="str">
        <f t="shared" si="2"/>
        <v>moteur 10/Type HPEV71SA 2 B34-2,3kW en 230/400V-2855 tr/min -FO,SX                      Filetage pas à gauche</v>
      </c>
      <c r="C146" s="19" t="s">
        <v>380</v>
      </c>
      <c r="D146" s="43">
        <v>10</v>
      </c>
      <c r="E146" s="17"/>
      <c r="F146" s="17"/>
    </row>
    <row r="147" spans="1:6" ht="30" x14ac:dyDescent="0.25">
      <c r="A147" s="11" t="s">
        <v>525</v>
      </c>
      <c r="B147" s="18" t="str">
        <f t="shared" si="2"/>
        <v>moteur 11/Type K21R 112 M6-2,2 kW en 230/400V   950 tr/min</v>
      </c>
      <c r="C147" s="19" t="s">
        <v>381</v>
      </c>
      <c r="D147" s="43">
        <v>10</v>
      </c>
      <c r="E147" s="17"/>
      <c r="F147" s="17"/>
    </row>
    <row r="148" spans="1:6" ht="30" x14ac:dyDescent="0.25">
      <c r="A148" s="11" t="s">
        <v>526</v>
      </c>
      <c r="B148" s="18" t="str">
        <f t="shared" si="2"/>
        <v>moteur 12/Type SSG3WD80 N4-0,75kW en 230/400V-1400 tr/min</v>
      </c>
      <c r="C148" s="19" t="s">
        <v>382</v>
      </c>
      <c r="D148" s="43">
        <v>10</v>
      </c>
      <c r="E148" s="17"/>
      <c r="F148" s="17"/>
    </row>
    <row r="149" spans="1:6" ht="30" x14ac:dyDescent="0.25">
      <c r="A149" s="11" t="s">
        <v>527</v>
      </c>
      <c r="B149" s="18" t="str">
        <f t="shared" si="2"/>
        <v>moteur 13/Type ZKF90L 4 B14-1,5kW en 230/400V-1425 tr/min</v>
      </c>
      <c r="C149" s="19" t="s">
        <v>383</v>
      </c>
      <c r="D149" s="43">
        <v>10</v>
      </c>
      <c r="E149" s="17"/>
      <c r="F149" s="17"/>
    </row>
    <row r="150" spans="1:6" ht="30" x14ac:dyDescent="0.25">
      <c r="A150" s="11" t="s">
        <v>516</v>
      </c>
      <c r="B150" s="18" t="str">
        <f t="shared" si="2"/>
        <v xml:space="preserve">moteur 2/HPEV63MB 2 B34             FO,SX         1,85kW en 230/400V                     2830 tr/min                                     </v>
      </c>
      <c r="C150" s="19" t="s">
        <v>95</v>
      </c>
      <c r="D150" s="43">
        <v>10</v>
      </c>
      <c r="E150" s="17"/>
      <c r="F150" s="17"/>
    </row>
    <row r="151" spans="1:6" x14ac:dyDescent="0.25">
      <c r="A151" s="11" t="s">
        <v>517</v>
      </c>
      <c r="B151" s="18" t="str">
        <f t="shared" si="2"/>
        <v xml:space="preserve">moteur 3/HPEV7/SA2 B34                                 R3 DX </v>
      </c>
      <c r="C151" s="19" t="s">
        <v>96</v>
      </c>
      <c r="D151" s="43">
        <v>10</v>
      </c>
      <c r="E151" s="17"/>
      <c r="F151" s="17"/>
    </row>
    <row r="152" spans="1:6" x14ac:dyDescent="0.25">
      <c r="A152" s="11" t="s">
        <v>518</v>
      </c>
      <c r="B152" s="18" t="str">
        <f t="shared" si="2"/>
        <v xml:space="preserve">moteur 4/HPEV7/SA2 B34-R3 FO,SX </v>
      </c>
      <c r="C152" s="19" t="s">
        <v>395</v>
      </c>
      <c r="D152" s="43">
        <v>10</v>
      </c>
      <c r="E152" s="17"/>
      <c r="F152" s="17"/>
    </row>
    <row r="153" spans="1:6" x14ac:dyDescent="0.25">
      <c r="A153" s="11" t="s">
        <v>519</v>
      </c>
      <c r="B153" s="18" t="str">
        <f t="shared" si="2"/>
        <v xml:space="preserve">moteur 5/HPEV7/SA2 B3-R3 FO,DX </v>
      </c>
      <c r="C153" s="19" t="s">
        <v>394</v>
      </c>
      <c r="D153" s="43">
        <v>10</v>
      </c>
      <c r="E153" s="17"/>
      <c r="F153" s="17"/>
    </row>
    <row r="154" spans="1:6" ht="30" x14ac:dyDescent="0.25">
      <c r="A154" s="11" t="s">
        <v>520</v>
      </c>
      <c r="B154" s="18" t="str">
        <f t="shared" si="2"/>
        <v>moteur 6/Type E80 LA2 -7,5 kW en 230/400V                        2800 tr/min dx</v>
      </c>
      <c r="C154" s="19" t="s">
        <v>396</v>
      </c>
      <c r="D154" s="43">
        <v>10</v>
      </c>
      <c r="E154" s="17"/>
      <c r="F154" s="17"/>
    </row>
    <row r="155" spans="1:6" ht="30" x14ac:dyDescent="0.25">
      <c r="A155" s="11" t="s">
        <v>521</v>
      </c>
      <c r="B155" s="18" t="str">
        <f t="shared" si="2"/>
        <v>moteur 7/Type E80 LAZ   7,5 kW en 230/400V                        2800 tr/min sx</v>
      </c>
      <c r="C155" s="19" t="s">
        <v>361</v>
      </c>
      <c r="D155" s="43">
        <v>10</v>
      </c>
      <c r="E155" s="17"/>
      <c r="F155" s="17"/>
    </row>
    <row r="156" spans="1:6" ht="30" x14ac:dyDescent="0.25">
      <c r="A156" s="11" t="s">
        <v>522</v>
      </c>
      <c r="B156" s="18" t="str">
        <f t="shared" si="2"/>
        <v>moteur 8/Type HPEV63MB 2 B34 -FO,DX-1,85kW en 230/400V -2830 tr/min</v>
      </c>
      <c r="C156" s="19" t="s">
        <v>378</v>
      </c>
      <c r="D156" s="43">
        <v>10</v>
      </c>
      <c r="E156" s="17"/>
      <c r="F156" s="17"/>
    </row>
    <row r="157" spans="1:6" ht="30" x14ac:dyDescent="0.25">
      <c r="A157" s="11" t="s">
        <v>523</v>
      </c>
      <c r="B157" s="18" t="str">
        <f t="shared" si="2"/>
        <v>moteur 9/Type HPEV71SA 2 B34 -2,3kW en 230/400V- 2855 tr/min -FO,DX-Filetage pas à droite</v>
      </c>
      <c r="C157" s="19" t="s">
        <v>379</v>
      </c>
      <c r="D157" s="43">
        <v>10</v>
      </c>
      <c r="E157" s="17"/>
      <c r="F157" s="17"/>
    </row>
    <row r="158" spans="1:6" x14ac:dyDescent="0.25">
      <c r="A158" s="11" t="s">
        <v>330</v>
      </c>
      <c r="B158" s="18" t="str">
        <f t="shared" si="2"/>
        <v>moteur introducteur/brochless</v>
      </c>
      <c r="C158" s="40" t="s">
        <v>331</v>
      </c>
      <c r="D158" s="43">
        <v>10</v>
      </c>
      <c r="E158" s="11"/>
      <c r="F158" s="11"/>
    </row>
    <row r="159" spans="1:6" ht="15.75" x14ac:dyDescent="0.25">
      <c r="A159" s="17" t="s">
        <v>528</v>
      </c>
      <c r="B159" s="18" t="str">
        <f t="shared" si="2"/>
        <v>moteurs 14/Taille 100 3kw B3 4P</v>
      </c>
      <c r="C159" s="21" t="s">
        <v>211</v>
      </c>
      <c r="D159" s="43">
        <v>10</v>
      </c>
      <c r="E159" s="17"/>
      <c r="F159" s="17"/>
    </row>
    <row r="160" spans="1:6" ht="15.75" x14ac:dyDescent="0.25">
      <c r="A160" s="17" t="s">
        <v>529</v>
      </c>
      <c r="B160" s="18" t="str">
        <f t="shared" si="2"/>
        <v>moteurs 15/Taille 63</v>
      </c>
      <c r="C160" s="21" t="s">
        <v>97</v>
      </c>
      <c r="D160" s="43">
        <v>10</v>
      </c>
      <c r="E160" s="17"/>
      <c r="F160" s="17"/>
    </row>
    <row r="161" spans="1:6" ht="15.75" x14ac:dyDescent="0.25">
      <c r="A161" s="17" t="s">
        <v>530</v>
      </c>
      <c r="B161" s="18" t="str">
        <f t="shared" si="2"/>
        <v>moteurs 16/Taille 80</v>
      </c>
      <c r="C161" s="21" t="s">
        <v>98</v>
      </c>
      <c r="D161" s="43">
        <v>10</v>
      </c>
      <c r="E161" s="17"/>
      <c r="F161" s="17"/>
    </row>
    <row r="162" spans="1:6" ht="15.75" x14ac:dyDescent="0.25">
      <c r="A162" s="17" t="s">
        <v>531</v>
      </c>
      <c r="B162" s="18" t="str">
        <f t="shared" si="2"/>
        <v>moteurs 17/Taille 90 1,5KW B14 4P</v>
      </c>
      <c r="C162" s="21" t="s">
        <v>212</v>
      </c>
      <c r="D162" s="43">
        <v>10</v>
      </c>
      <c r="E162" s="17"/>
      <c r="F162" s="17"/>
    </row>
    <row r="163" spans="1:6" x14ac:dyDescent="0.25">
      <c r="A163" s="19" t="s">
        <v>532</v>
      </c>
      <c r="B163" s="18" t="str">
        <f t="shared" si="2"/>
        <v>Moyeux 1/type 1008 diam 25</v>
      </c>
      <c r="C163" s="19" t="s">
        <v>107</v>
      </c>
      <c r="D163" s="43">
        <v>10</v>
      </c>
      <c r="E163" s="17"/>
      <c r="F163" s="17"/>
    </row>
    <row r="164" spans="1:6" x14ac:dyDescent="0.25">
      <c r="A164" s="19" t="s">
        <v>541</v>
      </c>
      <c r="B164" s="18" t="str">
        <f t="shared" si="2"/>
        <v>Moyeux 10/type 2012 diam 28</v>
      </c>
      <c r="C164" s="19" t="s">
        <v>104</v>
      </c>
      <c r="D164" s="43">
        <v>10</v>
      </c>
      <c r="E164" s="17"/>
      <c r="F164" s="17"/>
    </row>
    <row r="165" spans="1:6" x14ac:dyDescent="0.25">
      <c r="A165" s="19" t="s">
        <v>542</v>
      </c>
      <c r="B165" s="18" t="str">
        <f t="shared" si="2"/>
        <v>Moyeux 11/type 2012 diam 32</v>
      </c>
      <c r="C165" s="19" t="s">
        <v>105</v>
      </c>
      <c r="D165" s="43">
        <v>10</v>
      </c>
      <c r="E165" s="17"/>
      <c r="F165" s="17"/>
    </row>
    <row r="166" spans="1:6" x14ac:dyDescent="0.25">
      <c r="A166" s="19" t="s">
        <v>543</v>
      </c>
      <c r="B166" s="18" t="str">
        <f t="shared" si="2"/>
        <v>Moyeux 12/type 2012 diam 35</v>
      </c>
      <c r="C166" s="19" t="s">
        <v>106</v>
      </c>
      <c r="D166" s="43">
        <v>10</v>
      </c>
      <c r="E166" s="17"/>
      <c r="F166" s="17"/>
    </row>
    <row r="167" spans="1:6" x14ac:dyDescent="0.25">
      <c r="A167" s="19" t="s">
        <v>544</v>
      </c>
      <c r="B167" s="18" t="str">
        <f t="shared" si="2"/>
        <v>Moyeux 13/type 2517 diam 25</v>
      </c>
      <c r="C167" s="19" t="s">
        <v>110</v>
      </c>
      <c r="D167" s="43">
        <v>10</v>
      </c>
      <c r="E167" s="17"/>
      <c r="F167" s="17"/>
    </row>
    <row r="168" spans="1:6" x14ac:dyDescent="0.25">
      <c r="A168" s="19" t="s">
        <v>545</v>
      </c>
      <c r="B168" s="18" t="str">
        <f t="shared" si="2"/>
        <v>Moyeux 14/type 2517 diam 30</v>
      </c>
      <c r="C168" s="19" t="s">
        <v>113</v>
      </c>
      <c r="D168" s="43">
        <v>10</v>
      </c>
      <c r="E168" s="17"/>
      <c r="F168" s="17"/>
    </row>
    <row r="169" spans="1:6" x14ac:dyDescent="0.25">
      <c r="A169" s="19" t="s">
        <v>546</v>
      </c>
      <c r="B169" s="18" t="str">
        <f t="shared" si="2"/>
        <v>Moyeux 15/type 2517 diam 32</v>
      </c>
      <c r="C169" s="19" t="s">
        <v>111</v>
      </c>
      <c r="D169" s="43">
        <v>10</v>
      </c>
      <c r="E169" s="17"/>
      <c r="F169" s="17"/>
    </row>
    <row r="170" spans="1:6" x14ac:dyDescent="0.25">
      <c r="A170" s="19" t="s">
        <v>547</v>
      </c>
      <c r="B170" s="18" t="str">
        <f t="shared" si="2"/>
        <v>Moyeux 16/type 2517 diam 35</v>
      </c>
      <c r="C170" s="19" t="s">
        <v>114</v>
      </c>
      <c r="D170" s="43">
        <v>10</v>
      </c>
      <c r="E170" s="17"/>
      <c r="F170" s="17"/>
    </row>
    <row r="171" spans="1:6" x14ac:dyDescent="0.25">
      <c r="A171" s="19" t="s">
        <v>548</v>
      </c>
      <c r="B171" s="18" t="str">
        <f t="shared" si="2"/>
        <v>Moyeux 17/type 2517 diam 38</v>
      </c>
      <c r="C171" s="19" t="s">
        <v>112</v>
      </c>
      <c r="D171" s="43">
        <v>10</v>
      </c>
      <c r="E171" s="17"/>
      <c r="F171" s="17"/>
    </row>
    <row r="172" spans="1:6" x14ac:dyDescent="0.25">
      <c r="A172" s="19" t="s">
        <v>549</v>
      </c>
      <c r="B172" s="18" t="str">
        <f t="shared" si="2"/>
        <v>Moyeux 18/type 2517 diam 50</v>
      </c>
      <c r="C172" s="19" t="s">
        <v>115</v>
      </c>
      <c r="D172" s="43">
        <v>10</v>
      </c>
      <c r="E172" s="17"/>
      <c r="F172" s="17"/>
    </row>
    <row r="173" spans="1:6" x14ac:dyDescent="0.25">
      <c r="A173" s="19" t="s">
        <v>550</v>
      </c>
      <c r="B173" s="18" t="str">
        <f t="shared" si="2"/>
        <v>Moyeux 19/type 3030 diam 50</v>
      </c>
      <c r="C173" s="19" t="s">
        <v>116</v>
      </c>
      <c r="D173" s="43">
        <v>10</v>
      </c>
      <c r="E173" s="17"/>
      <c r="F173" s="17"/>
    </row>
    <row r="174" spans="1:6" x14ac:dyDescent="0.25">
      <c r="A174" s="19" t="s">
        <v>533</v>
      </c>
      <c r="B174" s="18" t="str">
        <f t="shared" si="2"/>
        <v>Moyeux 2/type 1210 diam 30</v>
      </c>
      <c r="C174" s="19" t="s">
        <v>100</v>
      </c>
      <c r="D174" s="43">
        <v>10</v>
      </c>
      <c r="E174" s="17"/>
      <c r="F174" s="17"/>
    </row>
    <row r="175" spans="1:6" x14ac:dyDescent="0.25">
      <c r="A175" s="19" t="s">
        <v>534</v>
      </c>
      <c r="B175" s="18" t="str">
        <f t="shared" si="2"/>
        <v>Moyeux 3/type 1610 diam 24</v>
      </c>
      <c r="C175" s="19" t="s">
        <v>117</v>
      </c>
      <c r="D175" s="43">
        <v>10</v>
      </c>
      <c r="E175" s="17"/>
      <c r="F175" s="17"/>
    </row>
    <row r="176" spans="1:6" x14ac:dyDescent="0.25">
      <c r="A176" s="19" t="s">
        <v>535</v>
      </c>
      <c r="B176" s="18" t="str">
        <f t="shared" si="2"/>
        <v>Moyeux 4/type 1610 diam 28</v>
      </c>
      <c r="C176" s="19" t="s">
        <v>108</v>
      </c>
      <c r="D176" s="43">
        <v>10</v>
      </c>
      <c r="E176" s="17"/>
      <c r="F176" s="17"/>
    </row>
    <row r="177" spans="1:6" x14ac:dyDescent="0.25">
      <c r="A177" s="19" t="s">
        <v>536</v>
      </c>
      <c r="B177" s="18" t="str">
        <f t="shared" si="2"/>
        <v>Moyeux 5/type 1610 diam 30</v>
      </c>
      <c r="C177" s="19" t="s">
        <v>109</v>
      </c>
      <c r="D177" s="43">
        <v>10</v>
      </c>
      <c r="E177" s="17"/>
      <c r="F177" s="17"/>
    </row>
    <row r="178" spans="1:6" x14ac:dyDescent="0.25">
      <c r="A178" s="19" t="s">
        <v>537</v>
      </c>
      <c r="B178" s="18" t="str">
        <f t="shared" si="2"/>
        <v>Moyeux 6/type 1615 diam 35</v>
      </c>
      <c r="C178" s="19" t="s">
        <v>99</v>
      </c>
      <c r="D178" s="43">
        <v>10</v>
      </c>
      <c r="E178" s="17"/>
      <c r="F178" s="17"/>
    </row>
    <row r="179" spans="1:6" x14ac:dyDescent="0.25">
      <c r="A179" s="19" t="s">
        <v>538</v>
      </c>
      <c r="B179" s="18" t="str">
        <f t="shared" si="2"/>
        <v>Moyeux 7/type 2012 diam 19</v>
      </c>
      <c r="C179" s="19" t="s">
        <v>101</v>
      </c>
      <c r="D179" s="43">
        <v>10</v>
      </c>
      <c r="E179" s="17"/>
      <c r="F179" s="17"/>
    </row>
    <row r="180" spans="1:6" x14ac:dyDescent="0.25">
      <c r="A180" s="19" t="s">
        <v>539</v>
      </c>
      <c r="B180" s="18" t="str">
        <f t="shared" si="2"/>
        <v>Moyeux 8/type 2012 diam 24</v>
      </c>
      <c r="C180" s="19" t="s">
        <v>102</v>
      </c>
      <c r="D180" s="43">
        <v>10</v>
      </c>
      <c r="E180" s="17"/>
      <c r="F180" s="17"/>
    </row>
    <row r="181" spans="1:6" x14ac:dyDescent="0.25">
      <c r="A181" s="19" t="s">
        <v>540</v>
      </c>
      <c r="B181" s="18" t="str">
        <f t="shared" si="2"/>
        <v>Moyeux 9/type 2012 diam 25</v>
      </c>
      <c r="C181" s="19" t="s">
        <v>103</v>
      </c>
      <c r="D181" s="43">
        <v>10</v>
      </c>
      <c r="E181" s="17"/>
      <c r="F181" s="17"/>
    </row>
    <row r="182" spans="1:6" x14ac:dyDescent="0.25">
      <c r="A182" s="17" t="s">
        <v>118</v>
      </c>
      <c r="B182" s="18" t="str">
        <f t="shared" si="2"/>
        <v>néons/58w</v>
      </c>
      <c r="C182" s="41" t="s">
        <v>119</v>
      </c>
      <c r="D182" s="43">
        <v>10</v>
      </c>
      <c r="E182" s="17"/>
      <c r="F182" s="17"/>
    </row>
    <row r="183" spans="1:6" x14ac:dyDescent="0.25">
      <c r="A183" s="11" t="s">
        <v>551</v>
      </c>
      <c r="B183" s="18" t="str">
        <f t="shared" si="2"/>
        <v>palier 1/ucf 207</v>
      </c>
      <c r="C183" s="40" t="s">
        <v>352</v>
      </c>
      <c r="D183" s="43">
        <v>10</v>
      </c>
      <c r="E183" s="11"/>
      <c r="F183" s="11"/>
    </row>
    <row r="184" spans="1:6" x14ac:dyDescent="0.25">
      <c r="A184" s="11" t="s">
        <v>552</v>
      </c>
      <c r="B184" s="18" t="str">
        <f t="shared" si="2"/>
        <v>palier 2/ucf214</v>
      </c>
      <c r="C184" s="40" t="s">
        <v>353</v>
      </c>
      <c r="D184" s="43">
        <v>10</v>
      </c>
      <c r="E184" s="11"/>
      <c r="F184" s="11"/>
    </row>
    <row r="185" spans="1:6" x14ac:dyDescent="0.25">
      <c r="A185" s="11" t="s">
        <v>553</v>
      </c>
      <c r="B185" s="47" t="str">
        <f t="shared" si="2"/>
        <v>Palier 3/palier phuse 25</v>
      </c>
      <c r="C185" s="40" t="s">
        <v>426</v>
      </c>
      <c r="D185" s="43">
        <v>10</v>
      </c>
      <c r="E185" s="11"/>
      <c r="F185" s="11"/>
    </row>
    <row r="186" spans="1:6" x14ac:dyDescent="0.25">
      <c r="A186" s="19" t="s">
        <v>554</v>
      </c>
      <c r="B186" s="18" t="str">
        <f t="shared" si="2"/>
        <v>Pièce levier 1/242.07.012 Dx</v>
      </c>
      <c r="C186" s="38" t="s">
        <v>285</v>
      </c>
      <c r="D186" s="43">
        <v>10</v>
      </c>
      <c r="E186" s="17"/>
      <c r="F186" s="17"/>
    </row>
    <row r="187" spans="1:6" x14ac:dyDescent="0.25">
      <c r="A187" s="19" t="s">
        <v>555</v>
      </c>
      <c r="B187" s="18" t="str">
        <f t="shared" si="2"/>
        <v>Pièce levier 2/242.07.012 Sx</v>
      </c>
      <c r="C187" s="38" t="s">
        <v>286</v>
      </c>
      <c r="D187" s="43">
        <v>10</v>
      </c>
      <c r="E187" s="17"/>
      <c r="F187" s="17"/>
    </row>
    <row r="188" spans="1:6" x14ac:dyDescent="0.25">
      <c r="A188" s="11" t="s">
        <v>324</v>
      </c>
      <c r="B188" s="18" t="str">
        <f t="shared" si="2"/>
        <v>pignon/pignon cremaillere introducteur</v>
      </c>
      <c r="C188" s="40" t="s">
        <v>325</v>
      </c>
      <c r="D188" s="43">
        <v>10</v>
      </c>
      <c r="E188" s="11"/>
      <c r="F188" s="11"/>
    </row>
    <row r="189" spans="1:6" x14ac:dyDescent="0.25">
      <c r="A189" s="11" t="s">
        <v>268</v>
      </c>
      <c r="B189" s="18" t="str">
        <f t="shared" si="2"/>
        <v>pousseur planches /234030058</v>
      </c>
      <c r="C189" s="35">
        <v>234030058</v>
      </c>
      <c r="D189" s="43">
        <v>10</v>
      </c>
      <c r="E189" s="11"/>
      <c r="F189" s="11"/>
    </row>
    <row r="190" spans="1:6" ht="30" x14ac:dyDescent="0.25">
      <c r="A190" s="19" t="s">
        <v>120</v>
      </c>
      <c r="B190" s="18" t="str">
        <f t="shared" si="2"/>
        <v>Prise élec scpéciale/10 pins pour en/codeur ref 804 02 026</v>
      </c>
      <c r="C190" s="19" t="s">
        <v>397</v>
      </c>
      <c r="D190" s="43">
        <v>10</v>
      </c>
      <c r="E190" s="17"/>
      <c r="F190" s="17"/>
    </row>
    <row r="191" spans="1:6" x14ac:dyDescent="0.25">
      <c r="A191" s="11" t="s">
        <v>269</v>
      </c>
      <c r="B191" s="18" t="str">
        <f t="shared" si="2"/>
        <v>Rabateur de traverses/24227108 dx</v>
      </c>
      <c r="C191" s="11" t="s">
        <v>271</v>
      </c>
      <c r="D191" s="43">
        <v>10</v>
      </c>
      <c r="E191" s="11"/>
      <c r="F191" s="11"/>
    </row>
    <row r="192" spans="1:6" x14ac:dyDescent="0.25">
      <c r="A192" s="11" t="s">
        <v>269</v>
      </c>
      <c r="B192" s="18" t="str">
        <f t="shared" si="2"/>
        <v>Rabateur de traverses/24227108 sx</v>
      </c>
      <c r="C192" s="11" t="s">
        <v>270</v>
      </c>
      <c r="D192" s="43">
        <v>10</v>
      </c>
      <c r="E192" s="11"/>
      <c r="F192" s="11"/>
    </row>
    <row r="193" spans="1:6" x14ac:dyDescent="0.25">
      <c r="A193" s="17" t="s">
        <v>556</v>
      </c>
      <c r="B193" s="18" t="str">
        <f t="shared" si="2"/>
        <v>raccord air 1/Banjo d6 1/4</v>
      </c>
      <c r="C193" s="25" t="s">
        <v>142</v>
      </c>
      <c r="D193" s="43">
        <v>10</v>
      </c>
      <c r="E193" s="17"/>
      <c r="F193" s="17"/>
    </row>
    <row r="194" spans="1:6" x14ac:dyDescent="0.25">
      <c r="A194" s="17" t="s">
        <v>564</v>
      </c>
      <c r="B194" s="18" t="str">
        <f t="shared" si="2"/>
        <v>raccord air 10/Droit d6m 4f</v>
      </c>
      <c r="C194" s="25" t="s">
        <v>129</v>
      </c>
      <c r="D194" s="43">
        <v>10</v>
      </c>
      <c r="E194" s="17"/>
      <c r="F194" s="17"/>
    </row>
    <row r="195" spans="1:6" x14ac:dyDescent="0.25">
      <c r="A195" s="17" t="s">
        <v>565</v>
      </c>
      <c r="B195" s="18" t="str">
        <f t="shared" si="2"/>
        <v>raccord air 11/Droit d8 1/4</v>
      </c>
      <c r="C195" s="25" t="s">
        <v>143</v>
      </c>
      <c r="D195" s="43">
        <v>10</v>
      </c>
      <c r="E195" s="17"/>
      <c r="F195" s="17"/>
    </row>
    <row r="196" spans="1:6" x14ac:dyDescent="0.25">
      <c r="A196" s="17" t="s">
        <v>566</v>
      </c>
      <c r="B196" s="18" t="str">
        <f t="shared" si="2"/>
        <v>raccord air 12/Droit d8f 6m</v>
      </c>
      <c r="C196" s="25" t="s">
        <v>131</v>
      </c>
      <c r="D196" s="43">
        <v>10</v>
      </c>
      <c r="E196" s="17"/>
      <c r="F196" s="17"/>
    </row>
    <row r="197" spans="1:6" x14ac:dyDescent="0.25">
      <c r="A197" s="17" t="s">
        <v>567</v>
      </c>
      <c r="B197" s="18" t="str">
        <f t="shared" si="2"/>
        <v>raccord air 13/Droit d8m 6f</v>
      </c>
      <c r="C197" s="25" t="s">
        <v>132</v>
      </c>
      <c r="D197" s="43">
        <v>10</v>
      </c>
      <c r="E197" s="17"/>
      <c r="F197" s="17"/>
    </row>
    <row r="198" spans="1:6" x14ac:dyDescent="0.25">
      <c r="A198" s="17" t="s">
        <v>568</v>
      </c>
      <c r="B198" s="18" t="str">
        <f t="shared" si="2"/>
        <v>raccord air 14/Equerre d4 1/8</v>
      </c>
      <c r="C198" s="25" t="s">
        <v>124</v>
      </c>
      <c r="D198" s="43">
        <v>10</v>
      </c>
      <c r="E198" s="17"/>
      <c r="F198" s="17"/>
    </row>
    <row r="199" spans="1:6" x14ac:dyDescent="0.25">
      <c r="A199" s="17" t="s">
        <v>569</v>
      </c>
      <c r="B199" s="18" t="str">
        <f t="shared" si="2"/>
        <v>raccord air 15/Equerre d4 1/8</v>
      </c>
      <c r="C199" s="25" t="s">
        <v>124</v>
      </c>
      <c r="D199" s="43">
        <v>10</v>
      </c>
      <c r="E199" s="17"/>
      <c r="F199" s="17"/>
    </row>
    <row r="200" spans="1:6" x14ac:dyDescent="0.25">
      <c r="A200" s="17" t="s">
        <v>570</v>
      </c>
      <c r="B200" s="18" t="str">
        <f t="shared" ref="B200:B263" si="3">CONCATENATE(A200,"/",C200)</f>
        <v>raccord air 16/Equerre d6  1/4</v>
      </c>
      <c r="C200" s="25" t="s">
        <v>147</v>
      </c>
      <c r="D200" s="43">
        <v>10</v>
      </c>
      <c r="E200" s="17"/>
      <c r="F200" s="17"/>
    </row>
    <row r="201" spans="1:6" x14ac:dyDescent="0.25">
      <c r="A201" s="17" t="s">
        <v>571</v>
      </c>
      <c r="B201" s="18" t="str">
        <f t="shared" si="3"/>
        <v>raccord air 17/Equerre d6  1/8</v>
      </c>
      <c r="C201" s="25" t="s">
        <v>148</v>
      </c>
      <c r="D201" s="43">
        <v>10</v>
      </c>
      <c r="E201" s="17"/>
      <c r="F201" s="17"/>
    </row>
    <row r="202" spans="1:6" x14ac:dyDescent="0.25">
      <c r="A202" s="17" t="s">
        <v>572</v>
      </c>
      <c r="B202" s="18" t="str">
        <f t="shared" si="3"/>
        <v>raccord air 18/Equerre d6 1/4</v>
      </c>
      <c r="C202" s="25" t="s">
        <v>141</v>
      </c>
      <c r="D202" s="43">
        <v>10</v>
      </c>
      <c r="E202" s="17"/>
      <c r="F202" s="17"/>
    </row>
    <row r="203" spans="1:6" x14ac:dyDescent="0.25">
      <c r="A203" s="17" t="s">
        <v>573</v>
      </c>
      <c r="B203" s="18" t="str">
        <f t="shared" si="3"/>
        <v>raccord air 19/Equerre d6 m/f</v>
      </c>
      <c r="C203" s="25" t="s">
        <v>121</v>
      </c>
      <c r="D203" s="43">
        <v>10</v>
      </c>
      <c r="E203" s="17"/>
      <c r="F203" s="17"/>
    </row>
    <row r="204" spans="1:6" x14ac:dyDescent="0.25">
      <c r="A204" s="17" t="s">
        <v>557</v>
      </c>
      <c r="B204" s="18" t="str">
        <f t="shared" si="3"/>
        <v>raccord air 2/Banjo d6 m5</v>
      </c>
      <c r="C204" s="25" t="s">
        <v>149</v>
      </c>
      <c r="D204" s="43">
        <v>10</v>
      </c>
      <c r="E204" s="17"/>
      <c r="F204" s="17"/>
    </row>
    <row r="205" spans="1:6" x14ac:dyDescent="0.25">
      <c r="A205" s="17" t="s">
        <v>574</v>
      </c>
      <c r="B205" s="18" t="str">
        <f t="shared" si="3"/>
        <v>raccord air 20/Equerre d6 m5</v>
      </c>
      <c r="C205" s="25" t="s">
        <v>134</v>
      </c>
      <c r="D205" s="43">
        <v>10</v>
      </c>
      <c r="E205" s="17"/>
      <c r="F205" s="17"/>
    </row>
    <row r="206" spans="1:6" x14ac:dyDescent="0.25">
      <c r="A206" s="17" t="s">
        <v>575</v>
      </c>
      <c r="B206" s="18" t="str">
        <f t="shared" si="3"/>
        <v>raccord air 21/Equerre d8 ¼</v>
      </c>
      <c r="C206" s="25" t="s">
        <v>133</v>
      </c>
      <c r="D206" s="43">
        <v>10</v>
      </c>
      <c r="E206" s="17"/>
      <c r="F206" s="17"/>
    </row>
    <row r="207" spans="1:6" x14ac:dyDescent="0.25">
      <c r="A207" s="17" t="s">
        <v>576</v>
      </c>
      <c r="B207" s="18" t="str">
        <f t="shared" si="3"/>
        <v>raccord air 22/Equerre d8 1/8</v>
      </c>
      <c r="C207" s="25" t="s">
        <v>135</v>
      </c>
      <c r="D207" s="43">
        <v>10</v>
      </c>
      <c r="E207" s="17"/>
      <c r="F207" s="17"/>
    </row>
    <row r="208" spans="1:6" x14ac:dyDescent="0.25">
      <c r="A208" s="17" t="s">
        <v>577</v>
      </c>
      <c r="B208" s="18" t="str">
        <f t="shared" si="3"/>
        <v>raccord air 23/Mamelon 1/4</v>
      </c>
      <c r="C208" s="25" t="s">
        <v>138</v>
      </c>
      <c r="D208" s="43">
        <v>10</v>
      </c>
      <c r="E208" s="17"/>
      <c r="F208" s="17"/>
    </row>
    <row r="209" spans="1:6" x14ac:dyDescent="0.25">
      <c r="A209" s="17" t="s">
        <v>578</v>
      </c>
      <c r="B209" s="18" t="str">
        <f t="shared" si="3"/>
        <v>raccord air 24/Mamelon 1/8</v>
      </c>
      <c r="C209" s="25" t="s">
        <v>151</v>
      </c>
      <c r="D209" s="43">
        <v>10</v>
      </c>
      <c r="E209" s="17"/>
      <c r="F209" s="17"/>
    </row>
    <row r="210" spans="1:6" x14ac:dyDescent="0.25">
      <c r="A210" s="17" t="s">
        <v>579</v>
      </c>
      <c r="B210" s="18" t="str">
        <f t="shared" si="3"/>
        <v>raccord air 25/Mamelon 3/8</v>
      </c>
      <c r="C210" s="25" t="s">
        <v>153</v>
      </c>
      <c r="D210" s="43">
        <v>10</v>
      </c>
      <c r="E210" s="17"/>
      <c r="F210" s="17"/>
    </row>
    <row r="211" spans="1:6" x14ac:dyDescent="0.25">
      <c r="A211" s="17" t="s">
        <v>580</v>
      </c>
      <c r="B211" s="18" t="str">
        <f t="shared" si="3"/>
        <v>raccord air 26/Manchon d4</v>
      </c>
      <c r="C211" s="25" t="s">
        <v>122</v>
      </c>
      <c r="D211" s="43">
        <v>10</v>
      </c>
      <c r="E211" s="17"/>
      <c r="F211" s="17"/>
    </row>
    <row r="212" spans="1:6" x14ac:dyDescent="0.25">
      <c r="A212" s="17" t="s">
        <v>581</v>
      </c>
      <c r="B212" s="18" t="str">
        <f t="shared" si="3"/>
        <v>raccord air 27/Manchon d6</v>
      </c>
      <c r="C212" s="25" t="s">
        <v>125</v>
      </c>
      <c r="D212" s="43">
        <v>10</v>
      </c>
      <c r="E212" s="17"/>
      <c r="F212" s="17"/>
    </row>
    <row r="213" spans="1:6" x14ac:dyDescent="0.25">
      <c r="A213" s="17" t="s">
        <v>582</v>
      </c>
      <c r="B213" s="18" t="str">
        <f t="shared" si="3"/>
        <v>raccord air 28/Manchon d8</v>
      </c>
      <c r="C213" s="25" t="s">
        <v>123</v>
      </c>
      <c r="D213" s="43">
        <v>10</v>
      </c>
      <c r="E213" s="17"/>
      <c r="F213" s="17"/>
    </row>
    <row r="214" spans="1:6" x14ac:dyDescent="0.25">
      <c r="A214" s="17" t="s">
        <v>583</v>
      </c>
      <c r="B214" s="18" t="str">
        <f t="shared" si="3"/>
        <v>raccord air 29/Reduction ¼ 1/8</v>
      </c>
      <c r="C214" s="25" t="s">
        <v>152</v>
      </c>
      <c r="D214" s="43">
        <v>10</v>
      </c>
      <c r="E214" s="17"/>
      <c r="F214" s="17"/>
    </row>
    <row r="215" spans="1:6" x14ac:dyDescent="0.25">
      <c r="A215" s="17" t="s">
        <v>558</v>
      </c>
      <c r="B215" s="18" t="str">
        <f t="shared" si="3"/>
        <v>raccord air 3/Bouchon  d6</v>
      </c>
      <c r="C215" s="25" t="s">
        <v>139</v>
      </c>
      <c r="D215" s="43">
        <v>10</v>
      </c>
      <c r="E215" s="17"/>
      <c r="F215" s="17"/>
    </row>
    <row r="216" spans="1:6" x14ac:dyDescent="0.25">
      <c r="A216" s="17" t="s">
        <v>584</v>
      </c>
      <c r="B216" s="18" t="str">
        <f t="shared" si="3"/>
        <v>raccord air 30/Réduction d6 d8</v>
      </c>
      <c r="C216" s="25" t="s">
        <v>126</v>
      </c>
      <c r="D216" s="43">
        <v>10</v>
      </c>
      <c r="E216" s="17"/>
      <c r="F216" s="17"/>
    </row>
    <row r="217" spans="1:6" x14ac:dyDescent="0.25">
      <c r="A217" s="17" t="s">
        <v>585</v>
      </c>
      <c r="B217" s="18" t="str">
        <f t="shared" si="3"/>
        <v>raccord air 32/Té d6</v>
      </c>
      <c r="C217" s="25" t="s">
        <v>127</v>
      </c>
      <c r="D217" s="43">
        <v>10</v>
      </c>
      <c r="E217" s="17"/>
      <c r="F217" s="17"/>
    </row>
    <row r="218" spans="1:6" x14ac:dyDescent="0.25">
      <c r="A218" s="17" t="s">
        <v>586</v>
      </c>
      <c r="B218" s="18" t="str">
        <f t="shared" si="3"/>
        <v>raccord air 33/Té d6 en fer</v>
      </c>
      <c r="C218" s="25" t="s">
        <v>128</v>
      </c>
      <c r="D218" s="43">
        <v>10</v>
      </c>
      <c r="E218" s="17"/>
      <c r="F218" s="17"/>
    </row>
    <row r="219" spans="1:6" x14ac:dyDescent="0.25">
      <c r="A219" s="17" t="s">
        <v>587</v>
      </c>
      <c r="B219" s="18" t="str">
        <f t="shared" si="3"/>
        <v>raccord air 34/Té d8</v>
      </c>
      <c r="C219" s="25" t="s">
        <v>137</v>
      </c>
      <c r="D219" s="43">
        <v>10</v>
      </c>
      <c r="E219" s="17"/>
      <c r="F219" s="17"/>
    </row>
    <row r="220" spans="1:6" x14ac:dyDescent="0.25">
      <c r="A220" s="17" t="s">
        <v>588</v>
      </c>
      <c r="B220" s="18" t="str">
        <f t="shared" si="3"/>
        <v>raccord air 35/Y d6</v>
      </c>
      <c r="C220" s="25" t="s">
        <v>146</v>
      </c>
      <c r="D220" s="43">
        <v>10</v>
      </c>
      <c r="E220" s="17"/>
      <c r="F220" s="17"/>
    </row>
    <row r="221" spans="1:6" x14ac:dyDescent="0.25">
      <c r="A221" s="17" t="s">
        <v>589</v>
      </c>
      <c r="B221" s="18" t="str">
        <f t="shared" si="3"/>
        <v>raccord air 36/Y d8</v>
      </c>
      <c r="C221" s="25" t="s">
        <v>150</v>
      </c>
      <c r="D221" s="43">
        <v>10</v>
      </c>
      <c r="E221" s="17"/>
      <c r="F221" s="17"/>
    </row>
    <row r="222" spans="1:6" x14ac:dyDescent="0.25">
      <c r="A222" s="17" t="s">
        <v>559</v>
      </c>
      <c r="B222" s="18" t="str">
        <f t="shared" si="3"/>
        <v>raccord air 4/Bouchon d4</v>
      </c>
      <c r="C222" s="25" t="s">
        <v>140</v>
      </c>
      <c r="D222" s="43">
        <v>10</v>
      </c>
      <c r="E222" s="17"/>
      <c r="F222" s="17"/>
    </row>
    <row r="223" spans="1:6" x14ac:dyDescent="0.25">
      <c r="A223" s="17" t="s">
        <v>560</v>
      </c>
      <c r="B223" s="18" t="str">
        <f t="shared" si="3"/>
        <v>raccord air 5/Droit d4 1/8</v>
      </c>
      <c r="C223" s="25" t="s">
        <v>144</v>
      </c>
      <c r="D223" s="43">
        <v>10</v>
      </c>
      <c r="E223" s="17"/>
      <c r="F223" s="17"/>
    </row>
    <row r="224" spans="1:6" x14ac:dyDescent="0.25">
      <c r="A224" s="17" t="s">
        <v>561</v>
      </c>
      <c r="B224" s="18" t="str">
        <f t="shared" si="3"/>
        <v>raccord air 6/Droit d4m 6f</v>
      </c>
      <c r="C224" s="25" t="s">
        <v>130</v>
      </c>
      <c r="D224" s="43">
        <v>10</v>
      </c>
      <c r="E224" s="17"/>
      <c r="F224" s="17"/>
    </row>
    <row r="225" spans="1:6" x14ac:dyDescent="0.25">
      <c r="A225" s="17" t="s">
        <v>562</v>
      </c>
      <c r="B225" s="18" t="str">
        <f t="shared" si="3"/>
        <v>raccord air 8/Droit d6 1/4</v>
      </c>
      <c r="C225" s="25" t="s">
        <v>136</v>
      </c>
      <c r="D225" s="43">
        <v>10</v>
      </c>
      <c r="E225" s="17"/>
      <c r="F225" s="17"/>
    </row>
    <row r="226" spans="1:6" x14ac:dyDescent="0.25">
      <c r="A226" s="17" t="s">
        <v>563</v>
      </c>
      <c r="B226" s="18" t="str">
        <f t="shared" si="3"/>
        <v>raccord air 9/Droit d6 m5</v>
      </c>
      <c r="C226" s="25" t="s">
        <v>145</v>
      </c>
      <c r="D226" s="43">
        <v>10</v>
      </c>
      <c r="E226" s="17"/>
      <c r="F226" s="17"/>
    </row>
    <row r="227" spans="1:6" x14ac:dyDescent="0.25">
      <c r="A227" s="19" t="s">
        <v>590</v>
      </c>
      <c r="B227" s="18" t="str">
        <f t="shared" si="3"/>
        <v>Raccords à olives diamètre 6/1/Legris 0105 06 13</v>
      </c>
      <c r="C227" s="38" t="s">
        <v>305</v>
      </c>
      <c r="D227" s="43">
        <v>10</v>
      </c>
      <c r="E227" s="17"/>
      <c r="F227" s="17"/>
    </row>
    <row r="228" spans="1:6" x14ac:dyDescent="0.25">
      <c r="A228" s="19" t="s">
        <v>591</v>
      </c>
      <c r="B228" s="18" t="str">
        <f t="shared" si="3"/>
        <v>raccords à olives diamètre 6/1/Legris 0106 06 00</v>
      </c>
      <c r="C228" s="38" t="s">
        <v>306</v>
      </c>
      <c r="D228" s="43">
        <v>10</v>
      </c>
      <c r="E228" s="17"/>
      <c r="F228" s="17"/>
    </row>
    <row r="229" spans="1:6" ht="15.75" x14ac:dyDescent="0.25">
      <c r="A229" s="17" t="s">
        <v>592</v>
      </c>
      <c r="B229" s="18" t="str">
        <f t="shared" si="3"/>
        <v>reducteur 1/SRT040</v>
      </c>
      <c r="C229" s="21" t="s">
        <v>154</v>
      </c>
      <c r="D229" s="43">
        <v>10</v>
      </c>
      <c r="E229" s="17"/>
      <c r="F229" s="17"/>
    </row>
    <row r="230" spans="1:6" ht="15.75" x14ac:dyDescent="0.25">
      <c r="A230" s="17" t="s">
        <v>593</v>
      </c>
      <c r="B230" s="18" t="str">
        <f t="shared" si="3"/>
        <v>reducteur 2/SRT050</v>
      </c>
      <c r="C230" s="21" t="s">
        <v>155</v>
      </c>
      <c r="D230" s="43">
        <v>10</v>
      </c>
      <c r="E230" s="17"/>
      <c r="F230" s="17"/>
    </row>
    <row r="231" spans="1:6" ht="15.75" x14ac:dyDescent="0.25">
      <c r="A231" s="17" t="s">
        <v>594</v>
      </c>
      <c r="B231" s="18" t="str">
        <f t="shared" si="3"/>
        <v>reducteur 3/SRT060</v>
      </c>
      <c r="C231" s="21" t="s">
        <v>156</v>
      </c>
      <c r="D231" s="43">
        <v>10</v>
      </c>
      <c r="E231" s="17"/>
      <c r="F231" s="17"/>
    </row>
    <row r="232" spans="1:6" ht="15.75" x14ac:dyDescent="0.25">
      <c r="A232" s="17" t="s">
        <v>595</v>
      </c>
      <c r="B232" s="18" t="str">
        <f t="shared" si="3"/>
        <v>reducteur 4/SRT070</v>
      </c>
      <c r="C232" s="21" t="s">
        <v>157</v>
      </c>
      <c r="D232" s="43">
        <v>10</v>
      </c>
      <c r="E232" s="17"/>
      <c r="F232" s="17"/>
    </row>
    <row r="233" spans="1:6" ht="15.75" x14ac:dyDescent="0.25">
      <c r="A233" s="17" t="s">
        <v>596</v>
      </c>
      <c r="B233" s="18" t="str">
        <f t="shared" si="3"/>
        <v>reducteur 5/SRT085</v>
      </c>
      <c r="C233" s="21" t="s">
        <v>158</v>
      </c>
      <c r="D233" s="43">
        <v>10</v>
      </c>
      <c r="E233" s="17"/>
      <c r="F233" s="17"/>
    </row>
    <row r="234" spans="1:6" ht="30" x14ac:dyDescent="0.25">
      <c r="A234" s="17" t="s">
        <v>597</v>
      </c>
      <c r="B234" s="18" t="str">
        <f t="shared" si="3"/>
        <v>reducteur 6/corali: 802 11 584-type VF49P1P71 B5 -Montage B3  i=10</v>
      </c>
      <c r="C234" s="38" t="s">
        <v>384</v>
      </c>
      <c r="D234" s="43">
        <v>10</v>
      </c>
      <c r="E234" s="17"/>
      <c r="F234" s="17"/>
    </row>
    <row r="235" spans="1:6" x14ac:dyDescent="0.25">
      <c r="A235" s="19" t="s">
        <v>346</v>
      </c>
      <c r="B235" s="18" t="str">
        <f t="shared" si="3"/>
        <v>réflecteurs diam 80/BRT- 1./BRT25</v>
      </c>
      <c r="C235" s="19" t="s">
        <v>159</v>
      </c>
      <c r="D235" s="43">
        <v>10</v>
      </c>
      <c r="E235" s="17"/>
      <c r="F235" s="17"/>
    </row>
    <row r="236" spans="1:6" x14ac:dyDescent="0.25">
      <c r="A236" s="19" t="s">
        <v>160</v>
      </c>
      <c r="B236" s="18" t="str">
        <f t="shared" si="3"/>
        <v>RELAIS 12V DC/RP011012</v>
      </c>
      <c r="C236" s="38" t="s">
        <v>309</v>
      </c>
      <c r="D236" s="43">
        <v>10</v>
      </c>
      <c r="E236" s="17"/>
      <c r="F236" s="17"/>
    </row>
    <row r="237" spans="1:6" x14ac:dyDescent="0.25">
      <c r="A237" s="19" t="s">
        <v>598</v>
      </c>
      <c r="B237" s="18" t="str">
        <f t="shared" si="3"/>
        <v>Relais 24V AC /1/55.34.8.024.0040</v>
      </c>
      <c r="C237" s="38" t="s">
        <v>293</v>
      </c>
      <c r="D237" s="43">
        <v>10</v>
      </c>
      <c r="E237" s="17"/>
      <c r="F237" s="17"/>
    </row>
    <row r="238" spans="1:6" x14ac:dyDescent="0.25">
      <c r="A238" s="19" t="s">
        <v>599</v>
      </c>
      <c r="B238" s="18" t="str">
        <f t="shared" si="3"/>
        <v>Relais 24V AC /2/R4-2014-23-5024-WT</v>
      </c>
      <c r="C238" s="38" t="s">
        <v>307</v>
      </c>
      <c r="D238" s="43">
        <v>10</v>
      </c>
      <c r="E238" s="17"/>
      <c r="F238" s="17"/>
    </row>
    <row r="239" spans="1:6" x14ac:dyDescent="0.25">
      <c r="A239" s="19" t="s">
        <v>600</v>
      </c>
      <c r="B239" s="18" t="str">
        <f t="shared" si="3"/>
        <v>Relais 24V AC /3/40.31</v>
      </c>
      <c r="C239" s="38" t="s">
        <v>289</v>
      </c>
      <c r="D239" s="43">
        <v>10</v>
      </c>
      <c r="E239" s="17"/>
      <c r="F239" s="17"/>
    </row>
    <row r="240" spans="1:6" x14ac:dyDescent="0.25">
      <c r="A240" s="19" t="s">
        <v>601</v>
      </c>
      <c r="B240" s="18" t="str">
        <f t="shared" si="3"/>
        <v>Relais 24V AC /4/55.34.9.024.0040</v>
      </c>
      <c r="C240" s="38" t="s">
        <v>294</v>
      </c>
      <c r="D240" s="43">
        <v>10</v>
      </c>
      <c r="E240" s="17"/>
      <c r="F240" s="17"/>
    </row>
    <row r="241" spans="1:6" x14ac:dyDescent="0.25">
      <c r="A241" s="19" t="s">
        <v>602</v>
      </c>
      <c r="B241" s="18" t="str">
        <f t="shared" si="3"/>
        <v>Relais 48V AC /1/55.34.8.048.0040</v>
      </c>
      <c r="C241" s="38" t="s">
        <v>292</v>
      </c>
      <c r="D241" s="43">
        <v>10</v>
      </c>
      <c r="E241" s="17"/>
      <c r="F241" s="17"/>
    </row>
    <row r="242" spans="1:6" x14ac:dyDescent="0.25">
      <c r="A242" s="19" t="s">
        <v>603</v>
      </c>
      <c r="B242" s="18" t="str">
        <f t="shared" si="3"/>
        <v xml:space="preserve">Relais 48V AC /2/R4-2014-23-5048-WT </v>
      </c>
      <c r="C242" s="38" t="s">
        <v>308</v>
      </c>
      <c r="D242" s="43">
        <v>10</v>
      </c>
      <c r="E242" s="17"/>
      <c r="F242" s="17"/>
    </row>
    <row r="243" spans="1:6" x14ac:dyDescent="0.25">
      <c r="A243" s="11" t="s">
        <v>334</v>
      </c>
      <c r="B243" s="18" t="str">
        <f t="shared" si="3"/>
        <v>ressort cloueur/16571009</v>
      </c>
      <c r="C243" s="40" t="s">
        <v>335</v>
      </c>
      <c r="D243" s="43">
        <v>10</v>
      </c>
      <c r="E243" s="11"/>
      <c r="F243" s="11"/>
    </row>
    <row r="244" spans="1:6" ht="30" x14ac:dyDescent="0.25">
      <c r="A244" s="19" t="s">
        <v>161</v>
      </c>
      <c r="B244" s="18" t="str">
        <f t="shared" si="3"/>
        <v>Ressort de traction pour skis en sortie machine/15CM M10</v>
      </c>
      <c r="C244" s="16" t="s">
        <v>162</v>
      </c>
      <c r="D244" s="43">
        <v>10</v>
      </c>
      <c r="E244" s="17"/>
      <c r="F244" s="17"/>
    </row>
    <row r="245" spans="1:6" x14ac:dyDescent="0.25">
      <c r="A245" s="32" t="s">
        <v>604</v>
      </c>
      <c r="B245" s="18" t="str">
        <f t="shared" si="3"/>
        <v>rondelles 1/diametre 10</v>
      </c>
      <c r="C245" s="25" t="s">
        <v>215</v>
      </c>
      <c r="D245" s="43">
        <v>10</v>
      </c>
      <c r="E245" s="11"/>
      <c r="F245" s="11"/>
    </row>
    <row r="246" spans="1:6" x14ac:dyDescent="0.25">
      <c r="A246" s="32" t="s">
        <v>605</v>
      </c>
      <c r="B246" s="18" t="str">
        <f t="shared" si="3"/>
        <v>rondelles 2/diametre 12</v>
      </c>
      <c r="C246" s="25" t="s">
        <v>216</v>
      </c>
      <c r="D246" s="43">
        <v>10</v>
      </c>
      <c r="E246" s="11"/>
      <c r="F246" s="11"/>
    </row>
    <row r="247" spans="1:6" x14ac:dyDescent="0.25">
      <c r="A247" s="32" t="s">
        <v>606</v>
      </c>
      <c r="B247" s="18" t="str">
        <f t="shared" si="3"/>
        <v>rondelles 3/diametre 6</v>
      </c>
      <c r="C247" s="33" t="s">
        <v>213</v>
      </c>
      <c r="D247" s="43">
        <v>10</v>
      </c>
      <c r="E247" s="11"/>
      <c r="F247" s="11"/>
    </row>
    <row r="248" spans="1:6" x14ac:dyDescent="0.25">
      <c r="A248" s="32" t="s">
        <v>607</v>
      </c>
      <c r="B248" s="18" t="str">
        <f t="shared" si="3"/>
        <v>rondelles 4/diametre 8</v>
      </c>
      <c r="C248" s="25" t="s">
        <v>214</v>
      </c>
      <c r="D248" s="43">
        <v>10</v>
      </c>
      <c r="E248" s="11"/>
      <c r="F248" s="11"/>
    </row>
    <row r="249" spans="1:6" ht="30" x14ac:dyDescent="0.25">
      <c r="A249" s="23" t="s">
        <v>163</v>
      </c>
      <c r="B249" s="18" t="str">
        <f t="shared" si="3"/>
        <v>Roue crantée motrice fenwick gerbeur/roue motrice 5 trous</v>
      </c>
      <c r="C249" s="16" t="s">
        <v>351</v>
      </c>
      <c r="D249" s="43">
        <v>10</v>
      </c>
      <c r="E249" s="17"/>
      <c r="F249" s="17"/>
    </row>
    <row r="250" spans="1:6" x14ac:dyDescent="0.25">
      <c r="A250" s="11" t="s">
        <v>350</v>
      </c>
      <c r="B250" s="18" t="str">
        <f t="shared" si="3"/>
        <v>roue motrice 4 trous/roue motrice 4 trous</v>
      </c>
      <c r="C250" s="40" t="s">
        <v>350</v>
      </c>
      <c r="D250" s="43">
        <v>10</v>
      </c>
      <c r="E250" s="11"/>
      <c r="F250" s="11"/>
    </row>
    <row r="251" spans="1:6" x14ac:dyDescent="0.25">
      <c r="A251" s="23" t="s">
        <v>164</v>
      </c>
      <c r="B251" s="18" t="str">
        <f t="shared" si="3"/>
        <v xml:space="preserve">Roue stabilisatrice fenwick gerbeur/F0009933747 </v>
      </c>
      <c r="C251" s="16" t="s">
        <v>165</v>
      </c>
      <c r="D251" s="43">
        <v>10</v>
      </c>
      <c r="E251" s="17"/>
      <c r="F251" s="17"/>
    </row>
    <row r="252" spans="1:6" x14ac:dyDescent="0.25">
      <c r="A252" s="11" t="s">
        <v>777</v>
      </c>
      <c r="B252" s="18" t="str">
        <f t="shared" si="3"/>
        <v>roulement 81/60908</v>
      </c>
      <c r="C252" s="40" t="s">
        <v>776</v>
      </c>
      <c r="D252" s="43">
        <v>10</v>
      </c>
      <c r="E252" s="11"/>
      <c r="F252" s="11"/>
    </row>
    <row r="253" spans="1:6" ht="15.75" x14ac:dyDescent="0.25">
      <c r="A253" s="17" t="s">
        <v>608</v>
      </c>
      <c r="B253" s="18" t="str">
        <f t="shared" si="3"/>
        <v>roulement 1/6002</v>
      </c>
      <c r="C253" s="21">
        <v>6002</v>
      </c>
      <c r="D253" s="43">
        <v>10</v>
      </c>
      <c r="E253" s="17"/>
      <c r="F253" s="17"/>
    </row>
    <row r="254" spans="1:6" ht="15.75" x14ac:dyDescent="0.25">
      <c r="A254" s="17" t="s">
        <v>615</v>
      </c>
      <c r="B254" s="18" t="str">
        <f t="shared" si="3"/>
        <v>roulement 10/6015</v>
      </c>
      <c r="C254" s="21">
        <v>6015</v>
      </c>
      <c r="D254" s="43">
        <v>10</v>
      </c>
      <c r="E254" s="17"/>
      <c r="F254" s="17"/>
    </row>
    <row r="255" spans="1:6" ht="15.75" x14ac:dyDescent="0.25">
      <c r="A255" s="17" t="s">
        <v>616</v>
      </c>
      <c r="B255" s="18" t="str">
        <f t="shared" si="3"/>
        <v>roulement 12/6202</v>
      </c>
      <c r="C255" s="21">
        <v>6202</v>
      </c>
      <c r="D255" s="43">
        <v>10</v>
      </c>
      <c r="E255" s="17"/>
      <c r="F255" s="17"/>
    </row>
    <row r="256" spans="1:6" ht="15.75" x14ac:dyDescent="0.25">
      <c r="A256" s="17" t="s">
        <v>617</v>
      </c>
      <c r="B256" s="18" t="str">
        <f t="shared" si="3"/>
        <v>roulement 13/6203</v>
      </c>
      <c r="C256" s="21">
        <v>6203</v>
      </c>
      <c r="D256" s="43">
        <v>10</v>
      </c>
      <c r="E256" s="17"/>
      <c r="F256" s="17"/>
    </row>
    <row r="257" spans="1:6" ht="15.75" x14ac:dyDescent="0.25">
      <c r="A257" s="17" t="s">
        <v>618</v>
      </c>
      <c r="B257" s="18" t="str">
        <f t="shared" si="3"/>
        <v>roulement 14/6204</v>
      </c>
      <c r="C257" s="21">
        <v>6204</v>
      </c>
      <c r="D257" s="43">
        <v>10</v>
      </c>
      <c r="E257" s="17"/>
      <c r="F257" s="17"/>
    </row>
    <row r="258" spans="1:6" x14ac:dyDescent="0.25">
      <c r="A258" s="17" t="s">
        <v>619</v>
      </c>
      <c r="B258" s="18" t="str">
        <f t="shared" si="3"/>
        <v>roulement 16/6205 2RS</v>
      </c>
      <c r="C258" s="19" t="s">
        <v>173</v>
      </c>
      <c r="D258" s="43">
        <v>10</v>
      </c>
      <c r="E258" s="17"/>
      <c r="F258" s="17"/>
    </row>
    <row r="259" spans="1:6" ht="15.75" x14ac:dyDescent="0.25">
      <c r="A259" s="17" t="s">
        <v>620</v>
      </c>
      <c r="B259" s="18" t="str">
        <f t="shared" si="3"/>
        <v>roulement 17/6206</v>
      </c>
      <c r="C259" s="21">
        <v>6206</v>
      </c>
      <c r="D259" s="43">
        <v>10</v>
      </c>
      <c r="E259" s="17"/>
      <c r="F259" s="17"/>
    </row>
    <row r="260" spans="1:6" ht="15.75" x14ac:dyDescent="0.25">
      <c r="A260" s="17" t="s">
        <v>621</v>
      </c>
      <c r="B260" s="18" t="str">
        <f t="shared" si="3"/>
        <v>roulement 18/6207</v>
      </c>
      <c r="C260" s="21">
        <v>6207</v>
      </c>
      <c r="D260" s="43">
        <v>10</v>
      </c>
      <c r="E260" s="17"/>
      <c r="F260" s="17"/>
    </row>
    <row r="261" spans="1:6" ht="15.75" x14ac:dyDescent="0.25">
      <c r="A261" s="17" t="s">
        <v>622</v>
      </c>
      <c r="B261" s="18" t="str">
        <f t="shared" si="3"/>
        <v>roulement 19/6208</v>
      </c>
      <c r="C261" s="21">
        <v>6208</v>
      </c>
      <c r="D261" s="43">
        <v>10</v>
      </c>
      <c r="E261" s="17"/>
      <c r="F261" s="17"/>
    </row>
    <row r="262" spans="1:6" ht="15.75" x14ac:dyDescent="0.25">
      <c r="A262" s="17" t="s">
        <v>609</v>
      </c>
      <c r="B262" s="18" t="str">
        <f t="shared" si="3"/>
        <v>roulement 2/6004</v>
      </c>
      <c r="C262" s="21">
        <v>6004</v>
      </c>
      <c r="D262" s="43">
        <v>10</v>
      </c>
      <c r="E262" s="17"/>
      <c r="F262" s="17"/>
    </row>
    <row r="263" spans="1:6" x14ac:dyDescent="0.25">
      <c r="A263" s="17" t="s">
        <v>623</v>
      </c>
      <c r="B263" s="18" t="str">
        <f t="shared" si="3"/>
        <v>roulement 23/6209DDU CM</v>
      </c>
      <c r="C263" s="19" t="s">
        <v>167</v>
      </c>
      <c r="D263" s="43">
        <v>10</v>
      </c>
      <c r="E263" s="17"/>
      <c r="F263" s="17"/>
    </row>
    <row r="264" spans="1:6" x14ac:dyDescent="0.25">
      <c r="A264" s="17" t="s">
        <v>624</v>
      </c>
      <c r="B264" s="18" t="str">
        <f t="shared" ref="B264:B327" si="4">CONCATENATE(A264,"/",C264)</f>
        <v>roulement 25/6210ZZCM</v>
      </c>
      <c r="C264" s="19" t="s">
        <v>168</v>
      </c>
      <c r="D264" s="43">
        <v>10</v>
      </c>
      <c r="E264" s="17"/>
      <c r="F264" s="17"/>
    </row>
    <row r="265" spans="1:6" ht="15.75" x14ac:dyDescent="0.25">
      <c r="A265" s="17" t="s">
        <v>625</v>
      </c>
      <c r="B265" s="18" t="str">
        <f t="shared" si="4"/>
        <v>roulement 26/6211</v>
      </c>
      <c r="C265" s="21">
        <v>6211</v>
      </c>
      <c r="D265" s="43">
        <v>10</v>
      </c>
      <c r="E265" s="17"/>
      <c r="F265" s="17"/>
    </row>
    <row r="266" spans="1:6" ht="15.75" x14ac:dyDescent="0.25">
      <c r="A266" s="17" t="s">
        <v>626</v>
      </c>
      <c r="B266" s="18" t="str">
        <f t="shared" si="4"/>
        <v>roulement 29/6212</v>
      </c>
      <c r="C266" s="21">
        <v>6212</v>
      </c>
      <c r="D266" s="43">
        <v>10</v>
      </c>
      <c r="E266" s="17"/>
      <c r="F266" s="17"/>
    </row>
    <row r="267" spans="1:6" ht="15.75" x14ac:dyDescent="0.25">
      <c r="A267" s="17" t="s">
        <v>610</v>
      </c>
      <c r="B267" s="18" t="str">
        <f t="shared" si="4"/>
        <v>roulement 3/6005</v>
      </c>
      <c r="C267" s="21">
        <v>6005</v>
      </c>
      <c r="D267" s="43">
        <v>10</v>
      </c>
      <c r="E267" s="17"/>
      <c r="F267" s="17"/>
    </row>
    <row r="268" spans="1:6" ht="15.75" x14ac:dyDescent="0.25">
      <c r="A268" s="17" t="s">
        <v>627</v>
      </c>
      <c r="B268" s="18" t="str">
        <f t="shared" si="4"/>
        <v>roulement 32/6213</v>
      </c>
      <c r="C268" s="21">
        <v>6213</v>
      </c>
      <c r="D268" s="43">
        <v>10</v>
      </c>
      <c r="E268" s="17"/>
      <c r="F268" s="17"/>
    </row>
    <row r="269" spans="1:6" x14ac:dyDescent="0.25">
      <c r="A269" s="17" t="s">
        <v>628</v>
      </c>
      <c r="B269" s="18" t="str">
        <f t="shared" si="4"/>
        <v>roulement 34/6217CM</v>
      </c>
      <c r="C269" s="19" t="s">
        <v>169</v>
      </c>
      <c r="D269" s="43">
        <v>10</v>
      </c>
      <c r="E269" s="17"/>
      <c r="F269" s="17"/>
    </row>
    <row r="270" spans="1:6" ht="15.75" x14ac:dyDescent="0.25">
      <c r="A270" s="17" t="s">
        <v>629</v>
      </c>
      <c r="B270" s="18" t="str">
        <f t="shared" si="4"/>
        <v>roulement 35/6301</v>
      </c>
      <c r="C270" s="21">
        <v>6301</v>
      </c>
      <c r="D270" s="43">
        <v>10</v>
      </c>
      <c r="E270" s="17"/>
      <c r="F270" s="17"/>
    </row>
    <row r="271" spans="1:6" ht="15.75" x14ac:dyDescent="0.25">
      <c r="A271" s="17" t="s">
        <v>630</v>
      </c>
      <c r="B271" s="18" t="str">
        <f t="shared" si="4"/>
        <v>roulement 37/6302</v>
      </c>
      <c r="C271" s="21">
        <v>6302</v>
      </c>
      <c r="D271" s="43">
        <v>10</v>
      </c>
      <c r="E271" s="17"/>
      <c r="F271" s="17"/>
    </row>
    <row r="272" spans="1:6" ht="15.75" x14ac:dyDescent="0.25">
      <c r="A272" s="17" t="s">
        <v>631</v>
      </c>
      <c r="B272" s="18" t="str">
        <f t="shared" si="4"/>
        <v>roulement 38/6303</v>
      </c>
      <c r="C272" s="21">
        <v>6303</v>
      </c>
      <c r="D272" s="43">
        <v>10</v>
      </c>
      <c r="E272" s="17"/>
      <c r="F272" s="17"/>
    </row>
    <row r="273" spans="1:6" ht="15.75" x14ac:dyDescent="0.25">
      <c r="A273" s="17" t="s">
        <v>632</v>
      </c>
      <c r="B273" s="18" t="str">
        <f t="shared" si="4"/>
        <v>roulement 39/6304</v>
      </c>
      <c r="C273" s="21">
        <v>6304</v>
      </c>
      <c r="D273" s="43">
        <v>10</v>
      </c>
      <c r="E273" s="17"/>
      <c r="F273" s="17"/>
    </row>
    <row r="274" spans="1:6" ht="15.75" x14ac:dyDescent="0.25">
      <c r="A274" s="17" t="s">
        <v>611</v>
      </c>
      <c r="B274" s="18" t="str">
        <f t="shared" si="4"/>
        <v>roulement 4/6008</v>
      </c>
      <c r="C274" s="21">
        <v>6008</v>
      </c>
      <c r="D274" s="43">
        <v>10</v>
      </c>
      <c r="E274" s="17"/>
      <c r="F274" s="17"/>
    </row>
    <row r="275" spans="1:6" ht="15.75" x14ac:dyDescent="0.25">
      <c r="A275" s="17" t="s">
        <v>633</v>
      </c>
      <c r="B275" s="18" t="str">
        <f t="shared" si="4"/>
        <v>roulement 40/6306</v>
      </c>
      <c r="C275" s="21">
        <v>6306</v>
      </c>
      <c r="D275" s="43">
        <v>10</v>
      </c>
      <c r="E275" s="17"/>
      <c r="F275" s="17"/>
    </row>
    <row r="276" spans="1:6" x14ac:dyDescent="0.25">
      <c r="A276" s="17" t="s">
        <v>634</v>
      </c>
      <c r="B276" s="18" t="str">
        <f t="shared" si="4"/>
        <v>roulement 45/6307ZZ J30</v>
      </c>
      <c r="C276" s="19" t="s">
        <v>170</v>
      </c>
      <c r="D276" s="43">
        <v>10</v>
      </c>
      <c r="E276" s="17"/>
      <c r="F276" s="17"/>
    </row>
    <row r="277" spans="1:6" x14ac:dyDescent="0.25">
      <c r="A277" s="17" t="s">
        <v>635</v>
      </c>
      <c r="B277" s="18" t="str">
        <f t="shared" si="4"/>
        <v>roulement 50/6308DDU B AS2S</v>
      </c>
      <c r="C277" s="19" t="s">
        <v>171</v>
      </c>
      <c r="D277" s="43">
        <v>10</v>
      </c>
      <c r="E277" s="17"/>
      <c r="F277" s="17"/>
    </row>
    <row r="278" spans="1:6" ht="15.75" x14ac:dyDescent="0.25">
      <c r="A278" s="17" t="s">
        <v>636</v>
      </c>
      <c r="B278" s="18" t="str">
        <f t="shared" si="4"/>
        <v>roulement 51/6309</v>
      </c>
      <c r="C278" s="21">
        <v>6309</v>
      </c>
      <c r="D278" s="43">
        <v>10</v>
      </c>
      <c r="E278" s="17"/>
      <c r="F278" s="17"/>
    </row>
    <row r="279" spans="1:6" x14ac:dyDescent="0.25">
      <c r="A279" s="17" t="s">
        <v>637</v>
      </c>
      <c r="B279" s="18" t="str">
        <f t="shared" si="4"/>
        <v>roulement 53/6312DDU CM NS7S</v>
      </c>
      <c r="C279" s="19" t="s">
        <v>172</v>
      </c>
      <c r="D279" s="43">
        <v>10</v>
      </c>
      <c r="E279" s="17"/>
      <c r="F279" s="17"/>
    </row>
    <row r="280" spans="1:6" ht="15.75" x14ac:dyDescent="0.25">
      <c r="A280" s="17" t="s">
        <v>638</v>
      </c>
      <c r="B280" s="18" t="str">
        <f t="shared" si="4"/>
        <v>roulement 54/6408</v>
      </c>
      <c r="C280" s="21">
        <v>6408</v>
      </c>
      <c r="D280" s="43">
        <v>10</v>
      </c>
      <c r="E280" s="17"/>
      <c r="F280" s="17"/>
    </row>
    <row r="281" spans="1:6" ht="15.75" x14ac:dyDescent="0.25">
      <c r="A281" s="17" t="s">
        <v>639</v>
      </c>
      <c r="B281" s="18" t="str">
        <f t="shared" si="4"/>
        <v>roulement 56/6804</v>
      </c>
      <c r="C281" s="21">
        <v>6804</v>
      </c>
      <c r="D281" s="43">
        <v>10</v>
      </c>
      <c r="E281" s="17"/>
      <c r="F281" s="17"/>
    </row>
    <row r="282" spans="1:6" x14ac:dyDescent="0.25">
      <c r="A282" s="17" t="s">
        <v>640</v>
      </c>
      <c r="B282" s="18" t="str">
        <f t="shared" si="4"/>
        <v>roulement 57/Type 6207.2RSR</v>
      </c>
      <c r="C282" s="19" t="s">
        <v>355</v>
      </c>
      <c r="D282" s="43">
        <v>10</v>
      </c>
      <c r="E282" s="17"/>
      <c r="F282" s="17"/>
    </row>
    <row r="283" spans="1:6" x14ac:dyDescent="0.25">
      <c r="A283" s="17" t="s">
        <v>641</v>
      </c>
      <c r="B283" s="18" t="str">
        <f t="shared" si="4"/>
        <v>roulement 58/6002-C-2HRS</v>
      </c>
      <c r="C283" s="19" t="s">
        <v>174</v>
      </c>
      <c r="D283" s="43">
        <v>10</v>
      </c>
      <c r="E283" s="17"/>
      <c r="F283" s="17"/>
    </row>
    <row r="284" spans="1:6" x14ac:dyDescent="0.25">
      <c r="A284" s="17" t="s">
        <v>642</v>
      </c>
      <c r="B284" s="18" t="str">
        <f t="shared" si="4"/>
        <v>roulement 59/6003-2RSR</v>
      </c>
      <c r="C284" s="19" t="s">
        <v>175</v>
      </c>
      <c r="D284" s="43">
        <v>10</v>
      </c>
      <c r="E284" s="17"/>
      <c r="F284" s="17"/>
    </row>
    <row r="285" spans="1:6" ht="15.75" x14ac:dyDescent="0.25">
      <c r="A285" s="17" t="s">
        <v>612</v>
      </c>
      <c r="B285" s="18" t="str">
        <f t="shared" si="4"/>
        <v>roulement 6/6010</v>
      </c>
      <c r="C285" s="21">
        <v>6010</v>
      </c>
      <c r="D285" s="43">
        <v>10</v>
      </c>
      <c r="E285" s="17"/>
      <c r="F285" s="17"/>
    </row>
    <row r="286" spans="1:6" x14ac:dyDescent="0.25">
      <c r="A286" s="17" t="s">
        <v>643</v>
      </c>
      <c r="B286" s="18" t="str">
        <f t="shared" si="4"/>
        <v>roulement 65/6005DU</v>
      </c>
      <c r="C286" s="19" t="s">
        <v>176</v>
      </c>
      <c r="D286" s="43">
        <v>10</v>
      </c>
      <c r="E286" s="17"/>
      <c r="F286" s="17"/>
    </row>
    <row r="287" spans="1:6" x14ac:dyDescent="0.25">
      <c r="A287" s="17" t="s">
        <v>613</v>
      </c>
      <c r="B287" s="18" t="str">
        <f t="shared" si="4"/>
        <v>roulement 7/6010CM</v>
      </c>
      <c r="C287" s="19" t="s">
        <v>166</v>
      </c>
      <c r="D287" s="43">
        <v>10</v>
      </c>
      <c r="E287" s="17"/>
      <c r="F287" s="17"/>
    </row>
    <row r="288" spans="1:6" x14ac:dyDescent="0.25">
      <c r="A288" s="17" t="s">
        <v>644</v>
      </c>
      <c r="B288" s="18" t="str">
        <f t="shared" si="4"/>
        <v>roulement 75/6205DDU</v>
      </c>
      <c r="C288" s="19" t="s">
        <v>177</v>
      </c>
      <c r="D288" s="43">
        <v>10</v>
      </c>
      <c r="E288" s="17"/>
      <c r="F288" s="17"/>
    </row>
    <row r="289" spans="1:6" x14ac:dyDescent="0.25">
      <c r="A289" s="17" t="s">
        <v>645</v>
      </c>
      <c r="B289" s="18" t="str">
        <f t="shared" si="4"/>
        <v>roulement 76/6206.2RS</v>
      </c>
      <c r="C289" s="19" t="s">
        <v>178</v>
      </c>
      <c r="D289" s="43">
        <v>10</v>
      </c>
      <c r="E289" s="17"/>
      <c r="F289" s="17"/>
    </row>
    <row r="290" spans="1:6" x14ac:dyDescent="0.25">
      <c r="A290" s="17" t="s">
        <v>646</v>
      </c>
      <c r="B290" s="18" t="str">
        <f t="shared" si="4"/>
        <v>roulement 77/6207.2RSR</v>
      </c>
      <c r="C290" s="19" t="s">
        <v>179</v>
      </c>
      <c r="D290" s="43">
        <v>10</v>
      </c>
      <c r="E290" s="17"/>
      <c r="F290" s="17"/>
    </row>
    <row r="291" spans="1:6" x14ac:dyDescent="0.25">
      <c r="A291" s="17" t="s">
        <v>647</v>
      </c>
      <c r="B291" s="18" t="str">
        <f t="shared" si="4"/>
        <v>roulement 78/6303DU</v>
      </c>
      <c r="C291" s="19" t="s">
        <v>180</v>
      </c>
      <c r="D291" s="43">
        <v>10</v>
      </c>
      <c r="E291" s="17"/>
      <c r="F291" s="17"/>
    </row>
    <row r="292" spans="1:6" ht="15.75" x14ac:dyDescent="0.25">
      <c r="A292" s="17" t="s">
        <v>614</v>
      </c>
      <c r="B292" s="18" t="str">
        <f t="shared" si="4"/>
        <v>roulement 8/6012</v>
      </c>
      <c r="C292" s="21">
        <v>6012</v>
      </c>
      <c r="D292" s="43">
        <v>10</v>
      </c>
      <c r="E292" s="17"/>
      <c r="F292" s="17"/>
    </row>
    <row r="293" spans="1:6" x14ac:dyDescent="0.25">
      <c r="A293" s="17" t="s">
        <v>648</v>
      </c>
      <c r="B293" s="18" t="str">
        <f t="shared" si="4"/>
        <v>roulement 80/6304.2ZR</v>
      </c>
      <c r="C293" s="19" t="s">
        <v>181</v>
      </c>
      <c r="D293" s="43">
        <v>10</v>
      </c>
      <c r="E293" s="17"/>
      <c r="F293" s="17"/>
    </row>
    <row r="294" spans="1:6" x14ac:dyDescent="0.25">
      <c r="A294" s="19" t="s">
        <v>182</v>
      </c>
      <c r="B294" s="18" t="str">
        <f t="shared" si="4"/>
        <v>Support pince CAPE/DX ET SX</v>
      </c>
      <c r="C294" s="16" t="s">
        <v>183</v>
      </c>
      <c r="D294" s="43">
        <v>10</v>
      </c>
      <c r="E294" s="17"/>
      <c r="F294" s="17"/>
    </row>
    <row r="295" spans="1:6" x14ac:dyDescent="0.25">
      <c r="A295" s="19" t="s">
        <v>649</v>
      </c>
      <c r="B295" s="48" t="str">
        <f t="shared" si="4"/>
        <v>Support relais 1/2571W1</v>
      </c>
      <c r="C295" s="38" t="s">
        <v>287</v>
      </c>
      <c r="D295" s="43">
        <v>10</v>
      </c>
      <c r="E295" s="17"/>
      <c r="F295" s="17"/>
    </row>
    <row r="296" spans="1:6" x14ac:dyDescent="0.25">
      <c r="A296" s="19" t="s">
        <v>650</v>
      </c>
      <c r="B296" s="18" t="str">
        <f t="shared" si="4"/>
        <v>Support relais 2/94.44.1</v>
      </c>
      <c r="C296" s="38" t="s">
        <v>302</v>
      </c>
      <c r="D296" s="43">
        <v>10</v>
      </c>
      <c r="E296" s="17"/>
      <c r="F296" s="17"/>
    </row>
    <row r="297" spans="1:6" x14ac:dyDescent="0.25">
      <c r="A297" s="19" t="s">
        <v>184</v>
      </c>
      <c r="B297" s="18" t="str">
        <f t="shared" si="4"/>
        <v>Support relais 6-24V DC/9902.9024.99</v>
      </c>
      <c r="C297" s="38" t="s">
        <v>303</v>
      </c>
      <c r="D297" s="43">
        <v>10</v>
      </c>
      <c r="E297" s="17"/>
      <c r="F297" s="17"/>
    </row>
    <row r="298" spans="1:6" ht="30" x14ac:dyDescent="0.25">
      <c r="A298" s="19" t="s">
        <v>185</v>
      </c>
      <c r="B298" s="18" t="str">
        <f t="shared" si="4"/>
        <v>Tapis DDA ligne 3 /bande transporteuse B212 V15 vert  7400mm x 1150mm sans fin</v>
      </c>
      <c r="C298" s="19" t="s">
        <v>186</v>
      </c>
      <c r="D298" s="43">
        <v>10</v>
      </c>
      <c r="E298" s="17"/>
      <c r="F298" s="17"/>
    </row>
    <row r="299" spans="1:6" x14ac:dyDescent="0.25">
      <c r="A299" s="19" t="s">
        <v>187</v>
      </c>
      <c r="B299" s="18" t="str">
        <f t="shared" si="4"/>
        <v xml:space="preserve">Tapis ligne 2 apres 1/4 de tour/bande transporteuse </v>
      </c>
      <c r="C299" s="19" t="s">
        <v>188</v>
      </c>
      <c r="D299" s="43">
        <v>10</v>
      </c>
      <c r="E299" s="17"/>
      <c r="F299" s="17"/>
    </row>
    <row r="300" spans="1:6" ht="30" x14ac:dyDescent="0.25">
      <c r="A300" s="19" t="s">
        <v>189</v>
      </c>
      <c r="B300" s="18" t="str">
        <f t="shared" si="4"/>
        <v>Tapis ligne 3 liaison retourneur/écornage/Bande transporteuse 620mm x 8850mm sans fin</v>
      </c>
      <c r="C300" s="19" t="s">
        <v>190</v>
      </c>
      <c r="D300" s="43">
        <v>10</v>
      </c>
      <c r="E300" s="17"/>
      <c r="F300" s="17"/>
    </row>
    <row r="301" spans="1:6" x14ac:dyDescent="0.25">
      <c r="A301" s="19" t="s">
        <v>191</v>
      </c>
      <c r="B301" s="18" t="str">
        <f t="shared" si="4"/>
        <v>Tranfo 400 ou 230/ 24-48V/T100.24/48</v>
      </c>
      <c r="C301" s="19" t="s">
        <v>192</v>
      </c>
      <c r="D301" s="43">
        <v>10</v>
      </c>
      <c r="E301" s="17"/>
      <c r="F301" s="17"/>
    </row>
    <row r="302" spans="1:6" x14ac:dyDescent="0.25">
      <c r="A302" s="19" t="s">
        <v>193</v>
      </c>
      <c r="B302" s="18" t="str">
        <f t="shared" si="4"/>
        <v>TRANSFO/804 01 090</v>
      </c>
      <c r="C302" s="38" t="s">
        <v>296</v>
      </c>
      <c r="D302" s="43">
        <v>10</v>
      </c>
      <c r="E302" s="17"/>
      <c r="F302" s="17"/>
    </row>
    <row r="303" spans="1:6" x14ac:dyDescent="0.25">
      <c r="A303" s="19" t="s">
        <v>194</v>
      </c>
      <c r="B303" s="18" t="str">
        <f t="shared" si="4"/>
        <v>Transfo 400 ou 230/24V/AS CS 6864 N</v>
      </c>
      <c r="C303" s="19" t="s">
        <v>195</v>
      </c>
      <c r="D303" s="43">
        <v>10</v>
      </c>
      <c r="E303" s="17"/>
      <c r="F303" s="17"/>
    </row>
    <row r="304" spans="1:6" x14ac:dyDescent="0.25">
      <c r="A304" s="19" t="s">
        <v>196</v>
      </c>
      <c r="B304" s="18" t="str">
        <f t="shared" si="4"/>
        <v>Tube polyamide diametre 6/1025 P0600 31090610</v>
      </c>
      <c r="C304" s="38" t="s">
        <v>348</v>
      </c>
      <c r="D304" s="43">
        <v>10</v>
      </c>
      <c r="E304" s="17"/>
      <c r="F304" s="17"/>
    </row>
    <row r="305" spans="1:6" x14ac:dyDescent="0.25">
      <c r="A305" s="19" t="s">
        <v>197</v>
      </c>
      <c r="B305" s="18" t="str">
        <f t="shared" si="4"/>
        <v>Tube polyamide diametre 8 /1025 P0800</v>
      </c>
      <c r="C305" s="38" t="s">
        <v>279</v>
      </c>
      <c r="D305" s="43">
        <v>10</v>
      </c>
      <c r="E305" s="17"/>
      <c r="F305" s="17"/>
    </row>
    <row r="306" spans="1:6" x14ac:dyDescent="0.25">
      <c r="A306" s="19" t="s">
        <v>198</v>
      </c>
      <c r="B306" s="18" t="str">
        <f t="shared" si="4"/>
        <v xml:space="preserve">Tuyau enroulé/809 54 019  diam 20 ext  diam 16 int </v>
      </c>
      <c r="C306" s="38" t="s">
        <v>765</v>
      </c>
      <c r="D306" s="43">
        <v>10</v>
      </c>
      <c r="E306" s="17"/>
      <c r="F306" s="17"/>
    </row>
    <row r="307" spans="1:6" x14ac:dyDescent="0.25">
      <c r="A307" s="19" t="s">
        <v>766</v>
      </c>
      <c r="B307" s="18" t="str">
        <f t="shared" si="4"/>
        <v>tuyau polyuréthane 1/diam 4</v>
      </c>
      <c r="C307" s="19" t="s">
        <v>199</v>
      </c>
      <c r="D307" s="43">
        <v>10</v>
      </c>
      <c r="E307" s="17"/>
      <c r="F307" s="17"/>
    </row>
    <row r="308" spans="1:6" x14ac:dyDescent="0.25">
      <c r="A308" s="19" t="s">
        <v>200</v>
      </c>
      <c r="B308" s="18" t="str">
        <f t="shared" si="4"/>
        <v>Tuyau transparent diametre 18x23/tubclair AL 18X23</v>
      </c>
      <c r="C308" s="19" t="s">
        <v>201</v>
      </c>
      <c r="D308" s="43">
        <v>10</v>
      </c>
      <c r="E308" s="17"/>
      <c r="F308" s="17"/>
    </row>
    <row r="309" spans="1:6" x14ac:dyDescent="0.25">
      <c r="A309" s="11" t="s">
        <v>658</v>
      </c>
      <c r="B309" s="18" t="str">
        <f t="shared" si="4"/>
        <v>verin 10/442500010015 KN20R15 DM</v>
      </c>
      <c r="C309" s="19" t="s">
        <v>401</v>
      </c>
      <c r="D309" s="43">
        <v>10</v>
      </c>
      <c r="E309" s="17"/>
      <c r="F309" s="17"/>
    </row>
    <row r="310" spans="1:6" x14ac:dyDescent="0.25">
      <c r="A310" s="11" t="s">
        <v>659</v>
      </c>
      <c r="B310" s="18" t="str">
        <f t="shared" si="4"/>
        <v>verin 11/442500200020  KN40D20 DM</v>
      </c>
      <c r="C310" s="19" t="s">
        <v>402</v>
      </c>
      <c r="D310" s="43">
        <v>10</v>
      </c>
      <c r="E310" s="17"/>
      <c r="F310" s="17"/>
    </row>
    <row r="311" spans="1:6" x14ac:dyDescent="0.25">
      <c r="A311" s="11" t="s">
        <v>660</v>
      </c>
      <c r="B311" s="18" t="str">
        <f t="shared" si="4"/>
        <v>verin 12/449500130050 PEC32NA50 DM</v>
      </c>
      <c r="C311" s="19" t="s">
        <v>403</v>
      </c>
      <c r="D311" s="43">
        <v>10</v>
      </c>
      <c r="E311" s="17"/>
      <c r="F311" s="17"/>
    </row>
    <row r="312" spans="1:6" x14ac:dyDescent="0.25">
      <c r="A312" s="11" t="s">
        <v>661</v>
      </c>
      <c r="B312" s="18" t="str">
        <f t="shared" si="4"/>
        <v>verin 16/45000005 PES32A200 DM</v>
      </c>
      <c r="C312" s="19" t="s">
        <v>404</v>
      </c>
      <c r="D312" s="43">
        <v>10</v>
      </c>
      <c r="E312" s="17"/>
      <c r="F312" s="17"/>
    </row>
    <row r="313" spans="1:6" x14ac:dyDescent="0.25">
      <c r="A313" s="11" t="s">
        <v>662</v>
      </c>
      <c r="B313" s="18" t="str">
        <f t="shared" si="4"/>
        <v>verin 17/45000007 PES40A25 DM</v>
      </c>
      <c r="C313" s="19" t="s">
        <v>405</v>
      </c>
      <c r="D313" s="43">
        <v>10</v>
      </c>
      <c r="E313" s="17"/>
      <c r="F313" s="17"/>
    </row>
    <row r="314" spans="1:6" x14ac:dyDescent="0.25">
      <c r="A314" s="11" t="s">
        <v>663</v>
      </c>
      <c r="B314" s="18" t="str">
        <f t="shared" si="4"/>
        <v>verin 18/45000009  PES40A100 DM</v>
      </c>
      <c r="C314" s="19" t="s">
        <v>406</v>
      </c>
      <c r="D314" s="43">
        <v>10</v>
      </c>
      <c r="E314" s="17"/>
      <c r="F314" s="17"/>
    </row>
    <row r="315" spans="1:6" x14ac:dyDescent="0.25">
      <c r="A315" s="11" t="s">
        <v>664</v>
      </c>
      <c r="B315" s="18" t="str">
        <f t="shared" si="4"/>
        <v>verin 19/45000019   PES50A200 DM</v>
      </c>
      <c r="C315" s="19" t="s">
        <v>365</v>
      </c>
      <c r="D315" s="43">
        <v>10</v>
      </c>
      <c r="E315" s="17"/>
      <c r="F315" s="17"/>
    </row>
    <row r="316" spans="1:6" x14ac:dyDescent="0.25">
      <c r="A316" s="11" t="s">
        <v>651</v>
      </c>
      <c r="B316" s="18" t="str">
        <f t="shared" si="4"/>
        <v>verin 2/asco54191023</v>
      </c>
      <c r="C316" s="40" t="s">
        <v>347</v>
      </c>
      <c r="D316" s="43">
        <v>10</v>
      </c>
      <c r="E316" s="11"/>
      <c r="F316" s="11"/>
    </row>
    <row r="317" spans="1:6" x14ac:dyDescent="0.25">
      <c r="A317" s="11" t="s">
        <v>665</v>
      </c>
      <c r="B317" s="18" t="str">
        <f t="shared" si="4"/>
        <v>verin 20/453500030200 PES32PA200DM</v>
      </c>
      <c r="C317" s="19" t="s">
        <v>407</v>
      </c>
      <c r="D317" s="43">
        <v>10</v>
      </c>
      <c r="E317" s="17"/>
      <c r="F317" s="17"/>
    </row>
    <row r="318" spans="1:6" x14ac:dyDescent="0.25">
      <c r="A318" s="11" t="s">
        <v>666</v>
      </c>
      <c r="B318" s="18" t="str">
        <f t="shared" si="4"/>
        <v>verin 21/453500040050</v>
      </c>
      <c r="C318" s="38" t="s">
        <v>277</v>
      </c>
      <c r="D318" s="43">
        <v>10</v>
      </c>
      <c r="E318" s="17"/>
      <c r="F318" s="17"/>
    </row>
    <row r="319" spans="1:6" x14ac:dyDescent="0.25">
      <c r="A319" s="11" t="s">
        <v>667</v>
      </c>
      <c r="B319" s="18" t="str">
        <f t="shared" si="4"/>
        <v>verin 22/453500040050 PES40PA50-DM</v>
      </c>
      <c r="C319" s="19" t="s">
        <v>408</v>
      </c>
      <c r="D319" s="43">
        <v>10</v>
      </c>
      <c r="E319" s="17"/>
      <c r="F319" s="17"/>
    </row>
    <row r="320" spans="1:6" x14ac:dyDescent="0.25">
      <c r="A320" s="11" t="s">
        <v>668</v>
      </c>
      <c r="B320" s="18" t="str">
        <f t="shared" si="4"/>
        <v>verin 23/453500040080 PES40PA80-DM</v>
      </c>
      <c r="C320" s="19" t="s">
        <v>409</v>
      </c>
      <c r="D320" s="43">
        <v>10</v>
      </c>
      <c r="E320" s="17"/>
      <c r="F320" s="17"/>
    </row>
    <row r="321" spans="1:6" x14ac:dyDescent="0.25">
      <c r="A321" s="11" t="s">
        <v>669</v>
      </c>
      <c r="B321" s="18" t="str">
        <f t="shared" si="4"/>
        <v>verin 25/45350004050  PES40PA50-DM</v>
      </c>
      <c r="C321" s="19" t="s">
        <v>410</v>
      </c>
      <c r="D321" s="43">
        <v>10</v>
      </c>
      <c r="E321" s="17"/>
      <c r="F321" s="17"/>
    </row>
    <row r="322" spans="1:6" x14ac:dyDescent="0.25">
      <c r="A322" s="11" t="s">
        <v>670</v>
      </c>
      <c r="B322" s="18" t="str">
        <f t="shared" si="4"/>
        <v>verin 26/CDQ2 B50 TF-75 DZ</v>
      </c>
      <c r="C322" s="19" t="s">
        <v>203</v>
      </c>
      <c r="D322" s="43">
        <v>10</v>
      </c>
      <c r="E322" s="17"/>
      <c r="F322" s="17"/>
    </row>
    <row r="323" spans="1:6" x14ac:dyDescent="0.25">
      <c r="A323" s="11" t="s">
        <v>671</v>
      </c>
      <c r="B323" s="18" t="str">
        <f t="shared" si="4"/>
        <v>verin 27/CP95SDB50-50</v>
      </c>
      <c r="C323" s="19" t="s">
        <v>206</v>
      </c>
      <c r="D323" s="43">
        <v>10</v>
      </c>
      <c r="E323" s="17"/>
      <c r="F323" s="17"/>
    </row>
    <row r="324" spans="1:6" x14ac:dyDescent="0.25">
      <c r="A324" s="11" t="s">
        <v>672</v>
      </c>
      <c r="B324" s="18" t="str">
        <f t="shared" si="4"/>
        <v>verin 28/CP96SDB40-80</v>
      </c>
      <c r="C324" s="38" t="s">
        <v>304</v>
      </c>
      <c r="D324" s="43">
        <v>10</v>
      </c>
      <c r="E324" s="17"/>
      <c r="F324" s="17"/>
    </row>
    <row r="325" spans="1:6" x14ac:dyDescent="0.25">
      <c r="A325" s="11" t="s">
        <v>673</v>
      </c>
      <c r="B325" s="18" t="str">
        <f t="shared" si="4"/>
        <v>verin 29/CQ2 B25-20DM</v>
      </c>
      <c r="C325" s="19" t="s">
        <v>202</v>
      </c>
      <c r="D325" s="43">
        <v>10</v>
      </c>
      <c r="E325" s="17"/>
      <c r="F325" s="17"/>
    </row>
    <row r="326" spans="1:6" x14ac:dyDescent="0.25">
      <c r="A326" s="11" t="s">
        <v>652</v>
      </c>
      <c r="B326" s="18" t="str">
        <f t="shared" si="4"/>
        <v>verin 3/1319.40.200.01 diam 40 course 200</v>
      </c>
      <c r="C326" s="38" t="s">
        <v>418</v>
      </c>
      <c r="D326" s="43">
        <v>10</v>
      </c>
      <c r="E326" s="17"/>
      <c r="F326" s="17"/>
    </row>
    <row r="327" spans="1:6" x14ac:dyDescent="0.25">
      <c r="A327" s="11" t="s">
        <v>674</v>
      </c>
      <c r="B327" s="18" t="str">
        <f t="shared" si="4"/>
        <v>verin 30/ECQ2 B40-30D   809 04 547</v>
      </c>
      <c r="C327" s="19" t="s">
        <v>411</v>
      </c>
      <c r="D327" s="43">
        <v>10</v>
      </c>
      <c r="E327" s="17"/>
      <c r="F327" s="17"/>
    </row>
    <row r="328" spans="1:6" x14ac:dyDescent="0.25">
      <c r="A328" s="11" t="s">
        <v>675</v>
      </c>
      <c r="B328" s="18" t="str">
        <f t="shared" ref="B328:B391" si="5">CONCATENATE(A328,"/",C328)</f>
        <v>verin 31/ECQ2B40-50 DM Diam 40 course 50</v>
      </c>
      <c r="C328" s="19" t="s">
        <v>412</v>
      </c>
      <c r="D328" s="43">
        <v>10</v>
      </c>
      <c r="E328" s="17"/>
      <c r="F328" s="17"/>
    </row>
    <row r="329" spans="1:6" x14ac:dyDescent="0.25">
      <c r="A329" s="11" t="s">
        <v>676</v>
      </c>
      <c r="B329" s="18" t="str">
        <f t="shared" si="5"/>
        <v>verin 32/G441AM2G0050A00-025 x 0050</v>
      </c>
      <c r="C329" s="19" t="s">
        <v>413</v>
      </c>
      <c r="D329" s="43">
        <v>10</v>
      </c>
      <c r="E329" s="17"/>
      <c r="F329" s="17"/>
    </row>
    <row r="330" spans="1:6" x14ac:dyDescent="0.25">
      <c r="A330" s="11" t="s">
        <v>677</v>
      </c>
      <c r="B330" s="18" t="str">
        <f t="shared" si="5"/>
        <v>verin 33/G449A5SM0050A00</v>
      </c>
      <c r="C330" s="19" t="s">
        <v>205</v>
      </c>
      <c r="D330" s="43">
        <v>10</v>
      </c>
      <c r="E330" s="17"/>
      <c r="F330" s="17"/>
    </row>
    <row r="331" spans="1:6" x14ac:dyDescent="0.25">
      <c r="A331" s="11" t="s">
        <v>678</v>
      </c>
      <c r="B331" s="18" t="str">
        <f t="shared" si="5"/>
        <v>verin 34/G453A35KO160A00-032 x 0160</v>
      </c>
      <c r="C331" s="19" t="s">
        <v>414</v>
      </c>
      <c r="D331" s="43">
        <v>10</v>
      </c>
      <c r="E331" s="17"/>
      <c r="F331" s="17"/>
    </row>
    <row r="332" spans="1:6" x14ac:dyDescent="0.25">
      <c r="A332" s="11" t="s">
        <v>679</v>
      </c>
      <c r="B332" s="18" t="str">
        <f t="shared" si="5"/>
        <v>verin 35/G453A4SK0080A00-040 x 0080</v>
      </c>
      <c r="C332" s="19" t="s">
        <v>415</v>
      </c>
      <c r="D332" s="43">
        <v>10</v>
      </c>
      <c r="E332" s="17"/>
      <c r="F332" s="17"/>
    </row>
    <row r="333" spans="1:6" x14ac:dyDescent="0.25">
      <c r="A333" s="11" t="s">
        <v>680</v>
      </c>
      <c r="B333" s="18" t="str">
        <f t="shared" si="5"/>
        <v>verin 36/G453A5SK0160A0-050 x 0160</v>
      </c>
      <c r="C333" s="19" t="s">
        <v>416</v>
      </c>
      <c r="D333" s="43">
        <v>10</v>
      </c>
      <c r="E333" s="17"/>
      <c r="F333" s="17"/>
    </row>
    <row r="334" spans="1:6" x14ac:dyDescent="0.25">
      <c r="A334" s="11" t="s">
        <v>681</v>
      </c>
      <c r="B334" s="18" t="str">
        <f t="shared" si="5"/>
        <v>verin 37/G453A6SK0050A00-063 x 0050</v>
      </c>
      <c r="C334" s="19" t="s">
        <v>417</v>
      </c>
      <c r="D334" s="43">
        <v>10</v>
      </c>
      <c r="E334" s="17"/>
      <c r="F334" s="17"/>
    </row>
    <row r="335" spans="1:6" x14ac:dyDescent="0.25">
      <c r="A335" s="11" t="s">
        <v>682</v>
      </c>
      <c r="B335" s="18" t="str">
        <f t="shared" si="5"/>
        <v>verin 38/G453A6SK0050A00-063 x 0050</v>
      </c>
      <c r="C335" s="19" t="s">
        <v>417</v>
      </c>
      <c r="D335" s="43">
        <v>10</v>
      </c>
      <c r="E335" s="17"/>
      <c r="F335" s="17"/>
    </row>
    <row r="336" spans="1:6" x14ac:dyDescent="0.25">
      <c r="A336" s="11" t="s">
        <v>683</v>
      </c>
      <c r="B336" s="18" t="str">
        <f t="shared" si="5"/>
        <v>verin 39/PN02570.200</v>
      </c>
      <c r="C336" s="19" t="s">
        <v>204</v>
      </c>
      <c r="D336" s="43">
        <v>10</v>
      </c>
      <c r="E336" s="17"/>
      <c r="F336" s="17"/>
    </row>
    <row r="337" spans="1:6" x14ac:dyDescent="0.25">
      <c r="A337" s="11" t="s">
        <v>653</v>
      </c>
      <c r="B337" s="18" t="str">
        <f t="shared" si="5"/>
        <v>verin 4/1319.50.150-01 diam 50 course 150</v>
      </c>
      <c r="C337" s="38" t="s">
        <v>419</v>
      </c>
      <c r="D337" s="43">
        <v>10</v>
      </c>
      <c r="E337" s="17"/>
      <c r="F337" s="17"/>
    </row>
    <row r="338" spans="1:6" x14ac:dyDescent="0.25">
      <c r="A338" s="11" t="s">
        <v>684</v>
      </c>
      <c r="B338" s="18" t="str">
        <f t="shared" si="5"/>
        <v>verin 40/4495T2040010 PEC40NA.T.10-D</v>
      </c>
      <c r="C338" s="19" t="s">
        <v>420</v>
      </c>
      <c r="D338" s="43">
        <v>10</v>
      </c>
      <c r="E338" s="17"/>
      <c r="F338" s="17"/>
    </row>
    <row r="339" spans="1:6" x14ac:dyDescent="0.25">
      <c r="A339" s="11" t="s">
        <v>685</v>
      </c>
      <c r="B339" s="18" t="str">
        <f t="shared" si="5"/>
        <v>verin 41/809 04 551 CQ2B4OTF-35DMZ</v>
      </c>
      <c r="C339" s="38" t="s">
        <v>421</v>
      </c>
      <c r="D339" s="43">
        <v>10</v>
      </c>
      <c r="E339" s="17"/>
      <c r="F339" s="17"/>
    </row>
    <row r="340" spans="1:6" x14ac:dyDescent="0.25">
      <c r="A340" s="11" t="s">
        <v>654</v>
      </c>
      <c r="B340" s="18" t="str">
        <f t="shared" si="5"/>
        <v>verin 6/43500314 C25AS50 DM</v>
      </c>
      <c r="C340" s="19" t="s">
        <v>764</v>
      </c>
      <c r="D340" s="43">
        <v>10</v>
      </c>
      <c r="E340" s="17"/>
      <c r="F340" s="17"/>
    </row>
    <row r="341" spans="1:6" x14ac:dyDescent="0.25">
      <c r="A341" s="11" t="s">
        <v>655</v>
      </c>
      <c r="B341" s="18" t="str">
        <f t="shared" si="5"/>
        <v>verin 7/43700662  PCN40A100S</v>
      </c>
      <c r="C341" s="19" t="s">
        <v>399</v>
      </c>
      <c r="D341" s="43">
        <v>10</v>
      </c>
      <c r="E341" s="17"/>
      <c r="F341" s="17"/>
    </row>
    <row r="342" spans="1:6" x14ac:dyDescent="0.25">
      <c r="A342" s="11" t="s">
        <v>656</v>
      </c>
      <c r="B342" s="18" t="str">
        <f t="shared" si="5"/>
        <v>verin 8/43700662 PCN40A100S</v>
      </c>
      <c r="C342" s="19" t="s">
        <v>398</v>
      </c>
      <c r="D342" s="43">
        <v>10</v>
      </c>
      <c r="E342" s="17"/>
      <c r="F342" s="17"/>
    </row>
    <row r="343" spans="1:6" x14ac:dyDescent="0.25">
      <c r="A343" s="11" t="s">
        <v>657</v>
      </c>
      <c r="B343" s="18" t="str">
        <f t="shared" si="5"/>
        <v>verin 9/43800098  CIS50NA100-DM</v>
      </c>
      <c r="C343" s="19" t="s">
        <v>400</v>
      </c>
      <c r="D343" s="43">
        <v>10</v>
      </c>
      <c r="E343" s="17"/>
      <c r="F343" s="17"/>
    </row>
    <row r="344" spans="1:6" x14ac:dyDescent="0.25">
      <c r="A344" s="11" t="s">
        <v>332</v>
      </c>
      <c r="B344" s="18" t="str">
        <f t="shared" si="5"/>
        <v>verin riveur/verin riveur</v>
      </c>
      <c r="C344" s="40" t="s">
        <v>332</v>
      </c>
      <c r="D344" s="43">
        <v>10</v>
      </c>
      <c r="E344" s="11"/>
      <c r="F344" s="11"/>
    </row>
    <row r="345" spans="1:6" ht="30" x14ac:dyDescent="0.25">
      <c r="A345" s="19" t="s">
        <v>686</v>
      </c>
      <c r="B345" s="18" t="str">
        <f t="shared" si="5"/>
        <v>VERINS PNEUMATIQUES 1/G453A3SK0160A00-032 x 0160</v>
      </c>
      <c r="C345" s="19" t="s">
        <v>422</v>
      </c>
      <c r="D345" s="43">
        <v>10</v>
      </c>
      <c r="E345" s="17"/>
      <c r="F345" s="17"/>
    </row>
    <row r="346" spans="1:6" ht="30" x14ac:dyDescent="0.25">
      <c r="A346" s="19" t="s">
        <v>695</v>
      </c>
      <c r="B346" s="18" t="str">
        <f t="shared" si="5"/>
        <v>VERINS PNEUMATIQUES 10/type 453500060050-PES63PA50-DM</v>
      </c>
      <c r="C346" s="19" t="s">
        <v>393</v>
      </c>
      <c r="D346" s="43">
        <v>10</v>
      </c>
      <c r="E346" s="17"/>
      <c r="F346" s="17"/>
    </row>
    <row r="347" spans="1:6" x14ac:dyDescent="0.25">
      <c r="A347" s="19" t="s">
        <v>696</v>
      </c>
      <c r="B347" s="18" t="str">
        <f t="shared" si="5"/>
        <v>VERINS PNEUMATIQUES 11/type CQ2B25-20DM</v>
      </c>
      <c r="C347" s="19" t="s">
        <v>207</v>
      </c>
      <c r="D347" s="43">
        <v>10</v>
      </c>
      <c r="E347" s="17"/>
      <c r="F347" s="17"/>
    </row>
    <row r="348" spans="1:6" ht="30" x14ac:dyDescent="0.25">
      <c r="A348" s="19" t="s">
        <v>697</v>
      </c>
      <c r="B348" s="18" t="str">
        <f t="shared" si="5"/>
        <v>VERINS PNEUMATIQUES 12/vérin pour doigts empileurs</v>
      </c>
      <c r="C348" s="19" t="s">
        <v>209</v>
      </c>
      <c r="D348" s="43">
        <v>10</v>
      </c>
      <c r="E348" s="17"/>
      <c r="F348" s="17"/>
    </row>
    <row r="349" spans="1:6" ht="30" x14ac:dyDescent="0.25">
      <c r="A349" s="19" t="s">
        <v>698</v>
      </c>
      <c r="B349" s="18" t="str">
        <f t="shared" si="5"/>
        <v>VERINS PNEUMATIQUES 13/Vérin pour ligne 1 cloueuse 2 retourneur</v>
      </c>
      <c r="C349" s="19" t="s">
        <v>208</v>
      </c>
      <c r="D349" s="43">
        <v>10</v>
      </c>
      <c r="E349" s="17"/>
      <c r="F349" s="17"/>
    </row>
    <row r="350" spans="1:6" ht="30" x14ac:dyDescent="0.25">
      <c r="A350" s="19" t="s">
        <v>687</v>
      </c>
      <c r="B350" s="18" t="str">
        <f t="shared" si="5"/>
        <v>VERINS PNEUMATIQUES 2/type 442500180025-KN25D25 DM</v>
      </c>
      <c r="C350" s="19" t="s">
        <v>385</v>
      </c>
      <c r="D350" s="43">
        <v>10</v>
      </c>
      <c r="E350" s="17"/>
      <c r="F350" s="17"/>
    </row>
    <row r="351" spans="1:6" ht="30" x14ac:dyDescent="0.25">
      <c r="A351" s="19" t="s">
        <v>688</v>
      </c>
      <c r="B351" s="18" t="str">
        <f t="shared" si="5"/>
        <v>VERINS PNEUMATIQUES 3/type 442500180040-KN25D40 DM</v>
      </c>
      <c r="C351" s="19" t="s">
        <v>386</v>
      </c>
      <c r="D351" s="43">
        <v>10</v>
      </c>
      <c r="E351" s="17"/>
      <c r="F351" s="17"/>
    </row>
    <row r="352" spans="1:6" ht="30" x14ac:dyDescent="0.25">
      <c r="A352" s="19" t="s">
        <v>689</v>
      </c>
      <c r="B352" s="18" t="str">
        <f t="shared" si="5"/>
        <v>VERINS PNEUMATIQUES 4/type 449500130050-PEC32NA50 DM</v>
      </c>
      <c r="C352" s="19" t="s">
        <v>387</v>
      </c>
      <c r="D352" s="43">
        <v>10</v>
      </c>
      <c r="E352" s="17"/>
      <c r="F352" s="17"/>
    </row>
    <row r="353" spans="1:6" ht="30" x14ac:dyDescent="0.25">
      <c r="A353" s="19" t="s">
        <v>690</v>
      </c>
      <c r="B353" s="18" t="str">
        <f t="shared" si="5"/>
        <v>VERINS PNEUMATIQUES 5/type 449500140050 PEC40NA50 DM</v>
      </c>
      <c r="C353" s="19" t="s">
        <v>388</v>
      </c>
      <c r="D353" s="43">
        <v>10</v>
      </c>
      <c r="E353" s="17"/>
      <c r="F353" s="17"/>
    </row>
    <row r="354" spans="1:6" ht="30" x14ac:dyDescent="0.25">
      <c r="A354" s="19" t="s">
        <v>691</v>
      </c>
      <c r="B354" s="18" t="str">
        <f t="shared" si="5"/>
        <v>VERINS PNEUMATIQUES 6/type 4495T2040020-PEC40NA.T20-DM</v>
      </c>
      <c r="C354" s="19" t="s">
        <v>389</v>
      </c>
      <c r="D354" s="43">
        <v>10</v>
      </c>
      <c r="E354" s="17"/>
      <c r="F354" s="17"/>
    </row>
    <row r="355" spans="1:6" ht="30" x14ac:dyDescent="0.25">
      <c r="A355" s="19" t="s">
        <v>692</v>
      </c>
      <c r="B355" s="18" t="str">
        <f t="shared" si="5"/>
        <v>VERINS PNEUMATIQUES 7/type 45000004-PES32A160DM</v>
      </c>
      <c r="C355" s="19" t="s">
        <v>390</v>
      </c>
      <c r="D355" s="43">
        <v>10</v>
      </c>
      <c r="E355" s="17"/>
      <c r="F355" s="17"/>
    </row>
    <row r="356" spans="1:6" ht="30" x14ac:dyDescent="0.25">
      <c r="A356" s="19" t="s">
        <v>693</v>
      </c>
      <c r="B356" s="18" t="str">
        <f t="shared" si="5"/>
        <v>VERINS PNEUMATIQUES 8/type 45000018-PES50A160 DM</v>
      </c>
      <c r="C356" s="19" t="s">
        <v>391</v>
      </c>
      <c r="D356" s="43">
        <v>10</v>
      </c>
      <c r="E356" s="17"/>
      <c r="F356" s="17"/>
    </row>
    <row r="357" spans="1:6" ht="30" x14ac:dyDescent="0.25">
      <c r="A357" s="19" t="s">
        <v>694</v>
      </c>
      <c r="B357" s="18" t="str">
        <f t="shared" si="5"/>
        <v>VERINS PNEUMATIQUES 9/type 453500050160-PES50PA160-DM</v>
      </c>
      <c r="C357" s="19" t="s">
        <v>392</v>
      </c>
      <c r="D357" s="43">
        <v>10</v>
      </c>
      <c r="E357" s="17"/>
      <c r="F357" s="17"/>
    </row>
    <row r="358" spans="1:6" x14ac:dyDescent="0.25">
      <c r="A358" s="24" t="s">
        <v>699</v>
      </c>
      <c r="B358" s="18" t="str">
        <f t="shared" si="5"/>
        <v>vis CHC 1/M10 X100</v>
      </c>
      <c r="C358" s="34" t="s">
        <v>258</v>
      </c>
      <c r="D358" s="43">
        <v>10</v>
      </c>
      <c r="E358" s="11"/>
      <c r="F358" s="11"/>
    </row>
    <row r="359" spans="1:6" x14ac:dyDescent="0.25">
      <c r="A359" s="24" t="s">
        <v>708</v>
      </c>
      <c r="B359" s="18" t="str">
        <f t="shared" si="5"/>
        <v>vis CHC 10/M12 X60</v>
      </c>
      <c r="C359" s="34" t="s">
        <v>259</v>
      </c>
      <c r="D359" s="43">
        <v>10</v>
      </c>
      <c r="E359" s="11"/>
      <c r="F359" s="11"/>
    </row>
    <row r="360" spans="1:6" x14ac:dyDescent="0.25">
      <c r="A360" s="24" t="s">
        <v>709</v>
      </c>
      <c r="B360" s="18" t="str">
        <f t="shared" si="5"/>
        <v>vis CHC 11/M12X70</v>
      </c>
      <c r="C360" s="34" t="s">
        <v>260</v>
      </c>
      <c r="D360" s="43">
        <v>10</v>
      </c>
      <c r="E360" s="11"/>
      <c r="F360" s="11"/>
    </row>
    <row r="361" spans="1:6" x14ac:dyDescent="0.25">
      <c r="A361" s="24" t="s">
        <v>710</v>
      </c>
      <c r="B361" s="18" t="str">
        <f t="shared" si="5"/>
        <v>vis CHC 12/M14 X40</v>
      </c>
      <c r="C361" s="34" t="s">
        <v>261</v>
      </c>
      <c r="D361" s="43">
        <v>10</v>
      </c>
      <c r="E361" s="11"/>
      <c r="F361" s="11"/>
    </row>
    <row r="362" spans="1:6" x14ac:dyDescent="0.25">
      <c r="A362" s="24" t="s">
        <v>711</v>
      </c>
      <c r="B362" s="18" t="str">
        <f t="shared" si="5"/>
        <v>vis CHC 13/M14 X60</v>
      </c>
      <c r="C362" s="34" t="s">
        <v>262</v>
      </c>
      <c r="D362" s="43">
        <v>10</v>
      </c>
      <c r="E362" s="11"/>
      <c r="F362" s="11"/>
    </row>
    <row r="363" spans="1:6" x14ac:dyDescent="0.25">
      <c r="A363" s="24" t="s">
        <v>712</v>
      </c>
      <c r="B363" s="18" t="str">
        <f t="shared" si="5"/>
        <v>vis CHC 14/M14 X80</v>
      </c>
      <c r="C363" s="34" t="s">
        <v>263</v>
      </c>
      <c r="D363" s="43">
        <v>10</v>
      </c>
      <c r="E363" s="11"/>
      <c r="F363" s="11"/>
    </row>
    <row r="364" spans="1:6" x14ac:dyDescent="0.25">
      <c r="A364" s="24" t="s">
        <v>713</v>
      </c>
      <c r="B364" s="18" t="str">
        <f t="shared" si="5"/>
        <v>vis CHC 15/M18 X60</v>
      </c>
      <c r="C364" s="34" t="s">
        <v>264</v>
      </c>
      <c r="D364" s="43">
        <v>10</v>
      </c>
      <c r="E364" s="11"/>
      <c r="F364" s="11"/>
    </row>
    <row r="365" spans="1:6" x14ac:dyDescent="0.25">
      <c r="A365" s="24" t="s">
        <v>714</v>
      </c>
      <c r="B365" s="18" t="str">
        <f t="shared" si="5"/>
        <v>vis CHC 16/M4 X16</v>
      </c>
      <c r="C365" s="34" t="s">
        <v>244</v>
      </c>
      <c r="D365" s="43">
        <v>10</v>
      </c>
      <c r="E365" s="11"/>
      <c r="F365" s="11"/>
    </row>
    <row r="366" spans="1:6" x14ac:dyDescent="0.25">
      <c r="A366" s="24" t="s">
        <v>715</v>
      </c>
      <c r="B366" s="18" t="str">
        <f t="shared" si="5"/>
        <v>vis CHC 17/M4X50</v>
      </c>
      <c r="C366" s="34" t="s">
        <v>245</v>
      </c>
      <c r="D366" s="43">
        <v>10</v>
      </c>
      <c r="E366" s="11"/>
      <c r="F366" s="11"/>
    </row>
    <row r="367" spans="1:6" x14ac:dyDescent="0.25">
      <c r="A367" s="24" t="s">
        <v>716</v>
      </c>
      <c r="B367" s="18" t="str">
        <f t="shared" si="5"/>
        <v>vis CHC 18/M5 X12</v>
      </c>
      <c r="C367" s="34" t="s">
        <v>246</v>
      </c>
      <c r="D367" s="43">
        <v>10</v>
      </c>
      <c r="E367" s="11"/>
      <c r="F367" s="11"/>
    </row>
    <row r="368" spans="1:6" x14ac:dyDescent="0.25">
      <c r="A368" s="24" t="s">
        <v>717</v>
      </c>
      <c r="B368" s="18" t="str">
        <f t="shared" si="5"/>
        <v>vis CHC 19/M5 X20</v>
      </c>
      <c r="C368" s="34" t="s">
        <v>247</v>
      </c>
      <c r="D368" s="43">
        <v>10</v>
      </c>
      <c r="E368" s="11"/>
      <c r="F368" s="11"/>
    </row>
    <row r="369" spans="1:6" x14ac:dyDescent="0.25">
      <c r="A369" s="24" t="s">
        <v>700</v>
      </c>
      <c r="B369" s="18" t="str">
        <f t="shared" si="5"/>
        <v>vis CHC 2/M10 X20</v>
      </c>
      <c r="C369" s="34" t="s">
        <v>254</v>
      </c>
      <c r="D369" s="43">
        <v>10</v>
      </c>
      <c r="E369" s="11"/>
      <c r="F369" s="11"/>
    </row>
    <row r="370" spans="1:6" x14ac:dyDescent="0.25">
      <c r="A370" s="24" t="s">
        <v>718</v>
      </c>
      <c r="B370" s="18" t="str">
        <f t="shared" si="5"/>
        <v>vis CHC 20/M5 X30</v>
      </c>
      <c r="C370" s="34" t="s">
        <v>248</v>
      </c>
      <c r="D370" s="43">
        <v>10</v>
      </c>
      <c r="E370" s="11"/>
      <c r="F370" s="11"/>
    </row>
    <row r="371" spans="1:6" x14ac:dyDescent="0.25">
      <c r="A371" s="24" t="s">
        <v>719</v>
      </c>
      <c r="B371" s="18" t="str">
        <f t="shared" si="5"/>
        <v>vis CHC 21/M5 X40</v>
      </c>
      <c r="C371" s="34" t="s">
        <v>249</v>
      </c>
      <c r="D371" s="43">
        <v>10</v>
      </c>
      <c r="E371" s="11"/>
      <c r="F371" s="11"/>
    </row>
    <row r="372" spans="1:6" x14ac:dyDescent="0.25">
      <c r="A372" s="24" t="s">
        <v>720</v>
      </c>
      <c r="B372" s="18" t="str">
        <f t="shared" si="5"/>
        <v>vis CHC 22/M5 X90</v>
      </c>
      <c r="C372" s="34" t="s">
        <v>250</v>
      </c>
      <c r="D372" s="43">
        <v>10</v>
      </c>
      <c r="E372" s="11"/>
      <c r="F372" s="11"/>
    </row>
    <row r="373" spans="1:6" x14ac:dyDescent="0.25">
      <c r="A373" s="24" t="s">
        <v>721</v>
      </c>
      <c r="B373" s="18" t="str">
        <f t="shared" si="5"/>
        <v>vis CHC 23/M6 X110</v>
      </c>
      <c r="C373" s="34" t="s">
        <v>253</v>
      </c>
      <c r="D373" s="43">
        <v>10</v>
      </c>
      <c r="E373" s="11"/>
      <c r="F373" s="11"/>
    </row>
    <row r="374" spans="1:6" x14ac:dyDescent="0.25">
      <c r="A374" s="24" t="s">
        <v>722</v>
      </c>
      <c r="B374" s="18" t="str">
        <f t="shared" si="5"/>
        <v>vis CHC 24/M6 X20</v>
      </c>
      <c r="C374" s="34" t="s">
        <v>225</v>
      </c>
      <c r="D374" s="43">
        <v>10</v>
      </c>
      <c r="E374" s="11"/>
      <c r="F374" s="11"/>
    </row>
    <row r="375" spans="1:6" x14ac:dyDescent="0.25">
      <c r="A375" s="24" t="s">
        <v>723</v>
      </c>
      <c r="B375" s="18" t="str">
        <f t="shared" si="5"/>
        <v>vis CHC 25/M6 X40</v>
      </c>
      <c r="C375" s="34" t="s">
        <v>227</v>
      </c>
      <c r="D375" s="43">
        <v>10</v>
      </c>
      <c r="E375" s="11"/>
      <c r="F375" s="11"/>
    </row>
    <row r="376" spans="1:6" x14ac:dyDescent="0.25">
      <c r="A376" s="24" t="s">
        <v>724</v>
      </c>
      <c r="B376" s="18" t="str">
        <f t="shared" si="5"/>
        <v>vis CHC 26/M6 X50</v>
      </c>
      <c r="C376" s="34" t="s">
        <v>251</v>
      </c>
      <c r="D376" s="43">
        <v>10</v>
      </c>
      <c r="E376" s="11"/>
      <c r="F376" s="11"/>
    </row>
    <row r="377" spans="1:6" x14ac:dyDescent="0.25">
      <c r="A377" s="24" t="s">
        <v>725</v>
      </c>
      <c r="B377" s="18" t="str">
        <f t="shared" si="5"/>
        <v>vis CHC 27/M6 X75</v>
      </c>
      <c r="C377" s="34" t="s">
        <v>252</v>
      </c>
      <c r="D377" s="43">
        <v>10</v>
      </c>
      <c r="E377" s="11"/>
      <c r="F377" s="11"/>
    </row>
    <row r="378" spans="1:6" x14ac:dyDescent="0.25">
      <c r="A378" s="24" t="s">
        <v>726</v>
      </c>
      <c r="B378" s="18" t="str">
        <f t="shared" si="5"/>
        <v>vis CHC 28/M8 X20</v>
      </c>
      <c r="C378" s="11" t="s">
        <v>242</v>
      </c>
      <c r="D378" s="43">
        <v>10</v>
      </c>
      <c r="E378" s="11"/>
      <c r="F378" s="11"/>
    </row>
    <row r="379" spans="1:6" x14ac:dyDescent="0.25">
      <c r="A379" s="24" t="s">
        <v>727</v>
      </c>
      <c r="B379" s="18" t="str">
        <f t="shared" si="5"/>
        <v>vis CHC 29/M8 X30</v>
      </c>
      <c r="C379" s="34" t="s">
        <v>228</v>
      </c>
      <c r="D379" s="43">
        <v>10</v>
      </c>
      <c r="E379" s="11"/>
      <c r="F379" s="11"/>
    </row>
    <row r="380" spans="1:6" x14ac:dyDescent="0.25">
      <c r="A380" s="24" t="s">
        <v>701</v>
      </c>
      <c r="B380" s="18" t="str">
        <f t="shared" si="5"/>
        <v>vis CHC 3/M10 X25</v>
      </c>
      <c r="C380" s="34" t="s">
        <v>238</v>
      </c>
      <c r="D380" s="43">
        <v>10</v>
      </c>
      <c r="E380" s="11"/>
      <c r="F380" s="11"/>
    </row>
    <row r="381" spans="1:6" x14ac:dyDescent="0.25">
      <c r="A381" s="24" t="s">
        <v>702</v>
      </c>
      <c r="B381" s="18" t="str">
        <f t="shared" si="5"/>
        <v>vis CHC 4/M10 X30</v>
      </c>
      <c r="C381" s="34" t="s">
        <v>229</v>
      </c>
      <c r="D381" s="43">
        <v>10</v>
      </c>
      <c r="E381" s="11"/>
      <c r="F381" s="11"/>
    </row>
    <row r="382" spans="1:6" x14ac:dyDescent="0.25">
      <c r="A382" s="24" t="s">
        <v>703</v>
      </c>
      <c r="B382" s="18" t="str">
        <f t="shared" si="5"/>
        <v>vis CHC 5/M10 X30</v>
      </c>
      <c r="C382" s="34" t="s">
        <v>229</v>
      </c>
      <c r="D382" s="43">
        <v>10</v>
      </c>
      <c r="E382" s="11"/>
      <c r="F382" s="11"/>
    </row>
    <row r="383" spans="1:6" x14ac:dyDescent="0.25">
      <c r="A383" s="24" t="s">
        <v>704</v>
      </c>
      <c r="B383" s="18" t="str">
        <f t="shared" si="5"/>
        <v>vis CHC 6/M10 X40</v>
      </c>
      <c r="C383" s="34" t="s">
        <v>230</v>
      </c>
      <c r="D383" s="43">
        <v>10</v>
      </c>
      <c r="E383" s="11"/>
      <c r="F383" s="11"/>
    </row>
    <row r="384" spans="1:6" x14ac:dyDescent="0.25">
      <c r="A384" s="24" t="s">
        <v>705</v>
      </c>
      <c r="B384" s="18" t="str">
        <f t="shared" si="5"/>
        <v>vis CHC 7/M10 X50</v>
      </c>
      <c r="C384" s="34" t="s">
        <v>255</v>
      </c>
      <c r="D384" s="43">
        <v>10</v>
      </c>
      <c r="E384" s="11"/>
      <c r="F384" s="11"/>
    </row>
    <row r="385" spans="1:6" x14ac:dyDescent="0.25">
      <c r="A385" s="24" t="s">
        <v>706</v>
      </c>
      <c r="B385" s="18" t="str">
        <f t="shared" si="5"/>
        <v>vis CHC 8/M10 X60</v>
      </c>
      <c r="C385" s="34" t="s">
        <v>256</v>
      </c>
      <c r="D385" s="43">
        <v>10</v>
      </c>
      <c r="E385" s="11"/>
      <c r="F385" s="11"/>
    </row>
    <row r="386" spans="1:6" x14ac:dyDescent="0.25">
      <c r="A386" s="24" t="s">
        <v>707</v>
      </c>
      <c r="B386" s="18" t="str">
        <f t="shared" si="5"/>
        <v>vis CHC 9/M10 X80</v>
      </c>
      <c r="C386" s="34" t="s">
        <v>257</v>
      </c>
      <c r="D386" s="43">
        <v>10</v>
      </c>
      <c r="E386" s="11"/>
      <c r="F386" s="11"/>
    </row>
    <row r="387" spans="1:6" x14ac:dyDescent="0.25">
      <c r="A387" s="24" t="s">
        <v>728</v>
      </c>
      <c r="B387" s="18" t="str">
        <f t="shared" si="5"/>
        <v>vis tete basse CHC 1/M10 X25</v>
      </c>
      <c r="C387" s="34" t="s">
        <v>238</v>
      </c>
      <c r="D387" s="43">
        <v>10</v>
      </c>
      <c r="E387" s="11"/>
      <c r="F387" s="11"/>
    </row>
    <row r="388" spans="1:6" x14ac:dyDescent="0.25">
      <c r="A388" s="24" t="s">
        <v>729</v>
      </c>
      <c r="B388" s="18" t="str">
        <f t="shared" si="5"/>
        <v>vis tete basse CHC 2/M8 X25</v>
      </c>
      <c r="C388" s="34" t="s">
        <v>237</v>
      </c>
      <c r="D388" s="43">
        <v>10</v>
      </c>
      <c r="E388" s="11"/>
      <c r="F388" s="11"/>
    </row>
    <row r="389" spans="1:6" x14ac:dyDescent="0.25">
      <c r="A389" s="24" t="s">
        <v>730</v>
      </c>
      <c r="B389" s="18" t="str">
        <f t="shared" si="5"/>
        <v>vis tete basse CHC 3/M8 X30</v>
      </c>
      <c r="C389" s="34" t="s">
        <v>228</v>
      </c>
      <c r="D389" s="43">
        <v>10</v>
      </c>
      <c r="E389" s="11"/>
      <c r="F389" s="11"/>
    </row>
    <row r="390" spans="1:6" x14ac:dyDescent="0.25">
      <c r="A390" s="24" t="s">
        <v>731</v>
      </c>
      <c r="B390" s="18" t="str">
        <f t="shared" si="5"/>
        <v>Vis tete fraisée 1/M5 X10</v>
      </c>
      <c r="C390" s="34" t="s">
        <v>239</v>
      </c>
      <c r="D390" s="43">
        <v>10</v>
      </c>
      <c r="E390" s="11"/>
      <c r="F390" s="11"/>
    </row>
    <row r="391" spans="1:6" x14ac:dyDescent="0.25">
      <c r="A391" s="24" t="s">
        <v>732</v>
      </c>
      <c r="B391" s="18" t="str">
        <f t="shared" si="5"/>
        <v>Vis tete fraisée 2/M6 X10</v>
      </c>
      <c r="C391" s="34" t="s">
        <v>240</v>
      </c>
      <c r="D391" s="43">
        <v>10</v>
      </c>
      <c r="E391" s="11"/>
      <c r="F391" s="11"/>
    </row>
    <row r="392" spans="1:6" x14ac:dyDescent="0.25">
      <c r="A392" s="24" t="s">
        <v>733</v>
      </c>
      <c r="B392" s="18" t="str">
        <f t="shared" ref="B392:B455" si="6">CONCATENATE(A392,"/",C392)</f>
        <v>Vis tete fraisée 3/M6 X15</v>
      </c>
      <c r="C392" s="34" t="s">
        <v>241</v>
      </c>
      <c r="D392" s="43">
        <v>10</v>
      </c>
      <c r="E392" s="11"/>
      <c r="F392" s="11"/>
    </row>
    <row r="393" spans="1:6" x14ac:dyDescent="0.25">
      <c r="A393" s="24" t="s">
        <v>734</v>
      </c>
      <c r="B393" s="18" t="str">
        <f t="shared" si="6"/>
        <v>Vis tete fraisée 4/M6 X30</v>
      </c>
      <c r="C393" s="34" t="s">
        <v>226</v>
      </c>
      <c r="D393" s="43">
        <v>10</v>
      </c>
      <c r="E393" s="11"/>
      <c r="F393" s="11"/>
    </row>
    <row r="394" spans="1:6" x14ac:dyDescent="0.25">
      <c r="A394" s="24" t="s">
        <v>735</v>
      </c>
      <c r="B394" s="18" t="str">
        <f t="shared" si="6"/>
        <v>Vis tete fraisée 5/M8 X20</v>
      </c>
      <c r="C394" s="34" t="s">
        <v>242</v>
      </c>
      <c r="D394" s="43">
        <v>10</v>
      </c>
      <c r="E394" s="11"/>
      <c r="F394" s="11"/>
    </row>
    <row r="395" spans="1:6" x14ac:dyDescent="0.25">
      <c r="A395" s="24" t="s">
        <v>736</v>
      </c>
      <c r="B395" s="18" t="str">
        <f t="shared" si="6"/>
        <v>Vis tete fraisée 6/M8 X30</v>
      </c>
      <c r="C395" s="34" t="s">
        <v>228</v>
      </c>
      <c r="D395" s="43">
        <v>10</v>
      </c>
      <c r="E395" s="11"/>
      <c r="F395" s="11"/>
    </row>
    <row r="396" spans="1:6" x14ac:dyDescent="0.25">
      <c r="A396" s="24" t="s">
        <v>737</v>
      </c>
      <c r="B396" s="18" t="str">
        <f t="shared" si="6"/>
        <v>Vis tete fraisée 7/M8 X80</v>
      </c>
      <c r="C396" s="34" t="s">
        <v>243</v>
      </c>
      <c r="D396" s="43">
        <v>10</v>
      </c>
      <c r="E396" s="11"/>
      <c r="F396" s="11"/>
    </row>
    <row r="397" spans="1:6" x14ac:dyDescent="0.25">
      <c r="A397" s="24" t="s">
        <v>738</v>
      </c>
      <c r="B397" s="18" t="str">
        <f t="shared" si="6"/>
        <v>vis tete H 1/M10 X30</v>
      </c>
      <c r="C397" s="34" t="s">
        <v>229</v>
      </c>
      <c r="D397" s="43">
        <v>10</v>
      </c>
      <c r="E397" s="11"/>
      <c r="F397" s="11"/>
    </row>
    <row r="398" spans="1:6" x14ac:dyDescent="0.25">
      <c r="A398" s="24" t="s">
        <v>747</v>
      </c>
      <c r="B398" s="18" t="str">
        <f t="shared" si="6"/>
        <v>vis tete H 10/M6 X30</v>
      </c>
      <c r="C398" s="34" t="s">
        <v>226</v>
      </c>
      <c r="D398" s="43">
        <v>10</v>
      </c>
      <c r="E398" s="11"/>
      <c r="F398" s="11"/>
    </row>
    <row r="399" spans="1:6" x14ac:dyDescent="0.25">
      <c r="A399" s="24" t="s">
        <v>748</v>
      </c>
      <c r="B399" s="18" t="str">
        <f t="shared" si="6"/>
        <v>vis tete H 11/M6 X40</v>
      </c>
      <c r="C399" s="34" t="s">
        <v>227</v>
      </c>
      <c r="D399" s="43">
        <v>10</v>
      </c>
      <c r="E399" s="11"/>
      <c r="F399" s="11"/>
    </row>
    <row r="400" spans="1:6" x14ac:dyDescent="0.25">
      <c r="A400" s="24" t="s">
        <v>749</v>
      </c>
      <c r="B400" s="18" t="str">
        <f t="shared" si="6"/>
        <v>vis tete H 12/M8 X30</v>
      </c>
      <c r="C400" s="34" t="s">
        <v>228</v>
      </c>
      <c r="D400" s="43">
        <v>10</v>
      </c>
      <c r="E400" s="11"/>
      <c r="F400" s="11"/>
    </row>
    <row r="401" spans="1:6" x14ac:dyDescent="0.25">
      <c r="A401" s="24" t="s">
        <v>739</v>
      </c>
      <c r="B401" s="18" t="str">
        <f t="shared" si="6"/>
        <v>vis tete H 2/M10 X40</v>
      </c>
      <c r="C401" s="34" t="s">
        <v>230</v>
      </c>
      <c r="D401" s="43">
        <v>10</v>
      </c>
      <c r="E401" s="11"/>
      <c r="F401" s="11"/>
    </row>
    <row r="402" spans="1:6" x14ac:dyDescent="0.25">
      <c r="A402" s="24" t="s">
        <v>740</v>
      </c>
      <c r="B402" s="18" t="str">
        <f t="shared" si="6"/>
        <v>vis tete H 3/M10 X70</v>
      </c>
      <c r="C402" s="34" t="s">
        <v>231</v>
      </c>
      <c r="D402" s="43">
        <v>10</v>
      </c>
      <c r="E402" s="11"/>
      <c r="F402" s="11"/>
    </row>
    <row r="403" spans="1:6" x14ac:dyDescent="0.25">
      <c r="A403" s="24" t="s">
        <v>741</v>
      </c>
      <c r="B403" s="18" t="str">
        <f t="shared" si="6"/>
        <v>vis tete H 4/M12 X110</v>
      </c>
      <c r="C403" s="34" t="s">
        <v>234</v>
      </c>
      <c r="D403" s="43">
        <v>10</v>
      </c>
      <c r="E403" s="11"/>
      <c r="F403" s="11"/>
    </row>
    <row r="404" spans="1:6" x14ac:dyDescent="0.25">
      <c r="A404" s="24" t="s">
        <v>742</v>
      </c>
      <c r="B404" s="18" t="str">
        <f t="shared" si="6"/>
        <v>vis tete H 5/M12 X120</v>
      </c>
      <c r="C404" s="34" t="s">
        <v>235</v>
      </c>
      <c r="D404" s="43">
        <v>10</v>
      </c>
      <c r="E404" s="11"/>
      <c r="F404" s="11"/>
    </row>
    <row r="405" spans="1:6" x14ac:dyDescent="0.25">
      <c r="A405" s="24" t="s">
        <v>743</v>
      </c>
      <c r="B405" s="18" t="str">
        <f t="shared" si="6"/>
        <v>vis tete H 6/M12 X30</v>
      </c>
      <c r="C405" s="34" t="s">
        <v>232</v>
      </c>
      <c r="D405" s="43">
        <v>10</v>
      </c>
      <c r="E405" s="11"/>
      <c r="F405" s="11"/>
    </row>
    <row r="406" spans="1:6" x14ac:dyDescent="0.25">
      <c r="A406" s="24" t="s">
        <v>744</v>
      </c>
      <c r="B406" s="18" t="str">
        <f t="shared" si="6"/>
        <v>vis tete H 7/M12 X50</v>
      </c>
      <c r="C406" s="34" t="s">
        <v>233</v>
      </c>
      <c r="D406" s="43">
        <v>10</v>
      </c>
      <c r="E406" s="11"/>
      <c r="F406" s="11"/>
    </row>
    <row r="407" spans="1:6" x14ac:dyDescent="0.25">
      <c r="A407" s="24" t="s">
        <v>745</v>
      </c>
      <c r="B407" s="19" t="str">
        <f t="shared" si="6"/>
        <v>vis tete H 8/M16 X60</v>
      </c>
      <c r="C407" s="34" t="s">
        <v>236</v>
      </c>
      <c r="D407" s="43">
        <v>10</v>
      </c>
      <c r="E407" s="11"/>
      <c r="F407" s="11"/>
    </row>
    <row r="408" spans="1:6" x14ac:dyDescent="0.25">
      <c r="A408" s="24" t="s">
        <v>746</v>
      </c>
      <c r="B408" s="19" t="str">
        <f t="shared" si="6"/>
        <v>vis tete H 9/M6 X20</v>
      </c>
      <c r="C408" s="34" t="s">
        <v>225</v>
      </c>
      <c r="D408" s="43">
        <v>10</v>
      </c>
      <c r="E408" s="11"/>
      <c r="F408" s="11"/>
    </row>
    <row r="409" spans="1:6" x14ac:dyDescent="0.25">
      <c r="A409" s="24" t="s">
        <v>779</v>
      </c>
      <c r="B409" s="19" t="str">
        <f t="shared" si="6"/>
        <v>cellule/804821163</v>
      </c>
      <c r="C409" s="34">
        <v>804821163</v>
      </c>
      <c r="D409" s="43">
        <v>10</v>
      </c>
      <c r="E409" s="11"/>
      <c r="F409" s="11"/>
    </row>
    <row r="410" spans="1:6" x14ac:dyDescent="0.25">
      <c r="A410" s="24" t="s">
        <v>797</v>
      </c>
      <c r="B410" s="19" t="str">
        <f t="shared" si="6"/>
        <v>bouton arrêt d'urgence zb4bc4 / zb4bc4</v>
      </c>
      <c r="C410" s="34" t="s">
        <v>798</v>
      </c>
      <c r="D410" s="43">
        <v>10</v>
      </c>
      <c r="E410" s="11"/>
      <c r="F410" s="11"/>
    </row>
    <row r="411" spans="1:6" x14ac:dyDescent="0.25">
      <c r="A411" s="24" t="s">
        <v>781</v>
      </c>
      <c r="B411" s="19" t="str">
        <f t="shared" si="6"/>
        <v>axe réglage butée empileur/axe vis trapézoidale</v>
      </c>
      <c r="C411" s="34" t="s">
        <v>782</v>
      </c>
      <c r="D411" s="43">
        <v>10</v>
      </c>
      <c r="E411" s="11"/>
      <c r="F411" s="11"/>
    </row>
    <row r="412" spans="1:6" x14ac:dyDescent="0.25">
      <c r="A412" s="24" t="s">
        <v>783</v>
      </c>
      <c r="B412" s="19" t="str">
        <f t="shared" si="6"/>
        <v>moteur électrique/taille 90 4p 1,5 kw b14</v>
      </c>
      <c r="C412" s="34" t="s">
        <v>784</v>
      </c>
      <c r="D412" s="43">
        <v>10</v>
      </c>
      <c r="E412" s="11"/>
      <c r="F412" s="11"/>
    </row>
    <row r="413" spans="1:6" x14ac:dyDescent="0.25">
      <c r="A413" s="24" t="s">
        <v>783</v>
      </c>
      <c r="B413" s="19" t="str">
        <f t="shared" si="6"/>
        <v>moteur électrique/Taille 100 3kw B3 4P</v>
      </c>
      <c r="C413" s="34" t="s">
        <v>211</v>
      </c>
      <c r="D413" s="43">
        <v>10</v>
      </c>
      <c r="E413" s="11"/>
      <c r="F413" s="11"/>
    </row>
    <row r="414" spans="1:6" x14ac:dyDescent="0.25">
      <c r="A414" s="24" t="s">
        <v>786</v>
      </c>
      <c r="B414" s="19" t="str">
        <f t="shared" si="6"/>
        <v>capteur position/xckt1587922</v>
      </c>
      <c r="C414" s="34" t="s">
        <v>785</v>
      </c>
      <c r="D414" s="43">
        <v>10</v>
      </c>
      <c r="E414" s="11"/>
      <c r="F414" s="11"/>
    </row>
    <row r="415" spans="1:6" x14ac:dyDescent="0.25">
      <c r="A415" s="24" t="s">
        <v>787</v>
      </c>
      <c r="B415" s="19" t="str">
        <f t="shared" si="6"/>
        <v>moteur frein/taille 80 4p b5 0,75 kw</v>
      </c>
      <c r="C415" s="34" t="s">
        <v>788</v>
      </c>
      <c r="D415" s="43">
        <v>10</v>
      </c>
      <c r="E415" s="11"/>
      <c r="F415" s="11"/>
    </row>
    <row r="416" spans="1:6" x14ac:dyDescent="0.25">
      <c r="A416" s="1" t="s">
        <v>796</v>
      </c>
      <c r="B416" s="24" t="str">
        <f t="shared" si="6"/>
        <v>contacteur lc1d18b7/lc1d18b7</v>
      </c>
      <c r="C416" s="34" t="s">
        <v>795</v>
      </c>
      <c r="D416" s="43">
        <v>10</v>
      </c>
      <c r="E416" s="11"/>
      <c r="F416" s="11"/>
    </row>
    <row r="417" spans="1:6" x14ac:dyDescent="0.25">
      <c r="A417" s="11" t="s">
        <v>803</v>
      </c>
      <c r="B417" s="53" t="str">
        <f t="shared" si="6"/>
        <v>moteur/taille 80 4p 0,75kw b5</v>
      </c>
      <c r="C417" s="34" t="s">
        <v>804</v>
      </c>
      <c r="D417" s="43">
        <v>10</v>
      </c>
      <c r="E417" s="11"/>
      <c r="F417" s="11"/>
    </row>
    <row r="418" spans="1:6" x14ac:dyDescent="0.25">
      <c r="A418" s="11" t="s">
        <v>806</v>
      </c>
      <c r="B418" s="24" t="str">
        <f t="shared" si="6"/>
        <v>lame scie carbure /z100 d30 diametre 305</v>
      </c>
      <c r="C418" s="34" t="s">
        <v>807</v>
      </c>
      <c r="D418" s="43">
        <v>10</v>
      </c>
      <c r="E418" s="11"/>
      <c r="F418" s="11"/>
    </row>
    <row r="419" spans="1:6" x14ac:dyDescent="0.25">
      <c r="A419" s="11" t="s">
        <v>809</v>
      </c>
      <c r="B419" s="24" t="str">
        <f t="shared" si="6"/>
        <v>gaine aspiration/gaine d125 polyurethane</v>
      </c>
      <c r="C419" s="34" t="s">
        <v>810</v>
      </c>
      <c r="D419" s="43">
        <v>10</v>
      </c>
      <c r="E419" s="11"/>
      <c r="F419" s="11"/>
    </row>
    <row r="420" spans="1:6" x14ac:dyDescent="0.25">
      <c r="A420" s="11" t="s">
        <v>812</v>
      </c>
      <c r="B420" s="24" t="str">
        <f t="shared" si="6"/>
        <v>bride reducteur/bride k4 t80 b14</v>
      </c>
      <c r="C420" s="34" t="s">
        <v>813</v>
      </c>
      <c r="D420" s="43">
        <v>10</v>
      </c>
      <c r="E420" s="11"/>
      <c r="F420" s="11"/>
    </row>
    <row r="421" spans="1:6" x14ac:dyDescent="0.25">
      <c r="A421" s="11" t="s">
        <v>815</v>
      </c>
      <c r="B421" s="24" t="str">
        <f t="shared" si="6"/>
        <v>moteur electrique/moteur t71 4p 0,37kw</v>
      </c>
      <c r="C421" s="40" t="s">
        <v>816</v>
      </c>
      <c r="D421" s="43">
        <v>10</v>
      </c>
      <c r="E421" s="11"/>
      <c r="F421" s="11"/>
    </row>
    <row r="422" spans="1:6" x14ac:dyDescent="0.25">
      <c r="A422" s="11" t="s">
        <v>821</v>
      </c>
      <c r="B422" s="24" t="str">
        <f t="shared" si="6"/>
        <v>axe distribution pointes/axe corali 165 25 24</v>
      </c>
      <c r="C422" s="40" t="s">
        <v>822</v>
      </c>
      <c r="D422" s="43">
        <v>10</v>
      </c>
      <c r="E422" s="11"/>
      <c r="F422" s="11"/>
    </row>
    <row r="423" spans="1:6" x14ac:dyDescent="0.25">
      <c r="A423" s="11" t="s">
        <v>342</v>
      </c>
      <c r="B423" s="24" t="str">
        <f t="shared" si="6"/>
        <v>enclume rivetage/riveur cape cpa198*cpa198,1</v>
      </c>
      <c r="C423" s="40" t="s">
        <v>826</v>
      </c>
      <c r="D423" s="43">
        <v>10</v>
      </c>
      <c r="E423" s="11"/>
      <c r="F423" s="11"/>
    </row>
    <row r="424" spans="1:6" x14ac:dyDescent="0.25">
      <c r="A424" s="11" t="s">
        <v>829</v>
      </c>
      <c r="B424" s="24" t="str">
        <f t="shared" si="6"/>
        <v>tuyau tressé /tricoclair 10*16</v>
      </c>
      <c r="C424" s="40" t="s">
        <v>830</v>
      </c>
      <c r="D424" s="43">
        <v>10</v>
      </c>
      <c r="F424" s="11"/>
    </row>
    <row r="425" spans="1:6" x14ac:dyDescent="0.25">
      <c r="A425" s="11" t="s">
        <v>832</v>
      </c>
      <c r="B425" s="11" t="str">
        <f t="shared" si="6"/>
        <v>raccord olive /diametre 4 01110400</v>
      </c>
      <c r="C425" s="11" t="s">
        <v>833</v>
      </c>
      <c r="D425" s="43">
        <v>10</v>
      </c>
      <c r="E425" s="11"/>
      <c r="F425" s="11"/>
    </row>
    <row r="426" spans="1:6" x14ac:dyDescent="0.25">
      <c r="A426" s="11" t="s">
        <v>834</v>
      </c>
      <c r="B426" s="11" t="str">
        <f t="shared" si="6"/>
        <v>fourrure/diametre 2,7 01270427</v>
      </c>
      <c r="C426" s="11" t="s">
        <v>835</v>
      </c>
      <c r="D426" s="43">
        <v>10</v>
      </c>
      <c r="E426" s="11"/>
      <c r="F426" s="11"/>
    </row>
    <row r="427" spans="1:6" x14ac:dyDescent="0.25">
      <c r="A427" s="11" t="s">
        <v>779</v>
      </c>
      <c r="B427" s="11" t="str">
        <f t="shared" si="6"/>
        <v>cellule/cellule sick wt150-p460</v>
      </c>
      <c r="C427" s="11" t="s">
        <v>838</v>
      </c>
      <c r="D427" s="43">
        <v>10</v>
      </c>
      <c r="E427" s="11"/>
      <c r="F427" s="11"/>
    </row>
    <row r="428" spans="1:6" x14ac:dyDescent="0.25">
      <c r="A428" s="11" t="s">
        <v>840</v>
      </c>
      <c r="B428" s="11" t="str">
        <f t="shared" si="6"/>
        <v>reflecteur rond/reflecteur brt 84</v>
      </c>
      <c r="C428" s="11" t="s">
        <v>839</v>
      </c>
      <c r="D428" s="43">
        <v>10</v>
      </c>
      <c r="E428" s="11"/>
      <c r="F428" s="11"/>
    </row>
    <row r="429" spans="1:6" x14ac:dyDescent="0.25">
      <c r="A429" s="11" t="s">
        <v>846</v>
      </c>
      <c r="B429" s="11" t="str">
        <f t="shared" si="6"/>
        <v>Moteur frein/motovario t100 4p 2,2 kw frein 3</v>
      </c>
      <c r="C429" s="11" t="s">
        <v>847</v>
      </c>
      <c r="D429" s="43">
        <v>10</v>
      </c>
      <c r="E429" s="11"/>
      <c r="F429" s="11"/>
    </row>
    <row r="430" spans="1:6" x14ac:dyDescent="0.25">
      <c r="A430" s="11" t="s">
        <v>779</v>
      </c>
      <c r="B430" s="11" t="str">
        <f t="shared" si="6"/>
        <v>cellule/datalogic s3z-pr-5-m01-pl</v>
      </c>
      <c r="C430" s="11" t="s">
        <v>852</v>
      </c>
      <c r="D430" s="43">
        <v>10</v>
      </c>
      <c r="E430" s="11"/>
      <c r="F430" s="11"/>
    </row>
    <row r="431" spans="1:6" x14ac:dyDescent="0.25">
      <c r="A431" s="11" t="s">
        <v>855</v>
      </c>
      <c r="B431" s="11" t="str">
        <f t="shared" si="6"/>
        <v>douille à billes/ kb20-pp</v>
      </c>
      <c r="C431" s="11" t="s">
        <v>856</v>
      </c>
      <c r="D431" s="43">
        <v>10</v>
      </c>
      <c r="E431" s="11"/>
      <c r="F431" s="11"/>
    </row>
    <row r="432" spans="1:6" x14ac:dyDescent="0.25">
      <c r="A432" s="11" t="s">
        <v>858</v>
      </c>
      <c r="B432" s="11" t="str">
        <f t="shared" si="6"/>
        <v>lame /scie a metaux</v>
      </c>
      <c r="C432" s="11" t="s">
        <v>859</v>
      </c>
      <c r="D432" s="43">
        <v>10</v>
      </c>
      <c r="F432" s="11"/>
    </row>
    <row r="433" spans="1:6" x14ac:dyDescent="0.25">
      <c r="A433" s="11" t="s">
        <v>860</v>
      </c>
      <c r="B433" s="11" t="str">
        <f t="shared" si="6"/>
        <v>attache rapide/demi maillon 16b1</v>
      </c>
      <c r="C433" s="11" t="s">
        <v>861</v>
      </c>
      <c r="D433" s="43">
        <v>10</v>
      </c>
      <c r="E433" s="11"/>
      <c r="F433" s="11"/>
    </row>
    <row r="434" spans="1:6" x14ac:dyDescent="0.25">
      <c r="A434" s="11" t="s">
        <v>865</v>
      </c>
      <c r="B434" s="11" t="str">
        <f t="shared" si="6"/>
        <v>cellule capte noir/datalogic s62-pa-5-m21-pp</v>
      </c>
      <c r="C434" s="11" t="s">
        <v>866</v>
      </c>
      <c r="D434" s="43">
        <v>10</v>
      </c>
      <c r="E434" s="11"/>
      <c r="F434" s="11"/>
    </row>
    <row r="435" spans="1:6" x14ac:dyDescent="0.25">
      <c r="A435" s="11" t="s">
        <v>867</v>
      </c>
      <c r="B435" s="11" t="str">
        <f t="shared" si="6"/>
        <v>bagues riveur /corali 24202312</v>
      </c>
      <c r="C435" s="11" t="s">
        <v>868</v>
      </c>
      <c r="D435" s="43">
        <v>10</v>
      </c>
      <c r="E435" s="11"/>
      <c r="F435" s="11"/>
    </row>
    <row r="436" spans="1:6" x14ac:dyDescent="0.25">
      <c r="A436" s="11" t="s">
        <v>870</v>
      </c>
      <c r="B436" s="11" t="str">
        <f t="shared" si="6"/>
        <v>enclume riveur/corali 24202071</v>
      </c>
      <c r="C436" s="11" t="s">
        <v>869</v>
      </c>
      <c r="D436" s="43">
        <v>10</v>
      </c>
      <c r="E436" s="11"/>
      <c r="F436" s="11"/>
    </row>
    <row r="437" spans="1:6" x14ac:dyDescent="0.25">
      <c r="A437" s="11" t="s">
        <v>871</v>
      </c>
      <c r="B437" s="11" t="str">
        <f t="shared" si="6"/>
        <v>axe enclume/corali 81334225</v>
      </c>
      <c r="C437" s="11" t="s">
        <v>872</v>
      </c>
      <c r="D437" s="43">
        <v>10</v>
      </c>
      <c r="E437" s="11"/>
      <c r="F437" s="11"/>
    </row>
    <row r="438" spans="1:6" x14ac:dyDescent="0.25">
      <c r="A438" s="11" t="s">
        <v>873</v>
      </c>
      <c r="B438" s="11" t="str">
        <f t="shared" si="6"/>
        <v>entretoise riveur/corali 24202187</v>
      </c>
      <c r="C438" s="11" t="s">
        <v>874</v>
      </c>
      <c r="D438" s="43">
        <v>10</v>
      </c>
      <c r="E438" s="11"/>
      <c r="F438" s="11"/>
    </row>
    <row r="439" spans="1:6" x14ac:dyDescent="0.25">
      <c r="A439" s="11" t="s">
        <v>875</v>
      </c>
      <c r="B439" s="11" t="str">
        <f t="shared" si="6"/>
        <v>bagues/enclume guide 24202312</v>
      </c>
      <c r="C439" s="11" t="s">
        <v>876</v>
      </c>
      <c r="D439" s="43">
        <v>10</v>
      </c>
      <c r="E439" s="11"/>
      <c r="F439" s="11"/>
    </row>
    <row r="440" spans="1:6" x14ac:dyDescent="0.25">
      <c r="A440" s="11" t="s">
        <v>877</v>
      </c>
      <c r="B440" s="11" t="str">
        <f t="shared" si="6"/>
        <v>voyants/pointes 80528102</v>
      </c>
      <c r="C440" s="11" t="s">
        <v>878</v>
      </c>
      <c r="D440" s="43">
        <v>10</v>
      </c>
      <c r="E440" s="11"/>
      <c r="F440" s="11"/>
    </row>
    <row r="441" spans="1:6" x14ac:dyDescent="0.25">
      <c r="A441" s="11" t="s">
        <v>880</v>
      </c>
      <c r="B441" s="11" t="str">
        <f t="shared" si="6"/>
        <v>cellule s62 pa5m21pp/capte noi datalogic</v>
      </c>
      <c r="C441" s="11" t="s">
        <v>879</v>
      </c>
      <c r="D441" s="43">
        <v>10</v>
      </c>
      <c r="E441" s="11"/>
      <c r="F441" s="11"/>
    </row>
    <row r="442" spans="1:6" x14ac:dyDescent="0.25">
      <c r="A442" s="11" t="s">
        <v>889</v>
      </c>
      <c r="B442" s="11" t="str">
        <f t="shared" si="6"/>
        <v>vis 12/chc m12*50</v>
      </c>
      <c r="C442" s="11" t="s">
        <v>883</v>
      </c>
      <c r="D442" s="43">
        <v>10</v>
      </c>
      <c r="E442" s="11"/>
      <c r="F442" s="11"/>
    </row>
    <row r="443" spans="1:6" x14ac:dyDescent="0.25">
      <c r="A443" s="11" t="s">
        <v>890</v>
      </c>
      <c r="B443" s="11" t="str">
        <f t="shared" si="6"/>
        <v>vis 14/chc m14*40</v>
      </c>
      <c r="C443" s="11" t="s">
        <v>884</v>
      </c>
      <c r="D443" s="43">
        <v>10</v>
      </c>
      <c r="E443" s="11"/>
      <c r="F443" s="11"/>
    </row>
    <row r="444" spans="1:6" x14ac:dyDescent="0.25">
      <c r="A444" s="11" t="s">
        <v>891</v>
      </c>
      <c r="B444" s="11" t="str">
        <f t="shared" si="6"/>
        <v>vis 6/chc m6*90</v>
      </c>
      <c r="C444" s="11" t="s">
        <v>885</v>
      </c>
      <c r="D444" s="43">
        <v>10</v>
      </c>
      <c r="E444" s="11"/>
      <c r="F444" s="11"/>
    </row>
    <row r="445" spans="1:6" x14ac:dyDescent="0.25">
      <c r="A445" s="11" t="s">
        <v>886</v>
      </c>
      <c r="B445" s="11" t="str">
        <f t="shared" si="6"/>
        <v>reducteur/varvel srt04015g319</v>
      </c>
      <c r="C445" s="11" t="s">
        <v>887</v>
      </c>
      <c r="D445" s="43">
        <v>10</v>
      </c>
      <c r="E445" s="11"/>
      <c r="F445" s="11"/>
    </row>
    <row r="446" spans="1:6" x14ac:dyDescent="0.25">
      <c r="A446" s="11" t="s">
        <v>888</v>
      </c>
      <c r="B446" s="11" t="str">
        <f t="shared" si="6"/>
        <v>moteur four/taille 100 3kw B3 4P</v>
      </c>
      <c r="C446" s="11" t="s">
        <v>892</v>
      </c>
      <c r="D446" s="43">
        <v>10</v>
      </c>
      <c r="E446" s="11"/>
      <c r="F446" s="11"/>
    </row>
    <row r="447" spans="1:6" x14ac:dyDescent="0.25">
      <c r="A447" s="11" t="s">
        <v>898</v>
      </c>
      <c r="B447" s="11" t="str">
        <f t="shared" si="6"/>
        <v>cellule clou/bi30rq20ap6xh1141</v>
      </c>
      <c r="C447" s="11" t="s">
        <v>899</v>
      </c>
      <c r="D447" s="43">
        <v>10</v>
      </c>
      <c r="E447" s="11"/>
      <c r="F447" s="11"/>
    </row>
    <row r="448" spans="1:6" x14ac:dyDescent="0.25">
      <c r="A448" s="11" t="s">
        <v>901</v>
      </c>
      <c r="B448" s="54" t="str">
        <f t="shared" si="6"/>
        <v>chaine/8b1</v>
      </c>
      <c r="C448" s="40" t="s">
        <v>902</v>
      </c>
      <c r="D448" s="43">
        <v>10</v>
      </c>
      <c r="E448" s="11"/>
      <c r="F448" s="11"/>
    </row>
    <row r="449" spans="1:6" x14ac:dyDescent="0.25">
      <c r="A449" s="11" t="s">
        <v>905</v>
      </c>
      <c r="B449" s="54" t="str">
        <f t="shared" si="6"/>
        <v>rotule/gakr20pb droit</v>
      </c>
      <c r="C449" s="40" t="s">
        <v>906</v>
      </c>
      <c r="D449" s="43">
        <v>10</v>
      </c>
      <c r="E449" s="11"/>
      <c r="F449" s="11"/>
    </row>
    <row r="450" spans="1:6" x14ac:dyDescent="0.25">
      <c r="A450" s="11" t="s">
        <v>908</v>
      </c>
      <c r="B450" s="54" t="str">
        <f t="shared" si="6"/>
        <v>palier/ucf204</v>
      </c>
      <c r="C450" s="40" t="s">
        <v>909</v>
      </c>
      <c r="D450" s="43">
        <v>10</v>
      </c>
      <c r="E450" s="11"/>
      <c r="F450" s="11"/>
    </row>
    <row r="451" spans="1:6" x14ac:dyDescent="0.25">
      <c r="A451" s="11" t="s">
        <v>910</v>
      </c>
      <c r="B451" s="54" t="str">
        <f t="shared" si="6"/>
        <v>patin/hiwin HGW35HCZ0H</v>
      </c>
      <c r="C451" s="40" t="s">
        <v>911</v>
      </c>
      <c r="D451" s="43">
        <v>10</v>
      </c>
      <c r="E451" s="11"/>
      <c r="F451" s="11"/>
    </row>
    <row r="452" spans="1:6" x14ac:dyDescent="0.25">
      <c r="A452" s="11" t="s">
        <v>914</v>
      </c>
      <c r="B452" s="54" t="str">
        <f t="shared" si="6"/>
        <v>moyeu amovible/2012AL35</v>
      </c>
      <c r="C452" s="40" t="s">
        <v>915</v>
      </c>
      <c r="D452" s="43">
        <v>10</v>
      </c>
      <c r="E452" s="11"/>
      <c r="F452" s="11"/>
    </row>
    <row r="453" spans="1:6" x14ac:dyDescent="0.25">
      <c r="A453" s="11" t="s">
        <v>787</v>
      </c>
      <c r="B453" s="54" t="str">
        <f t="shared" si="6"/>
        <v>moteur frein/taille 100 4p 2,2 kw b5</v>
      </c>
      <c r="C453" s="40" t="s">
        <v>917</v>
      </c>
      <c r="D453" s="43">
        <v>10</v>
      </c>
      <c r="E453" s="11"/>
      <c r="F453" s="11"/>
    </row>
    <row r="454" spans="1:6" x14ac:dyDescent="0.25">
      <c r="A454" s="11" t="s">
        <v>901</v>
      </c>
      <c r="B454" s="54" t="str">
        <f t="shared" si="6"/>
        <v>chaine/10b1</v>
      </c>
      <c r="C454" s="40" t="s">
        <v>918</v>
      </c>
      <c r="D454" s="43">
        <v>10</v>
      </c>
      <c r="E454" s="11"/>
      <c r="F454" s="11"/>
    </row>
    <row r="455" spans="1:6" x14ac:dyDescent="0.25">
      <c r="A455" s="11" t="s">
        <v>901</v>
      </c>
      <c r="B455" s="54" t="str">
        <f t="shared" si="6"/>
        <v>chaine/12b1</v>
      </c>
      <c r="C455" s="40" t="s">
        <v>919</v>
      </c>
      <c r="D455" s="43">
        <v>10</v>
      </c>
      <c r="E455" s="11"/>
      <c r="F455" s="11"/>
    </row>
    <row r="456" spans="1:6" x14ac:dyDescent="0.25">
      <c r="A456" s="11" t="s">
        <v>920</v>
      </c>
      <c r="B456" s="54" t="str">
        <f t="shared" ref="B456:B498" si="7">CONCATENATE(A456,"/",C456)</f>
        <v>vis/fhc10*40</v>
      </c>
      <c r="C456" s="40" t="s">
        <v>921</v>
      </c>
      <c r="D456" s="43">
        <v>10</v>
      </c>
      <c r="E456" s="11"/>
      <c r="F456" s="11"/>
    </row>
    <row r="457" spans="1:6" x14ac:dyDescent="0.25">
      <c r="A457" s="11" t="s">
        <v>922</v>
      </c>
      <c r="B457" s="54" t="str">
        <f t="shared" si="7"/>
        <v>rail/hgr35</v>
      </c>
      <c r="C457" s="40" t="s">
        <v>923</v>
      </c>
      <c r="D457" s="43">
        <v>10</v>
      </c>
      <c r="E457" s="11"/>
      <c r="F457" s="11"/>
    </row>
    <row r="458" spans="1:6" x14ac:dyDescent="0.25">
      <c r="A458" s="11" t="s">
        <v>924</v>
      </c>
      <c r="B458" s="54" t="str">
        <f t="shared" si="7"/>
        <v>disque /pignon 70 dents 12b1</v>
      </c>
      <c r="C458" s="40" t="s">
        <v>925</v>
      </c>
      <c r="D458" s="43">
        <v>10</v>
      </c>
      <c r="E458" s="11"/>
      <c r="F458" s="11"/>
    </row>
    <row r="459" spans="1:6" x14ac:dyDescent="0.25">
      <c r="A459" s="11" t="s">
        <v>926</v>
      </c>
      <c r="B459" s="54" t="str">
        <f t="shared" si="7"/>
        <v>pignon /32 dents/moyeu 2012</v>
      </c>
      <c r="C459" s="40" t="s">
        <v>927</v>
      </c>
      <c r="D459" s="43">
        <v>10</v>
      </c>
      <c r="E459" s="11"/>
      <c r="F459" s="11"/>
    </row>
    <row r="460" spans="1:6" x14ac:dyDescent="0.25">
      <c r="A460" s="11" t="s">
        <v>928</v>
      </c>
      <c r="B460" s="54" t="str">
        <f t="shared" si="7"/>
        <v>distributeur hydraulique/dhi071100</v>
      </c>
      <c r="C460" s="40" t="s">
        <v>929</v>
      </c>
      <c r="D460" s="43">
        <v>10</v>
      </c>
      <c r="E460" s="11"/>
      <c r="F460" s="11"/>
    </row>
    <row r="461" spans="1:6" x14ac:dyDescent="0.25">
      <c r="A461" s="11" t="s">
        <v>930</v>
      </c>
      <c r="B461" s="54" t="str">
        <f t="shared" si="7"/>
        <v>bobine /48 vac</v>
      </c>
      <c r="C461" s="40" t="s">
        <v>931</v>
      </c>
      <c r="D461" s="43">
        <v>10</v>
      </c>
      <c r="E461" s="11"/>
      <c r="F461" s="11"/>
    </row>
    <row r="462" spans="1:6" x14ac:dyDescent="0.25">
      <c r="A462" s="11" t="s">
        <v>941</v>
      </c>
      <c r="B462" s="54" t="str">
        <f t="shared" si="7"/>
        <v>pilote pneumatique/1890001</v>
      </c>
      <c r="C462" s="40" t="s">
        <v>942</v>
      </c>
      <c r="D462" s="43">
        <v>10</v>
      </c>
      <c r="E462" s="11"/>
      <c r="F462" s="11"/>
    </row>
    <row r="463" spans="1:6" x14ac:dyDescent="0.25">
      <c r="A463" s="11" t="s">
        <v>905</v>
      </c>
      <c r="B463" s="54" t="str">
        <f t="shared" si="7"/>
        <v>rotule/gakl20-pb</v>
      </c>
      <c r="C463" s="40" t="s">
        <v>943</v>
      </c>
      <c r="D463" s="43">
        <v>10</v>
      </c>
      <c r="E463" s="11"/>
      <c r="F463" s="11"/>
    </row>
    <row r="464" spans="1:6" x14ac:dyDescent="0.25">
      <c r="A464" s="11" t="s">
        <v>946</v>
      </c>
      <c r="B464" s="54" t="str">
        <f t="shared" si="7"/>
        <v>kit joints/rg6100/0010 pneumax</v>
      </c>
      <c r="C464" s="40" t="s">
        <v>947</v>
      </c>
      <c r="D464" s="43">
        <v>10</v>
      </c>
      <c r="E464" s="11"/>
      <c r="F464" s="11"/>
    </row>
    <row r="465" spans="1:6" x14ac:dyDescent="0.25">
      <c r="A465" s="11" t="s">
        <v>949</v>
      </c>
      <c r="B465" s="54" t="str">
        <f t="shared" si="7"/>
        <v>frein moteur/seipee t132 9,2kw</v>
      </c>
      <c r="C465" s="40" t="s">
        <v>950</v>
      </c>
      <c r="D465" s="43">
        <v>10</v>
      </c>
      <c r="E465" s="11"/>
      <c r="F465" s="11"/>
    </row>
    <row r="466" spans="1:6" x14ac:dyDescent="0.25">
      <c r="A466" s="11" t="s">
        <v>953</v>
      </c>
      <c r="B466" s="54" t="str">
        <f t="shared" si="7"/>
        <v>lame scie /corali 234,03,080</v>
      </c>
      <c r="C466" s="40" t="s">
        <v>954</v>
      </c>
      <c r="D466" s="43">
        <v>10</v>
      </c>
      <c r="E466" s="11"/>
      <c r="F466" s="11"/>
    </row>
    <row r="467" spans="1:6" x14ac:dyDescent="0.25">
      <c r="A467" s="11" t="s">
        <v>955</v>
      </c>
      <c r="B467" s="54" t="str">
        <f t="shared" si="7"/>
        <v>codeur corali/poutre 80402046</v>
      </c>
      <c r="C467" s="40" t="s">
        <v>956</v>
      </c>
      <c r="D467" s="43">
        <v>10</v>
      </c>
      <c r="E467" s="11"/>
      <c r="F467" s="11"/>
    </row>
    <row r="468" spans="1:6" x14ac:dyDescent="0.25">
      <c r="A468" s="11" t="s">
        <v>957</v>
      </c>
      <c r="B468" s="54" t="str">
        <f t="shared" si="7"/>
        <v>verin pointe corali/bloqueur 809057041</v>
      </c>
      <c r="C468" s="40" t="s">
        <v>958</v>
      </c>
      <c r="D468" s="43">
        <v>10</v>
      </c>
      <c r="E468" s="11"/>
      <c r="F468" s="11"/>
    </row>
    <row r="469" spans="1:6" x14ac:dyDescent="0.25">
      <c r="A469" s="11" t="s">
        <v>959</v>
      </c>
      <c r="B469" s="54" t="str">
        <f t="shared" si="7"/>
        <v>capteur corali/clou 804821163</v>
      </c>
      <c r="C469" s="40" t="s">
        <v>960</v>
      </c>
      <c r="D469" s="43">
        <v>10</v>
      </c>
      <c r="E469" s="11"/>
      <c r="F469" s="11"/>
    </row>
    <row r="470" spans="1:6" x14ac:dyDescent="0.25">
      <c r="A470" s="11" t="s">
        <v>964</v>
      </c>
      <c r="B470" s="54" t="str">
        <f t="shared" si="7"/>
        <v>capteur pointes/cape b01an22pscv8</v>
      </c>
      <c r="C470" s="40" t="s">
        <v>965</v>
      </c>
      <c r="D470" s="43">
        <v>10</v>
      </c>
      <c r="E470" s="11"/>
      <c r="F470" s="11"/>
    </row>
    <row r="471" spans="1:6" x14ac:dyDescent="0.25">
      <c r="A471" s="11" t="s">
        <v>968</v>
      </c>
      <c r="B471" s="54" t="str">
        <f t="shared" si="7"/>
        <v>embout fixation/tuyau cloueur cape</v>
      </c>
      <c r="C471" s="40" t="s">
        <v>969</v>
      </c>
      <c r="D471" s="43">
        <v>10</v>
      </c>
      <c r="E471" s="11"/>
      <c r="F471" s="11"/>
    </row>
    <row r="472" spans="1:6" x14ac:dyDescent="0.25">
      <c r="A472" s="11" t="s">
        <v>972</v>
      </c>
      <c r="B472" s="54" t="str">
        <f t="shared" si="7"/>
        <v>moteur frein taille 80/4p 1,1kw b14</v>
      </c>
      <c r="C472" s="40" t="s">
        <v>971</v>
      </c>
      <c r="D472" s="43">
        <v>10</v>
      </c>
      <c r="E472" s="11"/>
      <c r="F472" s="11"/>
    </row>
    <row r="473" spans="1:6" x14ac:dyDescent="0.25">
      <c r="A473" s="11" t="s">
        <v>928</v>
      </c>
      <c r="B473" s="54" t="str">
        <f t="shared" si="7"/>
        <v>distributeur hydraulique/t7dph2714/r</v>
      </c>
      <c r="C473" s="40" t="s">
        <v>978</v>
      </c>
      <c r="D473" s="43">
        <v>10</v>
      </c>
      <c r="E473" s="11"/>
      <c r="F473" s="11"/>
    </row>
    <row r="474" spans="1:6" x14ac:dyDescent="0.25">
      <c r="A474" s="11" t="s">
        <v>928</v>
      </c>
      <c r="B474" s="54" t="str">
        <f t="shared" si="7"/>
        <v>distributeur hydraulique/t3dhi071300</v>
      </c>
      <c r="C474" s="40" t="s">
        <v>979</v>
      </c>
      <c r="D474" s="43">
        <v>10</v>
      </c>
      <c r="E474" s="11"/>
      <c r="F474" s="11"/>
    </row>
    <row r="475" spans="1:6" x14ac:dyDescent="0.25">
      <c r="A475" s="11" t="s">
        <v>980</v>
      </c>
      <c r="B475" s="54" t="str">
        <f t="shared" si="7"/>
        <v>cable electrique/4g1,5</v>
      </c>
      <c r="C475" s="40" t="s">
        <v>981</v>
      </c>
      <c r="D475" s="43">
        <v>10</v>
      </c>
      <c r="E475" s="11"/>
      <c r="F475" s="11"/>
    </row>
    <row r="476" spans="1:6" x14ac:dyDescent="0.25">
      <c r="A476" s="11" t="s">
        <v>980</v>
      </c>
      <c r="B476" s="54" t="str">
        <f t="shared" si="7"/>
        <v>cable electrique/5g1</v>
      </c>
      <c r="C476" s="40" t="s">
        <v>982</v>
      </c>
      <c r="D476" s="43">
        <v>10</v>
      </c>
      <c r="E476" s="11"/>
      <c r="F476" s="11"/>
    </row>
    <row r="477" spans="1:6" x14ac:dyDescent="0.25">
      <c r="A477" s="11" t="s">
        <v>986</v>
      </c>
      <c r="B477" s="54" t="str">
        <f t="shared" si="7"/>
        <v xml:space="preserve">reducteur bac pointes/cape </v>
      </c>
      <c r="C477" s="40" t="s">
        <v>966</v>
      </c>
      <c r="D477" s="43">
        <v>10</v>
      </c>
      <c r="E477" s="11"/>
      <c r="F477" s="11"/>
    </row>
    <row r="478" spans="1:6" x14ac:dyDescent="0.25">
      <c r="A478" s="11" t="s">
        <v>987</v>
      </c>
      <c r="B478" s="54" t="str">
        <f t="shared" si="7"/>
        <v>axe reducteur/cape bac a pointes</v>
      </c>
      <c r="C478" s="40" t="s">
        <v>988</v>
      </c>
      <c r="D478" s="43">
        <v>10</v>
      </c>
      <c r="E478" s="11"/>
      <c r="F478" s="11"/>
    </row>
    <row r="479" spans="1:6" x14ac:dyDescent="0.25">
      <c r="A479" s="11" t="s">
        <v>989</v>
      </c>
      <c r="B479" s="54" t="str">
        <f t="shared" si="7"/>
        <v>lanterne groupe hydraulique/ligne 3 cl1/2</v>
      </c>
      <c r="C479" s="40" t="s">
        <v>990</v>
      </c>
      <c r="D479" s="43">
        <v>10</v>
      </c>
      <c r="E479" s="11"/>
      <c r="F479" s="11"/>
    </row>
    <row r="480" spans="1:6" x14ac:dyDescent="0.25">
      <c r="A480" s="11" t="s">
        <v>991</v>
      </c>
      <c r="B480" s="54" t="str">
        <f t="shared" si="7"/>
        <v>accouplement et flector/l3cl1/2 groupe hydraulique</v>
      </c>
      <c r="C480" s="40" t="s">
        <v>992</v>
      </c>
      <c r="D480" s="43">
        <v>10</v>
      </c>
      <c r="E480" s="11"/>
      <c r="F480" s="11"/>
    </row>
    <row r="481" spans="1:6" x14ac:dyDescent="0.25">
      <c r="A481" s="11" t="s">
        <v>996</v>
      </c>
      <c r="B481" s="54" t="str">
        <f t="shared" si="7"/>
        <v>attache rapide /chaine 10b1</v>
      </c>
      <c r="C481" s="40" t="s">
        <v>997</v>
      </c>
      <c r="D481" s="43">
        <v>10</v>
      </c>
      <c r="E481" s="11"/>
      <c r="F481" s="11"/>
    </row>
    <row r="482" spans="1:6" x14ac:dyDescent="0.25">
      <c r="A482" s="11" t="s">
        <v>860</v>
      </c>
      <c r="B482" s="54" t="str">
        <f t="shared" si="7"/>
        <v>attache rapide/chaine 12b1</v>
      </c>
      <c r="C482" s="40" t="s">
        <v>998</v>
      </c>
      <c r="D482" s="43">
        <v>10</v>
      </c>
      <c r="E482" s="11"/>
      <c r="F482" s="11"/>
    </row>
    <row r="483" spans="1:6" x14ac:dyDescent="0.25">
      <c r="A483" s="11" t="s">
        <v>1002</v>
      </c>
      <c r="B483" s="54" t="str">
        <f t="shared" si="7"/>
        <v>embout tuyau cloueur/fixation cloueur cape</v>
      </c>
      <c r="C483" s="40" t="s">
        <v>1003</v>
      </c>
      <c r="D483" s="43">
        <v>10</v>
      </c>
      <c r="E483" s="11"/>
      <c r="F483" s="11"/>
    </row>
    <row r="484" spans="1:6" x14ac:dyDescent="0.25">
      <c r="A484" s="11" t="s">
        <v>1005</v>
      </c>
      <c r="B484" s="54" t="str">
        <f t="shared" si="7"/>
        <v>tige pour cloueur/d10*315</v>
      </c>
      <c r="C484" s="40" t="s">
        <v>1006</v>
      </c>
      <c r="D484" s="43">
        <v>10</v>
      </c>
      <c r="E484" s="11"/>
      <c r="F484" s="11"/>
    </row>
    <row r="485" spans="1:6" x14ac:dyDescent="0.25">
      <c r="A485" s="11" t="s">
        <v>1008</v>
      </c>
      <c r="B485" s="54" t="str">
        <f t="shared" si="7"/>
        <v>rotule /gakfr25pb</v>
      </c>
      <c r="C485" s="40" t="s">
        <v>1009</v>
      </c>
      <c r="D485" s="43">
        <v>10</v>
      </c>
      <c r="E485" s="11"/>
      <c r="F485" s="11"/>
    </row>
    <row r="486" spans="1:6" x14ac:dyDescent="0.25">
      <c r="A486" s="11" t="s">
        <v>1014</v>
      </c>
      <c r="B486" s="54" t="str">
        <f>CONCATENATE(A486,"/",C486)</f>
        <v>bride ho32fa/dpa1/4t</v>
      </c>
      <c r="C486" s="40" t="s">
        <v>1015</v>
      </c>
      <c r="D486" s="43">
        <v>10</v>
      </c>
      <c r="E486" s="11"/>
      <c r="F486" s="11"/>
    </row>
    <row r="487" spans="1:6" x14ac:dyDescent="0.25">
      <c r="A487" s="11" t="s">
        <v>1024</v>
      </c>
      <c r="B487" s="54" t="str">
        <f t="shared" si="7"/>
        <v>pompe hydraulique/ligne 3 cl1/2</v>
      </c>
      <c r="C487" s="40" t="s">
        <v>990</v>
      </c>
      <c r="D487" s="43">
        <v>10</v>
      </c>
      <c r="E487" s="11"/>
      <c r="F487" s="11"/>
    </row>
    <row r="488" spans="1:6" x14ac:dyDescent="0.25">
      <c r="A488" s="11" t="s">
        <v>1026</v>
      </c>
      <c r="B488" s="54" t="str">
        <f t="shared" si="7"/>
        <v>z/</v>
      </c>
      <c r="C488" s="40"/>
      <c r="D488" s="43"/>
      <c r="E488" s="11"/>
      <c r="F488" s="11"/>
    </row>
    <row r="489" spans="1:6" x14ac:dyDescent="0.25">
      <c r="A489" s="11" t="s">
        <v>1026</v>
      </c>
      <c r="B489" s="54" t="str">
        <f t="shared" si="7"/>
        <v>z/</v>
      </c>
      <c r="C489" s="40"/>
      <c r="D489" s="43"/>
      <c r="E489" s="11"/>
      <c r="F489" s="11"/>
    </row>
    <row r="490" spans="1:6" x14ac:dyDescent="0.25">
      <c r="A490" s="11" t="s">
        <v>1026</v>
      </c>
      <c r="B490" s="54" t="str">
        <f t="shared" si="7"/>
        <v>z/</v>
      </c>
      <c r="C490" s="40"/>
      <c r="D490" s="43"/>
      <c r="E490" s="11"/>
      <c r="F490" s="11"/>
    </row>
    <row r="491" spans="1:6" x14ac:dyDescent="0.25">
      <c r="A491" s="11" t="s">
        <v>1026</v>
      </c>
      <c r="B491" s="54" t="str">
        <f t="shared" si="7"/>
        <v>z/</v>
      </c>
      <c r="C491" s="40"/>
      <c r="D491" s="43"/>
      <c r="E491" s="11"/>
      <c r="F491" s="11"/>
    </row>
    <row r="492" spans="1:6" x14ac:dyDescent="0.25">
      <c r="A492" s="11" t="s">
        <v>1026</v>
      </c>
      <c r="B492" s="54" t="str">
        <f t="shared" si="7"/>
        <v>z/</v>
      </c>
      <c r="C492" s="40"/>
      <c r="D492" s="43"/>
      <c r="E492" s="11"/>
      <c r="F492" s="11"/>
    </row>
    <row r="493" spans="1:6" x14ac:dyDescent="0.25">
      <c r="A493" s="11" t="s">
        <v>1026</v>
      </c>
      <c r="B493" s="54" t="str">
        <f t="shared" si="7"/>
        <v>z/</v>
      </c>
      <c r="C493" s="40"/>
      <c r="D493" s="43"/>
      <c r="E493" s="11"/>
      <c r="F493" s="11"/>
    </row>
    <row r="494" spans="1:6" x14ac:dyDescent="0.25">
      <c r="A494" s="11" t="s">
        <v>1026</v>
      </c>
      <c r="B494" s="54" t="str">
        <f t="shared" si="7"/>
        <v>z/</v>
      </c>
      <c r="C494" s="40"/>
      <c r="D494" s="43"/>
      <c r="E494" s="11"/>
      <c r="F494" s="11"/>
    </row>
    <row r="495" spans="1:6" x14ac:dyDescent="0.25">
      <c r="A495" s="11" t="s">
        <v>1026</v>
      </c>
      <c r="B495" s="54" t="str">
        <f t="shared" si="7"/>
        <v>z/</v>
      </c>
      <c r="C495" s="40"/>
      <c r="D495" s="43"/>
      <c r="E495" s="11"/>
      <c r="F495" s="11"/>
    </row>
    <row r="496" spans="1:6" x14ac:dyDescent="0.25">
      <c r="A496" s="11" t="s">
        <v>1026</v>
      </c>
      <c r="B496" s="54" t="str">
        <f t="shared" si="7"/>
        <v>z/</v>
      </c>
      <c r="C496" s="40"/>
      <c r="D496" s="43"/>
      <c r="E496" s="11"/>
      <c r="F496" s="11"/>
    </row>
    <row r="497" spans="1:6" x14ac:dyDescent="0.25">
      <c r="A497" s="11" t="s">
        <v>1026</v>
      </c>
      <c r="B497" s="54" t="str">
        <f t="shared" si="7"/>
        <v>z/</v>
      </c>
      <c r="C497" s="40"/>
      <c r="D497" s="43"/>
      <c r="E497" s="11"/>
      <c r="F497" s="11"/>
    </row>
    <row r="498" spans="1:6" x14ac:dyDescent="0.25">
      <c r="A498" s="11" t="s">
        <v>1026</v>
      </c>
      <c r="B498" s="54" t="str">
        <f t="shared" si="7"/>
        <v>z/</v>
      </c>
      <c r="C498" s="40"/>
      <c r="D498" s="43"/>
      <c r="E498" s="11"/>
      <c r="F498" s="11"/>
    </row>
  </sheetData>
  <sortState ref="A8:F498">
    <sortCondition ref="A416"/>
  </sortState>
  <mergeCells count="3">
    <mergeCell ref="I10:J10"/>
    <mergeCell ref="I11:J11"/>
    <mergeCell ref="A2:F2"/>
  </mergeCells>
  <conditionalFormatting sqref="B8:B406 A8:C27 A27:A35">
    <cfRule type="notContainsBlanks" dxfId="2" priority="1">
      <formula>LEN(TRIM(A8))&gt;0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58"/>
  <sheetViews>
    <sheetView workbookViewId="0">
      <pane ySplit="7" topLeftCell="A140" activePane="bottomLeft" state="frozen"/>
      <selection pane="bottomLeft" activeCell="C149" sqref="C149"/>
    </sheetView>
  </sheetViews>
  <sheetFormatPr baseColWidth="10" defaultColWidth="11.42578125" defaultRowHeight="15" x14ac:dyDescent="0.25"/>
  <cols>
    <col min="1" max="2" width="11.42578125" style="1"/>
    <col min="3" max="3" width="63.85546875" style="1" bestFit="1" customWidth="1"/>
    <col min="4" max="5" width="11.42578125" style="60"/>
    <col min="6" max="8" width="11.42578125" style="1"/>
    <col min="9" max="9" width="4" style="1" bestFit="1" customWidth="1"/>
    <col min="10" max="16384" width="11.42578125" style="1"/>
  </cols>
  <sheetData>
    <row r="2" spans="2:13" ht="21" x14ac:dyDescent="0.35">
      <c r="B2" s="69" t="s">
        <v>8</v>
      </c>
      <c r="C2" s="70"/>
      <c r="D2" s="70"/>
      <c r="E2" s="71"/>
      <c r="F2" s="28"/>
      <c r="G2" s="30"/>
      <c r="H2" s="30"/>
      <c r="I2" s="28"/>
    </row>
    <row r="7" spans="2:13" s="2" customFormat="1" x14ac:dyDescent="0.25">
      <c r="B7" s="3" t="s">
        <v>1</v>
      </c>
      <c r="C7" s="3" t="s">
        <v>0</v>
      </c>
      <c r="D7" s="57" t="s">
        <v>2</v>
      </c>
      <c r="E7" s="57" t="s">
        <v>3</v>
      </c>
      <c r="I7" s="4"/>
      <c r="J7" s="4"/>
      <c r="K7" s="4"/>
      <c r="L7" s="4"/>
      <c r="M7" s="4"/>
    </row>
    <row r="8" spans="2:13" ht="14.45" x14ac:dyDescent="0.3">
      <c r="B8" s="55">
        <v>42400</v>
      </c>
      <c r="C8" s="24" t="s">
        <v>778</v>
      </c>
      <c r="D8" s="58"/>
      <c r="E8" s="58">
        <v>1</v>
      </c>
      <c r="I8" s="5"/>
      <c r="J8" s="5"/>
      <c r="K8" s="5"/>
      <c r="L8" s="5"/>
      <c r="M8" s="5"/>
    </row>
    <row r="9" spans="2:13" ht="14.45" x14ac:dyDescent="0.3">
      <c r="B9" s="55">
        <v>42440</v>
      </c>
      <c r="C9" s="24" t="s">
        <v>774</v>
      </c>
      <c r="D9" s="58">
        <v>2</v>
      </c>
      <c r="E9" s="58"/>
      <c r="I9" s="4"/>
      <c r="J9" s="6"/>
      <c r="K9" s="6"/>
      <c r="L9" s="6"/>
      <c r="M9" s="6"/>
    </row>
    <row r="10" spans="2:13" ht="14.45" x14ac:dyDescent="0.3">
      <c r="B10" s="55">
        <v>42450</v>
      </c>
      <c r="C10" s="24" t="s">
        <v>770</v>
      </c>
      <c r="D10" s="58"/>
      <c r="E10" s="58">
        <v>1</v>
      </c>
      <c r="I10" s="4"/>
      <c r="J10" s="7"/>
      <c r="K10" s="7"/>
      <c r="L10" s="7"/>
      <c r="M10" s="7"/>
    </row>
    <row r="11" spans="2:13" ht="14.45" x14ac:dyDescent="0.3">
      <c r="B11" s="55">
        <v>42450</v>
      </c>
      <c r="C11" s="24" t="s">
        <v>772</v>
      </c>
      <c r="D11" s="58"/>
      <c r="E11" s="58">
        <v>1</v>
      </c>
      <c r="I11" s="4"/>
      <c r="J11" s="4"/>
      <c r="K11" s="4"/>
      <c r="L11" s="4"/>
      <c r="M11" s="4"/>
    </row>
    <row r="12" spans="2:13" ht="14.45" x14ac:dyDescent="0.3">
      <c r="B12" s="55">
        <v>42450</v>
      </c>
      <c r="C12" s="24" t="s">
        <v>773</v>
      </c>
      <c r="D12" s="58"/>
      <c r="E12" s="58">
        <v>1</v>
      </c>
      <c r="I12" s="4"/>
      <c r="J12" s="4"/>
      <c r="K12" s="4"/>
      <c r="L12" s="4"/>
      <c r="M12" s="4"/>
    </row>
    <row r="13" spans="2:13" ht="14.45" x14ac:dyDescent="0.3">
      <c r="B13" s="55">
        <v>42451</v>
      </c>
      <c r="C13" s="24" t="s">
        <v>771</v>
      </c>
      <c r="D13" s="58"/>
      <c r="E13" s="58">
        <v>1</v>
      </c>
      <c r="I13" s="5"/>
      <c r="J13" s="9"/>
      <c r="K13" s="9"/>
      <c r="L13" s="9"/>
      <c r="M13" s="9"/>
    </row>
    <row r="14" spans="2:13" ht="15.6" x14ac:dyDescent="0.3">
      <c r="B14" s="55">
        <v>42451</v>
      </c>
      <c r="C14" s="24" t="s">
        <v>424</v>
      </c>
      <c r="D14" s="58">
        <v>1</v>
      </c>
      <c r="E14" s="58"/>
      <c r="I14" s="12"/>
      <c r="J14" s="8"/>
      <c r="K14" s="9"/>
      <c r="L14" s="9"/>
      <c r="M14" s="9"/>
    </row>
    <row r="15" spans="2:13" ht="15.75" customHeight="1" x14ac:dyDescent="0.3">
      <c r="B15" s="55">
        <v>42458</v>
      </c>
      <c r="C15" s="24" t="s">
        <v>769</v>
      </c>
      <c r="D15" s="58">
        <v>3</v>
      </c>
      <c r="E15" s="58"/>
      <c r="I15" s="5"/>
      <c r="J15" s="72"/>
      <c r="K15" s="72"/>
      <c r="L15" s="72"/>
      <c r="M15" s="72"/>
    </row>
    <row r="16" spans="2:13" ht="14.45" x14ac:dyDescent="0.3">
      <c r="B16" s="55">
        <v>42458</v>
      </c>
      <c r="C16" s="24" t="s">
        <v>769</v>
      </c>
      <c r="D16" s="58"/>
      <c r="E16" s="58">
        <v>1</v>
      </c>
      <c r="I16" s="5"/>
      <c r="J16" s="9"/>
      <c r="K16" s="9"/>
      <c r="L16" s="9"/>
      <c r="M16" s="9"/>
    </row>
    <row r="17" spans="2:13" ht="15.6" x14ac:dyDescent="0.3">
      <c r="B17" s="55">
        <v>42458</v>
      </c>
      <c r="C17" s="24" t="s">
        <v>775</v>
      </c>
      <c r="D17" s="58"/>
      <c r="E17" s="58">
        <v>1</v>
      </c>
      <c r="I17" s="12"/>
      <c r="J17" s="8"/>
      <c r="K17" s="9"/>
      <c r="L17" s="9"/>
      <c r="M17" s="9"/>
    </row>
    <row r="18" spans="2:13" ht="15.6" x14ac:dyDescent="0.3">
      <c r="B18" s="55">
        <v>42465</v>
      </c>
      <c r="C18" s="24" t="s">
        <v>772</v>
      </c>
      <c r="D18" s="58">
        <v>2</v>
      </c>
      <c r="E18" s="58"/>
      <c r="I18" s="13"/>
      <c r="J18" s="68"/>
      <c r="K18" s="68"/>
      <c r="L18" s="10"/>
      <c r="M18" s="9"/>
    </row>
    <row r="19" spans="2:13" ht="15.6" x14ac:dyDescent="0.3">
      <c r="B19" s="55">
        <v>42465</v>
      </c>
      <c r="C19" s="24" t="s">
        <v>780</v>
      </c>
      <c r="D19" s="58">
        <v>2</v>
      </c>
      <c r="E19" s="58">
        <v>1</v>
      </c>
      <c r="I19" s="13"/>
      <c r="J19" s="68"/>
      <c r="K19" s="68"/>
      <c r="L19" s="10"/>
      <c r="M19" s="9"/>
    </row>
    <row r="20" spans="2:13" ht="14.45" x14ac:dyDescent="0.3">
      <c r="B20" s="55">
        <v>42467</v>
      </c>
      <c r="C20" s="24" t="s">
        <v>789</v>
      </c>
      <c r="D20" s="58"/>
      <c r="E20" s="58">
        <v>1</v>
      </c>
      <c r="I20" s="9"/>
      <c r="J20" s="9"/>
      <c r="K20" s="9"/>
      <c r="L20" s="9"/>
      <c r="M20" s="9"/>
    </row>
    <row r="21" spans="2:13" ht="14.45" x14ac:dyDescent="0.3">
      <c r="B21" s="55">
        <v>42467</v>
      </c>
      <c r="C21" s="24" t="s">
        <v>790</v>
      </c>
      <c r="D21" s="58"/>
      <c r="E21" s="58">
        <v>1</v>
      </c>
    </row>
    <row r="22" spans="2:13" x14ac:dyDescent="0.25">
      <c r="B22" s="55">
        <v>42467</v>
      </c>
      <c r="C22" s="24" t="s">
        <v>792</v>
      </c>
      <c r="D22" s="58"/>
      <c r="E22" s="58">
        <v>1</v>
      </c>
    </row>
    <row r="23" spans="2:13" x14ac:dyDescent="0.25">
      <c r="B23" s="55">
        <v>42468</v>
      </c>
      <c r="C23" s="24" t="s">
        <v>791</v>
      </c>
      <c r="D23" s="58">
        <v>1</v>
      </c>
      <c r="E23" s="58"/>
    </row>
    <row r="24" spans="2:13" x14ac:dyDescent="0.25">
      <c r="B24" s="55">
        <v>42472</v>
      </c>
      <c r="C24" s="24" t="s">
        <v>793</v>
      </c>
      <c r="D24" s="58">
        <v>1</v>
      </c>
      <c r="E24" s="58"/>
    </row>
    <row r="25" spans="2:13" x14ac:dyDescent="0.25">
      <c r="B25" s="55">
        <v>42472</v>
      </c>
      <c r="C25" s="24" t="s">
        <v>794</v>
      </c>
      <c r="D25" s="58">
        <v>1</v>
      </c>
      <c r="E25" s="58"/>
    </row>
    <row r="26" spans="2:13" ht="14.45" x14ac:dyDescent="0.3">
      <c r="B26" s="55">
        <v>42472</v>
      </c>
      <c r="C26" s="24" t="s">
        <v>778</v>
      </c>
      <c r="D26" s="58">
        <v>1</v>
      </c>
      <c r="E26" s="58"/>
    </row>
    <row r="27" spans="2:13" ht="14.45" x14ac:dyDescent="0.3">
      <c r="B27" s="55">
        <v>42472</v>
      </c>
      <c r="C27" s="24" t="s">
        <v>800</v>
      </c>
      <c r="D27" s="58">
        <v>3</v>
      </c>
      <c r="E27" s="58"/>
    </row>
    <row r="28" spans="2:13" ht="14.45" x14ac:dyDescent="0.3">
      <c r="B28" s="55">
        <v>42472</v>
      </c>
      <c r="C28" s="24" t="s">
        <v>801</v>
      </c>
      <c r="D28" s="58">
        <v>1</v>
      </c>
      <c r="E28" s="58"/>
    </row>
    <row r="29" spans="2:13" ht="14.45" x14ac:dyDescent="0.3">
      <c r="B29" s="55">
        <v>42472</v>
      </c>
      <c r="C29" s="24" t="s">
        <v>802</v>
      </c>
      <c r="D29" s="58">
        <v>1</v>
      </c>
      <c r="E29" s="58"/>
    </row>
    <row r="30" spans="2:13" ht="14.45" x14ac:dyDescent="0.3">
      <c r="B30" s="55">
        <v>42473</v>
      </c>
      <c r="C30" s="24" t="s">
        <v>799</v>
      </c>
      <c r="D30" s="58"/>
      <c r="E30" s="58">
        <v>1</v>
      </c>
    </row>
    <row r="31" spans="2:13" ht="14.45" x14ac:dyDescent="0.3">
      <c r="B31" s="55">
        <v>42479</v>
      </c>
      <c r="C31" s="24" t="s">
        <v>771</v>
      </c>
      <c r="D31" s="58"/>
      <c r="E31" s="58">
        <v>1</v>
      </c>
    </row>
    <row r="32" spans="2:13" ht="14.45" x14ac:dyDescent="0.3">
      <c r="B32" s="55">
        <v>42479</v>
      </c>
      <c r="C32" s="24" t="s">
        <v>805</v>
      </c>
      <c r="D32" s="58">
        <v>1</v>
      </c>
      <c r="E32" s="58"/>
    </row>
    <row r="33" spans="2:5" ht="14.45" x14ac:dyDescent="0.3">
      <c r="B33" s="55">
        <v>42480</v>
      </c>
      <c r="C33" s="24" t="s">
        <v>808</v>
      </c>
      <c r="D33" s="58">
        <v>6</v>
      </c>
      <c r="E33" s="58"/>
    </row>
    <row r="34" spans="2:5" ht="14.45" x14ac:dyDescent="0.3">
      <c r="B34" s="55">
        <v>42480</v>
      </c>
      <c r="C34" s="24" t="s">
        <v>799</v>
      </c>
      <c r="D34" s="58">
        <v>1</v>
      </c>
      <c r="E34" s="58"/>
    </row>
    <row r="35" spans="2:5" ht="14.45" x14ac:dyDescent="0.3">
      <c r="B35" s="55">
        <v>42480</v>
      </c>
      <c r="C35" s="24" t="s">
        <v>811</v>
      </c>
      <c r="D35" s="58">
        <v>25</v>
      </c>
      <c r="E35" s="58"/>
    </row>
    <row r="36" spans="2:5" ht="14.45" x14ac:dyDescent="0.3">
      <c r="B36" s="55">
        <v>42480</v>
      </c>
      <c r="C36" s="24" t="s">
        <v>814</v>
      </c>
      <c r="D36" s="58">
        <v>2</v>
      </c>
      <c r="E36" s="58"/>
    </row>
    <row r="37" spans="2:5" ht="14.45" x14ac:dyDescent="0.3">
      <c r="B37" s="55">
        <v>42480</v>
      </c>
      <c r="C37" s="24" t="s">
        <v>817</v>
      </c>
      <c r="D37" s="58">
        <v>1</v>
      </c>
      <c r="E37" s="58"/>
    </row>
    <row r="38" spans="2:5" ht="14.45" x14ac:dyDescent="0.3">
      <c r="B38" s="55">
        <v>42481</v>
      </c>
      <c r="C38" s="24" t="s">
        <v>818</v>
      </c>
      <c r="D38" s="58"/>
      <c r="E38" s="58">
        <v>1</v>
      </c>
    </row>
    <row r="39" spans="2:5" ht="14.45" x14ac:dyDescent="0.3">
      <c r="B39" s="55">
        <v>42481</v>
      </c>
      <c r="C39" s="24" t="s">
        <v>819</v>
      </c>
      <c r="D39" s="58"/>
      <c r="E39" s="58">
        <v>1</v>
      </c>
    </row>
    <row r="40" spans="2:5" ht="14.45" x14ac:dyDescent="0.3">
      <c r="B40" s="55">
        <v>42481</v>
      </c>
      <c r="C40" s="24" t="s">
        <v>820</v>
      </c>
      <c r="D40" s="58"/>
      <c r="E40" s="58">
        <v>1</v>
      </c>
    </row>
    <row r="41" spans="2:5" ht="14.45" x14ac:dyDescent="0.3">
      <c r="B41" s="55">
        <v>42481</v>
      </c>
      <c r="C41" s="24" t="s">
        <v>823</v>
      </c>
      <c r="D41" s="58">
        <v>1</v>
      </c>
      <c r="E41" s="58"/>
    </row>
    <row r="42" spans="2:5" ht="14.45" x14ac:dyDescent="0.3">
      <c r="B42" s="55">
        <v>42482</v>
      </c>
      <c r="C42" s="24" t="s">
        <v>825</v>
      </c>
      <c r="D42" s="58">
        <v>1</v>
      </c>
      <c r="E42" s="58">
        <v>1</v>
      </c>
    </row>
    <row r="43" spans="2:5" ht="14.45" x14ac:dyDescent="0.3">
      <c r="B43" s="55">
        <v>42485</v>
      </c>
      <c r="C43" s="24" t="s">
        <v>800</v>
      </c>
      <c r="D43" s="58"/>
      <c r="E43" s="58">
        <v>1</v>
      </c>
    </row>
    <row r="44" spans="2:5" ht="14.45" x14ac:dyDescent="0.3">
      <c r="B44" s="55">
        <v>42486</v>
      </c>
      <c r="C44" s="24" t="s">
        <v>824</v>
      </c>
      <c r="D44" s="58"/>
      <c r="E44" s="58">
        <v>1</v>
      </c>
    </row>
    <row r="45" spans="2:5" ht="14.45" x14ac:dyDescent="0.3">
      <c r="B45" s="55">
        <v>42486</v>
      </c>
      <c r="C45" s="24" t="s">
        <v>775</v>
      </c>
      <c r="D45" s="58">
        <v>2</v>
      </c>
      <c r="E45" s="58"/>
    </row>
    <row r="46" spans="2:5" ht="14.45" x14ac:dyDescent="0.3">
      <c r="B46" s="55">
        <v>42486</v>
      </c>
      <c r="C46" s="24" t="s">
        <v>827</v>
      </c>
      <c r="D46" s="58">
        <v>2</v>
      </c>
      <c r="E46" s="58"/>
    </row>
    <row r="47" spans="2:5" ht="14.45" x14ac:dyDescent="0.3">
      <c r="B47" s="55">
        <v>42486</v>
      </c>
      <c r="C47" s="24" t="s">
        <v>818</v>
      </c>
      <c r="D47" s="58">
        <v>2</v>
      </c>
      <c r="E47" s="58"/>
    </row>
    <row r="48" spans="2:5" ht="14.45" x14ac:dyDescent="0.3">
      <c r="B48" s="55">
        <v>42486</v>
      </c>
      <c r="C48" s="24" t="s">
        <v>828</v>
      </c>
      <c r="D48" s="58">
        <v>1</v>
      </c>
      <c r="E48" s="58"/>
    </row>
    <row r="49" spans="2:5" x14ac:dyDescent="0.25">
      <c r="B49" s="55">
        <v>42486</v>
      </c>
      <c r="C49" s="24" t="s">
        <v>831</v>
      </c>
      <c r="D49" s="58">
        <v>1</v>
      </c>
      <c r="E49" s="58"/>
    </row>
    <row r="50" spans="2:5" ht="14.45" x14ac:dyDescent="0.3">
      <c r="B50" s="55">
        <v>42486</v>
      </c>
      <c r="C50" s="24" t="s">
        <v>836</v>
      </c>
      <c r="D50" s="58">
        <v>1</v>
      </c>
      <c r="E50" s="58"/>
    </row>
    <row r="51" spans="2:5" ht="14.45" x14ac:dyDescent="0.3">
      <c r="B51" s="55">
        <v>42486</v>
      </c>
      <c r="C51" s="24" t="s">
        <v>837</v>
      </c>
      <c r="D51" s="58">
        <v>1</v>
      </c>
      <c r="E51" s="58"/>
    </row>
    <row r="52" spans="2:5" ht="14.45" x14ac:dyDescent="0.3">
      <c r="B52" s="55">
        <v>42487</v>
      </c>
      <c r="C52" s="24" t="s">
        <v>841</v>
      </c>
      <c r="D52" s="58"/>
      <c r="E52" s="58">
        <v>1</v>
      </c>
    </row>
    <row r="53" spans="2:5" ht="14.45" x14ac:dyDescent="0.3">
      <c r="B53" s="55">
        <v>42488</v>
      </c>
      <c r="C53" s="24" t="s">
        <v>842</v>
      </c>
      <c r="D53" s="58"/>
      <c r="E53" s="58">
        <v>1</v>
      </c>
    </row>
    <row r="54" spans="2:5" ht="14.45" x14ac:dyDescent="0.3">
      <c r="B54" s="55">
        <v>42486</v>
      </c>
      <c r="C54" s="24" t="s">
        <v>843</v>
      </c>
      <c r="D54" s="58">
        <v>1</v>
      </c>
      <c r="E54" s="58"/>
    </row>
    <row r="55" spans="2:5" x14ac:dyDescent="0.25">
      <c r="B55" s="55">
        <v>42493</v>
      </c>
      <c r="C55" s="24" t="s">
        <v>844</v>
      </c>
      <c r="D55" s="58">
        <v>10</v>
      </c>
      <c r="E55" s="58"/>
    </row>
    <row r="56" spans="2:5" ht="14.45" x14ac:dyDescent="0.3">
      <c r="B56" s="55">
        <v>42494</v>
      </c>
      <c r="C56" s="24" t="s">
        <v>845</v>
      </c>
      <c r="D56" s="58"/>
      <c r="E56" s="58">
        <v>1</v>
      </c>
    </row>
    <row r="57" spans="2:5" ht="14.45" x14ac:dyDescent="0.3">
      <c r="B57" s="55">
        <v>42495</v>
      </c>
      <c r="C57" s="24" t="s">
        <v>848</v>
      </c>
      <c r="D57" s="58"/>
      <c r="E57" s="58">
        <v>1</v>
      </c>
    </row>
    <row r="58" spans="2:5" ht="14.45" x14ac:dyDescent="0.3">
      <c r="B58" s="55">
        <v>42500</v>
      </c>
      <c r="C58" s="24" t="s">
        <v>818</v>
      </c>
      <c r="D58" s="58"/>
      <c r="E58" s="58">
        <v>1</v>
      </c>
    </row>
    <row r="59" spans="2:5" ht="14.45" x14ac:dyDescent="0.3">
      <c r="B59" s="55">
        <v>42501</v>
      </c>
      <c r="C59" s="24" t="s">
        <v>845</v>
      </c>
      <c r="D59" s="58">
        <v>1</v>
      </c>
      <c r="E59" s="58"/>
    </row>
    <row r="60" spans="2:5" ht="14.45" x14ac:dyDescent="0.3">
      <c r="B60" s="55">
        <v>42501</v>
      </c>
      <c r="C60" s="24" t="s">
        <v>849</v>
      </c>
      <c r="D60" s="58"/>
      <c r="E60" s="58">
        <v>1</v>
      </c>
    </row>
    <row r="61" spans="2:5" x14ac:dyDescent="0.25">
      <c r="B61" s="55">
        <v>42502</v>
      </c>
      <c r="C61" s="24" t="s">
        <v>850</v>
      </c>
      <c r="D61" s="58">
        <v>3</v>
      </c>
      <c r="E61" s="58">
        <v>3</v>
      </c>
    </row>
    <row r="62" spans="2:5" ht="14.45" x14ac:dyDescent="0.3">
      <c r="B62" s="55">
        <v>42502</v>
      </c>
      <c r="C62" s="24" t="s">
        <v>770</v>
      </c>
      <c r="D62" s="58">
        <v>3</v>
      </c>
      <c r="E62" s="58">
        <v>3</v>
      </c>
    </row>
    <row r="63" spans="2:5" x14ac:dyDescent="0.25">
      <c r="B63" s="55">
        <v>42507</v>
      </c>
      <c r="C63" s="24" t="s">
        <v>851</v>
      </c>
      <c r="D63" s="58">
        <v>2</v>
      </c>
      <c r="E63" s="58">
        <v>1</v>
      </c>
    </row>
    <row r="64" spans="2:5" ht="14.45" x14ac:dyDescent="0.3">
      <c r="B64" s="55">
        <v>42514</v>
      </c>
      <c r="C64" s="24" t="s">
        <v>853</v>
      </c>
      <c r="D64" s="58">
        <v>2</v>
      </c>
      <c r="E64" s="58"/>
    </row>
    <row r="65" spans="2:5" ht="14.45" x14ac:dyDescent="0.3">
      <c r="B65" s="55">
        <v>42514</v>
      </c>
      <c r="C65" s="24" t="s">
        <v>854</v>
      </c>
      <c r="D65" s="58"/>
      <c r="E65" s="58">
        <v>1</v>
      </c>
    </row>
    <row r="66" spans="2:5" x14ac:dyDescent="0.25">
      <c r="B66" s="55">
        <v>42514</v>
      </c>
      <c r="C66" s="24" t="s">
        <v>844</v>
      </c>
      <c r="D66" s="58"/>
      <c r="E66" s="58">
        <v>4</v>
      </c>
    </row>
    <row r="67" spans="2:5" ht="14.45" x14ac:dyDescent="0.3">
      <c r="B67" s="55">
        <v>42515</v>
      </c>
      <c r="C67" s="24" t="s">
        <v>775</v>
      </c>
      <c r="D67" s="58"/>
      <c r="E67" s="58">
        <v>1</v>
      </c>
    </row>
    <row r="68" spans="2:5" x14ac:dyDescent="0.25">
      <c r="B68" s="55">
        <v>42520</v>
      </c>
      <c r="C68" s="24" t="s">
        <v>857</v>
      </c>
      <c r="D68" s="58">
        <v>3</v>
      </c>
      <c r="E68" s="58"/>
    </row>
    <row r="69" spans="2:5" ht="14.45" x14ac:dyDescent="0.3">
      <c r="B69" s="55">
        <v>42520</v>
      </c>
      <c r="C69" s="24" t="s">
        <v>862</v>
      </c>
      <c r="D69" s="58">
        <v>10</v>
      </c>
      <c r="E69" s="58"/>
    </row>
    <row r="70" spans="2:5" ht="14.45" x14ac:dyDescent="0.3">
      <c r="B70" s="55">
        <v>42520</v>
      </c>
      <c r="C70" s="24" t="s">
        <v>863</v>
      </c>
      <c r="D70" s="58">
        <v>3</v>
      </c>
      <c r="E70" s="58"/>
    </row>
    <row r="71" spans="2:5" ht="14.45" x14ac:dyDescent="0.3">
      <c r="B71" s="55">
        <v>42522</v>
      </c>
      <c r="C71" s="24" t="s">
        <v>864</v>
      </c>
      <c r="D71" s="58"/>
      <c r="E71" s="58">
        <v>1</v>
      </c>
    </row>
    <row r="72" spans="2:5" ht="14.45" x14ac:dyDescent="0.3">
      <c r="B72" s="55">
        <v>42528</v>
      </c>
      <c r="C72" s="24" t="s">
        <v>881</v>
      </c>
      <c r="D72" s="58"/>
      <c r="E72" s="58">
        <v>1</v>
      </c>
    </row>
    <row r="73" spans="2:5" ht="14.45" x14ac:dyDescent="0.3">
      <c r="B73" s="55">
        <v>42531</v>
      </c>
      <c r="C73" s="24" t="s">
        <v>882</v>
      </c>
      <c r="D73" s="58">
        <v>2</v>
      </c>
      <c r="E73" s="58"/>
    </row>
    <row r="74" spans="2:5" ht="14.45" x14ac:dyDescent="0.3">
      <c r="B74" s="55">
        <v>42535</v>
      </c>
      <c r="C74" s="24" t="s">
        <v>893</v>
      </c>
      <c r="D74" s="58">
        <v>1</v>
      </c>
      <c r="E74" s="58"/>
    </row>
    <row r="75" spans="2:5" ht="14.45" x14ac:dyDescent="0.3">
      <c r="B75" s="55">
        <v>42535</v>
      </c>
      <c r="C75" s="24" t="s">
        <v>894</v>
      </c>
      <c r="D75" s="58">
        <v>1</v>
      </c>
      <c r="E75" s="58"/>
    </row>
    <row r="76" spans="2:5" ht="14.45" x14ac:dyDescent="0.3">
      <c r="B76" s="55">
        <v>42535</v>
      </c>
      <c r="C76" s="24" t="s">
        <v>895</v>
      </c>
      <c r="D76" s="58">
        <v>1</v>
      </c>
      <c r="E76" s="58"/>
    </row>
    <row r="77" spans="2:5" ht="14.45" x14ac:dyDescent="0.3">
      <c r="B77" s="55">
        <v>42535</v>
      </c>
      <c r="C77" s="24" t="s">
        <v>896</v>
      </c>
      <c r="D77" s="58">
        <v>1</v>
      </c>
      <c r="E77" s="58"/>
    </row>
    <row r="78" spans="2:5" ht="14.45" x14ac:dyDescent="0.3">
      <c r="B78" s="55">
        <v>42535</v>
      </c>
      <c r="C78" s="24" t="s">
        <v>897</v>
      </c>
      <c r="D78" s="58">
        <v>1</v>
      </c>
      <c r="E78" s="58"/>
    </row>
    <row r="79" spans="2:5" ht="14.45" x14ac:dyDescent="0.3">
      <c r="B79" s="55">
        <v>42538</v>
      </c>
      <c r="C79" s="24" t="s">
        <v>824</v>
      </c>
      <c r="D79" s="58">
        <v>1</v>
      </c>
      <c r="E79" s="58"/>
    </row>
    <row r="80" spans="2:5" ht="14.45" x14ac:dyDescent="0.3">
      <c r="B80" s="55">
        <v>42543</v>
      </c>
      <c r="C80" s="24" t="s">
        <v>842</v>
      </c>
      <c r="D80" s="58">
        <v>4</v>
      </c>
      <c r="E80" s="58"/>
    </row>
    <row r="81" spans="2:5" ht="14.45" x14ac:dyDescent="0.3">
      <c r="B81" s="55">
        <v>42543</v>
      </c>
      <c r="C81" s="24" t="s">
        <v>775</v>
      </c>
      <c r="D81" s="58">
        <v>2</v>
      </c>
      <c r="E81" s="58"/>
    </row>
    <row r="82" spans="2:5" ht="14.45" x14ac:dyDescent="0.3">
      <c r="B82" s="55">
        <v>42543</v>
      </c>
      <c r="C82" s="24" t="s">
        <v>900</v>
      </c>
      <c r="D82" s="58">
        <v>2</v>
      </c>
      <c r="E82" s="58"/>
    </row>
    <row r="83" spans="2:5" ht="14.45" x14ac:dyDescent="0.3">
      <c r="B83" s="55">
        <v>42544</v>
      </c>
      <c r="C83" s="24" t="s">
        <v>903</v>
      </c>
      <c r="D83" s="58">
        <v>1</v>
      </c>
      <c r="E83" s="58"/>
    </row>
    <row r="84" spans="2:5" ht="14.45" x14ac:dyDescent="0.3">
      <c r="B84" s="55">
        <v>42544</v>
      </c>
      <c r="C84" s="24" t="s">
        <v>904</v>
      </c>
      <c r="D84" s="58">
        <v>1</v>
      </c>
      <c r="E84" s="58"/>
    </row>
    <row r="85" spans="2:5" ht="14.45" x14ac:dyDescent="0.3">
      <c r="B85" s="55">
        <v>42545</v>
      </c>
      <c r="C85" s="24" t="s">
        <v>907</v>
      </c>
      <c r="D85" s="58">
        <v>1</v>
      </c>
      <c r="E85" s="58"/>
    </row>
    <row r="86" spans="2:5" ht="14.45" x14ac:dyDescent="0.3">
      <c r="B86" s="55">
        <v>42545</v>
      </c>
      <c r="C86" s="24" t="s">
        <v>800</v>
      </c>
      <c r="D86" s="58">
        <v>1</v>
      </c>
      <c r="E86" s="58"/>
    </row>
    <row r="87" spans="2:5" ht="14.45" x14ac:dyDescent="0.3">
      <c r="B87" s="55">
        <v>42552</v>
      </c>
      <c r="C87" s="24" t="s">
        <v>912</v>
      </c>
      <c r="D87" s="58">
        <v>2</v>
      </c>
      <c r="E87" s="58">
        <v>1</v>
      </c>
    </row>
    <row r="88" spans="2:5" ht="14.45" x14ac:dyDescent="0.3">
      <c r="B88" s="55">
        <v>42552</v>
      </c>
      <c r="C88" s="24" t="s">
        <v>913</v>
      </c>
      <c r="D88" s="58">
        <v>3</v>
      </c>
      <c r="E88" s="58"/>
    </row>
    <row r="89" spans="2:5" ht="14.45" x14ac:dyDescent="0.3">
      <c r="B89" s="55">
        <v>42557</v>
      </c>
      <c r="C89" s="24" t="s">
        <v>916</v>
      </c>
      <c r="D89" s="58">
        <v>2</v>
      </c>
      <c r="E89" s="58"/>
    </row>
    <row r="90" spans="2:5" ht="14.45" x14ac:dyDescent="0.3">
      <c r="B90" s="55">
        <v>42557</v>
      </c>
      <c r="C90" s="24" t="s">
        <v>932</v>
      </c>
      <c r="D90" s="58">
        <v>1</v>
      </c>
      <c r="E90" s="58"/>
    </row>
    <row r="91" spans="2:5" ht="14.45" x14ac:dyDescent="0.3">
      <c r="B91" s="55">
        <v>42557</v>
      </c>
      <c r="C91" s="24" t="s">
        <v>933</v>
      </c>
      <c r="D91" s="58">
        <v>1</v>
      </c>
      <c r="E91" s="58"/>
    </row>
    <row r="92" spans="2:5" ht="14.45" x14ac:dyDescent="0.3">
      <c r="B92" s="55">
        <v>42557</v>
      </c>
      <c r="C92" s="24" t="s">
        <v>934</v>
      </c>
      <c r="D92" s="58">
        <v>1</v>
      </c>
      <c r="E92" s="58"/>
    </row>
    <row r="93" spans="2:5" ht="14.45" x14ac:dyDescent="0.3">
      <c r="B93" s="55">
        <v>42557</v>
      </c>
      <c r="C93" s="24" t="s">
        <v>935</v>
      </c>
      <c r="D93" s="58">
        <v>1</v>
      </c>
      <c r="E93" s="58"/>
    </row>
    <row r="94" spans="2:5" ht="14.45" x14ac:dyDescent="0.3">
      <c r="B94" s="55">
        <v>42557</v>
      </c>
      <c r="C94" s="24" t="s">
        <v>936</v>
      </c>
      <c r="D94" s="58">
        <v>1</v>
      </c>
      <c r="E94" s="58"/>
    </row>
    <row r="95" spans="2:5" ht="14.45" x14ac:dyDescent="0.3">
      <c r="B95" s="55">
        <v>42557</v>
      </c>
      <c r="C95" s="24" t="s">
        <v>937</v>
      </c>
      <c r="D95" s="58">
        <v>1</v>
      </c>
      <c r="E95" s="58"/>
    </row>
    <row r="96" spans="2:5" ht="14.45" x14ac:dyDescent="0.3">
      <c r="B96" s="55">
        <v>42557</v>
      </c>
      <c r="C96" s="24" t="s">
        <v>938</v>
      </c>
      <c r="D96" s="58">
        <v>2</v>
      </c>
      <c r="E96" s="58"/>
    </row>
    <row r="97" spans="2:5" ht="14.45" x14ac:dyDescent="0.3">
      <c r="B97" s="55">
        <v>42557</v>
      </c>
      <c r="C97" s="24" t="s">
        <v>939</v>
      </c>
      <c r="D97" s="58">
        <v>1</v>
      </c>
      <c r="E97" s="58"/>
    </row>
    <row r="98" spans="2:5" ht="14.45" x14ac:dyDescent="0.3">
      <c r="B98" s="55">
        <v>42557</v>
      </c>
      <c r="C98" s="24" t="s">
        <v>940</v>
      </c>
      <c r="D98" s="58">
        <v>2</v>
      </c>
      <c r="E98" s="58"/>
    </row>
    <row r="99" spans="2:5" ht="14.45" x14ac:dyDescent="0.3">
      <c r="B99" s="55">
        <v>42559</v>
      </c>
      <c r="C99" s="24" t="s">
        <v>819</v>
      </c>
      <c r="D99" s="58">
        <v>2</v>
      </c>
      <c r="E99" s="58"/>
    </row>
    <row r="100" spans="2:5" ht="14.45" x14ac:dyDescent="0.3">
      <c r="B100" s="55">
        <v>42564</v>
      </c>
      <c r="C100" s="24" t="s">
        <v>900</v>
      </c>
      <c r="D100" s="58">
        <v>1</v>
      </c>
      <c r="E100" s="58"/>
    </row>
    <row r="101" spans="2:5" ht="14.45" x14ac:dyDescent="0.3">
      <c r="B101" s="55">
        <v>42564</v>
      </c>
      <c r="C101" s="24" t="s">
        <v>775</v>
      </c>
      <c r="D101" s="58">
        <v>2</v>
      </c>
      <c r="E101" s="58"/>
    </row>
    <row r="102" spans="2:5" ht="14.45" x14ac:dyDescent="0.3">
      <c r="B102" s="55">
        <v>42564</v>
      </c>
      <c r="C102" s="24" t="s">
        <v>944</v>
      </c>
      <c r="D102" s="58">
        <v>2</v>
      </c>
      <c r="E102" s="58"/>
    </row>
    <row r="103" spans="2:5" ht="14.45" x14ac:dyDescent="0.3">
      <c r="B103" s="55">
        <v>42570</v>
      </c>
      <c r="C103" s="24" t="s">
        <v>945</v>
      </c>
      <c r="D103" s="58">
        <v>3</v>
      </c>
      <c r="E103" s="58"/>
    </row>
    <row r="104" spans="2:5" ht="14.45" x14ac:dyDescent="0.3">
      <c r="B104" s="56">
        <v>42571</v>
      </c>
      <c r="C104" s="11" t="s">
        <v>948</v>
      </c>
      <c r="D104" s="59">
        <v>3</v>
      </c>
      <c r="E104" s="59"/>
    </row>
    <row r="105" spans="2:5" ht="14.45" x14ac:dyDescent="0.3">
      <c r="B105" s="56">
        <v>42577</v>
      </c>
      <c r="C105" s="11" t="s">
        <v>951</v>
      </c>
      <c r="D105" s="59"/>
      <c r="E105" s="59">
        <v>1</v>
      </c>
    </row>
    <row r="106" spans="2:5" ht="14.45" x14ac:dyDescent="0.3">
      <c r="B106" s="56">
        <v>42578</v>
      </c>
      <c r="C106" s="11" t="s">
        <v>952</v>
      </c>
      <c r="D106" s="59"/>
      <c r="E106" s="59">
        <v>1</v>
      </c>
    </row>
    <row r="107" spans="2:5" ht="14.45" x14ac:dyDescent="0.3">
      <c r="B107" s="56">
        <v>42583</v>
      </c>
      <c r="C107" s="11" t="s">
        <v>952</v>
      </c>
      <c r="D107" s="59">
        <v>1</v>
      </c>
      <c r="E107" s="59"/>
    </row>
    <row r="108" spans="2:5" ht="14.45" x14ac:dyDescent="0.3">
      <c r="B108" s="56">
        <v>42583</v>
      </c>
      <c r="C108" s="11" t="s">
        <v>961</v>
      </c>
      <c r="D108" s="59">
        <v>1</v>
      </c>
      <c r="E108" s="59"/>
    </row>
    <row r="109" spans="2:5" ht="14.45" x14ac:dyDescent="0.3">
      <c r="B109" s="56">
        <v>42583</v>
      </c>
      <c r="C109" s="11" t="s">
        <v>962</v>
      </c>
      <c r="D109" s="59">
        <v>2</v>
      </c>
      <c r="E109" s="59"/>
    </row>
    <row r="110" spans="2:5" ht="14.45" x14ac:dyDescent="0.3">
      <c r="B110" s="56">
        <v>42583</v>
      </c>
      <c r="C110" s="11" t="s">
        <v>963</v>
      </c>
      <c r="D110" s="59">
        <v>2</v>
      </c>
      <c r="E110" s="59"/>
    </row>
    <row r="111" spans="2:5" ht="14.45" x14ac:dyDescent="0.3">
      <c r="B111" s="56">
        <v>42586</v>
      </c>
      <c r="C111" s="11" t="s">
        <v>774</v>
      </c>
      <c r="D111" s="59">
        <v>3</v>
      </c>
      <c r="E111" s="59">
        <v>1</v>
      </c>
    </row>
    <row r="112" spans="2:5" ht="14.45" x14ac:dyDescent="0.3">
      <c r="B112" s="56">
        <v>42586</v>
      </c>
      <c r="C112" s="11" t="s">
        <v>967</v>
      </c>
      <c r="D112" s="59">
        <v>2</v>
      </c>
      <c r="E112" s="59"/>
    </row>
    <row r="113" spans="2:5" ht="14.45" x14ac:dyDescent="0.3">
      <c r="B113" s="56">
        <v>42586</v>
      </c>
      <c r="C113" s="11" t="s">
        <v>970</v>
      </c>
      <c r="D113" s="59">
        <v>15</v>
      </c>
      <c r="E113" s="59"/>
    </row>
    <row r="114" spans="2:5" ht="14.45" x14ac:dyDescent="0.3">
      <c r="B114" s="56">
        <v>42586</v>
      </c>
      <c r="C114" s="11" t="s">
        <v>973</v>
      </c>
      <c r="D114" s="59">
        <v>1</v>
      </c>
      <c r="E114" s="59"/>
    </row>
    <row r="115" spans="2:5" ht="14.45" x14ac:dyDescent="0.3">
      <c r="B115" s="56">
        <v>42619</v>
      </c>
      <c r="C115" s="11" t="s">
        <v>974</v>
      </c>
      <c r="D115" s="59">
        <v>2</v>
      </c>
      <c r="E115" s="59"/>
    </row>
    <row r="116" spans="2:5" ht="14.45" x14ac:dyDescent="0.3">
      <c r="B116" s="56">
        <v>42619</v>
      </c>
      <c r="C116" s="11" t="s">
        <v>802</v>
      </c>
      <c r="D116" s="59">
        <v>10</v>
      </c>
      <c r="E116" s="59"/>
    </row>
    <row r="117" spans="2:5" x14ac:dyDescent="0.25">
      <c r="B117" s="56">
        <v>42619</v>
      </c>
      <c r="C117" s="11" t="s">
        <v>975</v>
      </c>
      <c r="D117" s="59">
        <v>3</v>
      </c>
      <c r="E117" s="59"/>
    </row>
    <row r="118" spans="2:5" ht="14.45" x14ac:dyDescent="0.3">
      <c r="B118" s="56">
        <v>42619</v>
      </c>
      <c r="C118" s="11" t="s">
        <v>976</v>
      </c>
      <c r="D118" s="59">
        <v>1</v>
      </c>
      <c r="E118" s="59"/>
    </row>
    <row r="119" spans="2:5" ht="14.45" x14ac:dyDescent="0.3">
      <c r="B119" s="56">
        <v>42619</v>
      </c>
      <c r="C119" s="11" t="s">
        <v>977</v>
      </c>
      <c r="D119" s="59">
        <v>2</v>
      </c>
      <c r="E119" s="59"/>
    </row>
    <row r="120" spans="2:5" ht="14.45" x14ac:dyDescent="0.3">
      <c r="B120" s="56">
        <v>42620</v>
      </c>
      <c r="C120" s="11" t="s">
        <v>772</v>
      </c>
      <c r="D120" s="59">
        <v>1</v>
      </c>
      <c r="E120" s="59"/>
    </row>
    <row r="121" spans="2:5" ht="14.45" x14ac:dyDescent="0.3">
      <c r="B121" s="56">
        <v>42622</v>
      </c>
      <c r="C121" s="11" t="s">
        <v>984</v>
      </c>
      <c r="D121" s="59">
        <v>25</v>
      </c>
      <c r="E121" s="59"/>
    </row>
    <row r="122" spans="2:5" ht="14.45" x14ac:dyDescent="0.3">
      <c r="B122" s="56">
        <v>42622</v>
      </c>
      <c r="C122" s="11" t="s">
        <v>985</v>
      </c>
      <c r="D122" s="59">
        <v>25</v>
      </c>
      <c r="E122" s="59"/>
    </row>
    <row r="123" spans="2:5" ht="14.45" x14ac:dyDescent="0.3">
      <c r="B123" s="56">
        <v>42622</v>
      </c>
      <c r="C123" s="11" t="s">
        <v>983</v>
      </c>
      <c r="D123" s="59">
        <v>2</v>
      </c>
      <c r="E123" s="59"/>
    </row>
    <row r="124" spans="2:5" ht="14.45" x14ac:dyDescent="0.3">
      <c r="B124" s="56">
        <v>42627</v>
      </c>
      <c r="C124" s="11" t="s">
        <v>913</v>
      </c>
      <c r="D124" s="59">
        <v>1</v>
      </c>
      <c r="E124" s="59"/>
    </row>
    <row r="125" spans="2:5" ht="14.45" x14ac:dyDescent="0.3">
      <c r="B125" s="56">
        <v>42627</v>
      </c>
      <c r="C125" s="11" t="s">
        <v>913</v>
      </c>
      <c r="D125" s="59"/>
      <c r="E125" s="59">
        <v>1</v>
      </c>
    </row>
    <row r="126" spans="2:5" ht="14.45" x14ac:dyDescent="0.3">
      <c r="B126" s="56">
        <v>42627</v>
      </c>
      <c r="C126" s="11" t="s">
        <v>993</v>
      </c>
      <c r="D126" s="59"/>
      <c r="E126" s="59">
        <v>1</v>
      </c>
    </row>
    <row r="127" spans="2:5" ht="14.45" x14ac:dyDescent="0.3">
      <c r="B127" s="56">
        <v>42628</v>
      </c>
      <c r="C127" s="11" t="s">
        <v>994</v>
      </c>
      <c r="D127" s="59">
        <v>1</v>
      </c>
      <c r="E127" s="59"/>
    </row>
    <row r="128" spans="2:5" ht="14.45" x14ac:dyDescent="0.3">
      <c r="B128" s="56">
        <v>42628</v>
      </c>
      <c r="C128" s="11" t="s">
        <v>995</v>
      </c>
      <c r="D128" s="59">
        <v>1</v>
      </c>
      <c r="E128" s="59"/>
    </row>
    <row r="129" spans="2:5" ht="14.45" x14ac:dyDescent="0.3">
      <c r="B129" s="56">
        <v>42632</v>
      </c>
      <c r="C129" s="11" t="s">
        <v>999</v>
      </c>
      <c r="D129" s="59">
        <v>10</v>
      </c>
      <c r="E129" s="59"/>
    </row>
    <row r="130" spans="2:5" ht="14.45" x14ac:dyDescent="0.3">
      <c r="B130" s="56">
        <v>42632</v>
      </c>
      <c r="C130" s="11" t="s">
        <v>1000</v>
      </c>
      <c r="D130" s="59">
        <v>10</v>
      </c>
      <c r="E130" s="59"/>
    </row>
    <row r="131" spans="2:5" ht="14.45" x14ac:dyDescent="0.3">
      <c r="B131" s="56">
        <v>42633</v>
      </c>
      <c r="C131" s="11" t="s">
        <v>1001</v>
      </c>
      <c r="D131" s="59">
        <v>10</v>
      </c>
      <c r="E131" s="59"/>
    </row>
    <row r="132" spans="2:5" ht="14.45" x14ac:dyDescent="0.3">
      <c r="B132" s="56">
        <v>42634</v>
      </c>
      <c r="C132" s="11" t="s">
        <v>983</v>
      </c>
      <c r="D132" s="59"/>
      <c r="E132" s="59">
        <v>4</v>
      </c>
    </row>
    <row r="133" spans="2:5" ht="14.45" x14ac:dyDescent="0.3">
      <c r="B133" s="56">
        <v>42636</v>
      </c>
      <c r="C133" s="11" t="s">
        <v>1007</v>
      </c>
      <c r="D133" s="59"/>
      <c r="E133" s="59">
        <v>1</v>
      </c>
    </row>
    <row r="134" spans="2:5" ht="14.45" x14ac:dyDescent="0.3">
      <c r="B134" s="56">
        <v>42639</v>
      </c>
      <c r="C134" s="11" t="s">
        <v>1010</v>
      </c>
      <c r="D134" s="59">
        <v>1</v>
      </c>
      <c r="E134" s="59"/>
    </row>
    <row r="135" spans="2:5" ht="14.45" x14ac:dyDescent="0.3">
      <c r="B135" s="56">
        <v>42639</v>
      </c>
      <c r="C135" s="11" t="s">
        <v>1011</v>
      </c>
      <c r="D135" s="59">
        <v>1</v>
      </c>
      <c r="E135" s="59"/>
    </row>
    <row r="136" spans="2:5" ht="14.45" x14ac:dyDescent="0.3">
      <c r="B136" s="56">
        <v>42639</v>
      </c>
      <c r="C136" s="11" t="s">
        <v>1012</v>
      </c>
      <c r="D136" s="59">
        <v>1</v>
      </c>
      <c r="E136" s="59"/>
    </row>
    <row r="137" spans="2:5" ht="14.45" x14ac:dyDescent="0.3">
      <c r="B137" s="56">
        <v>42639</v>
      </c>
      <c r="C137" s="11" t="s">
        <v>1013</v>
      </c>
      <c r="D137" s="59"/>
      <c r="E137" s="59">
        <v>1</v>
      </c>
    </row>
    <row r="138" spans="2:5" ht="14.45" x14ac:dyDescent="0.3">
      <c r="B138" s="56">
        <v>42640</v>
      </c>
      <c r="C138" s="11" t="s">
        <v>1016</v>
      </c>
      <c r="D138" s="59">
        <v>2</v>
      </c>
      <c r="E138" s="59"/>
    </row>
    <row r="139" spans="2:5" ht="14.45" x14ac:dyDescent="0.3">
      <c r="B139" s="56">
        <v>42640</v>
      </c>
      <c r="C139" s="11" t="s">
        <v>1017</v>
      </c>
      <c r="D139" s="59">
        <v>4</v>
      </c>
      <c r="E139" s="59">
        <v>4</v>
      </c>
    </row>
    <row r="140" spans="2:5" ht="14.45" x14ac:dyDescent="0.3">
      <c r="B140" s="56">
        <v>42594</v>
      </c>
      <c r="C140" s="11" t="s">
        <v>1018</v>
      </c>
      <c r="D140" s="59"/>
      <c r="E140" s="59">
        <v>1</v>
      </c>
    </row>
    <row r="141" spans="2:5" ht="14.45" x14ac:dyDescent="0.3">
      <c r="B141" s="56">
        <v>42641</v>
      </c>
      <c r="C141" s="11" t="s">
        <v>1018</v>
      </c>
      <c r="D141" s="59">
        <v>1</v>
      </c>
      <c r="E141" s="59"/>
    </row>
    <row r="142" spans="2:5" ht="14.45" x14ac:dyDescent="0.3">
      <c r="B142" s="56">
        <v>42640</v>
      </c>
      <c r="C142" s="11" t="s">
        <v>1019</v>
      </c>
      <c r="D142" s="59">
        <v>25</v>
      </c>
      <c r="E142" s="59"/>
    </row>
    <row r="143" spans="2:5" x14ac:dyDescent="0.25">
      <c r="B143" s="56">
        <v>42641</v>
      </c>
      <c r="C143" s="11" t="s">
        <v>1020</v>
      </c>
      <c r="D143" s="59">
        <v>4</v>
      </c>
      <c r="E143" s="59"/>
    </row>
    <row r="144" spans="2:5" ht="14.45" x14ac:dyDescent="0.3">
      <c r="B144" s="56">
        <v>42641</v>
      </c>
      <c r="C144" s="11" t="s">
        <v>1021</v>
      </c>
      <c r="D144" s="59">
        <v>4</v>
      </c>
      <c r="E144" s="59"/>
    </row>
    <row r="145" spans="2:5" ht="14.45" x14ac:dyDescent="0.3">
      <c r="B145" s="56" t="s">
        <v>1022</v>
      </c>
      <c r="C145" s="11" t="s">
        <v>775</v>
      </c>
      <c r="D145" s="59"/>
      <c r="E145" s="59">
        <v>3</v>
      </c>
    </row>
    <row r="146" spans="2:5" ht="14.45" x14ac:dyDescent="0.3">
      <c r="B146" s="56" t="s">
        <v>1022</v>
      </c>
      <c r="C146" s="11" t="s">
        <v>772</v>
      </c>
      <c r="D146" s="59"/>
      <c r="E146" s="59">
        <v>2</v>
      </c>
    </row>
    <row r="147" spans="2:5" ht="14.45" x14ac:dyDescent="0.3">
      <c r="B147" s="56" t="s">
        <v>1022</v>
      </c>
      <c r="C147" s="11" t="s">
        <v>1023</v>
      </c>
      <c r="D147" s="59"/>
      <c r="E147" s="59">
        <v>1</v>
      </c>
    </row>
    <row r="148" spans="2:5" ht="14.45" x14ac:dyDescent="0.3">
      <c r="B148" s="56">
        <v>42642</v>
      </c>
      <c r="C148" s="11" t="s">
        <v>772</v>
      </c>
      <c r="D148" s="59"/>
      <c r="E148" s="59">
        <v>1</v>
      </c>
    </row>
    <row r="149" spans="2:5" ht="14.45" x14ac:dyDescent="0.3">
      <c r="B149" s="56"/>
      <c r="C149" s="11"/>
      <c r="D149" s="59"/>
      <c r="E149" s="59"/>
    </row>
    <row r="150" spans="2:5" ht="14.45" x14ac:dyDescent="0.3">
      <c r="B150" s="56"/>
      <c r="C150" s="11"/>
      <c r="D150" s="59"/>
      <c r="E150" s="59"/>
    </row>
    <row r="151" spans="2:5" ht="14.45" x14ac:dyDescent="0.3">
      <c r="B151" s="56"/>
      <c r="C151" s="11"/>
      <c r="D151" s="59"/>
      <c r="E151" s="59"/>
    </row>
    <row r="152" spans="2:5" ht="14.45" x14ac:dyDescent="0.3">
      <c r="B152" s="56"/>
      <c r="C152" s="56"/>
      <c r="D152" s="59"/>
      <c r="E152" s="59"/>
    </row>
    <row r="153" spans="2:5" ht="14.45" x14ac:dyDescent="0.3">
      <c r="B153" s="61"/>
      <c r="C153" s="11"/>
      <c r="D153" s="59"/>
      <c r="E153" s="59"/>
    </row>
    <row r="154" spans="2:5" ht="14.45" x14ac:dyDescent="0.3">
      <c r="B154" s="11"/>
      <c r="C154" s="11"/>
      <c r="D154" s="59"/>
      <c r="E154" s="59"/>
    </row>
    <row r="155" spans="2:5" ht="14.45" x14ac:dyDescent="0.3">
      <c r="B155" s="11"/>
      <c r="C155" s="11"/>
      <c r="D155" s="59"/>
      <c r="E155" s="59"/>
    </row>
    <row r="156" spans="2:5" ht="14.45" x14ac:dyDescent="0.3">
      <c r="B156" s="11"/>
      <c r="C156" s="11"/>
      <c r="D156" s="59"/>
      <c r="E156" s="59"/>
    </row>
    <row r="157" spans="2:5" ht="14.45" x14ac:dyDescent="0.3">
      <c r="B157" s="11"/>
      <c r="C157" s="11"/>
      <c r="D157" s="59"/>
      <c r="E157" s="59"/>
    </row>
    <row r="158" spans="2:5" ht="14.45" x14ac:dyDescent="0.3">
      <c r="B158" s="11"/>
      <c r="C158" s="11"/>
      <c r="D158" s="59"/>
      <c r="E158" s="59"/>
    </row>
  </sheetData>
  <sortState ref="B8:E53">
    <sortCondition ref="B41"/>
  </sortState>
  <mergeCells count="4">
    <mergeCell ref="J15:M15"/>
    <mergeCell ref="J18:K18"/>
    <mergeCell ref="J19:K19"/>
    <mergeCell ref="B2:E2"/>
  </mergeCells>
  <dataValidations count="2">
    <dataValidation type="list" allowBlank="1" showInputMessage="1" showErrorMessage="1" sqref="C1:C139 C159:C1048576">
      <formula1>listejo</formula1>
    </dataValidation>
    <dataValidation type="list" allowBlank="1" showInputMessage="1" showErrorMessage="1" sqref="C140:C158">
      <formula1>Liste_Article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471"/>
  <sheetViews>
    <sheetView tabSelected="1" workbookViewId="0">
      <pane ySplit="7" topLeftCell="A8" activePane="bottomLeft" state="frozen"/>
      <selection activeCell="C1" sqref="C1"/>
      <selection pane="bottomLeft" activeCell="B36" sqref="B36"/>
    </sheetView>
  </sheetViews>
  <sheetFormatPr baseColWidth="10" defaultColWidth="11.42578125" defaultRowHeight="15" x14ac:dyDescent="0.25"/>
  <cols>
    <col min="1" max="1" width="4" style="1" customWidth="1"/>
    <col min="2" max="2" width="34.5703125" style="27" bestFit="1" customWidth="1"/>
    <col min="3" max="3" width="59.28515625" style="46" customWidth="1"/>
    <col min="4" max="4" width="7.7109375" style="27" customWidth="1"/>
    <col min="5" max="5" width="7.28515625" style="27" bestFit="1" customWidth="1"/>
    <col min="6" max="6" width="6.7109375" style="27" bestFit="1" customWidth="1"/>
    <col min="7" max="7" width="6.28515625" style="27" customWidth="1"/>
    <col min="8" max="8" width="7.42578125" style="27" bestFit="1" customWidth="1"/>
    <col min="9" max="9" width="10.7109375" style="27" bestFit="1" customWidth="1"/>
    <col min="10" max="10" width="4" style="1" bestFit="1" customWidth="1"/>
    <col min="11" max="16384" width="11.42578125" style="1"/>
  </cols>
  <sheetData>
    <row r="2" spans="2:15" ht="21" x14ac:dyDescent="0.35">
      <c r="B2" s="73" t="s">
        <v>9</v>
      </c>
      <c r="C2" s="73"/>
      <c r="D2" s="73"/>
      <c r="E2" s="73"/>
      <c r="F2" s="73"/>
      <c r="G2" s="73"/>
      <c r="H2" s="73"/>
      <c r="I2" s="73"/>
      <c r="J2" s="28"/>
      <c r="K2" s="28"/>
      <c r="L2" s="30"/>
      <c r="M2" s="30"/>
      <c r="N2" s="30"/>
      <c r="O2" s="29"/>
    </row>
    <row r="4" spans="2:15" ht="15.6" x14ac:dyDescent="0.3">
      <c r="B4" s="66" t="s">
        <v>210</v>
      </c>
      <c r="C4" s="31">
        <f>SUM(I8:I471)</f>
        <v>11590</v>
      </c>
    </row>
    <row r="7" spans="2:15" ht="27" customHeight="1" x14ac:dyDescent="0.25">
      <c r="B7" s="67" t="s">
        <v>11</v>
      </c>
      <c r="C7" s="45" t="s">
        <v>0</v>
      </c>
      <c r="D7" s="62" t="s">
        <v>6</v>
      </c>
      <c r="E7" s="63" t="s">
        <v>4</v>
      </c>
      <c r="F7" s="62" t="s">
        <v>5</v>
      </c>
      <c r="G7" s="63" t="s">
        <v>7</v>
      </c>
      <c r="H7" s="63" t="s">
        <v>16</v>
      </c>
      <c r="I7" s="63" t="s">
        <v>14</v>
      </c>
      <c r="J7" s="4"/>
      <c r="K7" s="4"/>
      <c r="L7" s="4"/>
      <c r="M7" s="4"/>
      <c r="N7" s="4"/>
    </row>
    <row r="8" spans="2:15" x14ac:dyDescent="0.25">
      <c r="B8" s="48" t="str">
        <f>IF('Base de donnée articles'!A480="","",'Base de donnée articles'!A480)</f>
        <v>accouplement et flector</v>
      </c>
      <c r="C8" s="44" t="str">
        <f>IF('Base de donnée articles'!B480="","",'Base de donnée articles'!B480)</f>
        <v>accouplement et flector/l3cl1/2 groupe hydraulique</v>
      </c>
      <c r="D8" s="54">
        <v>0</v>
      </c>
      <c r="E8" s="65">
        <f>IF(B8="","",SUMIFS('Journal entrées et sorties'!D$8:D$415,'Journal entrées et sorties'!C$8:C$415,C8))</f>
        <v>0</v>
      </c>
      <c r="F8" s="54">
        <f>IF(C8="","",SUMIFS('Journal entrées et sorties'!E$8:E$515,'Journal entrées et sorties'!C$8:C$515,C8))</f>
        <v>0</v>
      </c>
      <c r="G8" s="64">
        <f>IF(C8="","",D8+E8-F8)</f>
        <v>0</v>
      </c>
      <c r="H8" s="54">
        <f>VLOOKUP(B8,'Base de donnée articles'!A480:F540,4,0)</f>
        <v>10</v>
      </c>
      <c r="I8" s="54">
        <f>H8*G8</f>
        <v>0</v>
      </c>
      <c r="J8" s="5"/>
      <c r="K8" s="9"/>
      <c r="L8" s="9"/>
      <c r="M8" s="9"/>
      <c r="N8" s="9"/>
    </row>
    <row r="9" spans="2:15" ht="15.75" x14ac:dyDescent="0.25">
      <c r="B9" s="48" t="str">
        <f>IF('Base de donnée articles'!A8="","",'Base de donnée articles'!A8)</f>
        <v>Amortisseur anti retour</v>
      </c>
      <c r="C9" s="44" t="str">
        <f>IF('Base de donnée articles'!B8="","",'Base de donnée articles'!B8)</f>
        <v>Amortisseur anti retour/RB1007 RB0A17</v>
      </c>
      <c r="D9" s="54">
        <v>2</v>
      </c>
      <c r="E9" s="54">
        <f>IF(B9="","",SUMIFS('Journal entrées et sorties'!D$8:D$415,'Journal entrées et sorties'!C$8:C$415,C9))</f>
        <v>5</v>
      </c>
      <c r="F9" s="54">
        <f>IF(C9="","",SUMIFS('Journal entrées et sorties'!E$8:E$515,'Journal entrées et sorties'!C$8:C$515,C9))</f>
        <v>1</v>
      </c>
      <c r="G9" s="64">
        <f>IF(C9="","",D9+E9-F9)</f>
        <v>6</v>
      </c>
      <c r="H9" s="54">
        <f>VLOOKUP(B9,'Base de donnée articles'!A8:F15,4,0)</f>
        <v>10</v>
      </c>
      <c r="I9" s="54">
        <f>H9*G9</f>
        <v>60</v>
      </c>
      <c r="J9" s="12"/>
      <c r="K9" s="8"/>
      <c r="L9" s="9"/>
      <c r="M9" s="9"/>
      <c r="N9" s="9"/>
    </row>
    <row r="10" spans="2:15" ht="15.75" x14ac:dyDescent="0.25">
      <c r="B10" s="48" t="str">
        <f>IF('Base de donnée articles'!A9="","",'Base de donnée articles'!A9)</f>
        <v>Arbre 1</v>
      </c>
      <c r="C10" s="44" t="str">
        <f>IF('Base de donnée articles'!B9="","",'Base de donnée articles'!B9)</f>
        <v>Arbre 1/carré 22mm</v>
      </c>
      <c r="D10" s="54">
        <v>4</v>
      </c>
      <c r="E10" s="54">
        <f>IF(B10="","",SUMIFS('Journal entrées et sorties'!D$8:D$415,'Journal entrées et sorties'!C$8:C$415,C10))</f>
        <v>0</v>
      </c>
      <c r="F10" s="54">
        <f>IF(C10="","",SUMIFS('Journal entrées et sorties'!E$8:E$515,'Journal entrées et sorties'!C$8:C$515,C10))</f>
        <v>0</v>
      </c>
      <c r="G10" s="64">
        <f>IF(C10="","",D10+E10-F10)</f>
        <v>4</v>
      </c>
      <c r="H10" s="54">
        <f>VLOOKUP(B10,'Base de donnée articles'!A9:F16,4,0)</f>
        <v>10</v>
      </c>
      <c r="I10" s="54">
        <f>H10*G10</f>
        <v>40</v>
      </c>
      <c r="J10" s="13"/>
      <c r="K10" s="68"/>
      <c r="L10" s="68"/>
      <c r="M10" s="10"/>
      <c r="N10" s="9"/>
    </row>
    <row r="11" spans="2:15" ht="15.75" x14ac:dyDescent="0.25">
      <c r="B11" s="48" t="str">
        <f>IF('Base de donnée articles'!A10="","",'Base de donnée articles'!A10)</f>
        <v>Arbre 2</v>
      </c>
      <c r="C11" s="44" t="str">
        <f>IF('Base de donnée articles'!B10="","",'Base de donnée articles'!B10)</f>
        <v xml:space="preserve">Arbre 2/Carré pour retourneur </v>
      </c>
      <c r="D11" s="54">
        <v>1</v>
      </c>
      <c r="E11" s="54">
        <f>IF(B11="","",SUMIFS('Journal entrées et sorties'!D$8:D$415,'Journal entrées et sorties'!C$8:C$415,C11))</f>
        <v>0</v>
      </c>
      <c r="F11" s="54">
        <f>IF(C11="","",SUMIFS('Journal entrées et sorties'!E$8:E$515,'Journal entrées et sorties'!C$8:C$515,C11))</f>
        <v>0</v>
      </c>
      <c r="G11" s="64">
        <f>IF(C11="","",D11+E11-F11)</f>
        <v>1</v>
      </c>
      <c r="H11" s="54">
        <f>VLOOKUP(B11,'Base de donnée articles'!A10:F17,4,0)</f>
        <v>10</v>
      </c>
      <c r="I11" s="54">
        <f>H11*G11</f>
        <v>10</v>
      </c>
      <c r="J11" s="13"/>
      <c r="K11" s="68"/>
      <c r="L11" s="68"/>
      <c r="M11" s="10"/>
      <c r="N11" s="9"/>
    </row>
    <row r="12" spans="2:15" x14ac:dyDescent="0.25">
      <c r="B12" s="48" t="str">
        <f>IF('Base de donnée articles'!A11="","",'Base de donnée articles'!A11)</f>
        <v>Arbre 3</v>
      </c>
      <c r="C12" s="44" t="str">
        <f>IF('Base de donnée articles'!B11="","",'Base de donnée articles'!B11)</f>
        <v xml:space="preserve">Arbre 3/DDA L1 </v>
      </c>
      <c r="D12" s="54">
        <v>1</v>
      </c>
      <c r="E12" s="54">
        <f>IF(B12="","",SUMIFS('Journal entrées et sorties'!D$8:D$415,'Journal entrées et sorties'!C$8:C$415,C12))</f>
        <v>0</v>
      </c>
      <c r="F12" s="54">
        <f>IF(C12="","",SUMIFS('Journal entrées et sorties'!E$8:E$515,'Journal entrées et sorties'!C$8:C$515,C12))</f>
        <v>0</v>
      </c>
      <c r="G12" s="64">
        <f>IF(C12="","",D12+E12-F12)</f>
        <v>1</v>
      </c>
      <c r="H12" s="54">
        <f>VLOOKUP(B12,'Base de donnée articles'!A11:F18,4,0)</f>
        <v>10</v>
      </c>
      <c r="I12" s="54">
        <f>H12*G12</f>
        <v>10</v>
      </c>
      <c r="J12" s="9"/>
      <c r="K12" s="9"/>
      <c r="L12" s="9"/>
      <c r="M12" s="9"/>
      <c r="N12" s="9"/>
    </row>
    <row r="13" spans="2:15" x14ac:dyDescent="0.25">
      <c r="B13" s="48" t="str">
        <f>IF('Base de donnée articles'!A12="","",'Base de donnée articles'!A12)</f>
        <v>Arbre 4</v>
      </c>
      <c r="C13" s="44" t="str">
        <f>IF('Base de donnée articles'!B12="","",'Base de donnée articles'!B12)</f>
        <v>Arbre 4/DDA L2 OU L3</v>
      </c>
      <c r="D13" s="54">
        <v>1</v>
      </c>
      <c r="E13" s="54">
        <f>IF(B13="","",SUMIFS('Journal entrées et sorties'!D$8:D$415,'Journal entrées et sorties'!C$8:C$415,C13))</f>
        <v>1</v>
      </c>
      <c r="F13" s="54">
        <f>IF(C13="","",SUMIFS('Journal entrées et sorties'!E$8:E$515,'Journal entrées et sorties'!C$8:C$515,C13))</f>
        <v>1</v>
      </c>
      <c r="G13" s="64">
        <f>IF(C13="","",D13+E13-F13)</f>
        <v>1</v>
      </c>
      <c r="H13" s="54">
        <f>VLOOKUP(B13,'Base de donnée articles'!A12:F19,4,0)</f>
        <v>10</v>
      </c>
      <c r="I13" s="54">
        <f>H13*G13</f>
        <v>10</v>
      </c>
    </row>
    <row r="14" spans="2:15" x14ac:dyDescent="0.25">
      <c r="B14" s="48" t="str">
        <f>IF('Base de donnée articles'!A13="","",'Base de donnée articles'!A13)</f>
        <v>Arbre 5</v>
      </c>
      <c r="C14" s="44" t="str">
        <f>IF('Base de donnée articles'!B13="","",'Base de donnée articles'!B13)</f>
        <v>Arbre 5/demi axe empileur/depileur</v>
      </c>
      <c r="D14" s="54">
        <v>2</v>
      </c>
      <c r="E14" s="54">
        <f>IF(B14="","",SUMIFS('Journal entrées et sorties'!D$8:D$415,'Journal entrées et sorties'!C$8:C$415,C14))</f>
        <v>0</v>
      </c>
      <c r="F14" s="54">
        <f>IF(C14="","",SUMIFS('Journal entrées et sorties'!E$8:E$515,'Journal entrées et sorties'!C$8:C$515,C14))</f>
        <v>0</v>
      </c>
      <c r="G14" s="64">
        <f>IF(C14="","",D14+E14-F14)</f>
        <v>2</v>
      </c>
      <c r="H14" s="54">
        <f>VLOOKUP(B14,'Base de donnée articles'!A13:F20,4,0)</f>
        <v>10</v>
      </c>
      <c r="I14" s="54">
        <f>H14*G14</f>
        <v>20</v>
      </c>
    </row>
    <row r="15" spans="2:15" x14ac:dyDescent="0.25">
      <c r="B15" s="48" t="str">
        <f>IF('Base de donnée articles'!A14="","",'Base de donnée articles'!A14)</f>
        <v>Arbre 6</v>
      </c>
      <c r="C15" s="44" t="str">
        <f>IF('Base de donnée articles'!B14="","",'Base de donnée articles'!B14)</f>
        <v>Arbre 6/LIGNE 1 CL 1 OU 2</v>
      </c>
      <c r="D15" s="54">
        <v>1</v>
      </c>
      <c r="E15" s="54">
        <f>IF(B15="","",SUMIFS('Journal entrées et sorties'!D$8:D$415,'Journal entrées et sorties'!C$8:C$415,C15))</f>
        <v>0</v>
      </c>
      <c r="F15" s="54">
        <f>IF(C15="","",SUMIFS('Journal entrées et sorties'!E$8:E$515,'Journal entrées et sorties'!C$8:C$515,C15))</f>
        <v>0</v>
      </c>
      <c r="G15" s="64">
        <f>IF(C15="","",D15+E15-F15)</f>
        <v>1</v>
      </c>
      <c r="H15" s="54">
        <f>VLOOKUP(B15,'Base de donnée articles'!A14:F21,4,0)</f>
        <v>10</v>
      </c>
      <c r="I15" s="54">
        <f>H15*G15</f>
        <v>10</v>
      </c>
    </row>
    <row r="16" spans="2:15" x14ac:dyDescent="0.25">
      <c r="B16" s="48" t="str">
        <f>IF('Base de donnée articles'!A15="","",'Base de donnée articles'!A15)</f>
        <v>arbre cannelé</v>
      </c>
      <c r="C16" s="44" t="str">
        <f>IF('Base de donnée articles'!B15="","",'Base de donnée articles'!B15)</f>
        <v>arbre cannelé/arbre cannelé introducteur</v>
      </c>
      <c r="D16" s="54">
        <v>1</v>
      </c>
      <c r="E16" s="54">
        <f>IF(B16="","",SUMIFS('Journal entrées et sorties'!D$8:D$415,'Journal entrées et sorties'!C$8:C$415,C16))</f>
        <v>0</v>
      </c>
      <c r="F16" s="54">
        <f>IF(C16="","",SUMIFS('Journal entrées et sorties'!E$8:E$515,'Journal entrées et sorties'!C$8:C$515,C16))</f>
        <v>0</v>
      </c>
      <c r="G16" s="64">
        <f>IF(C16="","",D16+E16-F16)</f>
        <v>1</v>
      </c>
      <c r="H16" s="54">
        <f>VLOOKUP(B16,'Base de donnée articles'!A15:F22,4,0)</f>
        <v>10</v>
      </c>
      <c r="I16" s="54">
        <f>H16*G16</f>
        <v>10</v>
      </c>
    </row>
    <row r="17" spans="2:9" x14ac:dyDescent="0.25">
      <c r="B17" s="48" t="str">
        <f>IF('Base de donnée articles'!A482="","",'Base de donnée articles'!A482)</f>
        <v>attache rapide</v>
      </c>
      <c r="C17" s="44" t="str">
        <f>IF('Base de donnée articles'!B482="","",'Base de donnée articles'!B482)</f>
        <v>attache rapide/chaine 12b1</v>
      </c>
      <c r="D17" s="54">
        <v>0</v>
      </c>
      <c r="E17" s="65">
        <f>IF(B17="","",SUMIFS('Journal entrées et sorties'!D$8:D$415,'Journal entrées et sorties'!C$8:C$415,C17))</f>
        <v>10</v>
      </c>
      <c r="F17" s="54">
        <f>IF(C17="","",SUMIFS('Journal entrées et sorties'!E$8:E$515,'Journal entrées et sorties'!C$8:C$515,C17))</f>
        <v>0</v>
      </c>
      <c r="G17" s="64">
        <f>IF(C17="","",D17+E17-F17)</f>
        <v>10</v>
      </c>
      <c r="H17" s="54">
        <f>VLOOKUP(B17,'Base de donnée articles'!A482:F542,4,0)</f>
        <v>10</v>
      </c>
      <c r="I17" s="54">
        <f>H17*G17</f>
        <v>100</v>
      </c>
    </row>
    <row r="18" spans="2:9" x14ac:dyDescent="0.25">
      <c r="B18" s="48" t="str">
        <f>IF('Base de donnée articles'!A481="","",'Base de donnée articles'!A481)</f>
        <v xml:space="preserve">attache rapide </v>
      </c>
      <c r="C18" s="44" t="str">
        <f>IF('Base de donnée articles'!B481="","",'Base de donnée articles'!B481)</f>
        <v>attache rapide /chaine 10b1</v>
      </c>
      <c r="D18" s="54">
        <v>0</v>
      </c>
      <c r="E18" s="65">
        <f>IF(B18="","",SUMIFS('Journal entrées et sorties'!D$8:D$415,'Journal entrées et sorties'!C$8:C$415,C18))</f>
        <v>10</v>
      </c>
      <c r="F18" s="54">
        <f>IF(C18="","",SUMIFS('Journal entrées et sorties'!E$8:E$515,'Journal entrées et sorties'!C$8:C$515,C18))</f>
        <v>0</v>
      </c>
      <c r="G18" s="64">
        <f>IF(C18="","",D18+E18-F18)</f>
        <v>10</v>
      </c>
      <c r="H18" s="54">
        <f>VLOOKUP(B18,'Base de donnée articles'!A481:F541,4,0)</f>
        <v>10</v>
      </c>
      <c r="I18" s="54">
        <f>H18*G18</f>
        <v>100</v>
      </c>
    </row>
    <row r="19" spans="2:9" x14ac:dyDescent="0.25">
      <c r="B19" s="48" t="str">
        <f>IF('Base de donnée articles'!A16="","",'Base de donnée articles'!A16)</f>
        <v>axe chromé</v>
      </c>
      <c r="C19" s="44" t="str">
        <f>IF('Base de donnée articles'!B16="","",'Base de donnée articles'!B16)</f>
        <v>axe chromé/diam 16x260mm</v>
      </c>
      <c r="D19" s="54">
        <v>2</v>
      </c>
      <c r="E19" s="54">
        <f>IF(B19="","",SUMIFS('Journal entrées et sorties'!D$8:D$415,'Journal entrées et sorties'!C$8:C$415,C19))</f>
        <v>10</v>
      </c>
      <c r="F19" s="54">
        <f>IF(C19="","",SUMIFS('Journal entrées et sorties'!E$8:E$515,'Journal entrées et sorties'!C$8:C$515,C19))</f>
        <v>4</v>
      </c>
      <c r="G19" s="64">
        <f>IF(C19="","",D19+E19-F19)</f>
        <v>8</v>
      </c>
      <c r="H19" s="54">
        <f>VLOOKUP(B19,'Base de donnée articles'!A16:F23,4,0)</f>
        <v>10</v>
      </c>
      <c r="I19" s="54">
        <f>H19*G19</f>
        <v>80</v>
      </c>
    </row>
    <row r="20" spans="2:9" x14ac:dyDescent="0.25">
      <c r="B20" s="48" t="str">
        <f>IF('Base de donnée articles'!A422="","",'Base de donnée articles'!A422)</f>
        <v>axe distribution pointes</v>
      </c>
      <c r="C20" s="44" t="str">
        <f>IF('Base de donnée articles'!B422="","",'Base de donnée articles'!B422)</f>
        <v>axe distribution pointes/axe corali 165 25 24</v>
      </c>
      <c r="D20" s="54">
        <v>0</v>
      </c>
      <c r="E20" s="54">
        <f>IF(B20="","",SUMIFS('Journal entrées et sorties'!D$8:D$415,'Journal entrées et sorties'!C$8:C$415,C20))</f>
        <v>1</v>
      </c>
      <c r="F20" s="54">
        <f>IF(C20="","",SUMIFS('Journal entrées et sorties'!E$8:E$515,'Journal entrées et sorties'!C$8:C$515,C20))</f>
        <v>0</v>
      </c>
      <c r="G20" s="64">
        <f>IF(C20="","",D20+E20-F20)</f>
        <v>1</v>
      </c>
      <c r="H20" s="54">
        <f>VLOOKUP(B20,'Base de donnée articles'!A422:F498,4,0)</f>
        <v>10</v>
      </c>
      <c r="I20" s="54">
        <f>H20*G20</f>
        <v>10</v>
      </c>
    </row>
    <row r="21" spans="2:9" x14ac:dyDescent="0.25">
      <c r="B21" s="48" t="str">
        <f>IF('Base de donnée articles'!A478="","",'Base de donnée articles'!A478)</f>
        <v>axe reducteur</v>
      </c>
      <c r="C21" s="44" t="str">
        <f>IF('Base de donnée articles'!B478="","",'Base de donnée articles'!B478)</f>
        <v>axe reducteur/cape bac a pointes</v>
      </c>
      <c r="D21" s="54">
        <v>0</v>
      </c>
      <c r="E21" s="65">
        <f>IF(B21="","",SUMIFS('Journal entrées et sorties'!D$8:D$415,'Journal entrées et sorties'!C$8:C$415,C21))</f>
        <v>0</v>
      </c>
      <c r="F21" s="54">
        <f>IF(C21="","",SUMIFS('Journal entrées et sorties'!E$8:E$515,'Journal entrées et sorties'!C$8:C$515,C21))</f>
        <v>0</v>
      </c>
      <c r="G21" s="64">
        <f>IF(C21="","",D21+E21-F21)</f>
        <v>0</v>
      </c>
      <c r="H21" s="54">
        <f>VLOOKUP(B21,'Base de donnée articles'!A478:F538,4,0)</f>
        <v>10</v>
      </c>
      <c r="I21" s="54">
        <f>H21*G21</f>
        <v>0</v>
      </c>
    </row>
    <row r="22" spans="2:9" x14ac:dyDescent="0.25">
      <c r="B22" s="48" t="str">
        <f>IF('Base de donnée articles'!A411="","",'Base de donnée articles'!A411)</f>
        <v>axe réglage butée empileur</v>
      </c>
      <c r="C22" s="44" t="str">
        <f>IF('Base de donnée articles'!B411="","",'Base de donnée articles'!B411)</f>
        <v>axe réglage butée empileur/axe vis trapézoidale</v>
      </c>
      <c r="D22" s="54">
        <v>0</v>
      </c>
      <c r="E22" s="54">
        <f>IF(B22="","",SUMIFS('Journal entrées et sorties'!D$8:D$415,'Journal entrées et sorties'!C$8:C$415,C22))</f>
        <v>1</v>
      </c>
      <c r="F22" s="54">
        <f>IF(C22="","",SUMIFS('Journal entrées et sorties'!E$8:E$515,'Journal entrées et sorties'!C$8:C$515,C22))</f>
        <v>0</v>
      </c>
      <c r="G22" s="64">
        <f>IF(C22="","",D22+E22-F22)</f>
        <v>1</v>
      </c>
      <c r="H22" s="54">
        <f>VLOOKUP(B22,'Base de donnée articles'!A411:F449,4,0)</f>
        <v>10</v>
      </c>
      <c r="I22" s="54">
        <f>H22*G22</f>
        <v>10</v>
      </c>
    </row>
    <row r="23" spans="2:9" x14ac:dyDescent="0.25">
      <c r="B23" s="48" t="str">
        <f>IF('Base de donnée articles'!A439="","",'Base de donnée articles'!A439)</f>
        <v>bagues</v>
      </c>
      <c r="C23" s="44" t="str">
        <f>IF('Base de donnée articles'!B439="","",'Base de donnée articles'!B439)</f>
        <v>bagues/enclume guide 24202312</v>
      </c>
      <c r="D23" s="54">
        <v>0</v>
      </c>
      <c r="E23" s="54">
        <f>IF(B23="","",SUMIFS('Journal entrées et sorties'!D$8:D$415,'Journal entrées et sorties'!C$8:C$415,C23))</f>
        <v>2</v>
      </c>
      <c r="F23" s="54">
        <f>IF(C23="","",SUMIFS('Journal entrées et sorties'!E$8:E$515,'Journal entrées et sorties'!C$8:C$515,C23))</f>
        <v>0</v>
      </c>
      <c r="G23" s="64">
        <f>IF(C23="","",D23+E23-F23)</f>
        <v>2</v>
      </c>
      <c r="H23" s="54">
        <f>VLOOKUP(B23,'Base de donnée articles'!A430:F506,4,0)</f>
        <v>10</v>
      </c>
      <c r="I23" s="54">
        <f>H23*G23</f>
        <v>20</v>
      </c>
    </row>
    <row r="24" spans="2:9" ht="30" x14ac:dyDescent="0.25">
      <c r="B24" s="48" t="str">
        <f>IF('Base de donnée articles'!A17="","",'Base de donnée articles'!A17)</f>
        <v>Bagues (laiton) CORALI pour distribution pointes</v>
      </c>
      <c r="C24" s="44" t="str">
        <f>IF('Base de donnée articles'!B17="","",'Base de donnée articles'!B17)</f>
        <v>Bagues (laiton) CORALI pour distribution pointes/dimensions: diam ext 12 x diam int 8 x longueur 12mm</v>
      </c>
      <c r="D24" s="54">
        <v>12</v>
      </c>
      <c r="E24" s="54">
        <f>IF(B24="","",SUMIFS('Journal entrées et sorties'!D$8:D$415,'Journal entrées et sorties'!C$8:C$415,C24))</f>
        <v>0</v>
      </c>
      <c r="F24" s="54">
        <f>IF(C24="","",SUMIFS('Journal entrées et sorties'!E$8:E$515,'Journal entrées et sorties'!C$8:C$515,C24))</f>
        <v>0</v>
      </c>
      <c r="G24" s="64">
        <f>IF(C24="","",D24+E24-F24)</f>
        <v>12</v>
      </c>
      <c r="H24" s="54">
        <f>VLOOKUP(B24,'Base de donnée articles'!A17:F24,4,0)</f>
        <v>10</v>
      </c>
      <c r="I24" s="54">
        <f>H24*G24</f>
        <v>120</v>
      </c>
    </row>
    <row r="25" spans="2:9" x14ac:dyDescent="0.25">
      <c r="B25" s="48" t="str">
        <f>IF('Base de donnée articles'!A461="","",'Base de donnée articles'!A461)</f>
        <v xml:space="preserve">bobine </v>
      </c>
      <c r="C25" s="44" t="str">
        <f>IF('Base de donnée articles'!B461="","",'Base de donnée articles'!B461)</f>
        <v>bobine /48 vac</v>
      </c>
      <c r="D25" s="54">
        <v>0</v>
      </c>
      <c r="E25" s="54">
        <f>IF(B25="","",SUMIFS('Journal entrées et sorties'!D$8:D$415,'Journal entrées et sorties'!C$8:C$415,C25))</f>
        <v>2</v>
      </c>
      <c r="F25" s="54">
        <f>IF(C25="","",SUMIFS('Journal entrées et sorties'!E$8:E$515,'Journal entrées et sorties'!C$8:C$515,C25))</f>
        <v>0</v>
      </c>
      <c r="G25" s="64">
        <f>IF(C25="","",D25+E25-F25)</f>
        <v>2</v>
      </c>
      <c r="H25" s="54">
        <f>VLOOKUP(B25,'Base de donnée articles'!A461:F521,4,0)</f>
        <v>10</v>
      </c>
      <c r="I25" s="54">
        <f>H25*G25</f>
        <v>20</v>
      </c>
    </row>
    <row r="26" spans="2:9" ht="30" x14ac:dyDescent="0.25">
      <c r="B26" s="48" t="str">
        <f>IF('Base de donnée articles'!A18="","",'Base de donnée articles'!A18)</f>
        <v>bobine 1</v>
      </c>
      <c r="C26" s="44" t="str">
        <f>IF('Base de donnée articles'!B18="","",'Base de donnée articles'!B18)</f>
        <v>bobine 1/type MSFG-24/42-50/60-OD   24V DC et 42V AC  ref 809 35 014</v>
      </c>
      <c r="D26" s="54">
        <v>5</v>
      </c>
      <c r="E26" s="54">
        <f>IF(B26="","",SUMIFS('Journal entrées et sorties'!D$8:D$415,'Journal entrées et sorties'!C$8:C$415,C26))</f>
        <v>0</v>
      </c>
      <c r="F26" s="54">
        <f>IF(C26="","",SUMIFS('Journal entrées et sorties'!E$8:E$515,'Journal entrées et sorties'!C$8:C$515,C26))</f>
        <v>0</v>
      </c>
      <c r="G26" s="64">
        <f>IF(C26="","",D26+E26-F26)</f>
        <v>5</v>
      </c>
      <c r="H26" s="54">
        <f>VLOOKUP(B26,'Base de donnée articles'!A18:F25,4,0)</f>
        <v>10</v>
      </c>
      <c r="I26" s="54">
        <f>H26*G26</f>
        <v>50</v>
      </c>
    </row>
    <row r="27" spans="2:9" x14ac:dyDescent="0.25">
      <c r="B27" s="48" t="str">
        <f>IF('Base de donnée articles'!A19="","",'Base de donnée articles'!A19)</f>
        <v>bobine 2</v>
      </c>
      <c r="C27" s="44" t="str">
        <f>IF('Base de donnée articles'!B19="","",'Base de donnée articles'!B19)</f>
        <v>bobine 2/Type 115-120V AC  ref 430 041 54</v>
      </c>
      <c r="D27" s="54">
        <v>5</v>
      </c>
      <c r="E27" s="54">
        <f>IF(B27="","",SUMIFS('Journal entrées et sorties'!D$8:D$415,'Journal entrées et sorties'!C$8:C$415,C27))</f>
        <v>0</v>
      </c>
      <c r="F27" s="54">
        <f>IF(C27="","",SUMIFS('Journal entrées et sorties'!E$8:E$515,'Journal entrées et sorties'!C$8:C$515,C27))</f>
        <v>0</v>
      </c>
      <c r="G27" s="64">
        <f>IF(C27="","",D27+E27-F27)</f>
        <v>5</v>
      </c>
      <c r="H27" s="54">
        <f>VLOOKUP(B27,'Base de donnée articles'!A19:F26,4,0)</f>
        <v>10</v>
      </c>
      <c r="I27" s="54">
        <f>H27*G27</f>
        <v>50</v>
      </c>
    </row>
    <row r="28" spans="2:9" x14ac:dyDescent="0.25">
      <c r="B28" s="48" t="str">
        <f>IF('Base de donnée articles'!A20="","",'Base de donnée articles'!A20)</f>
        <v>bobine 3</v>
      </c>
      <c r="C28" s="44" t="str">
        <f>IF('Base de donnée articles'!B20="","",'Base de donnée articles'!B20)</f>
        <v>bobine 3/Type 230V AC  ref 430 044 22</v>
      </c>
      <c r="D28" s="54">
        <v>5</v>
      </c>
      <c r="E28" s="54">
        <f>IF(B28="","",SUMIFS('Journal entrées et sorties'!D$8:D$415,'Journal entrées et sorties'!C$8:C$415,C28))</f>
        <v>0</v>
      </c>
      <c r="F28" s="54">
        <f>IF(C28="","",SUMIFS('Journal entrées et sorties'!E$8:E$515,'Journal entrées et sorties'!C$8:C$515,C28))</f>
        <v>0</v>
      </c>
      <c r="G28" s="64">
        <f>IF(C28="","",D28+E28-F28)</f>
        <v>5</v>
      </c>
      <c r="H28" s="54">
        <f>VLOOKUP(B28,'Base de donnée articles'!A20:F27,4,0)</f>
        <v>10</v>
      </c>
      <c r="I28" s="54">
        <f>H28*G28</f>
        <v>50</v>
      </c>
    </row>
    <row r="29" spans="2:9" x14ac:dyDescent="0.25">
      <c r="B29" s="48" t="str">
        <f>IF('Base de donnée articles'!A21="","",'Base de donnée articles'!A21)</f>
        <v>bobine 4</v>
      </c>
      <c r="C29" s="44" t="str">
        <f>IF('Base de donnée articles'!B21="","",'Base de donnée articles'!B21)</f>
        <v>bobine 4/Type 240V  ref 1 824 210 220 ou 1 824 210 234</v>
      </c>
      <c r="D29" s="54">
        <v>5</v>
      </c>
      <c r="E29" s="54">
        <f>IF(B29="","",SUMIFS('Journal entrées et sorties'!D$8:D$415,'Journal entrées et sorties'!C$8:C$415,C29))</f>
        <v>0</v>
      </c>
      <c r="F29" s="54">
        <f>IF(C29="","",SUMIFS('Journal entrées et sorties'!E$8:E$515,'Journal entrées et sorties'!C$8:C$515,C29))</f>
        <v>0</v>
      </c>
      <c r="G29" s="64">
        <f>IF(C29="","",D29+E29-F29)</f>
        <v>5</v>
      </c>
      <c r="H29" s="54">
        <f>VLOOKUP(B29,'Base de donnée articles'!A21:F28,4,0)</f>
        <v>10</v>
      </c>
      <c r="I29" s="54">
        <f>H29*G29</f>
        <v>50</v>
      </c>
    </row>
    <row r="30" spans="2:9" x14ac:dyDescent="0.25">
      <c r="B30" s="48" t="str">
        <f>IF('Base de donnée articles'!A22="","",'Base de donnée articles'!A22)</f>
        <v>bobine 5</v>
      </c>
      <c r="C30" s="44" t="str">
        <f>IF('Base de donnée articles'!B22="","",'Base de donnée articles'!B22)</f>
        <v>bobine 5/type 24V AC ref 430 044 16 ou 430 04 181</v>
      </c>
      <c r="D30" s="54">
        <v>5</v>
      </c>
      <c r="E30" s="54">
        <f>IF(B30="","",SUMIFS('Journal entrées et sorties'!D$8:D$415,'Journal entrées et sorties'!C$8:C$415,C30))</f>
        <v>0</v>
      </c>
      <c r="F30" s="54">
        <f>IF(C30="","",SUMIFS('Journal entrées et sorties'!E$8:E$515,'Journal entrées et sorties'!C$8:C$515,C30))</f>
        <v>0</v>
      </c>
      <c r="G30" s="64">
        <f>IF(C30="","",D30+E30-F30)</f>
        <v>5</v>
      </c>
      <c r="H30" s="54">
        <f>VLOOKUP(B30,'Base de donnée articles'!A22:F29,4,0)</f>
        <v>10</v>
      </c>
      <c r="I30" s="54">
        <f>H30*G30</f>
        <v>50</v>
      </c>
    </row>
    <row r="31" spans="2:9" x14ac:dyDescent="0.25">
      <c r="B31" s="48" t="str">
        <f>IF('Base de donnée articles'!A23="","",'Base de donnée articles'!A23)</f>
        <v>bobine 6</v>
      </c>
      <c r="C31" s="44" t="str">
        <f>IF('Base de donnée articles'!B23="","",'Base de donnée articles'!B23)</f>
        <v>bobine 6/Type 24V DC ref 430 041 66 ou 400 904 -042</v>
      </c>
      <c r="D31" s="54">
        <v>5</v>
      </c>
      <c r="E31" s="54">
        <f>IF(B31="","",SUMIFS('Journal entrées et sorties'!D$8:D$415,'Journal entrées et sorties'!C$8:C$415,C31))</f>
        <v>0</v>
      </c>
      <c r="F31" s="54">
        <f>IF(C31="","",SUMIFS('Journal entrées et sorties'!E$8:E$515,'Journal entrées et sorties'!C$8:C$515,C31))</f>
        <v>0</v>
      </c>
      <c r="G31" s="64">
        <f>IF(C31="","",D31+E31-F31)</f>
        <v>5</v>
      </c>
      <c r="H31" s="54">
        <f>VLOOKUP(B31,'Base de donnée articles'!A23:F30,4,0)</f>
        <v>10</v>
      </c>
      <c r="I31" s="54">
        <f>H31*G31</f>
        <v>50</v>
      </c>
    </row>
    <row r="32" spans="2:9" x14ac:dyDescent="0.25">
      <c r="B32" s="48" t="str">
        <f>IF('Base de donnée articles'!A24="","",'Base de donnée articles'!A24)</f>
        <v>bobine 7</v>
      </c>
      <c r="C32" s="44" t="str">
        <f>IF('Base de donnée articles'!B24="","",'Base de donnée articles'!B24)</f>
        <v>bobine 7/Type 48V AC    ref 430 044 17</v>
      </c>
      <c r="D32" s="54">
        <v>5</v>
      </c>
      <c r="E32" s="54">
        <f>IF(B32="","",SUMIFS('Journal entrées et sorties'!D$8:D$415,'Journal entrées et sorties'!C$8:C$415,C32))</f>
        <v>0</v>
      </c>
      <c r="F32" s="54">
        <f>IF(C32="","",SUMIFS('Journal entrées et sorties'!E$8:E$515,'Journal entrées et sorties'!C$8:C$515,C32))</f>
        <v>0</v>
      </c>
      <c r="G32" s="64">
        <f>IF(C32="","",D32+E32-F32)</f>
        <v>5</v>
      </c>
      <c r="H32" s="54">
        <f>VLOOKUP(B32,'Base de donnée articles'!A24:F31,4,0)</f>
        <v>10</v>
      </c>
      <c r="I32" s="54">
        <f>H32*G32</f>
        <v>50</v>
      </c>
    </row>
    <row r="33" spans="2:9" x14ac:dyDescent="0.25">
      <c r="B33" s="48" t="str">
        <f>IF('Base de donnée articles'!A410="","",'Base de donnée articles'!A410)</f>
        <v xml:space="preserve">bouton arrêt d'urgence zb4bc4 </v>
      </c>
      <c r="C33" s="44" t="str">
        <f>IF('Base de donnée articles'!B410="","",'Base de donnée articles'!B410)</f>
        <v>bouton arrêt d'urgence zb4bc4 / zb4bc4</v>
      </c>
      <c r="D33" s="54">
        <v>0</v>
      </c>
      <c r="E33" s="54">
        <f>IF(B33="","",SUMIFS('Journal entrées et sorties'!D$8:D$415,'Journal entrées et sorties'!C$8:C$415,C33))</f>
        <v>0</v>
      </c>
      <c r="F33" s="54">
        <f>IF(C33="","",SUMIFS('Journal entrées et sorties'!E$8:E$515,'Journal entrées et sorties'!C$8:C$515,C33))</f>
        <v>0</v>
      </c>
      <c r="G33" s="64">
        <f>IF(C33="","",D33+E33-F33)</f>
        <v>0</v>
      </c>
      <c r="H33" s="54">
        <f>VLOOKUP(B33,'Base de donnée articles'!A410:F448,4,0)</f>
        <v>10</v>
      </c>
      <c r="I33" s="54">
        <f>H33*G33</f>
        <v>0</v>
      </c>
    </row>
    <row r="34" spans="2:9" x14ac:dyDescent="0.25">
      <c r="B34" s="48" t="str">
        <f>IF('Base de donnée articles'!A25="","",'Base de donnée articles'!A25)</f>
        <v>Bride 1</v>
      </c>
      <c r="C34" s="44" t="str">
        <f>IF('Base de donnée articles'!B25="","",'Base de donnée articles'!B25)</f>
        <v>Bride 1/Diam 105</v>
      </c>
      <c r="D34" s="54">
        <v>1</v>
      </c>
      <c r="E34" s="54">
        <f>IF(B34="","",SUMIFS('Journal entrées et sorties'!D$8:D$415,'Journal entrées et sorties'!C$8:C$415,C34))</f>
        <v>0</v>
      </c>
      <c r="F34" s="54">
        <f>IF(C34="","",SUMIFS('Journal entrées et sorties'!E$8:E$515,'Journal entrées et sorties'!C$8:C$515,C34))</f>
        <v>0</v>
      </c>
      <c r="G34" s="64">
        <f>IF(C34="","",D34+E34-F34)</f>
        <v>1</v>
      </c>
      <c r="H34" s="54">
        <f>VLOOKUP(B34,'Base de donnée articles'!A25:F32,4,0)</f>
        <v>10</v>
      </c>
      <c r="I34" s="54">
        <f>H34*G34</f>
        <v>10</v>
      </c>
    </row>
    <row r="35" spans="2:9" x14ac:dyDescent="0.25">
      <c r="B35" s="48" t="str">
        <f>IF('Base de donnée articles'!A26="","",'Base de donnée articles'!A26)</f>
        <v>Bride 10</v>
      </c>
      <c r="C35" s="44" t="str">
        <f>IF('Base de donnée articles'!B26="","",'Base de donnée articles'!B26)</f>
        <v>Bride 10/K534.206.200</v>
      </c>
      <c r="D35" s="54">
        <v>1</v>
      </c>
      <c r="E35" s="54">
        <f>IF(B35="","",SUMIFS('Journal entrées et sorties'!D$8:D$415,'Journal entrées et sorties'!C$8:C$415,C35))</f>
        <v>0</v>
      </c>
      <c r="F35" s="54">
        <f>IF(C35="","",SUMIFS('Journal entrées et sorties'!E$8:E$515,'Journal entrées et sorties'!C$8:C$515,C35))</f>
        <v>0</v>
      </c>
      <c r="G35" s="64">
        <f>IF(C35="","",D35+E35-F35)</f>
        <v>1</v>
      </c>
      <c r="H35" s="54">
        <f>VLOOKUP(B35,'Base de donnée articles'!A26:F33,4,0)</f>
        <v>10</v>
      </c>
      <c r="I35" s="54">
        <f>H35*G35</f>
        <v>10</v>
      </c>
    </row>
    <row r="36" spans="2:9" x14ac:dyDescent="0.25">
      <c r="B36" s="48" t="str">
        <f>IF('Base de donnée articles'!A27="","",'Base de donnée articles'!A27)</f>
        <v>Bride 2</v>
      </c>
      <c r="C36" s="44" t="str">
        <f>IF('Base de donnée articles'!B27="","",'Base de donnée articles'!B27)</f>
        <v>Bride 2/Diam 120</v>
      </c>
      <c r="D36" s="54">
        <v>1</v>
      </c>
      <c r="E36" s="54">
        <f>IF(B36="","",SUMIFS('Journal entrées et sorties'!D$8:D$415,'Journal entrées et sorties'!C$8:C$415,C36))</f>
        <v>0</v>
      </c>
      <c r="F36" s="54">
        <f>IF(C36="","",SUMIFS('Journal entrées et sorties'!E$8:E$515,'Journal entrées et sorties'!C$8:C$515,C36))</f>
        <v>0</v>
      </c>
      <c r="G36" s="64">
        <f>IF(C36="","",D36+E36-F36)</f>
        <v>1</v>
      </c>
      <c r="H36" s="54">
        <f>VLOOKUP(B36,'Base de donnée articles'!A27:F34,4,0)</f>
        <v>10</v>
      </c>
      <c r="I36" s="54">
        <f>H36*G36</f>
        <v>10</v>
      </c>
    </row>
    <row r="37" spans="2:9" x14ac:dyDescent="0.25">
      <c r="B37" s="48" t="str">
        <f>IF('Base de donnée articles'!A28="","",'Base de donnée articles'!A28)</f>
        <v>Bride 3</v>
      </c>
      <c r="C37" s="44" t="str">
        <f>IF('Base de donnée articles'!B28="","",'Base de donnée articles'!B28)</f>
        <v>Bride 3/Diam 140</v>
      </c>
      <c r="D37" s="54">
        <v>1</v>
      </c>
      <c r="E37" s="54">
        <f>IF(B37="","",SUMIFS('Journal entrées et sorties'!D$8:D$415,'Journal entrées et sorties'!C$8:C$415,C37))</f>
        <v>0</v>
      </c>
      <c r="F37" s="54">
        <f>IF(C37="","",SUMIFS('Journal entrées et sorties'!E$8:E$515,'Journal entrées et sorties'!C$8:C$515,C37))</f>
        <v>0</v>
      </c>
      <c r="G37" s="64">
        <f>IF(C37="","",D37+E37-F37)</f>
        <v>1</v>
      </c>
      <c r="H37" s="54">
        <f>VLOOKUP(B37,'Base de donnée articles'!A28:F35,4,0)</f>
        <v>10</v>
      </c>
      <c r="I37" s="54">
        <f>H37*G37</f>
        <v>10</v>
      </c>
    </row>
    <row r="38" spans="2:9" x14ac:dyDescent="0.25">
      <c r="B38" s="48" t="str">
        <f>IF('Base de donnée articles'!A29="","",'Base de donnée articles'!A29)</f>
        <v>Bride 4</v>
      </c>
      <c r="C38" s="44" t="str">
        <f>IF('Base de donnée articles'!B29="","",'Base de donnée articles'!B29)</f>
        <v>Bride 4/Diam 160</v>
      </c>
      <c r="D38" s="54">
        <v>1</v>
      </c>
      <c r="E38" s="54">
        <f>IF(B38="","",SUMIFS('Journal entrées et sorties'!D$8:D$415,'Journal entrées et sorties'!C$8:C$415,C38))</f>
        <v>0</v>
      </c>
      <c r="F38" s="54">
        <f>IF(C38="","",SUMIFS('Journal entrées et sorties'!E$8:E$515,'Journal entrées et sorties'!C$8:C$515,C38))</f>
        <v>0</v>
      </c>
      <c r="G38" s="64">
        <f>IF(C38="","",D38+E38-F38)</f>
        <v>1</v>
      </c>
      <c r="H38" s="54">
        <f>VLOOKUP(B38,'Base de donnée articles'!A29:F36,4,0)</f>
        <v>10</v>
      </c>
      <c r="I38" s="54">
        <f>H38*G38</f>
        <v>10</v>
      </c>
    </row>
    <row r="39" spans="2:9" x14ac:dyDescent="0.25">
      <c r="B39" s="48" t="str">
        <f>IF('Base de donnée articles'!A30="","",'Base de donnée articles'!A30)</f>
        <v>Bride 5</v>
      </c>
      <c r="C39" s="44" t="str">
        <f>IF('Base de donnée articles'!B30="","",'Base de donnée articles'!B30)</f>
        <v>Bride 5/K531.203</v>
      </c>
      <c r="D39" s="54">
        <v>1</v>
      </c>
      <c r="E39" s="54">
        <f>IF(B39="","",SUMIFS('Journal entrées et sorties'!D$8:D$415,'Journal entrées et sorties'!C$8:C$415,C39))</f>
        <v>0</v>
      </c>
      <c r="F39" s="54">
        <f>IF(C39="","",SUMIFS('Journal entrées et sorties'!E$8:E$515,'Journal entrées et sorties'!C$8:C$515,C39))</f>
        <v>0</v>
      </c>
      <c r="G39" s="64">
        <f>IF(C39="","",D39+E39-F39)</f>
        <v>1</v>
      </c>
      <c r="H39" s="54">
        <f>VLOOKUP(B39,'Base de donnée articles'!A30:F37,4,0)</f>
        <v>10</v>
      </c>
      <c r="I39" s="54">
        <f>H39*G39</f>
        <v>10</v>
      </c>
    </row>
    <row r="40" spans="2:9" x14ac:dyDescent="0.25">
      <c r="B40" s="48" t="str">
        <f>IF('Base de donnée articles'!A31="","",'Base de donnée articles'!A31)</f>
        <v>Bride 6</v>
      </c>
      <c r="C40" s="44" t="str">
        <f>IF('Base de donnée articles'!B31="","",'Base de donnée articles'!B31)</f>
        <v>Bride 6/K532.203</v>
      </c>
      <c r="D40" s="54">
        <v>1</v>
      </c>
      <c r="E40" s="54">
        <f>IF(B40="","",SUMIFS('Journal entrées et sorties'!D$8:D$415,'Journal entrées et sorties'!C$8:C$415,C40))</f>
        <v>0</v>
      </c>
      <c r="F40" s="54">
        <f>IF(C40="","",SUMIFS('Journal entrées et sorties'!E$8:E$515,'Journal entrées et sorties'!C$8:C$515,C40))</f>
        <v>0</v>
      </c>
      <c r="G40" s="64">
        <f>IF(C40="","",D40+E40-F40)</f>
        <v>1</v>
      </c>
      <c r="H40" s="54">
        <f>VLOOKUP(B40,'Base de donnée articles'!A31:F38,4,0)</f>
        <v>10</v>
      </c>
      <c r="I40" s="54">
        <f>H40*G40</f>
        <v>10</v>
      </c>
    </row>
    <row r="41" spans="2:9" x14ac:dyDescent="0.25">
      <c r="B41" s="48" t="str">
        <f>IF('Base de donnée articles'!A32="","",'Base de donnée articles'!A32)</f>
        <v>Bride 7</v>
      </c>
      <c r="C41" s="44" t="str">
        <f>IF('Base de donnée articles'!B32="","",'Base de donnée articles'!B32)</f>
        <v>Bride 7/K532.203</v>
      </c>
      <c r="D41" s="54">
        <v>1</v>
      </c>
      <c r="E41" s="54">
        <f>IF(B41="","",SUMIFS('Journal entrées et sorties'!D$8:D$415,'Journal entrées et sorties'!C$8:C$415,C41))</f>
        <v>0</v>
      </c>
      <c r="F41" s="54">
        <f>IF(C41="","",SUMIFS('Journal entrées et sorties'!E$8:E$515,'Journal entrées et sorties'!C$8:C$515,C41))</f>
        <v>0</v>
      </c>
      <c r="G41" s="64">
        <f>IF(C41="","",D41+E41-F41)</f>
        <v>1</v>
      </c>
      <c r="H41" s="54">
        <f>VLOOKUP(B41,'Base de donnée articles'!A32:F39,4,0)</f>
        <v>10</v>
      </c>
      <c r="I41" s="54">
        <f>H41*G41</f>
        <v>10</v>
      </c>
    </row>
    <row r="42" spans="2:9" x14ac:dyDescent="0.25">
      <c r="B42" s="48" t="str">
        <f>IF('Base de donnée articles'!A33="","",'Base de donnée articles'!A33)</f>
        <v>Bride 8</v>
      </c>
      <c r="C42" s="44" t="str">
        <f>IF('Base de donnée articles'!B33="","",'Base de donnée articles'!B33)</f>
        <v>Bride 8/K532.206.120</v>
      </c>
      <c r="D42" s="54">
        <v>1</v>
      </c>
      <c r="E42" s="54">
        <f>IF(B42="","",SUMIFS('Journal entrées et sorties'!D$8:D$415,'Journal entrées et sorties'!C$8:C$415,C42))</f>
        <v>0</v>
      </c>
      <c r="F42" s="54">
        <f>IF(C42="","",SUMIFS('Journal entrées et sorties'!E$8:E$515,'Journal entrées et sorties'!C$8:C$515,C42))</f>
        <v>0</v>
      </c>
      <c r="G42" s="64">
        <f>IF(C42="","",D42+E42-F42)</f>
        <v>1</v>
      </c>
      <c r="H42" s="54">
        <f>VLOOKUP(B42,'Base de donnée articles'!A33:F40,4,0)</f>
        <v>10</v>
      </c>
      <c r="I42" s="54">
        <f>H42*G42</f>
        <v>10</v>
      </c>
    </row>
    <row r="43" spans="2:9" x14ac:dyDescent="0.25">
      <c r="B43" s="48" t="str">
        <f>IF('Base de donnée articles'!A34="","",'Base de donnée articles'!A34)</f>
        <v>Bride 9</v>
      </c>
      <c r="C43" s="44" t="str">
        <f>IF('Base de donnée articles'!B34="","",'Base de donnée articles'!B34)</f>
        <v>Bride 9/K533.206.140</v>
      </c>
      <c r="D43" s="54">
        <v>1</v>
      </c>
      <c r="E43" s="54">
        <f>IF(B43="","",SUMIFS('Journal entrées et sorties'!D$8:D$415,'Journal entrées et sorties'!C$8:C$415,C43))</f>
        <v>0</v>
      </c>
      <c r="F43" s="54">
        <f>IF(C43="","",SUMIFS('Journal entrées et sorties'!E$8:E$515,'Journal entrées et sorties'!C$8:C$515,C43))</f>
        <v>0</v>
      </c>
      <c r="G43" s="64">
        <f>IF(C43="","",D43+E43-F43)</f>
        <v>1</v>
      </c>
      <c r="H43" s="54">
        <f>VLOOKUP(B43,'Base de donnée articles'!A34:F41,4,0)</f>
        <v>10</v>
      </c>
      <c r="I43" s="54">
        <f>H43*G43</f>
        <v>10</v>
      </c>
    </row>
    <row r="44" spans="2:9" x14ac:dyDescent="0.25">
      <c r="B44" s="48" t="str">
        <f>IF('Base de donnée articles'!A35="","",'Base de donnée articles'!A35)</f>
        <v>Bride B5</v>
      </c>
      <c r="C44" s="44" t="str">
        <f>IF('Base de donnée articles'!B35="","",'Base de donnée articles'!B35)</f>
        <v>Bride B5/Diam 200</v>
      </c>
      <c r="D44" s="54">
        <v>1</v>
      </c>
      <c r="E44" s="54">
        <f>IF(B44="","",SUMIFS('Journal entrées et sorties'!D$8:D$415,'Journal entrées et sorties'!C$8:C$415,C44))</f>
        <v>0</v>
      </c>
      <c r="F44" s="54">
        <f>IF(C44="","",SUMIFS('Journal entrées et sorties'!E$8:E$515,'Journal entrées et sorties'!C$8:C$515,C44))</f>
        <v>0</v>
      </c>
      <c r="G44" s="64">
        <f>IF(C44="","",D44+E44-F44)</f>
        <v>1</v>
      </c>
      <c r="H44" s="54">
        <f>VLOOKUP(B44,'Base de donnée articles'!A35:F42,4,0)</f>
        <v>10</v>
      </c>
      <c r="I44" s="54">
        <f>H44*G44</f>
        <v>10</v>
      </c>
    </row>
    <row r="45" spans="2:9" x14ac:dyDescent="0.25">
      <c r="B45" s="48" t="str">
        <f>IF('Base de donnée articles'!A486="","",'Base de donnée articles'!A486)</f>
        <v>bride ho32fa</v>
      </c>
      <c r="C45" s="44" t="str">
        <f>IF('Base de donnée articles'!B486="","",'Base de donnée articles'!B486)</f>
        <v>bride ho32fa/dpa1/4t</v>
      </c>
      <c r="D45" s="54">
        <v>0</v>
      </c>
      <c r="E45" s="65">
        <f>IF(B45="","",SUMIFS('Journal entrées et sorties'!D$8:D$415,'Journal entrées et sorties'!C$8:C$415,C45))</f>
        <v>2</v>
      </c>
      <c r="F45" s="54">
        <f>IF(C45="","",SUMIFS('Journal entrées et sorties'!E$8:E$515,'Journal entrées et sorties'!C$8:C$515,C45))</f>
        <v>0</v>
      </c>
      <c r="G45" s="64">
        <f>IF(C45="","",D45+E45-F45)</f>
        <v>2</v>
      </c>
      <c r="H45" s="54">
        <f>VLOOKUP(B45,'Base de donnée articles'!A486:F546,4,0)</f>
        <v>10</v>
      </c>
      <c r="I45" s="54">
        <f>H45*G45</f>
        <v>20</v>
      </c>
    </row>
    <row r="46" spans="2:9" x14ac:dyDescent="0.25">
      <c r="B46" s="48" t="str">
        <f>IF('Base de donnée articles'!A420="","",'Base de donnée articles'!A420)</f>
        <v>bride reducteur</v>
      </c>
      <c r="C46" s="44" t="str">
        <f>IF('Base de donnée articles'!B420="","",'Base de donnée articles'!B420)</f>
        <v>bride reducteur/bride k4 t80 b14</v>
      </c>
      <c r="D46" s="54">
        <v>0</v>
      </c>
      <c r="E46" s="54">
        <f>IF(B46="","",SUMIFS('Journal entrées et sorties'!D$8:D$415,'Journal entrées et sorties'!C$8:C$415,C46))</f>
        <v>2</v>
      </c>
      <c r="F46" s="54">
        <f>IF(C46="","",SUMIFS('Journal entrées et sorties'!E$8:E$515,'Journal entrées et sorties'!C$8:C$515,C46))</f>
        <v>0</v>
      </c>
      <c r="G46" s="64">
        <f>IF(C46="","",D46+E46-F46)</f>
        <v>2</v>
      </c>
      <c r="H46" s="54">
        <f>VLOOKUP(B46,'Base de donnée articles'!A420:F496,4,0)</f>
        <v>10</v>
      </c>
      <c r="I46" s="54">
        <f>H46*G46</f>
        <v>20</v>
      </c>
    </row>
    <row r="47" spans="2:9" x14ac:dyDescent="0.25">
      <c r="B47" s="48" t="str">
        <f>IF('Base de donnée articles'!A475="","",'Base de donnée articles'!A475)</f>
        <v>cable electrique</v>
      </c>
      <c r="C47" s="44" t="str">
        <f>IF('Base de donnée articles'!B475="","",'Base de donnée articles'!B475)</f>
        <v>cable electrique/4g1,5</v>
      </c>
      <c r="D47" s="54">
        <v>0</v>
      </c>
      <c r="E47" s="65">
        <f>IF(B47="","",SUMIFS('Journal entrées et sorties'!D$8:D$415,'Journal entrées et sorties'!C$8:C$415,C47))</f>
        <v>25</v>
      </c>
      <c r="F47" s="54">
        <f>IF(C47="","",SUMIFS('Journal entrées et sorties'!E$8:E$515,'Journal entrées et sorties'!C$8:C$515,C47))</f>
        <v>0</v>
      </c>
      <c r="G47" s="64">
        <f>IF(C47="","",D47+E47-F47)</f>
        <v>25</v>
      </c>
      <c r="H47" s="54">
        <f>VLOOKUP(B47,'Base de donnée articles'!A475:F535,4,0)</f>
        <v>10</v>
      </c>
      <c r="I47" s="54">
        <f>H47*G47</f>
        <v>250</v>
      </c>
    </row>
    <row r="48" spans="2:9" x14ac:dyDescent="0.25">
      <c r="B48" s="48" t="str">
        <f>IF('Base de donnée articles'!A476="","",'Base de donnée articles'!A476)</f>
        <v>cable electrique</v>
      </c>
      <c r="C48" s="44" t="str">
        <f>IF('Base de donnée articles'!B476="","",'Base de donnée articles'!B476)</f>
        <v>cable electrique/5g1</v>
      </c>
      <c r="D48" s="54">
        <v>0</v>
      </c>
      <c r="E48" s="65">
        <f>IF(B48="","",SUMIFS('Journal entrées et sorties'!D$8:D$415,'Journal entrées et sorties'!C$8:C$415,C48))</f>
        <v>25</v>
      </c>
      <c r="F48" s="54">
        <f>IF(C48="","",SUMIFS('Journal entrées et sorties'!E$8:E$515,'Journal entrées et sorties'!C$8:C$515,C48))</f>
        <v>0</v>
      </c>
      <c r="G48" s="64">
        <f>IF(C48="","",D48+E48-F48)</f>
        <v>25</v>
      </c>
      <c r="H48" s="54">
        <f>VLOOKUP(B48,'Base de donnée articles'!A476:F536,4,0)</f>
        <v>10</v>
      </c>
      <c r="I48" s="54">
        <f>H48*G48</f>
        <v>250</v>
      </c>
    </row>
    <row r="49" spans="2:9" x14ac:dyDescent="0.25">
      <c r="B49" s="48" t="str">
        <f>IF('Base de donnée articles'!A36="","",'Base de donnée articles'!A36)</f>
        <v>cable et connecteur</v>
      </c>
      <c r="C49" s="44" t="str">
        <f>IF('Base de donnée articles'!B36="","",'Base de donnée articles'!B36)</f>
        <v>cable et connecteur/WC4T-5/TEL</v>
      </c>
      <c r="D49" s="54">
        <v>2</v>
      </c>
      <c r="E49" s="54">
        <f>IF(B49="","",SUMIFS('Journal entrées et sorties'!D$8:D$415,'Journal entrées et sorties'!C$8:C$415,C49))</f>
        <v>0</v>
      </c>
      <c r="F49" s="54">
        <f>IF(C49="","",SUMIFS('Journal entrées et sorties'!E$8:E$515,'Journal entrées et sorties'!C$8:C$515,C49))</f>
        <v>1</v>
      </c>
      <c r="G49" s="64">
        <f>IF(C49="","",D49+E49-F49)</f>
        <v>1</v>
      </c>
      <c r="H49" s="54">
        <f>VLOOKUP(B49,'Base de donnée articles'!A36:F43,4,0)</f>
        <v>10</v>
      </c>
      <c r="I49" s="54">
        <f>H49*G49</f>
        <v>10</v>
      </c>
    </row>
    <row r="50" spans="2:9" x14ac:dyDescent="0.25">
      <c r="B50" s="48" t="str">
        <f>IF('Base de donnée articles'!A37="","",'Base de donnée articles'!A37)</f>
        <v>Capteur 1</v>
      </c>
      <c r="C50" s="44" t="str">
        <f>IF('Base de donnée articles'!B37="","",'Base de donnée articles'!B37)</f>
        <v>Capteur 1/804 82 041</v>
      </c>
      <c r="D50" s="54">
        <v>1</v>
      </c>
      <c r="E50" s="54">
        <f>IF(B50="","",SUMIFS('Journal entrées et sorties'!D$8:D$415,'Journal entrées et sorties'!C$8:C$415,C50))</f>
        <v>0</v>
      </c>
      <c r="F50" s="54">
        <f>IF(C50="","",SUMIFS('Journal entrées et sorties'!E$8:E$515,'Journal entrées et sorties'!C$8:C$515,C50))</f>
        <v>0</v>
      </c>
      <c r="G50" s="64">
        <f>IF(C50="","",D50+E50-F50)</f>
        <v>1</v>
      </c>
      <c r="H50" s="54">
        <f>VLOOKUP(B50,'Base de donnée articles'!A37:F44,4,0)</f>
        <v>10</v>
      </c>
      <c r="I50" s="54">
        <f>H50*G50</f>
        <v>10</v>
      </c>
    </row>
    <row r="51" spans="2:9" x14ac:dyDescent="0.25">
      <c r="B51" s="48" t="str">
        <f>IF('Base de donnée articles'!A38="","",'Base de donnée articles'!A38)</f>
        <v>Capteur 2</v>
      </c>
      <c r="C51" s="44" t="str">
        <f>IF('Base de donnée articles'!B38="","",'Base de donnée articles'!B38)</f>
        <v>Capteur 2/805 13 520</v>
      </c>
      <c r="D51" s="54">
        <v>1</v>
      </c>
      <c r="E51" s="54">
        <f>IF(B51="","",SUMIFS('Journal entrées et sorties'!D$8:D$415,'Journal entrées et sorties'!C$8:C$415,C51))</f>
        <v>0</v>
      </c>
      <c r="F51" s="54">
        <f>IF(C51="","",SUMIFS('Journal entrées et sorties'!E$8:E$515,'Journal entrées et sorties'!C$8:C$515,C51))</f>
        <v>0</v>
      </c>
      <c r="G51" s="64">
        <f>IF(C51="","",D51+E51-F51)</f>
        <v>1</v>
      </c>
      <c r="H51" s="54">
        <f>VLOOKUP(B51,'Base de donnée articles'!A38:F45,4,0)</f>
        <v>10</v>
      </c>
      <c r="I51" s="54">
        <f>H51*G51</f>
        <v>10</v>
      </c>
    </row>
    <row r="52" spans="2:9" x14ac:dyDescent="0.25">
      <c r="B52" s="48" t="str">
        <f>IF('Base de donnée articles'!A469="","",'Base de donnée articles'!A469)</f>
        <v>capteur corali</v>
      </c>
      <c r="C52" s="44" t="str">
        <f>IF('Base de donnée articles'!B469="","",'Base de donnée articles'!B469)</f>
        <v>capteur corali/clou 804821163</v>
      </c>
      <c r="D52" s="54">
        <v>0</v>
      </c>
      <c r="E52" s="65">
        <f>IF(B52="","",SUMIFS('Journal entrées et sorties'!D$8:D$415,'Journal entrées et sorties'!C$8:C$415,C52))</f>
        <v>2</v>
      </c>
      <c r="F52" s="54">
        <f>IF(C52="","",SUMIFS('Journal entrées et sorties'!E$8:E$515,'Journal entrées et sorties'!C$8:C$515,C52))</f>
        <v>0</v>
      </c>
      <c r="G52" s="64">
        <f>IF(C52="","",D52+E52-F52)</f>
        <v>2</v>
      </c>
      <c r="H52" s="54">
        <f>VLOOKUP(B52,'Base de donnée articles'!A469:F529,4,0)</f>
        <v>10</v>
      </c>
      <c r="I52" s="54">
        <f>H52*G52</f>
        <v>20</v>
      </c>
    </row>
    <row r="53" spans="2:9" x14ac:dyDescent="0.25">
      <c r="B53" s="48" t="str">
        <f>IF('Base de donnée articles'!A39="","",'Base de donnée articles'!A39)</f>
        <v>Capteur magnétique position vérin</v>
      </c>
      <c r="C53" s="44" t="str">
        <f>IF('Base de donnée articles'!B39="","",'Base de donnée articles'!B39)</f>
        <v>Capteur magnétique position vérin/REED-FL5-00</v>
      </c>
      <c r="D53" s="54">
        <v>3</v>
      </c>
      <c r="E53" s="54">
        <f>IF(B53="","",SUMIFS('Journal entrées et sorties'!D$8:D$415,'Journal entrées et sorties'!C$8:C$415,C53))</f>
        <v>3</v>
      </c>
      <c r="F53" s="54">
        <f>IF(C53="","",SUMIFS('Journal entrées et sorties'!E$8:E$515,'Journal entrées et sorties'!C$8:C$515,C53))</f>
        <v>0</v>
      </c>
      <c r="G53" s="64">
        <f>IF(C53="","",D53+E53-F53)</f>
        <v>6</v>
      </c>
      <c r="H53" s="54">
        <f>VLOOKUP(B53,'Base de donnée articles'!A39:F46,4,0)</f>
        <v>10</v>
      </c>
      <c r="I53" s="54">
        <f>H53*G53</f>
        <v>60</v>
      </c>
    </row>
    <row r="54" spans="2:9" x14ac:dyDescent="0.25">
      <c r="B54" s="48" t="str">
        <f>IF('Base de donnée articles'!A470="","",'Base de donnée articles'!A470)</f>
        <v>capteur pointes</v>
      </c>
      <c r="C54" s="44" t="str">
        <f>IF('Base de donnée articles'!B470="","",'Base de donnée articles'!B470)</f>
        <v>capteur pointes/cape b01an22pscv8</v>
      </c>
      <c r="D54" s="54">
        <v>0</v>
      </c>
      <c r="E54" s="65">
        <f>IF(B54="","",SUMIFS('Journal entrées et sorties'!D$8:D$415,'Journal entrées et sorties'!C$8:C$415,C54))</f>
        <v>2</v>
      </c>
      <c r="F54" s="54">
        <f>IF(C54="","",SUMIFS('Journal entrées et sorties'!E$8:E$515,'Journal entrées et sorties'!C$8:C$515,C54))</f>
        <v>0</v>
      </c>
      <c r="G54" s="64">
        <f>IF(C54="","",D54+E54-F54)</f>
        <v>2</v>
      </c>
      <c r="H54" s="54">
        <f>VLOOKUP(B54,'Base de donnée articles'!A470:F530,4,0)</f>
        <v>10</v>
      </c>
      <c r="I54" s="54">
        <f>H54*G54</f>
        <v>20</v>
      </c>
    </row>
    <row r="55" spans="2:9" x14ac:dyDescent="0.25">
      <c r="B55" s="48" t="str">
        <f>IF('Base de donnée articles'!A414="","",'Base de donnée articles'!A414)</f>
        <v>capteur position</v>
      </c>
      <c r="C55" s="44" t="str">
        <f>IF('Base de donnée articles'!B414="","",'Base de donnée articles'!B414)</f>
        <v>capteur position/xckt1587922</v>
      </c>
      <c r="D55" s="54">
        <v>1</v>
      </c>
      <c r="E55" s="54">
        <f>IF(B55="","",SUMIFS('Journal entrées et sorties'!D$8:D$415,'Journal entrées et sorties'!C$8:C$415,C55))</f>
        <v>0</v>
      </c>
      <c r="F55" s="54">
        <f>IF(C55="","",SUMIFS('Journal entrées et sorties'!E$8:E$515,'Journal entrées et sorties'!C$8:C$515,C55))</f>
        <v>1</v>
      </c>
      <c r="G55" s="64">
        <f>IF(C55="","",D55+E55-F55)</f>
        <v>0</v>
      </c>
      <c r="H55" s="54">
        <f>VLOOKUP(B55,'Base de donnée articles'!A414:F474,4,0)</f>
        <v>10</v>
      </c>
      <c r="I55" s="54">
        <f>H55*G55</f>
        <v>0</v>
      </c>
    </row>
    <row r="56" spans="2:9" x14ac:dyDescent="0.25">
      <c r="B56" s="48" t="str">
        <f>IF('Base de donnée articles'!A40="","",'Base de donnée articles'!A40)</f>
        <v>Capteurs de position tiges vérins 1</v>
      </c>
      <c r="C56" s="44" t="str">
        <f>IF('Base de donnée articles'!B40="","",'Base de donnée articles'!B40)</f>
        <v>Capteurs de position tiges vérins 1/322-20 0311</v>
      </c>
      <c r="D56" s="54">
        <v>1</v>
      </c>
      <c r="E56" s="54">
        <f>IF(B56="","",SUMIFS('Journal entrées et sorties'!D$8:D$415,'Journal entrées et sorties'!C$8:C$415,C56))</f>
        <v>0</v>
      </c>
      <c r="F56" s="54">
        <f>IF(C56="","",SUMIFS('Journal entrées et sorties'!E$8:E$515,'Journal entrées et sorties'!C$8:C$515,C56))</f>
        <v>0</v>
      </c>
      <c r="G56" s="64">
        <f>IF(C56="","",D56+E56-F56)</f>
        <v>1</v>
      </c>
      <c r="H56" s="54">
        <f>VLOOKUP(B56,'Base de donnée articles'!A40:F47,4,0)</f>
        <v>10</v>
      </c>
      <c r="I56" s="54">
        <f>H56*G56</f>
        <v>10</v>
      </c>
    </row>
    <row r="57" spans="2:9" x14ac:dyDescent="0.25">
      <c r="B57" s="48" t="str">
        <f>IF('Base de donnée articles'!A41="","",'Base de donnée articles'!A41)</f>
        <v>Capteurs de position tiges vérins 2</v>
      </c>
      <c r="C57" s="44" t="str">
        <f>IF('Base de donnée articles'!B41="","",'Base de donnée articles'!B41)</f>
        <v>Capteurs de position tiges vérins 2/88100142</v>
      </c>
      <c r="D57" s="54">
        <v>1</v>
      </c>
      <c r="E57" s="54">
        <f>IF(B57="","",SUMIFS('Journal entrées et sorties'!D$8:D$415,'Journal entrées et sorties'!C$8:C$415,C57))</f>
        <v>0</v>
      </c>
      <c r="F57" s="54">
        <f>IF(C57="","",SUMIFS('Journal entrées et sorties'!E$8:E$515,'Journal entrées et sorties'!C$8:C$515,C57))</f>
        <v>0</v>
      </c>
      <c r="G57" s="64">
        <f>IF(C57="","",D57+E57-F57)</f>
        <v>1</v>
      </c>
      <c r="H57" s="54">
        <f>VLOOKUP(B57,'Base de donnée articles'!A41:F48,4,0)</f>
        <v>10</v>
      </c>
      <c r="I57" s="54">
        <f>H57*G57</f>
        <v>10</v>
      </c>
    </row>
    <row r="58" spans="2:9" x14ac:dyDescent="0.25">
      <c r="B58" s="48" t="str">
        <f>IF('Base de donnée articles'!A42="","",'Base de donnée articles'!A42)</f>
        <v>Capteurs de position tiges vérins 3</v>
      </c>
      <c r="C58" s="44" t="str">
        <f>IF('Base de donnée articles'!B42="","",'Base de donnée articles'!B42)</f>
        <v>Capteurs de position tiges vérins 3/88100144</v>
      </c>
      <c r="D58" s="54">
        <v>1</v>
      </c>
      <c r="E58" s="54">
        <f>IF(B58="","",SUMIFS('Journal entrées et sorties'!D$8:D$415,'Journal entrées et sorties'!C$8:C$415,C58))</f>
        <v>0</v>
      </c>
      <c r="F58" s="54">
        <f>IF(C58="","",SUMIFS('Journal entrées et sorties'!E$8:E$515,'Journal entrées et sorties'!C$8:C$515,C58))</f>
        <v>0</v>
      </c>
      <c r="G58" s="64">
        <f>IF(C58="","",D58+E58-F58)</f>
        <v>1</v>
      </c>
      <c r="H58" s="54">
        <f>VLOOKUP(B58,'Base de donnée articles'!A42:F49,4,0)</f>
        <v>10</v>
      </c>
      <c r="I58" s="54">
        <f>H58*G58</f>
        <v>10</v>
      </c>
    </row>
    <row r="59" spans="2:9" x14ac:dyDescent="0.25">
      <c r="B59" s="48" t="str">
        <f>IF('Base de donnée articles'!A43="","",'Base de donnée articles'!A43)</f>
        <v>Capteurs de position tiges vérins 4</v>
      </c>
      <c r="C59" s="44" t="str">
        <f>IF('Base de donnée articles'!B43="","",'Base de donnée articles'!B43)</f>
        <v>Capteurs de position tiges vérins 4/88100186</v>
      </c>
      <c r="D59" s="54">
        <v>1</v>
      </c>
      <c r="E59" s="54">
        <f>IF(B59="","",SUMIFS('Journal entrées et sorties'!D$8:D$415,'Journal entrées et sorties'!C$8:C$415,C59))</f>
        <v>0</v>
      </c>
      <c r="F59" s="54">
        <f>IF(C59="","",SUMIFS('Journal entrées et sorties'!E$8:E$515,'Journal entrées et sorties'!C$8:C$515,C59))</f>
        <v>0</v>
      </c>
      <c r="G59" s="64">
        <f>IF(C59="","",D59+E59-F59)</f>
        <v>1</v>
      </c>
      <c r="H59" s="54">
        <f>VLOOKUP(B59,'Base de donnée articles'!A43:F50,4,0)</f>
        <v>10</v>
      </c>
      <c r="I59" s="54">
        <f>H59*G59</f>
        <v>10</v>
      </c>
    </row>
    <row r="60" spans="2:9" x14ac:dyDescent="0.25">
      <c r="B60" s="48" t="str">
        <f>IF('Base de donnée articles'!A44="","",'Base de donnée articles'!A44)</f>
        <v>Capteurs de position tiges vérins 5</v>
      </c>
      <c r="C60" s="44" t="str">
        <f>IF('Base de donnée articles'!B44="","",'Base de donnée articles'!B44)</f>
        <v>Capteurs de position tiges vérins 5/88100417</v>
      </c>
      <c r="D60" s="54">
        <v>1</v>
      </c>
      <c r="E60" s="54">
        <f>IF(B60="","",SUMIFS('Journal entrées et sorties'!D$8:D$415,'Journal entrées et sorties'!C$8:C$415,C60))</f>
        <v>0</v>
      </c>
      <c r="F60" s="54">
        <f>IF(C60="","",SUMIFS('Journal entrées et sorties'!E$8:E$515,'Journal entrées et sorties'!C$8:C$515,C60))</f>
        <v>0</v>
      </c>
      <c r="G60" s="64">
        <f>IF(C60="","",D60+E60-F60)</f>
        <v>1</v>
      </c>
      <c r="H60" s="54">
        <f>VLOOKUP(B60,'Base de donnée articles'!A44:F51,4,0)</f>
        <v>10</v>
      </c>
      <c r="I60" s="54">
        <f>H60*G60</f>
        <v>10</v>
      </c>
    </row>
    <row r="61" spans="2:9" x14ac:dyDescent="0.25">
      <c r="B61" s="48" t="str">
        <f>IF('Base de donnée articles'!A45="","",'Base de donnée articles'!A45)</f>
        <v>Capteurs de position tiges vérins 6</v>
      </c>
      <c r="C61" s="44" t="str">
        <f>IF('Base de donnée articles'!B45="","",'Base de donnée articles'!B45)</f>
        <v>Capteurs de position tiges vérins 6/88144201</v>
      </c>
      <c r="D61" s="54">
        <v>1</v>
      </c>
      <c r="E61" s="54">
        <f>IF(B61="","",SUMIFS('Journal entrées et sorties'!D$8:D$415,'Journal entrées et sorties'!C$8:C$415,C61))</f>
        <v>0</v>
      </c>
      <c r="F61" s="54">
        <f>IF(C61="","",SUMIFS('Journal entrées et sorties'!E$8:E$515,'Journal entrées et sorties'!C$8:C$515,C61))</f>
        <v>0</v>
      </c>
      <c r="G61" s="64">
        <f>IF(C61="","",D61+E61-F61)</f>
        <v>1</v>
      </c>
      <c r="H61" s="54">
        <f>VLOOKUP(B61,'Base de donnée articles'!A45:F52,4,0)</f>
        <v>10</v>
      </c>
      <c r="I61" s="54">
        <f>H61*G61</f>
        <v>10</v>
      </c>
    </row>
    <row r="62" spans="2:9" x14ac:dyDescent="0.25">
      <c r="B62" s="48" t="str">
        <f>IF('Base de donnée articles'!A46="","",'Base de donnée articles'!A46)</f>
        <v>Capteurs de position tiges vérins 7</v>
      </c>
      <c r="C62" s="44" t="str">
        <f>IF('Base de donnée articles'!B46="","",'Base de donnée articles'!B46)</f>
        <v>Capteurs de position tiges vérins 7/88144203</v>
      </c>
      <c r="D62" s="54">
        <v>1</v>
      </c>
      <c r="E62" s="54">
        <f>IF(B62="","",SUMIFS('Journal entrées et sorties'!D$8:D$415,'Journal entrées et sorties'!C$8:C$415,C62))</f>
        <v>0</v>
      </c>
      <c r="F62" s="54">
        <f>IF(C62="","",SUMIFS('Journal entrées et sorties'!E$8:E$515,'Journal entrées et sorties'!C$8:C$515,C62))</f>
        <v>0</v>
      </c>
      <c r="G62" s="64">
        <f>IF(C62="","",D62+E62-F62)</f>
        <v>1</v>
      </c>
      <c r="H62" s="54">
        <f>VLOOKUP(B62,'Base de donnée articles'!A46:F53,4,0)</f>
        <v>10</v>
      </c>
      <c r="I62" s="54">
        <f>H62*G62</f>
        <v>10</v>
      </c>
    </row>
    <row r="63" spans="2:9" x14ac:dyDescent="0.25">
      <c r="B63" s="48" t="str">
        <f>IF('Base de donnée articles'!A47="","",'Base de donnée articles'!A47)</f>
        <v>Capteurs de position tiges vérins 8</v>
      </c>
      <c r="C63" s="44" t="str">
        <f>IF('Base de donnée articles'!B47="","",'Base de donnée articles'!B47)</f>
        <v>Capteurs de position tiges vérins 8/REED-FL2-00</v>
      </c>
      <c r="D63" s="54">
        <v>1</v>
      </c>
      <c r="E63" s="54">
        <f>IF(B63="","",SUMIFS('Journal entrées et sorties'!D$8:D$415,'Journal entrées et sorties'!C$8:C$415,C63))</f>
        <v>3</v>
      </c>
      <c r="F63" s="54">
        <f>IF(C63="","",SUMIFS('Journal entrées et sorties'!E$8:E$515,'Journal entrées et sorties'!C$8:C$515,C63))</f>
        <v>3</v>
      </c>
      <c r="G63" s="64">
        <f>IF(C63="","",D63+E63-F63)</f>
        <v>1</v>
      </c>
      <c r="H63" s="54">
        <f>VLOOKUP(B63,'Base de donnée articles'!A47:F54,4,0)</f>
        <v>10</v>
      </c>
      <c r="I63" s="54">
        <f>H63*G63</f>
        <v>10</v>
      </c>
    </row>
    <row r="64" spans="2:9" x14ac:dyDescent="0.25">
      <c r="B64" s="48" t="str">
        <f>IF('Base de donnée articles'!A48="","",'Base de donnée articles'!A48)</f>
        <v>Carte communication CORALI</v>
      </c>
      <c r="C64" s="44" t="str">
        <f>IF('Base de donnée articles'!B48="","",'Base de donnée articles'!B48)</f>
        <v>Carte communication CORALI/1P6ES7 151-1AA05-OABO</v>
      </c>
      <c r="D64" s="54">
        <v>1</v>
      </c>
      <c r="E64" s="54">
        <f>IF(B64="","",SUMIFS('Journal entrées et sorties'!D$8:D$415,'Journal entrées et sorties'!C$8:C$415,C64))</f>
        <v>0</v>
      </c>
      <c r="F64" s="54">
        <f>IF(C64="","",SUMIFS('Journal entrées et sorties'!E$8:E$515,'Journal entrées et sorties'!C$8:C$515,C64))</f>
        <v>0</v>
      </c>
      <c r="G64" s="64">
        <f>IF(C64="","",D64+E64-F64)</f>
        <v>1</v>
      </c>
      <c r="H64" s="54">
        <f>VLOOKUP(B64,'Base de donnée articles'!A48:F55,4,0)</f>
        <v>10</v>
      </c>
      <c r="I64" s="54">
        <f>H64*G64</f>
        <v>10</v>
      </c>
    </row>
    <row r="65" spans="2:9" x14ac:dyDescent="0.25">
      <c r="B65" s="48" t="str">
        <f>IF('Base de donnée articles'!A409="","",'Base de donnée articles'!A409)</f>
        <v>cellule</v>
      </c>
      <c r="C65" s="44" t="str">
        <f>IF('Base de donnée articles'!B409="","",'Base de donnée articles'!B409)</f>
        <v>cellule/804821163</v>
      </c>
      <c r="D65" s="54">
        <v>2</v>
      </c>
      <c r="E65" s="54">
        <f>IF(B65="","",SUMIFS('Journal entrées et sorties'!D$8:D$415,'Journal entrées et sorties'!C$8:C$415,C65))</f>
        <v>0</v>
      </c>
      <c r="F65" s="54">
        <f>IF(C65="","",SUMIFS('Journal entrées et sorties'!E$8:E$515,'Journal entrées et sorties'!C$8:C$515,C65))</f>
        <v>0</v>
      </c>
      <c r="G65" s="64">
        <f>IF(C65="","",D65+E65-F65)</f>
        <v>2</v>
      </c>
      <c r="H65" s="54">
        <f>VLOOKUP(B65,'Base de donnée articles'!A409:F441,4,0)</f>
        <v>10</v>
      </c>
      <c r="I65" s="54">
        <f>H65*G65</f>
        <v>20</v>
      </c>
    </row>
    <row r="66" spans="2:9" x14ac:dyDescent="0.25">
      <c r="B66" s="48" t="str">
        <f>IF('Base de donnée articles'!A427="","",'Base de donnée articles'!A427)</f>
        <v>cellule</v>
      </c>
      <c r="C66" s="44" t="str">
        <f>IF('Base de donnée articles'!B427="","",'Base de donnée articles'!B427)</f>
        <v>cellule/cellule sick wt150-p460</v>
      </c>
      <c r="D66" s="54">
        <v>2</v>
      </c>
      <c r="E66" s="54">
        <f>IF(B66="","",SUMIFS('Journal entrées et sorties'!D$8:D$415,'Journal entrées et sorties'!C$8:C$415,C66))</f>
        <v>0</v>
      </c>
      <c r="F66" s="54">
        <f>IF(C66="","",SUMIFS('Journal entrées et sorties'!E$8:E$515,'Journal entrées et sorties'!C$8:C$515,C66))</f>
        <v>1</v>
      </c>
      <c r="G66" s="64">
        <f>IF(C66="","",D66+E66-F66)</f>
        <v>1</v>
      </c>
      <c r="H66" s="54">
        <f>VLOOKUP(B66,'Base de donnée articles'!A427:F503,4,0)</f>
        <v>10</v>
      </c>
      <c r="I66" s="54">
        <f>H66*G66</f>
        <v>10</v>
      </c>
    </row>
    <row r="67" spans="2:9" x14ac:dyDescent="0.25">
      <c r="B67" s="48" t="str">
        <f>IF('Base de donnée articles'!A49="","",'Base de donnée articles'!A49)</f>
        <v>cellule 1</v>
      </c>
      <c r="C67" s="44" t="str">
        <f>IF('Base de donnée articles'!B49="","",'Base de donnée articles'!B49)</f>
        <v>cellule 1/Ni12UM18AP6Xh1141</v>
      </c>
      <c r="D67" s="54">
        <v>1</v>
      </c>
      <c r="E67" s="54">
        <f>IF(B67="","",SUMIFS('Journal entrées et sorties'!D$8:D$415,'Journal entrées et sorties'!C$8:C$415,C67))</f>
        <v>2</v>
      </c>
      <c r="F67" s="54">
        <f>IF(C67="","",SUMIFS('Journal entrées et sorties'!E$8:E$515,'Journal entrées et sorties'!C$8:C$515,C67))</f>
        <v>0</v>
      </c>
      <c r="G67" s="64">
        <f>IF(C67="","",D67+E67-F67)</f>
        <v>3</v>
      </c>
      <c r="H67" s="54">
        <f>VLOOKUP(B67,'Base de donnée articles'!A49:F56,4,0)</f>
        <v>10</v>
      </c>
      <c r="I67" s="54">
        <f>H67*G67</f>
        <v>30</v>
      </c>
    </row>
    <row r="68" spans="2:9" x14ac:dyDescent="0.25">
      <c r="B68" s="48" t="str">
        <f>IF('Base de donnée articles'!A50="","",'Base de donnée articles'!A50)</f>
        <v>cellule 10</v>
      </c>
      <c r="C68" s="44" t="str">
        <f>IF('Base de donnée articles'!B50="","",'Base de donnée articles'!B50)</f>
        <v>cellule 10/type WT18-2P410  ref 804 82 053</v>
      </c>
      <c r="D68" s="54">
        <v>1</v>
      </c>
      <c r="E68" s="54">
        <f>IF(B68="","",SUMIFS('Journal entrées et sorties'!D$8:D$415,'Journal entrées et sorties'!C$8:C$415,C68))</f>
        <v>0</v>
      </c>
      <c r="F68" s="54">
        <f>IF(C68="","",SUMIFS('Journal entrées et sorties'!E$8:E$515,'Journal entrées et sorties'!C$8:C$515,C68))</f>
        <v>0</v>
      </c>
      <c r="G68" s="64">
        <f>IF(C68="","",D68+E68-F68)</f>
        <v>1</v>
      </c>
      <c r="H68" s="54">
        <f>VLOOKUP(B68,'Base de donnée articles'!A50:F57,4,0)</f>
        <v>10</v>
      </c>
      <c r="I68" s="54">
        <f>H68*G68</f>
        <v>10</v>
      </c>
    </row>
    <row r="69" spans="2:9" x14ac:dyDescent="0.25">
      <c r="B69" s="48" t="str">
        <f>IF('Base de donnée articles'!A51="","",'Base de donnée articles'!A51)</f>
        <v>cellule 2</v>
      </c>
      <c r="C69" s="44" t="str">
        <f>IF('Base de donnée articles'!B51="","",'Base de donnée articles'!B51)</f>
        <v>cellule 2/type WT18-3P410  ref 804 82 053</v>
      </c>
      <c r="D69" s="54">
        <v>1</v>
      </c>
      <c r="E69" s="54">
        <f>IF(B69="","",SUMIFS('Journal entrées et sorties'!D$8:D$415,'Journal entrées et sorties'!C$8:C$415,C69))</f>
        <v>0</v>
      </c>
      <c r="F69" s="54">
        <f>IF(C69="","",SUMIFS('Journal entrées et sorties'!E$8:E$515,'Journal entrées et sorties'!C$8:C$515,C69))</f>
        <v>0</v>
      </c>
      <c r="G69" s="64">
        <f>IF(C69="","",D69+E69-F69)</f>
        <v>1</v>
      </c>
      <c r="H69" s="54">
        <f>VLOOKUP(B69,'Base de donnée articles'!A51:F58,4,0)</f>
        <v>10</v>
      </c>
      <c r="I69" s="54">
        <f>H69*G69</f>
        <v>10</v>
      </c>
    </row>
    <row r="70" spans="2:9" x14ac:dyDescent="0.25">
      <c r="B70" s="48" t="str">
        <f>IF('Base de donnée articles'!A52="","",'Base de donnée articles'!A52)</f>
        <v>cellule 3</v>
      </c>
      <c r="C70" s="44" t="str">
        <f>IF('Base de donnée articles'!B52="","",'Base de donnée articles'!B52)</f>
        <v>cellule 3/Ni8UM12AP6XH1141</v>
      </c>
      <c r="D70" s="54">
        <v>1</v>
      </c>
      <c r="E70" s="54">
        <f>IF(B70="","",SUMIFS('Journal entrées et sorties'!D$8:D$415,'Journal entrées et sorties'!C$8:C$415,C70))</f>
        <v>6</v>
      </c>
      <c r="F70" s="54">
        <f>IF(C70="","",SUMIFS('Journal entrées et sorties'!E$8:E$515,'Journal entrées et sorties'!C$8:C$515,C70))</f>
        <v>5</v>
      </c>
      <c r="G70" s="64">
        <f>IF(C70="","",D70+E70-F70)</f>
        <v>2</v>
      </c>
      <c r="H70" s="54">
        <f>VLOOKUP(B70,'Base de donnée articles'!A52:F59,4,0)</f>
        <v>10</v>
      </c>
      <c r="I70" s="54">
        <f>H70*G70</f>
        <v>20</v>
      </c>
    </row>
    <row r="71" spans="2:9" x14ac:dyDescent="0.25">
      <c r="B71" s="48" t="str">
        <f>IF('Base de donnée articles'!A53="","",'Base de donnée articles'!A53)</f>
        <v>cellule 4</v>
      </c>
      <c r="C71" s="44" t="str">
        <f>IF('Base de donnée articles'!B53="","",'Base de donnée articles'!B53)</f>
        <v>cellule 4/QS18VP6AF100Q5</v>
      </c>
      <c r="D71" s="54">
        <v>1</v>
      </c>
      <c r="E71" s="54">
        <f>IF(B71="","",SUMIFS('Journal entrées et sorties'!D$8:D$415,'Journal entrées et sorties'!C$8:C$415,C71))</f>
        <v>3</v>
      </c>
      <c r="F71" s="54">
        <f>IF(C71="","",SUMIFS('Journal entrées et sorties'!E$8:E$515,'Journal entrées et sorties'!C$8:C$515,C71))</f>
        <v>4</v>
      </c>
      <c r="G71" s="64">
        <f>IF(C71="","",D71+E71-F71)</f>
        <v>0</v>
      </c>
      <c r="H71" s="54">
        <f>VLOOKUP(B71,'Base de donnée articles'!A53:F60,4,0)</f>
        <v>10</v>
      </c>
      <c r="I71" s="54">
        <f>H71*G71</f>
        <v>0</v>
      </c>
    </row>
    <row r="72" spans="2:9" x14ac:dyDescent="0.25">
      <c r="B72" s="48" t="str">
        <f>IF('Base de donnée articles'!A54="","",'Base de donnée articles'!A54)</f>
        <v>cellule 5</v>
      </c>
      <c r="C72" s="44" t="str">
        <f>IF('Base de donnée articles'!B54="","",'Base de donnée articles'!B54)</f>
        <v>cellule 5/QS18VP6AF50Q8</v>
      </c>
      <c r="D72" s="54">
        <v>1</v>
      </c>
      <c r="E72" s="54">
        <f>IF(B72="","",SUMIFS('Journal entrées et sorties'!D$8:D$415,'Journal entrées et sorties'!C$8:C$415,C72))</f>
        <v>0</v>
      </c>
      <c r="F72" s="54">
        <f>IF(C72="","",SUMIFS('Journal entrées et sorties'!E$8:E$515,'Journal entrées et sorties'!C$8:C$515,C72))</f>
        <v>1</v>
      </c>
      <c r="G72" s="64">
        <f>IF(C72="","",D72+E72-F72)</f>
        <v>0</v>
      </c>
      <c r="H72" s="54">
        <f>VLOOKUP(B72,'Base de donnée articles'!A54:F61,4,0)</f>
        <v>10</v>
      </c>
      <c r="I72" s="54">
        <f>H72*G72</f>
        <v>0</v>
      </c>
    </row>
    <row r="73" spans="2:9" x14ac:dyDescent="0.25">
      <c r="B73" s="48" t="str">
        <f>IF('Base de donnée articles'!A55="","",'Base de donnée articles'!A55)</f>
        <v>cellule 6</v>
      </c>
      <c r="C73" s="44" t="str">
        <f>IF('Base de donnée articles'!B55="","",'Base de donnée articles'!B55)</f>
        <v>cellule 6/QS18VP6DQ8</v>
      </c>
      <c r="D73" s="54">
        <v>1</v>
      </c>
      <c r="E73" s="54">
        <f>IF(B73="","",SUMIFS('Journal entrées et sorties'!D$8:D$415,'Journal entrées et sorties'!C$8:C$415,C73))</f>
        <v>2</v>
      </c>
      <c r="F73" s="54">
        <f>IF(C73="","",SUMIFS('Journal entrées et sorties'!E$8:E$515,'Journal entrées et sorties'!C$8:C$515,C73))</f>
        <v>2</v>
      </c>
      <c r="G73" s="64">
        <f>IF(C73="","",D73+E73-F73)</f>
        <v>1</v>
      </c>
      <c r="H73" s="54">
        <f>VLOOKUP(B73,'Base de donnée articles'!A55:F62,4,0)</f>
        <v>10</v>
      </c>
      <c r="I73" s="54">
        <f>H73*G73</f>
        <v>10</v>
      </c>
    </row>
    <row r="74" spans="2:9" x14ac:dyDescent="0.25">
      <c r="B74" s="48" t="str">
        <f>IF('Base de donnée articles'!A56="","",'Base de donnée articles'!A56)</f>
        <v>cellule 7</v>
      </c>
      <c r="C74" s="44" t="str">
        <f>IF('Base de donnée articles'!B56="","",'Base de donnée articles'!B56)</f>
        <v>cellule 7/QS18VP6LPQ8</v>
      </c>
      <c r="D74" s="54">
        <v>1</v>
      </c>
      <c r="E74" s="54">
        <f>IF(B74="","",SUMIFS('Journal entrées et sorties'!D$8:D$415,'Journal entrées et sorties'!C$8:C$415,C74))</f>
        <v>1</v>
      </c>
      <c r="F74" s="54">
        <f>IF(C74="","",SUMIFS('Journal entrées et sorties'!E$8:E$515,'Journal entrées et sorties'!C$8:C$515,C74))</f>
        <v>0</v>
      </c>
      <c r="G74" s="64">
        <f>IF(C74="","",D74+E74-F74)</f>
        <v>2</v>
      </c>
      <c r="H74" s="54">
        <f>VLOOKUP(B74,'Base de donnée articles'!A56:F63,4,0)</f>
        <v>10</v>
      </c>
      <c r="I74" s="54">
        <f>H74*G74</f>
        <v>20</v>
      </c>
    </row>
    <row r="75" spans="2:9" x14ac:dyDescent="0.25">
      <c r="B75" s="48" t="str">
        <f>IF('Base de donnée articles'!A57="","",'Base de donnée articles'!A57)</f>
        <v>cellule 8</v>
      </c>
      <c r="C75" s="44" t="str">
        <f>IF('Base de donnée articles'!B57="","",'Base de donnée articles'!B57)</f>
        <v>cellule 8/QS18VP6WQ8</v>
      </c>
      <c r="D75" s="54">
        <v>1</v>
      </c>
      <c r="E75" s="54">
        <f>IF(B75="","",SUMIFS('Journal entrées et sorties'!D$8:D$415,'Journal entrées et sorties'!C$8:C$415,C75))</f>
        <v>0</v>
      </c>
      <c r="F75" s="54">
        <f>IF(C75="","",SUMIFS('Journal entrées et sorties'!E$8:E$515,'Journal entrées et sorties'!C$8:C$515,C75))</f>
        <v>0</v>
      </c>
      <c r="G75" s="64">
        <f>IF(C75="","",D75+E75-F75)</f>
        <v>1</v>
      </c>
      <c r="H75" s="54">
        <f>VLOOKUP(B75,'Base de donnée articles'!A57:F64,4,0)</f>
        <v>10</v>
      </c>
      <c r="I75" s="54">
        <f>H75*G75</f>
        <v>10</v>
      </c>
    </row>
    <row r="76" spans="2:9" x14ac:dyDescent="0.25">
      <c r="B76" s="48" t="str">
        <f>IF('Base de donnée articles'!A58="","",'Base de donnée articles'!A58)</f>
        <v>cellule 9</v>
      </c>
      <c r="C76" s="44" t="str">
        <f>IF('Base de donnée articles'!B58="","",'Base de donnée articles'!B58)</f>
        <v>cellule 9/type WT150-P460  ref 804 81 102</v>
      </c>
      <c r="D76" s="54">
        <v>1</v>
      </c>
      <c r="E76" s="54">
        <f>IF(B76="","",SUMIFS('Journal entrées et sorties'!D$8:D$415,'Journal entrées et sorties'!C$8:C$415,C76))</f>
        <v>0</v>
      </c>
      <c r="F76" s="54">
        <f>IF(C76="","",SUMIFS('Journal entrées et sorties'!E$8:E$515,'Journal entrées et sorties'!C$8:C$515,C76))</f>
        <v>0</v>
      </c>
      <c r="G76" s="64">
        <f>IF(C76="","",D76+E76-F76)</f>
        <v>1</v>
      </c>
      <c r="H76" s="54">
        <f>VLOOKUP(B76,'Base de donnée articles'!A58:F65,4,0)</f>
        <v>10</v>
      </c>
      <c r="I76" s="54">
        <f>H76*G76</f>
        <v>10</v>
      </c>
    </row>
    <row r="77" spans="2:9" x14ac:dyDescent="0.25">
      <c r="B77" s="48" t="str">
        <f>IF('Base de donnée articles'!A434="","",'Base de donnée articles'!A434)</f>
        <v>cellule capte noir</v>
      </c>
      <c r="C77" s="44" t="str">
        <f>IF('Base de donnée articles'!B434="","",'Base de donnée articles'!B434)</f>
        <v>cellule capte noir/datalogic s62-pa-5-m21-pp</v>
      </c>
      <c r="D77" s="54">
        <v>1</v>
      </c>
      <c r="E77" s="54">
        <f>IF(B77="","",SUMIFS('Journal entrées et sorties'!D$8:D$415,'Journal entrées et sorties'!C$8:C$415,C77))</f>
        <v>0</v>
      </c>
      <c r="F77" s="54">
        <f>IF(C77="","",SUMIFS('Journal entrées et sorties'!E$8:E$515,'Journal entrées et sorties'!C$8:C$515,C77))</f>
        <v>1</v>
      </c>
      <c r="G77" s="64">
        <f>IF(C77="","",D77+E77-F77)</f>
        <v>0</v>
      </c>
      <c r="H77" s="54">
        <f>VLOOKUP(B77,'Base de donnée articles'!A429:F505,4,0)</f>
        <v>10</v>
      </c>
      <c r="I77" s="54">
        <f>H77*G77</f>
        <v>0</v>
      </c>
    </row>
    <row r="78" spans="2:9" x14ac:dyDescent="0.25">
      <c r="B78" s="48" t="str">
        <f>IF('Base de donnée articles'!A441="","",'Base de donnée articles'!A441)</f>
        <v>cellule s62 pa5m21pp</v>
      </c>
      <c r="C78" s="44" t="str">
        <f>IF('Base de donnée articles'!B441="","",'Base de donnée articles'!B441)</f>
        <v>cellule s62 pa5m21pp/capte noi datalogic</v>
      </c>
      <c r="D78" s="54">
        <v>1</v>
      </c>
      <c r="E78" s="54">
        <f>IF(B78="","",SUMIFS('Journal entrées et sorties'!D$8:D$415,'Journal entrées et sorties'!C$8:C$415,C78))</f>
        <v>0</v>
      </c>
      <c r="F78" s="54">
        <f>IF(C78="","",SUMIFS('Journal entrées et sorties'!E$8:E$515,'Journal entrées et sorties'!C$8:C$515,C78))</f>
        <v>1</v>
      </c>
      <c r="G78" s="64">
        <f>IF(C78="","",D78+E78-F78)</f>
        <v>0</v>
      </c>
      <c r="H78" s="54">
        <f>VLOOKUP(B78,'Base de donnée articles'!A431:F507,4,0)</f>
        <v>10</v>
      </c>
      <c r="I78" s="54">
        <f>H78*G78</f>
        <v>0</v>
      </c>
    </row>
    <row r="79" spans="2:9" x14ac:dyDescent="0.25">
      <c r="B79" s="48" t="str">
        <f>IF('Base de donnée articles'!A59="","",'Base de donnée articles'!A59)</f>
        <v>cellule taquet</v>
      </c>
      <c r="C79" s="44" t="str">
        <f>IF('Base de donnée articles'!B59="","",'Base de donnée articles'!B59)</f>
        <v>cellule taquet/80482041</v>
      </c>
      <c r="D79" s="54">
        <v>1</v>
      </c>
      <c r="E79" s="54">
        <f>IF(B79="","",SUMIFS('Journal entrées et sorties'!D$8:D$415,'Journal entrées et sorties'!C$8:C$415,C79))</f>
        <v>0</v>
      </c>
      <c r="F79" s="54">
        <f>IF(C79="","",SUMIFS('Journal entrées et sorties'!E$8:E$515,'Journal entrées et sorties'!C$8:C$515,C79))</f>
        <v>0</v>
      </c>
      <c r="G79" s="64">
        <f>IF(C79="","",D79+E79-F79)</f>
        <v>1</v>
      </c>
      <c r="H79" s="54">
        <f>VLOOKUP(B79,'Base de donnée articles'!A59:F66,4,0)</f>
        <v>10</v>
      </c>
      <c r="I79" s="54">
        <f>H79*G79</f>
        <v>10</v>
      </c>
    </row>
    <row r="80" spans="2:9" x14ac:dyDescent="0.25">
      <c r="B80" s="48" t="str">
        <f>IF('Base de donnée articles'!A60="","",'Base de donnée articles'!A60)</f>
        <v>Chaine</v>
      </c>
      <c r="C80" s="44" t="str">
        <f>IF('Base de donnée articles'!B60="","",'Base de donnée articles'!B60)</f>
        <v>Chaine/12b2 5ml</v>
      </c>
      <c r="D80" s="54">
        <v>1</v>
      </c>
      <c r="E80" s="54">
        <f>IF(B80="","",SUMIFS('Journal entrées et sorties'!D$8:D$415,'Journal entrées et sorties'!C$8:C$415,C80))</f>
        <v>0</v>
      </c>
      <c r="F80" s="54">
        <f>IF(C80="","",SUMIFS('Journal entrées et sorties'!E$8:E$515,'Journal entrées et sorties'!C$8:C$515,C80))</f>
        <v>0</v>
      </c>
      <c r="G80" s="64">
        <f>IF(C80="","",D80+E80-F80)</f>
        <v>1</v>
      </c>
      <c r="H80" s="54">
        <f>VLOOKUP(B80,'Base de donnée articles'!A60:F67,4,0)</f>
        <v>10</v>
      </c>
      <c r="I80" s="54">
        <f>H80*G80</f>
        <v>10</v>
      </c>
    </row>
    <row r="81" spans="2:9" x14ac:dyDescent="0.25">
      <c r="B81" s="48" t="str">
        <f>IF('Base de donnée articles'!A448="","",'Base de donnée articles'!A448)</f>
        <v>chaine</v>
      </c>
      <c r="C81" s="44" t="str">
        <f>IF('Base de donnée articles'!B448="","",'Base de donnée articles'!B448)</f>
        <v>chaine/8b1</v>
      </c>
      <c r="D81" s="54">
        <v>0</v>
      </c>
      <c r="E81" s="54">
        <f>IF(B81="","",SUMIFS('Journal entrées et sorties'!D$8:D$415,'Journal entrées et sorties'!C$8:C$415,C81))</f>
        <v>1</v>
      </c>
      <c r="F81" s="54">
        <f>IF(C81="","",SUMIFS('Journal entrées et sorties'!E$8:E$515,'Journal entrées et sorties'!C$8:C$515,C81))</f>
        <v>0</v>
      </c>
      <c r="G81" s="64">
        <f>IF(C81="","",D81+E81-F81)</f>
        <v>1</v>
      </c>
      <c r="H81" s="54">
        <f>VLOOKUP(B81,'Base de donnée articles'!A448:F508,4,0)</f>
        <v>10</v>
      </c>
      <c r="I81" s="54">
        <f>H81*G81</f>
        <v>10</v>
      </c>
    </row>
    <row r="82" spans="2:9" x14ac:dyDescent="0.25">
      <c r="B82" s="48" t="str">
        <f>IF('Base de donnée articles'!A454="","",'Base de donnée articles'!A454)</f>
        <v>chaine</v>
      </c>
      <c r="C82" s="44" t="str">
        <f>IF('Base de donnée articles'!B454="","",'Base de donnée articles'!B454)</f>
        <v>chaine/10b1</v>
      </c>
      <c r="D82" s="54">
        <v>0</v>
      </c>
      <c r="E82" s="54">
        <f>IF(B82="","",SUMIFS('Journal entrées et sorties'!D$8:D$415,'Journal entrées et sorties'!C$8:C$415,C82))</f>
        <v>1</v>
      </c>
      <c r="F82" s="54">
        <f>IF(C82="","",SUMIFS('Journal entrées et sorties'!E$8:E$515,'Journal entrées et sorties'!C$8:C$515,C82))</f>
        <v>0</v>
      </c>
      <c r="G82" s="64">
        <f>IF(C82="","",D82+E82-F82)</f>
        <v>1</v>
      </c>
      <c r="H82" s="54">
        <f>VLOOKUP(B82,'Base de donnée articles'!A454:F514,4,0)</f>
        <v>10</v>
      </c>
      <c r="I82" s="54">
        <f>H82*G82</f>
        <v>10</v>
      </c>
    </row>
    <row r="83" spans="2:9" x14ac:dyDescent="0.25">
      <c r="B83" s="48" t="str">
        <f>IF('Base de donnée articles'!A455="","",'Base de donnée articles'!A455)</f>
        <v>chaine</v>
      </c>
      <c r="C83" s="44" t="str">
        <f>IF('Base de donnée articles'!B455="","",'Base de donnée articles'!B455)</f>
        <v>chaine/12b1</v>
      </c>
      <c r="D83" s="54">
        <v>0</v>
      </c>
      <c r="E83" s="54">
        <f>IF(B83="","",SUMIFS('Journal entrées et sorties'!D$8:D$415,'Journal entrées et sorties'!C$8:C$415,C83))</f>
        <v>1</v>
      </c>
      <c r="F83" s="54">
        <f>IF(C83="","",SUMIFS('Journal entrées et sorties'!E$8:E$515,'Journal entrées et sorties'!C$8:C$515,C83))</f>
        <v>0</v>
      </c>
      <c r="G83" s="64">
        <f>IF(C83="","",D83+E83-F83)</f>
        <v>1</v>
      </c>
      <c r="H83" s="54">
        <f>VLOOKUP(B83,'Base de donnée articles'!A455:F515,4,0)</f>
        <v>10</v>
      </c>
      <c r="I83" s="54">
        <f>H83*G83</f>
        <v>10</v>
      </c>
    </row>
    <row r="84" spans="2:9" x14ac:dyDescent="0.25">
      <c r="B84" s="48" t="str">
        <f>IF('Base de donnée articles'!A61="","",'Base de donnée articles'!A61)</f>
        <v>Cloueur complet</v>
      </c>
      <c r="C84" s="44" t="str">
        <f>IF('Base de donnée articles'!B61="","",'Base de donnée articles'!B61)</f>
        <v>Cloueur complet/cloueur complet</v>
      </c>
      <c r="D84" s="54">
        <v>1</v>
      </c>
      <c r="E84" s="54">
        <f>IF(B84="","",SUMIFS('Journal entrées et sorties'!D$8:D$415,'Journal entrées et sorties'!C$8:C$415,C84))</f>
        <v>0</v>
      </c>
      <c r="F84" s="54">
        <f>IF(C84="","",SUMIFS('Journal entrées et sorties'!E$8:E$515,'Journal entrées et sorties'!C$8:C$515,C84))</f>
        <v>0</v>
      </c>
      <c r="G84" s="64">
        <f>IF(C84="","",D84+E84-F84)</f>
        <v>1</v>
      </c>
      <c r="H84" s="54">
        <f>VLOOKUP(B84,'Base de donnée articles'!A61:F68,4,0)</f>
        <v>10</v>
      </c>
      <c r="I84" s="54">
        <f>H84*G84</f>
        <v>10</v>
      </c>
    </row>
    <row r="85" spans="2:9" x14ac:dyDescent="0.25">
      <c r="B85" s="48" t="str">
        <f>IF('Base de donnée articles'!A62="","",'Base de donnée articles'!A62)</f>
        <v>Codeur</v>
      </c>
      <c r="C85" s="44" t="str">
        <f>IF('Base de donnée articles'!B62="","",'Base de donnée articles'!B62)</f>
        <v>Codeur/GHM406-1000-006</v>
      </c>
      <c r="D85" s="54">
        <v>1</v>
      </c>
      <c r="E85" s="54">
        <f>IF(B85="","",SUMIFS('Journal entrées et sorties'!D$8:D$415,'Journal entrées et sorties'!C$8:C$415,C85))</f>
        <v>1</v>
      </c>
      <c r="F85" s="54">
        <f>IF(C85="","",SUMIFS('Journal entrées et sorties'!E$8:E$515,'Journal entrées et sorties'!C$8:C$515,C85))</f>
        <v>1</v>
      </c>
      <c r="G85" s="64">
        <f>IF(C85="","",D85+E85-F85)</f>
        <v>1</v>
      </c>
      <c r="H85" s="54">
        <f>VLOOKUP(B85,'Base de donnée articles'!A62:F69,4,0)</f>
        <v>10</v>
      </c>
      <c r="I85" s="54">
        <f>H85*G85</f>
        <v>10</v>
      </c>
    </row>
    <row r="86" spans="2:9" x14ac:dyDescent="0.25">
      <c r="B86" s="48" t="str">
        <f>IF('Base de donnée articles'!A63="","",'Base de donnée articles'!A63)</f>
        <v>codeur</v>
      </c>
      <c r="C86" s="44" t="str">
        <f>IF('Base de donnée articles'!B63="","",'Base de donnée articles'!B63)</f>
        <v>codeur/hohner</v>
      </c>
      <c r="D86" s="54">
        <v>1</v>
      </c>
      <c r="E86" s="54">
        <f>IF(B86="","",SUMIFS('Journal entrées et sorties'!D$8:D$415,'Journal entrées et sorties'!C$8:C$415,C86))</f>
        <v>0</v>
      </c>
      <c r="F86" s="54">
        <f>IF(C86="","",SUMIFS('Journal entrées et sorties'!E$8:E$515,'Journal entrées et sorties'!C$8:C$515,C86))</f>
        <v>0</v>
      </c>
      <c r="G86" s="64">
        <f>IF(C86="","",D86+E86-F86)</f>
        <v>1</v>
      </c>
      <c r="H86" s="54">
        <f>VLOOKUP(B86,'Base de donnée articles'!A63:F70,4,0)</f>
        <v>10</v>
      </c>
      <c r="I86" s="54">
        <f>H86*G86</f>
        <v>10</v>
      </c>
    </row>
    <row r="87" spans="2:9" x14ac:dyDescent="0.25">
      <c r="B87" s="48" t="str">
        <f>IF('Base de donnée articles'!A467="","",'Base de donnée articles'!A467)</f>
        <v>codeur corali</v>
      </c>
      <c r="C87" s="44" t="str">
        <f>IF('Base de donnée articles'!B467="","",'Base de donnée articles'!B467)</f>
        <v>codeur corali/poutre 80402046</v>
      </c>
      <c r="D87" s="54">
        <v>0</v>
      </c>
      <c r="E87" s="65">
        <f>IF(B87="","",SUMIFS('Journal entrées et sorties'!D$8:D$415,'Journal entrées et sorties'!C$8:C$415,C87))</f>
        <v>1</v>
      </c>
      <c r="F87" s="54">
        <f>IF(C87="","",SUMIFS('Journal entrées et sorties'!E$8:E$515,'Journal entrées et sorties'!C$8:C$515,C87))</f>
        <v>0</v>
      </c>
      <c r="G87" s="64">
        <f>IF(C87="","",D87+E87-F87)</f>
        <v>1</v>
      </c>
      <c r="H87" s="54">
        <f>VLOOKUP(B87,'Base de donnée articles'!A467:F527,4,0)</f>
        <v>10</v>
      </c>
      <c r="I87" s="54">
        <f>H87*G87</f>
        <v>10</v>
      </c>
    </row>
    <row r="88" spans="2:9" x14ac:dyDescent="0.25">
      <c r="B88" s="48" t="str">
        <f>IF('Base de donnée articles'!A64="","",'Base de donnée articles'!A64)</f>
        <v>Compteur</v>
      </c>
      <c r="C88" s="44" t="str">
        <f>IF('Base de donnée articles'!B64="","",'Base de donnée articles'!B64)</f>
        <v>Compteur/KALIA-d111</v>
      </c>
      <c r="D88" s="54">
        <v>1</v>
      </c>
      <c r="E88" s="54">
        <f>IF(B88="","",SUMIFS('Journal entrées et sorties'!D$8:D$415,'Journal entrées et sorties'!C$8:C$415,C88))</f>
        <v>0</v>
      </c>
      <c r="F88" s="54">
        <f>IF(C88="","",SUMIFS('Journal entrées et sorties'!E$8:E$515,'Journal entrées et sorties'!C$8:C$515,C88))</f>
        <v>0</v>
      </c>
      <c r="G88" s="64">
        <f>IF(C88="","",D88+E88-F88)</f>
        <v>1</v>
      </c>
      <c r="H88" s="54">
        <f>VLOOKUP(B88,'Base de donnée articles'!A64:F71,4,0)</f>
        <v>10</v>
      </c>
      <c r="I88" s="54">
        <f>H88*G88</f>
        <v>10</v>
      </c>
    </row>
    <row r="89" spans="2:9" x14ac:dyDescent="0.25">
      <c r="B89" s="48" t="str">
        <f>IF('Base de donnée articles'!A65="","",'Base de donnée articles'!A65)</f>
        <v xml:space="preserve">Connecteur droit 4 fils </v>
      </c>
      <c r="C89" s="44" t="str">
        <f>IF('Base de donnée articles'!B65="","",'Base de donnée articles'!B65)</f>
        <v>Connecteur droit 4 fils /RKC4.4T-5/TEL</v>
      </c>
      <c r="D89" s="54">
        <v>2</v>
      </c>
      <c r="E89" s="54">
        <f>IF(B89="","",SUMIFS('Journal entrées et sorties'!D$8:D$415,'Journal entrées et sorties'!C$8:C$415,C89))</f>
        <v>0</v>
      </c>
      <c r="F89" s="54">
        <f>IF(C89="","",SUMIFS('Journal entrées et sorties'!E$8:E$515,'Journal entrées et sorties'!C$8:C$515,C89))</f>
        <v>0</v>
      </c>
      <c r="G89" s="64">
        <f>IF(C89="","",D89+E89-F89)</f>
        <v>2</v>
      </c>
      <c r="H89" s="54">
        <f>VLOOKUP(B89,'Base de donnée articles'!A65:F72,4,0)</f>
        <v>10</v>
      </c>
      <c r="I89" s="54">
        <f>H89*G89</f>
        <v>20</v>
      </c>
    </row>
    <row r="90" spans="2:9" x14ac:dyDescent="0.25">
      <c r="B90" s="48" t="str">
        <f>IF('Base de donnée articles'!A66="","",'Base de donnée articles'!A66)</f>
        <v xml:space="preserve">Connecteur équerre 3 fils </v>
      </c>
      <c r="C90" s="44" t="str">
        <f>IF('Base de donnée articles'!B66="","",'Base de donnée articles'!B66)</f>
        <v>Connecteur équerre 3 fils /WKC4T-5/TEL</v>
      </c>
      <c r="D90" s="54">
        <v>2</v>
      </c>
      <c r="E90" s="54">
        <f>IF(B90="","",SUMIFS('Journal entrées et sorties'!D$8:D$415,'Journal entrées et sorties'!C$8:C$415,C90))</f>
        <v>0</v>
      </c>
      <c r="F90" s="54">
        <f>IF(C90="","",SUMIFS('Journal entrées et sorties'!E$8:E$515,'Journal entrées et sorties'!C$8:C$515,C90))</f>
        <v>0</v>
      </c>
      <c r="G90" s="64">
        <f>IF(C90="","",D90+E90-F90)</f>
        <v>2</v>
      </c>
      <c r="H90" s="54">
        <f>VLOOKUP(B90,'Base de donnée articles'!A66:F73,4,0)</f>
        <v>10</v>
      </c>
      <c r="I90" s="54">
        <f>H90*G90</f>
        <v>20</v>
      </c>
    </row>
    <row r="91" spans="2:9" x14ac:dyDescent="0.25">
      <c r="B91" s="48" t="str">
        <f>IF('Base de donnée articles'!A67="","",'Base de donnée articles'!A67)</f>
        <v>Contact instantané 1</v>
      </c>
      <c r="C91" s="44" t="str">
        <f>IF('Base de donnée articles'!B67="","",'Base de donnée articles'!B67)</f>
        <v>Contact instantané 1/GV1-M20</v>
      </c>
      <c r="D91" s="54">
        <v>1</v>
      </c>
      <c r="E91" s="54">
        <f>IF(B91="","",SUMIFS('Journal entrées et sorties'!D$8:D$415,'Journal entrées et sorties'!C$8:C$415,C91))</f>
        <v>0</v>
      </c>
      <c r="F91" s="54">
        <f>IF(C91="","",SUMIFS('Journal entrées et sorties'!E$8:E$515,'Journal entrées et sorties'!C$8:C$515,C91))</f>
        <v>0</v>
      </c>
      <c r="G91" s="64">
        <f>IF(C91="","",D91+E91-F91)</f>
        <v>1</v>
      </c>
      <c r="H91" s="54">
        <f>VLOOKUP(B91,'Base de donnée articles'!A67:F74,4,0)</f>
        <v>10</v>
      </c>
      <c r="I91" s="54">
        <f>H91*G91</f>
        <v>10</v>
      </c>
    </row>
    <row r="92" spans="2:9" x14ac:dyDescent="0.25">
      <c r="B92" s="48" t="str">
        <f>IF('Base de donnée articles'!A68="","",'Base de donnée articles'!A68)</f>
        <v>Contact instantané 2</v>
      </c>
      <c r="C92" s="44" t="str">
        <f>IF('Base de donnée articles'!B68="","",'Base de donnée articles'!B68)</f>
        <v>Contact instantané 2/LA1 DN 11</v>
      </c>
      <c r="D92" s="54">
        <v>1</v>
      </c>
      <c r="E92" s="54">
        <f>IF(B92="","",SUMIFS('Journal entrées et sorties'!D$8:D$415,'Journal entrées et sorties'!C$8:C$415,C92))</f>
        <v>0</v>
      </c>
      <c r="F92" s="54">
        <f>IF(C92="","",SUMIFS('Journal entrées et sorties'!E$8:E$515,'Journal entrées et sorties'!C$8:C$515,C92))</f>
        <v>0</v>
      </c>
      <c r="G92" s="64">
        <f>IF(C92="","",D92+E92-F92)</f>
        <v>1</v>
      </c>
      <c r="H92" s="54">
        <f>VLOOKUP(B92,'Base de donnée articles'!A68:F75,4,0)</f>
        <v>10</v>
      </c>
      <c r="I92" s="54">
        <f>H92*G92</f>
        <v>10</v>
      </c>
    </row>
    <row r="93" spans="2:9" x14ac:dyDescent="0.25">
      <c r="B93" s="48" t="str">
        <f>IF('Base de donnée articles'!A69="","",'Base de donnée articles'!A69)</f>
        <v>Contact instantané 3</v>
      </c>
      <c r="C93" s="44" t="str">
        <f>IF('Base de donnée articles'!B69="","",'Base de donnée articles'!B69)</f>
        <v>Contact instantané 3/LADN11</v>
      </c>
      <c r="D93" s="54">
        <v>1</v>
      </c>
      <c r="E93" s="54">
        <f>IF(B93="","",SUMIFS('Journal entrées et sorties'!D$8:D$415,'Journal entrées et sorties'!C$8:C$415,C93))</f>
        <v>0</v>
      </c>
      <c r="F93" s="54">
        <f>IF(C93="","",SUMIFS('Journal entrées et sorties'!E$8:E$515,'Journal entrées et sorties'!C$8:C$515,C93))</f>
        <v>0</v>
      </c>
      <c r="G93" s="64">
        <f>IF(C93="","",D93+E93-F93)</f>
        <v>1</v>
      </c>
      <c r="H93" s="54">
        <f>VLOOKUP(B93,'Base de donnée articles'!A69:F76,4,0)</f>
        <v>10</v>
      </c>
      <c r="I93" s="54">
        <f>H93*G93</f>
        <v>10</v>
      </c>
    </row>
    <row r="94" spans="2:9" x14ac:dyDescent="0.25">
      <c r="B94" s="48" t="str">
        <f>IF('Base de donnée articles'!A70="","",'Base de donnée articles'!A70)</f>
        <v>Contacteur  11</v>
      </c>
      <c r="C94" s="44" t="str">
        <f>IF('Base de donnée articles'!B70="","",'Base de donnée articles'!B70)</f>
        <v>Contacteur  11/CA2 DN31 E7</v>
      </c>
      <c r="D94" s="54">
        <v>1</v>
      </c>
      <c r="E94" s="54">
        <f>IF(B94="","",SUMIFS('Journal entrées et sorties'!D$8:D$415,'Journal entrées et sorties'!C$8:C$415,C94))</f>
        <v>0</v>
      </c>
      <c r="F94" s="54">
        <f>IF(C94="","",SUMIFS('Journal entrées et sorties'!E$8:E$515,'Journal entrées et sorties'!C$8:C$515,C94))</f>
        <v>0</v>
      </c>
      <c r="G94" s="64">
        <f>IF(C94="","",D94+E94-F94)</f>
        <v>1</v>
      </c>
      <c r="H94" s="54">
        <f>VLOOKUP(B94,'Base de donnée articles'!A70:F77,4,0)</f>
        <v>10</v>
      </c>
      <c r="I94" s="54">
        <f>H94*G94</f>
        <v>10</v>
      </c>
    </row>
    <row r="95" spans="2:9" x14ac:dyDescent="0.25">
      <c r="B95" s="48" t="str">
        <f>IF('Base de donnée articles'!A71="","",'Base de donnée articles'!A71)</f>
        <v>Contacteur  12</v>
      </c>
      <c r="C95" s="44" t="str">
        <f>IF('Base de donnée articles'!B71="","",'Base de donnée articles'!B71)</f>
        <v>Contacteur  12/CA2 DN40 40E</v>
      </c>
      <c r="D95" s="54">
        <v>1</v>
      </c>
      <c r="E95" s="54">
        <f>IF(B95="","",SUMIFS('Journal entrées et sorties'!D$8:D$415,'Journal entrées et sorties'!C$8:C$415,C95))</f>
        <v>0</v>
      </c>
      <c r="F95" s="54">
        <f>IF(C95="","",SUMIFS('Journal entrées et sorties'!E$8:E$515,'Journal entrées et sorties'!C$8:C$515,C95))</f>
        <v>0</v>
      </c>
      <c r="G95" s="64">
        <f>IF(C95="","",D95+E95-F95)</f>
        <v>1</v>
      </c>
      <c r="H95" s="54">
        <f>VLOOKUP(B95,'Base de donnée articles'!A71:F78,4,0)</f>
        <v>10</v>
      </c>
      <c r="I95" s="54">
        <f>H95*G95</f>
        <v>10</v>
      </c>
    </row>
    <row r="96" spans="2:9" x14ac:dyDescent="0.25">
      <c r="B96" s="48" t="str">
        <f>IF('Base de donnée articles'!A72="","",'Base de donnée articles'!A72)</f>
        <v>Contacteur  13</v>
      </c>
      <c r="C96" s="44" t="str">
        <f>IF('Base de donnée articles'!B72="","",'Base de donnée articles'!B72)</f>
        <v>Contacteur  13/CAD32</v>
      </c>
      <c r="D96" s="54">
        <v>1</v>
      </c>
      <c r="E96" s="54">
        <f>IF(B96="","",SUMIFS('Journal entrées et sorties'!D$8:D$415,'Journal entrées et sorties'!C$8:C$415,C96))</f>
        <v>0</v>
      </c>
      <c r="F96" s="54">
        <f>IF(C96="","",SUMIFS('Journal entrées et sorties'!E$8:E$515,'Journal entrées et sorties'!C$8:C$515,C96))</f>
        <v>0</v>
      </c>
      <c r="G96" s="64">
        <f>IF(C96="","",D96+E96-F96)</f>
        <v>1</v>
      </c>
      <c r="H96" s="54">
        <f>VLOOKUP(B96,'Base de donnée articles'!A72:F79,4,0)</f>
        <v>10</v>
      </c>
      <c r="I96" s="54">
        <f>H96*G96</f>
        <v>10</v>
      </c>
    </row>
    <row r="97" spans="2:9" x14ac:dyDescent="0.25">
      <c r="B97" s="48" t="str">
        <f>IF('Base de donnée articles'!A73="","",'Base de donnée articles'!A73)</f>
        <v>Contacteur  14</v>
      </c>
      <c r="C97" s="44" t="str">
        <f>IF('Base de donnée articles'!B73="","",'Base de donnée articles'!B73)</f>
        <v>Contacteur  14/LC1 D09</v>
      </c>
      <c r="D97" s="54">
        <v>1</v>
      </c>
      <c r="E97" s="54">
        <f>IF(B97="","",SUMIFS('Journal entrées et sorties'!D$8:D$415,'Journal entrées et sorties'!C$8:C$415,C97))</f>
        <v>0</v>
      </c>
      <c r="F97" s="54">
        <f>IF(C97="","",SUMIFS('Journal entrées et sorties'!E$8:E$515,'Journal entrées et sorties'!C$8:C$515,C97))</f>
        <v>1</v>
      </c>
      <c r="G97" s="64">
        <f>IF(C97="","",D97+E97-F97)</f>
        <v>0</v>
      </c>
      <c r="H97" s="54">
        <f>VLOOKUP(B97,'Base de donnée articles'!A73:F80,4,0)</f>
        <v>10</v>
      </c>
      <c r="I97" s="54">
        <f>H97*G97</f>
        <v>0</v>
      </c>
    </row>
    <row r="98" spans="2:9" x14ac:dyDescent="0.25">
      <c r="B98" s="48" t="str">
        <f>IF('Base de donnée articles'!A74="","",'Base de donnée articles'!A74)</f>
        <v>Contacteur  15</v>
      </c>
      <c r="C98" s="44" t="str">
        <f>IF('Base de donnée articles'!B74="","",'Base de donnée articles'!B74)</f>
        <v>Contacteur  15/LC1 D09 10</v>
      </c>
      <c r="D98" s="54">
        <v>1</v>
      </c>
      <c r="E98" s="54">
        <f>IF(B98="","",SUMIFS('Journal entrées et sorties'!D$8:D$415,'Journal entrées et sorties'!C$8:C$415,C98))</f>
        <v>0</v>
      </c>
      <c r="F98" s="54">
        <f>IF(C98="","",SUMIFS('Journal entrées et sorties'!E$8:E$515,'Journal entrées et sorties'!C$8:C$515,C98))</f>
        <v>0</v>
      </c>
      <c r="G98" s="64">
        <f>IF(C98="","",D98+E98-F98)</f>
        <v>1</v>
      </c>
      <c r="H98" s="54">
        <f>VLOOKUP(B98,'Base de donnée articles'!A74:F81,4,0)</f>
        <v>10</v>
      </c>
      <c r="I98" s="54">
        <f>H98*G98</f>
        <v>10</v>
      </c>
    </row>
    <row r="99" spans="2:9" x14ac:dyDescent="0.25">
      <c r="B99" s="48" t="str">
        <f>IF('Base de donnée articles'!A75="","",'Base de donnée articles'!A75)</f>
        <v>Contacteur  16</v>
      </c>
      <c r="C99" s="44" t="str">
        <f>IF('Base de donnée articles'!B75="","",'Base de donnée articles'!B75)</f>
        <v xml:space="preserve">Contacteur  16/LC1 D18 </v>
      </c>
      <c r="D99" s="54">
        <v>1</v>
      </c>
      <c r="E99" s="54">
        <f>IF(B99="","",SUMIFS('Journal entrées et sorties'!D$8:D$415,'Journal entrées et sorties'!C$8:C$415,C99))</f>
        <v>0</v>
      </c>
      <c r="F99" s="54">
        <f>IF(C99="","",SUMIFS('Journal entrées et sorties'!E$8:E$515,'Journal entrées et sorties'!C$8:C$515,C99))</f>
        <v>0</v>
      </c>
      <c r="G99" s="64">
        <f>IF(C99="","",D99+E99-F99)</f>
        <v>1</v>
      </c>
      <c r="H99" s="54">
        <f>VLOOKUP(B99,'Base de donnée articles'!A75:F82,4,0)</f>
        <v>10</v>
      </c>
      <c r="I99" s="54">
        <f>H99*G99</f>
        <v>10</v>
      </c>
    </row>
    <row r="100" spans="2:9" x14ac:dyDescent="0.25">
      <c r="B100" s="48" t="str">
        <f>IF('Base de donnée articles'!A76="","",'Base de donnée articles'!A76)</f>
        <v>Contacteur  17</v>
      </c>
      <c r="C100" s="44" t="str">
        <f>IF('Base de donnée articles'!B76="","",'Base de donnée articles'!B76)</f>
        <v>Contacteur  17/LC1 D25</v>
      </c>
      <c r="D100" s="54">
        <v>1</v>
      </c>
      <c r="E100" s="54">
        <f>IF(B100="","",SUMIFS('Journal entrées et sorties'!D$8:D$415,'Journal entrées et sorties'!C$8:C$415,C100))</f>
        <v>0</v>
      </c>
      <c r="F100" s="54">
        <f>IF(C100="","",SUMIFS('Journal entrées et sorties'!E$8:E$515,'Journal entrées et sorties'!C$8:C$515,C100))</f>
        <v>0</v>
      </c>
      <c r="G100" s="64">
        <f>IF(C100="","",D100+E100-F100)</f>
        <v>1</v>
      </c>
      <c r="H100" s="54">
        <f>VLOOKUP(B100,'Base de donnée articles'!A76:F83,4,0)</f>
        <v>10</v>
      </c>
      <c r="I100" s="54">
        <f>H100*G100</f>
        <v>10</v>
      </c>
    </row>
    <row r="101" spans="2:9" x14ac:dyDescent="0.25">
      <c r="B101" s="48" t="str">
        <f>IF('Base de donnée articles'!A77="","",'Base de donnée articles'!A77)</f>
        <v>Contacteur  18</v>
      </c>
      <c r="C101" s="44" t="str">
        <f>IF('Base de donnée articles'!B77="","",'Base de donnée articles'!B77)</f>
        <v>Contacteur  18/LC1K06 10B7</v>
      </c>
      <c r="D101" s="54">
        <v>1</v>
      </c>
      <c r="E101" s="54">
        <f>IF(B101="","",SUMIFS('Journal entrées et sorties'!D$8:D$415,'Journal entrées et sorties'!C$8:C$415,C101))</f>
        <v>0</v>
      </c>
      <c r="F101" s="54">
        <f>IF(C101="","",SUMIFS('Journal entrées et sorties'!E$8:E$515,'Journal entrées et sorties'!C$8:C$515,C101))</f>
        <v>0</v>
      </c>
      <c r="G101" s="64">
        <f>IF(C101="","",D101+E101-F101)</f>
        <v>1</v>
      </c>
      <c r="H101" s="54">
        <f>VLOOKUP(B101,'Base de donnée articles'!A77:F84,4,0)</f>
        <v>10</v>
      </c>
      <c r="I101" s="54">
        <f>H101*G101</f>
        <v>10</v>
      </c>
    </row>
    <row r="102" spans="2:9" x14ac:dyDescent="0.25">
      <c r="B102" s="48" t="str">
        <f>IF('Base de donnée articles'!A78="","",'Base de donnée articles'!A78)</f>
        <v>Contacteur  19</v>
      </c>
      <c r="C102" s="44" t="str">
        <f>IF('Base de donnée articles'!B78="","",'Base de donnée articles'!B78)</f>
        <v>Contacteur  19/LP 2K06 01BD</v>
      </c>
      <c r="D102" s="54">
        <v>1</v>
      </c>
      <c r="E102" s="54">
        <f>IF(B102="","",SUMIFS('Journal entrées et sorties'!D$8:D$415,'Journal entrées et sorties'!C$8:C$415,C102))</f>
        <v>0</v>
      </c>
      <c r="F102" s="54">
        <f>IF(C102="","",SUMIFS('Journal entrées et sorties'!E$8:E$515,'Journal entrées et sorties'!C$8:C$515,C102))</f>
        <v>0</v>
      </c>
      <c r="G102" s="64">
        <f>IF(C102="","",D102+E102-F102)</f>
        <v>1</v>
      </c>
      <c r="H102" s="54">
        <f>VLOOKUP(B102,'Base de donnée articles'!A78:F85,4,0)</f>
        <v>10</v>
      </c>
      <c r="I102" s="54">
        <f>H102*G102</f>
        <v>10</v>
      </c>
    </row>
    <row r="103" spans="2:9" x14ac:dyDescent="0.25">
      <c r="B103" s="48" t="str">
        <f>IF('Base de donnée articles'!A79="","",'Base de donnée articles'!A79)</f>
        <v>Contacteur  20</v>
      </c>
      <c r="C103" s="44" t="str">
        <f>IF('Base de donnée articles'!B79="","",'Base de donnée articles'!B79)</f>
        <v>Contacteur  20/LP 2K09 01BD</v>
      </c>
      <c r="D103" s="54">
        <v>1</v>
      </c>
      <c r="E103" s="54">
        <f>IF(B103="","",SUMIFS('Journal entrées et sorties'!D$8:D$415,'Journal entrées et sorties'!C$8:C$415,C103))</f>
        <v>0</v>
      </c>
      <c r="F103" s="54">
        <f>IF(C103="","",SUMIFS('Journal entrées et sorties'!E$8:E$515,'Journal entrées et sorties'!C$8:C$515,C103))</f>
        <v>0</v>
      </c>
      <c r="G103" s="64">
        <f>IF(C103="","",D103+E103-F103)</f>
        <v>1</v>
      </c>
      <c r="H103" s="54">
        <f>VLOOKUP(B103,'Base de donnée articles'!A79:F86,4,0)</f>
        <v>10</v>
      </c>
      <c r="I103" s="54">
        <f>H103*G103</f>
        <v>10</v>
      </c>
    </row>
    <row r="104" spans="2:9" x14ac:dyDescent="0.25">
      <c r="B104" s="48" t="str">
        <f>IF('Base de donnée articles'!A80="","",'Base de donnée articles'!A80)</f>
        <v>Contacteur  21</v>
      </c>
      <c r="C104" s="44" t="str">
        <f>IF('Base de donnée articles'!B80="","",'Base de donnée articles'!B80)</f>
        <v>Contacteur  21/LP1K06 10BD</v>
      </c>
      <c r="D104" s="54">
        <v>1</v>
      </c>
      <c r="E104" s="54">
        <f>IF(B104="","",SUMIFS('Journal entrées et sorties'!D$8:D$415,'Journal entrées et sorties'!C$8:C$415,C104))</f>
        <v>0</v>
      </c>
      <c r="F104" s="54">
        <f>IF(C104="","",SUMIFS('Journal entrées et sorties'!E$8:E$515,'Journal entrées et sorties'!C$8:C$515,C104))</f>
        <v>0</v>
      </c>
      <c r="G104" s="64">
        <f>IF(C104="","",D104+E104-F104)</f>
        <v>1</v>
      </c>
      <c r="H104" s="54">
        <f>VLOOKUP(B104,'Base de donnée articles'!A80:F87,4,0)</f>
        <v>10</v>
      </c>
      <c r="I104" s="54">
        <f>H104*G104</f>
        <v>10</v>
      </c>
    </row>
    <row r="105" spans="2:9" x14ac:dyDescent="0.25">
      <c r="B105" s="48" t="str">
        <f>IF('Base de donnée articles'!A81="","",'Base de donnée articles'!A81)</f>
        <v>Contacteur  22</v>
      </c>
      <c r="C105" s="44" t="str">
        <f>IF('Base de donnée articles'!B81="","",'Base de donnée articles'!B81)</f>
        <v>Contacteur  22/LP1K12 10BD</v>
      </c>
      <c r="D105" s="54">
        <v>1</v>
      </c>
      <c r="E105" s="54">
        <f>IF(B105="","",SUMIFS('Journal entrées et sorties'!D$8:D$415,'Journal entrées et sorties'!C$8:C$415,C105))</f>
        <v>0</v>
      </c>
      <c r="F105" s="54">
        <f>IF(C105="","",SUMIFS('Journal entrées et sorties'!E$8:E$515,'Journal entrées et sorties'!C$8:C$515,C105))</f>
        <v>0</v>
      </c>
      <c r="G105" s="64">
        <f>IF(C105="","",D105+E105-F105)</f>
        <v>1</v>
      </c>
      <c r="H105" s="54">
        <f>VLOOKUP(B105,'Base de donnée articles'!A81:F88,4,0)</f>
        <v>10</v>
      </c>
      <c r="I105" s="54">
        <f>H105*G105</f>
        <v>10</v>
      </c>
    </row>
    <row r="106" spans="2:9" x14ac:dyDescent="0.25">
      <c r="B106" s="48" t="str">
        <f>IF('Base de donnée articles'!A82="","",'Base de donnée articles'!A82)</f>
        <v>Contacteur  23</v>
      </c>
      <c r="C106" s="44" t="str">
        <f>IF('Base de donnée articles'!B82="","",'Base de donnée articles'!B82)</f>
        <v>Contacteur  23/LC1 D65 11</v>
      </c>
      <c r="D106" s="54">
        <v>1</v>
      </c>
      <c r="E106" s="54">
        <f>IF(B106="","",SUMIFS('Journal entrées et sorties'!D$8:D$415,'Journal entrées et sorties'!C$8:C$415,C106))</f>
        <v>0</v>
      </c>
      <c r="F106" s="54">
        <f>IF(C106="","",SUMIFS('Journal entrées et sorties'!E$8:E$515,'Journal entrées et sorties'!C$8:C$515,C106))</f>
        <v>0</v>
      </c>
      <c r="G106" s="64">
        <f>IF(C106="","",D106+E106-F106)</f>
        <v>1</v>
      </c>
      <c r="H106" s="54">
        <f>VLOOKUP(B106,'Base de donnée articles'!A82:F89,4,0)</f>
        <v>10</v>
      </c>
      <c r="I106" s="54">
        <f>H106*G106</f>
        <v>10</v>
      </c>
    </row>
    <row r="107" spans="2:9" x14ac:dyDescent="0.25">
      <c r="B107" s="48" t="str">
        <f>IF('Base de donnée articles'!A83="","",'Base de donnée articles'!A83)</f>
        <v>Contacteur  24</v>
      </c>
      <c r="C107" s="44" t="str">
        <f>IF('Base de donnée articles'!B83="","",'Base de donnée articles'!B83)</f>
        <v>Contacteur  24/3RT1015-1BB41</v>
      </c>
      <c r="D107" s="54">
        <v>1</v>
      </c>
      <c r="E107" s="54">
        <f>IF(B107="","",SUMIFS('Journal entrées et sorties'!D$8:D$415,'Journal entrées et sorties'!C$8:C$415,C107))</f>
        <v>0</v>
      </c>
      <c r="F107" s="54">
        <f>IF(C107="","",SUMIFS('Journal entrées et sorties'!E$8:E$515,'Journal entrées et sorties'!C$8:C$515,C107))</f>
        <v>0</v>
      </c>
      <c r="G107" s="64">
        <f>IF(C107="","",D107+E107-F107)</f>
        <v>1</v>
      </c>
      <c r="H107" s="54">
        <f>VLOOKUP(B107,'Base de donnée articles'!A83:F90,4,0)</f>
        <v>10</v>
      </c>
      <c r="I107" s="54">
        <f>H107*G107</f>
        <v>10</v>
      </c>
    </row>
    <row r="108" spans="2:9" x14ac:dyDescent="0.25">
      <c r="B108" s="48" t="str">
        <f>IF('Base de donnée articles'!A84="","",'Base de donnée articles'!A84)</f>
        <v>Contacteur  25</v>
      </c>
      <c r="C108" s="44" t="str">
        <f>IF('Base de donnée articles'!B84="","",'Base de donnée articles'!B84)</f>
        <v>Contacteur  25/3RT1016-1BB42</v>
      </c>
      <c r="D108" s="54">
        <v>1</v>
      </c>
      <c r="E108" s="54">
        <f>IF(B108="","",SUMIFS('Journal entrées et sorties'!D$8:D$415,'Journal entrées et sorties'!C$8:C$415,C108))</f>
        <v>0</v>
      </c>
      <c r="F108" s="54">
        <f>IF(C108="","",SUMIFS('Journal entrées et sorties'!E$8:E$515,'Journal entrées et sorties'!C$8:C$515,C108))</f>
        <v>0</v>
      </c>
      <c r="G108" s="64">
        <f>IF(C108="","",D108+E108-F108)</f>
        <v>1</v>
      </c>
      <c r="H108" s="54">
        <f>VLOOKUP(B108,'Base de donnée articles'!A84:F91,4,0)</f>
        <v>10</v>
      </c>
      <c r="I108" s="54">
        <f>H108*G108</f>
        <v>10</v>
      </c>
    </row>
    <row r="109" spans="2:9" x14ac:dyDescent="0.25">
      <c r="B109" s="48" t="str">
        <f>IF('Base de donnée articles'!A85="","",'Base de donnée articles'!A85)</f>
        <v>Contacteur  26</v>
      </c>
      <c r="C109" s="44" t="str">
        <f>IF('Base de donnée articles'!B85="","",'Base de donnée articles'!B85)</f>
        <v>Contacteur  26/3RT1026-1B..0</v>
      </c>
      <c r="D109" s="54">
        <v>1</v>
      </c>
      <c r="E109" s="54">
        <f>IF(B109="","",SUMIFS('Journal entrées et sorties'!D$8:D$415,'Journal entrées et sorties'!C$8:C$415,C109))</f>
        <v>0</v>
      </c>
      <c r="F109" s="54">
        <f>IF(C109="","",SUMIFS('Journal entrées et sorties'!E$8:E$515,'Journal entrées et sorties'!C$8:C$515,C109))</f>
        <v>1</v>
      </c>
      <c r="G109" s="64">
        <f>IF(C109="","",D109+E109-F109)</f>
        <v>0</v>
      </c>
      <c r="H109" s="54">
        <f>VLOOKUP(B109,'Base de donnée articles'!A85:F92,4,0)</f>
        <v>10</v>
      </c>
      <c r="I109" s="54">
        <f>H109*G109</f>
        <v>0</v>
      </c>
    </row>
    <row r="110" spans="2:9" x14ac:dyDescent="0.25">
      <c r="B110" s="48" t="str">
        <f>IF('Base de donnée articles'!A86="","",'Base de donnée articles'!A86)</f>
        <v>Contacteur  27</v>
      </c>
      <c r="C110" s="44" t="str">
        <f>IF('Base de donnée articles'!B86="","",'Base de donnée articles'!B86)</f>
        <v>Contacteur  27/CA2 DN22 E7</v>
      </c>
      <c r="D110" s="54">
        <v>1</v>
      </c>
      <c r="E110" s="54">
        <f>IF(B110="","",SUMIFS('Journal entrées et sorties'!D$8:D$415,'Journal entrées et sorties'!C$8:C$415,C110))</f>
        <v>0</v>
      </c>
      <c r="F110" s="54">
        <f>IF(C110="","",SUMIFS('Journal entrées et sorties'!E$8:E$515,'Journal entrées et sorties'!C$8:C$515,C110))</f>
        <v>0</v>
      </c>
      <c r="G110" s="64">
        <f>IF(C110="","",D110+E110-F110)</f>
        <v>1</v>
      </c>
      <c r="H110" s="54">
        <f>VLOOKUP(B110,'Base de donnée articles'!A86:F93,4,0)</f>
        <v>10</v>
      </c>
      <c r="I110" s="54">
        <f>H110*G110</f>
        <v>10</v>
      </c>
    </row>
    <row r="111" spans="2:9" x14ac:dyDescent="0.25">
      <c r="B111" s="48" t="str">
        <f>IF('Base de donnée articles'!A87="","",'Base de donnée articles'!A87)</f>
        <v>Contacteur  28</v>
      </c>
      <c r="C111" s="44" t="str">
        <f>IF('Base de donnée articles'!B87="","",'Base de donnée articles'!B87)</f>
        <v>Contacteur  28/CA2 DN31 31E</v>
      </c>
      <c r="D111" s="54">
        <v>1</v>
      </c>
      <c r="E111" s="54">
        <f>IF(B111="","",SUMIFS('Journal entrées et sorties'!D$8:D$415,'Journal entrées et sorties'!C$8:C$415,C111))</f>
        <v>0</v>
      </c>
      <c r="F111" s="54">
        <f>IF(C111="","",SUMIFS('Journal entrées et sorties'!E$8:E$515,'Journal entrées et sorties'!C$8:C$515,C111))</f>
        <v>0</v>
      </c>
      <c r="G111" s="64">
        <f>IF(C111="","",D111+E111-F111)</f>
        <v>1</v>
      </c>
      <c r="H111" s="54">
        <f>VLOOKUP(B111,'Base de donnée articles'!A87:F94,4,0)</f>
        <v>10</v>
      </c>
      <c r="I111" s="54">
        <f>H111*G111</f>
        <v>10</v>
      </c>
    </row>
    <row r="112" spans="2:9" x14ac:dyDescent="0.25">
      <c r="B112" s="48" t="str">
        <f>IF('Base de donnée articles'!A416="","",'Base de donnée articles'!A416)</f>
        <v>contacteur lc1d18b7</v>
      </c>
      <c r="C112" s="44" t="str">
        <f>IF('Base de donnée articles'!B416="","",'Base de donnée articles'!B416)</f>
        <v>contacteur lc1d18b7/lc1d18b7</v>
      </c>
      <c r="D112" s="54">
        <v>1</v>
      </c>
      <c r="E112" s="54">
        <f>IF(B112="","",SUMIFS('Journal entrées et sorties'!D$8:D$415,'Journal entrées et sorties'!C$8:C$415,C112))</f>
        <v>1</v>
      </c>
      <c r="F112" s="54">
        <f>IF(C112="","",SUMIFS('Journal entrées et sorties'!E$8:E$515,'Journal entrées et sorties'!C$8:C$515,C112))</f>
        <v>1</v>
      </c>
      <c r="G112" s="64">
        <f>IF(C112="","",D112+E112-F112)</f>
        <v>1</v>
      </c>
      <c r="H112" s="54">
        <f>VLOOKUP(B112,'Base de donnée articles'!A416:F476,4,0)</f>
        <v>10</v>
      </c>
      <c r="I112" s="54">
        <f>H112*G112</f>
        <v>10</v>
      </c>
    </row>
    <row r="113" spans="2:9" x14ac:dyDescent="0.25">
      <c r="B113" s="48" t="str">
        <f>IF('Base de donnée articles'!A88="","",'Base de donnée articles'!A88)</f>
        <v>Courroie codeur poutre clouage</v>
      </c>
      <c r="C113" s="44" t="str">
        <f>IF('Base de donnée articles'!B88="","",'Base de donnée articles'!B88)</f>
        <v>Courroie codeur poutre clouage/808 06 499  type 390XL S191 AG</v>
      </c>
      <c r="D113" s="54">
        <v>1</v>
      </c>
      <c r="E113" s="54">
        <f>IF(B113="","",SUMIFS('Journal entrées et sorties'!D$8:D$415,'Journal entrées et sorties'!C$8:C$415,C113))</f>
        <v>1</v>
      </c>
      <c r="F113" s="54">
        <f>IF(C113="","",SUMIFS('Journal entrées et sorties'!E$8:E$515,'Journal entrées et sorties'!C$8:C$515,C113))</f>
        <v>0</v>
      </c>
      <c r="G113" s="64">
        <f>IF(C113="","",D113+E113-F113)</f>
        <v>2</v>
      </c>
      <c r="H113" s="54">
        <f>VLOOKUP(B113,'Base de donnée articles'!A88:F95,4,0)</f>
        <v>10</v>
      </c>
      <c r="I113" s="54">
        <f>H113*G113</f>
        <v>20</v>
      </c>
    </row>
    <row r="114" spans="2:9" x14ac:dyDescent="0.25">
      <c r="B114" s="48" t="str">
        <f>IF('Base de donnée articles'!A89="","",'Base de donnée articles'!A89)</f>
        <v>Courroie crantée</v>
      </c>
      <c r="C114" s="44" t="str">
        <f>IF('Base de donnée articles'!B89="","",'Base de donnée articles'!B89)</f>
        <v>Courroie crantée/510 H 4064</v>
      </c>
      <c r="D114" s="54">
        <v>4</v>
      </c>
      <c r="E114" s="54">
        <f>IF(B114="","",SUMIFS('Journal entrées et sorties'!D$8:D$415,'Journal entrées et sorties'!C$8:C$415,C114))</f>
        <v>4</v>
      </c>
      <c r="F114" s="54">
        <f>IF(C114="","",SUMIFS('Journal entrées et sorties'!E$8:E$515,'Journal entrées et sorties'!C$8:C$515,C114))</f>
        <v>0</v>
      </c>
      <c r="G114" s="64">
        <f>IF(C114="","",D114+E114-F114)</f>
        <v>8</v>
      </c>
      <c r="H114" s="54">
        <f>VLOOKUP(B114,'Base de donnée articles'!A89:F96,4,0)</f>
        <v>10</v>
      </c>
      <c r="I114" s="54">
        <f>H114*G114</f>
        <v>80</v>
      </c>
    </row>
    <row r="115" spans="2:9" x14ac:dyDescent="0.25">
      <c r="B115" s="48" t="str">
        <f>IF('Base de donnée articles'!A90="","",'Base de donnée articles'!A90)</f>
        <v>cremaillere introducteur</v>
      </c>
      <c r="C115" s="44" t="str">
        <f>IF('Base de donnée articles'!B90="","",'Base de donnée articles'!B90)</f>
        <v>cremaillere introducteur/module 4</v>
      </c>
      <c r="D115" s="54">
        <v>2</v>
      </c>
      <c r="E115" s="54">
        <f>IF(B115="","",SUMIFS('Journal entrées et sorties'!D$8:D$415,'Journal entrées et sorties'!C$8:C$415,C115))</f>
        <v>0</v>
      </c>
      <c r="F115" s="54">
        <f>IF(C115="","",SUMIFS('Journal entrées et sorties'!E$8:E$515,'Journal entrées et sorties'!C$8:C$515,C115))</f>
        <v>0</v>
      </c>
      <c r="G115" s="64">
        <f>IF(C115="","",D115+E115-F115)</f>
        <v>2</v>
      </c>
      <c r="H115" s="54">
        <f>VLOOKUP(B115,'Base de donnée articles'!A90:F97,4,0)</f>
        <v>10</v>
      </c>
      <c r="I115" s="54">
        <f>H115*G115</f>
        <v>20</v>
      </c>
    </row>
    <row r="116" spans="2:9" x14ac:dyDescent="0.25">
      <c r="B116" s="48" t="str">
        <f>IF('Base de donnée articles'!A91="","",'Base de donnée articles'!A91)</f>
        <v>Détecteur annulaire</v>
      </c>
      <c r="C116" s="44" t="str">
        <f>IF('Base de donnée articles'!B91="","",'Base de donnée articles'!B91)</f>
        <v>Détecteur annulaire/Bi30R-Q20-AP6X2-H1141</v>
      </c>
      <c r="D116" s="54">
        <v>1</v>
      </c>
      <c r="E116" s="54">
        <f>IF(B116="","",SUMIFS('Journal entrées et sorties'!D$8:D$415,'Journal entrées et sorties'!C$8:C$415,C116))</f>
        <v>0</v>
      </c>
      <c r="F116" s="54">
        <f>IF(C116="","",SUMIFS('Journal entrées et sorties'!E$8:E$515,'Journal entrées et sorties'!C$8:C$515,C116))</f>
        <v>0</v>
      </c>
      <c r="G116" s="64">
        <f>IF(C116="","",D116+E116-F116)</f>
        <v>1</v>
      </c>
      <c r="H116" s="54">
        <f>VLOOKUP(B116,'Base de donnée articles'!A91:F98,4,0)</f>
        <v>10</v>
      </c>
      <c r="I116" s="54">
        <f>H116*G116</f>
        <v>10</v>
      </c>
    </row>
    <row r="117" spans="2:9" x14ac:dyDescent="0.25">
      <c r="B117" s="48" t="str">
        <f>IF('Base de donnée articles'!A92="","",'Base de donnée articles'!A92)</f>
        <v>Détecteur annulaire</v>
      </c>
      <c r="C117" s="44" t="str">
        <f>IF('Base de donnée articles'!B92="","",'Base de donnée articles'!B92)</f>
        <v>Détecteur annulaire/BO1AN30POC5T=100MS</v>
      </c>
      <c r="D117" s="54">
        <v>1</v>
      </c>
      <c r="E117" s="54">
        <f>IF(B117="","",SUMIFS('Journal entrées et sorties'!D$8:D$415,'Journal entrées et sorties'!C$8:C$415,C117))</f>
        <v>0</v>
      </c>
      <c r="F117" s="54">
        <f>IF(C117="","",SUMIFS('Journal entrées et sorties'!E$8:E$515,'Journal entrées et sorties'!C$8:C$515,C117))</f>
        <v>0</v>
      </c>
      <c r="G117" s="64">
        <f>IF(C117="","",D117+E117-F117)</f>
        <v>1</v>
      </c>
      <c r="H117" s="54">
        <f>VLOOKUP(B117,'Base de donnée articles'!A92:F99,4,0)</f>
        <v>10</v>
      </c>
      <c r="I117" s="54">
        <f>H117*G117</f>
        <v>10</v>
      </c>
    </row>
    <row r="118" spans="2:9" x14ac:dyDescent="0.25">
      <c r="B118" s="48" t="str">
        <f>IF('Base de donnée articles'!A458="","",'Base de donnée articles'!A458)</f>
        <v xml:space="preserve">disque </v>
      </c>
      <c r="C118" s="44" t="str">
        <f>IF('Base de donnée articles'!B458="","",'Base de donnée articles'!B458)</f>
        <v>disque /pignon 70 dents 12b1</v>
      </c>
      <c r="D118" s="54">
        <v>0</v>
      </c>
      <c r="E118" s="54">
        <f>IF(B118="","",SUMIFS('Journal entrées et sorties'!D$8:D$415,'Journal entrées et sorties'!C$8:C$415,C118))</f>
        <v>1</v>
      </c>
      <c r="F118" s="54">
        <f>IF(C118="","",SUMIFS('Journal entrées et sorties'!E$8:E$515,'Journal entrées et sorties'!C$8:C$515,C118))</f>
        <v>0</v>
      </c>
      <c r="G118" s="64">
        <f>IF(C118="","",D118+E118-F118)</f>
        <v>1</v>
      </c>
      <c r="H118" s="54">
        <f>VLOOKUP(B118,'Base de donnée articles'!A458:F518,4,0)</f>
        <v>10</v>
      </c>
      <c r="I118" s="54">
        <f>H118*G118</f>
        <v>10</v>
      </c>
    </row>
    <row r="119" spans="2:9" x14ac:dyDescent="0.25">
      <c r="B119" s="48" t="str">
        <f>IF('Base de donnée articles'!A460="","",'Base de donnée articles'!A460)</f>
        <v>distributeur hydraulique</v>
      </c>
      <c r="C119" s="44" t="str">
        <f>IF('Base de donnée articles'!B460="","",'Base de donnée articles'!B460)</f>
        <v>distributeur hydraulique/dhi071100</v>
      </c>
      <c r="D119" s="54">
        <v>0</v>
      </c>
      <c r="E119" s="54">
        <f>IF(B119="","",SUMIFS('Journal entrées et sorties'!D$8:D$415,'Journal entrées et sorties'!C$8:C$415,C119))</f>
        <v>1</v>
      </c>
      <c r="F119" s="54">
        <f>IF(C119="","",SUMIFS('Journal entrées et sorties'!E$8:E$515,'Journal entrées et sorties'!C$8:C$515,C119))</f>
        <v>0</v>
      </c>
      <c r="G119" s="64">
        <f>IF(C119="","",D119+E119-F119)</f>
        <v>1</v>
      </c>
      <c r="H119" s="54">
        <f>VLOOKUP(B119,'Base de donnée articles'!A460:F520,4,0)</f>
        <v>10</v>
      </c>
      <c r="I119" s="54">
        <f>H119*G119</f>
        <v>10</v>
      </c>
    </row>
    <row r="120" spans="2:9" x14ac:dyDescent="0.25">
      <c r="B120" s="48" t="str">
        <f>IF('Base de donnée articles'!A473="","",'Base de donnée articles'!A473)</f>
        <v>distributeur hydraulique</v>
      </c>
      <c r="C120" s="44" t="str">
        <f>IF('Base de donnée articles'!B473="","",'Base de donnée articles'!B473)</f>
        <v>distributeur hydraulique/t7dph2714/r</v>
      </c>
      <c r="D120" s="54">
        <v>0</v>
      </c>
      <c r="E120" s="65">
        <f>IF(B120="","",SUMIFS('Journal entrées et sorties'!D$8:D$415,'Journal entrées et sorties'!C$8:C$415,C120))</f>
        <v>1</v>
      </c>
      <c r="F120" s="54">
        <f>IF(C120="","",SUMIFS('Journal entrées et sorties'!E$8:E$515,'Journal entrées et sorties'!C$8:C$515,C120))</f>
        <v>0</v>
      </c>
      <c r="G120" s="64">
        <f>IF(C120="","",D120+E120-F120)</f>
        <v>1</v>
      </c>
      <c r="H120" s="54">
        <f>VLOOKUP(B120,'Base de donnée articles'!A473:F533,4,0)</f>
        <v>10</v>
      </c>
      <c r="I120" s="54">
        <f>H120*G120</f>
        <v>10</v>
      </c>
    </row>
    <row r="121" spans="2:9" x14ac:dyDescent="0.25">
      <c r="B121" s="48" t="str">
        <f>IF('Base de donnée articles'!A474="","",'Base de donnée articles'!A474)</f>
        <v>distributeur hydraulique</v>
      </c>
      <c r="C121" s="44" t="str">
        <f>IF('Base de donnée articles'!B474="","",'Base de donnée articles'!B474)</f>
        <v>distributeur hydraulique/t3dhi071300</v>
      </c>
      <c r="D121" s="54">
        <v>0</v>
      </c>
      <c r="E121" s="65">
        <f>IF(B121="","",SUMIFS('Journal entrées et sorties'!D$8:D$415,'Journal entrées et sorties'!C$8:C$415,C121))</f>
        <v>1</v>
      </c>
      <c r="F121" s="54">
        <f>IF(C121="","",SUMIFS('Journal entrées et sorties'!E$8:E$515,'Journal entrées et sorties'!C$8:C$515,C121))</f>
        <v>0</v>
      </c>
      <c r="G121" s="64">
        <f>IF(C121="","",D121+E121-F121)</f>
        <v>1</v>
      </c>
      <c r="H121" s="54">
        <f>VLOOKUP(B121,'Base de donnée articles'!A474:F534,4,0)</f>
        <v>10</v>
      </c>
      <c r="I121" s="54">
        <f>H121*G121</f>
        <v>10</v>
      </c>
    </row>
    <row r="122" spans="2:9" x14ac:dyDescent="0.25">
      <c r="B122" s="48" t="str">
        <f>IF('Base de donnée articles'!A93="","",'Base de donnée articles'!A93)</f>
        <v>Distributeur pneumatique 1</v>
      </c>
      <c r="C122" s="44" t="str">
        <f>IF('Base de donnée articles'!B93="","",'Base de donnée articles'!B93)</f>
        <v>Distributeur pneumatique 1/54191023</v>
      </c>
      <c r="D122" s="54">
        <v>1</v>
      </c>
      <c r="E122" s="54">
        <f>IF(B122="","",SUMIFS('Journal entrées et sorties'!D$8:D$415,'Journal entrées et sorties'!C$8:C$415,C122))</f>
        <v>0</v>
      </c>
      <c r="F122" s="54">
        <f>IF(C122="","",SUMIFS('Journal entrées et sorties'!E$8:E$515,'Journal entrées et sorties'!C$8:C$515,C122))</f>
        <v>0</v>
      </c>
      <c r="G122" s="64">
        <f>IF(C122="","",D122+E122-F122)</f>
        <v>1</v>
      </c>
      <c r="H122" s="54">
        <f>VLOOKUP(B122,'Base de donnée articles'!A93:F100,4,0)</f>
        <v>10</v>
      </c>
      <c r="I122" s="54">
        <f>H122*G122</f>
        <v>10</v>
      </c>
    </row>
    <row r="123" spans="2:9" x14ac:dyDescent="0.25">
      <c r="B123" s="48" t="str">
        <f>IF('Base de donnée articles'!A94="","",'Base de donnée articles'!A94)</f>
        <v>Distributeur pneumatique 2</v>
      </c>
      <c r="C123" s="44" t="str">
        <f>IF('Base de donnée articles'!B94="","",'Base de donnée articles'!B94)</f>
        <v>Distributeur pneumatique 2/54292028</v>
      </c>
      <c r="D123" s="54">
        <v>1</v>
      </c>
      <c r="E123" s="54">
        <f>IF(B123="","",SUMIFS('Journal entrées et sorties'!D$8:D$415,'Journal entrées et sorties'!C$8:C$415,C123))</f>
        <v>0</v>
      </c>
      <c r="F123" s="54">
        <f>IF(C123="","",SUMIFS('Journal entrées et sorties'!E$8:E$515,'Journal entrées et sorties'!C$8:C$515,C123))</f>
        <v>0</v>
      </c>
      <c r="G123" s="64">
        <f>IF(C123="","",D123+E123-F123)</f>
        <v>1</v>
      </c>
      <c r="H123" s="54">
        <f>VLOOKUP(B123,'Base de donnée articles'!A94:F101,4,0)</f>
        <v>10</v>
      </c>
      <c r="I123" s="54">
        <f>H123*G123</f>
        <v>10</v>
      </c>
    </row>
    <row r="124" spans="2:9" x14ac:dyDescent="0.25">
      <c r="B124" s="48" t="str">
        <f>IF('Base de donnée articles'!A95="","",'Base de donnée articles'!A95)</f>
        <v>Distributeurs 1</v>
      </c>
      <c r="C124" s="44" t="str">
        <f>IF('Base de donnée articles'!B95="","",'Base de donnée articles'!B95)</f>
        <v>Distributeurs 1/MD1D-2TA/50</v>
      </c>
      <c r="D124" s="54">
        <v>1</v>
      </c>
      <c r="E124" s="54">
        <f>IF(B124="","",SUMIFS('Journal entrées et sorties'!D$8:D$415,'Journal entrées et sorties'!C$8:C$415,C124))</f>
        <v>0</v>
      </c>
      <c r="F124" s="54">
        <f>IF(C124="","",SUMIFS('Journal entrées et sorties'!E$8:E$515,'Journal entrées et sorties'!C$8:C$515,C124))</f>
        <v>0</v>
      </c>
      <c r="G124" s="64">
        <f>IF(C124="","",D124+E124-F124)</f>
        <v>1</v>
      </c>
      <c r="H124" s="54">
        <f>VLOOKUP(B124,'Base de donnée articles'!A95:F102,4,0)</f>
        <v>10</v>
      </c>
      <c r="I124" s="54">
        <f>H124*G124</f>
        <v>10</v>
      </c>
    </row>
    <row r="125" spans="2:9" x14ac:dyDescent="0.25">
      <c r="B125" s="48" t="str">
        <f>IF('Base de donnée articles'!A96="","",'Base de donnée articles'!A96)</f>
        <v>Distributeurs 2</v>
      </c>
      <c r="C125" s="44" t="str">
        <f>IF('Base de donnée articles'!B96="","",'Base de donnée articles'!B96)</f>
        <v>Distributeurs 2/MD1D-R/50</v>
      </c>
      <c r="D125" s="54">
        <v>1</v>
      </c>
      <c r="E125" s="54">
        <f>IF(B125="","",SUMIFS('Journal entrées et sorties'!D$8:D$415,'Journal entrées et sorties'!C$8:C$415,C125))</f>
        <v>0</v>
      </c>
      <c r="F125" s="54">
        <f>IF(C125="","",SUMIFS('Journal entrées et sorties'!E$8:E$515,'Journal entrées et sorties'!C$8:C$515,C125))</f>
        <v>0</v>
      </c>
      <c r="G125" s="64">
        <f>IF(C125="","",D125+E125-F125)</f>
        <v>1</v>
      </c>
      <c r="H125" s="54">
        <f>VLOOKUP(B125,'Base de donnée articles'!A96:F103,4,0)</f>
        <v>10</v>
      </c>
      <c r="I125" s="54">
        <f>H125*G125</f>
        <v>10</v>
      </c>
    </row>
    <row r="126" spans="2:9" x14ac:dyDescent="0.25">
      <c r="B126" s="48" t="str">
        <f>IF('Base de donnée articles'!A97="","",'Base de donnée articles'!A97)</f>
        <v>Distributeurs 3</v>
      </c>
      <c r="C126" s="44" t="str">
        <f>IF('Base de donnée articles'!B97="","",'Base de donnée articles'!B97)</f>
        <v>Distributeurs 3/SDHI-0610 23</v>
      </c>
      <c r="D126" s="54">
        <v>1</v>
      </c>
      <c r="E126" s="54">
        <f>IF(B126="","",SUMIFS('Journal entrées et sorties'!D$8:D$415,'Journal entrées et sorties'!C$8:C$415,C126))</f>
        <v>0</v>
      </c>
      <c r="F126" s="54">
        <f>IF(C126="","",SUMIFS('Journal entrées et sorties'!E$8:E$515,'Journal entrées et sorties'!C$8:C$515,C126))</f>
        <v>0</v>
      </c>
      <c r="G126" s="64">
        <f>IF(C126="","",D126+E126-F126)</f>
        <v>1</v>
      </c>
      <c r="H126" s="54">
        <f>VLOOKUP(B126,'Base de donnée articles'!A97:F104,4,0)</f>
        <v>10</v>
      </c>
      <c r="I126" s="54">
        <f>H126*G126</f>
        <v>10</v>
      </c>
    </row>
    <row r="127" spans="2:9" x14ac:dyDescent="0.25">
      <c r="B127" s="48" t="str">
        <f>IF('Base de donnée articles'!A98="","",'Base de donnée articles'!A98)</f>
        <v>Diviseur de flux hydraulique</v>
      </c>
      <c r="C127" s="44" t="str">
        <f>IF('Base de donnée articles'!B98="","",'Base de donnée articles'!B98)</f>
        <v>Diviseur de flux hydraulique/810 180 05</v>
      </c>
      <c r="D127" s="54">
        <v>1</v>
      </c>
      <c r="E127" s="54">
        <f>IF(B127="","",SUMIFS('Journal entrées et sorties'!D$8:D$415,'Journal entrées et sorties'!C$8:C$415,C127))</f>
        <v>0</v>
      </c>
      <c r="F127" s="54">
        <f>IF(C127="","",SUMIFS('Journal entrées et sorties'!E$8:E$515,'Journal entrées et sorties'!C$8:C$515,C127))</f>
        <v>0</v>
      </c>
      <c r="G127" s="64">
        <f>IF(C127="","",D127+E127-F127)</f>
        <v>1</v>
      </c>
      <c r="H127" s="54">
        <f>VLOOKUP(B127,'Base de donnée articles'!A98:F105,4,0)</f>
        <v>10</v>
      </c>
      <c r="I127" s="54">
        <f>H127*G127</f>
        <v>10</v>
      </c>
    </row>
    <row r="128" spans="2:9" x14ac:dyDescent="0.25">
      <c r="B128" s="48" t="str">
        <f>IF('Base de donnée articles'!A99="","",'Base de donnée articles'!A99)</f>
        <v>Diviseur de flux hydraulique</v>
      </c>
      <c r="C128" s="44" t="str">
        <f>IF('Base de donnée articles'!B99="","",'Base de donnée articles'!B99)</f>
        <v>Diviseur de flux hydraulique/81018005</v>
      </c>
      <c r="D128" s="54">
        <v>1</v>
      </c>
      <c r="E128" s="54">
        <f>IF(B128="","",SUMIFS('Journal entrées et sorties'!D$8:D$415,'Journal entrées et sorties'!C$8:C$415,C128))</f>
        <v>0</v>
      </c>
      <c r="F128" s="54">
        <f>IF(C128="","",SUMIFS('Journal entrées et sorties'!E$8:E$515,'Journal entrées et sorties'!C$8:C$515,C128))</f>
        <v>0</v>
      </c>
      <c r="G128" s="64">
        <f>IF(C128="","",D128+E128-F128)</f>
        <v>1</v>
      </c>
      <c r="H128" s="54">
        <f>VLOOKUP(B128,'Base de donnée articles'!A99:F106,4,0)</f>
        <v>10</v>
      </c>
      <c r="I128" s="54">
        <f>H128*G128</f>
        <v>10</v>
      </c>
    </row>
    <row r="129" spans="2:9" x14ac:dyDescent="0.25">
      <c r="B129" s="48" t="str">
        <f>IF('Base de donnée articles'!A100="","",'Base de donnée articles'!A100)</f>
        <v>ecrous 1</v>
      </c>
      <c r="C129" s="44" t="str">
        <f>IF('Base de donnée articles'!B100="","",'Base de donnée articles'!B100)</f>
        <v xml:space="preserve">ecrous 1/M8 </v>
      </c>
      <c r="D129" s="54">
        <v>1</v>
      </c>
      <c r="E129" s="54">
        <f>IF(B129="","",SUMIFS('Journal entrées et sorties'!D$8:D$415,'Journal entrées et sorties'!C$8:C$415,C129))</f>
        <v>0</v>
      </c>
      <c r="F129" s="54">
        <f>IF(C129="","",SUMIFS('Journal entrées et sorties'!E$8:E$515,'Journal entrées et sorties'!C$8:C$515,C129))</f>
        <v>0</v>
      </c>
      <c r="G129" s="64">
        <f>IF(C129="","",D129+E129-F129)</f>
        <v>1</v>
      </c>
      <c r="H129" s="54">
        <f>VLOOKUP(B129,'Base de donnée articles'!A100:F107,4,0)</f>
        <v>10</v>
      </c>
      <c r="I129" s="54">
        <f>H129*G129</f>
        <v>10</v>
      </c>
    </row>
    <row r="130" spans="2:9" x14ac:dyDescent="0.25">
      <c r="B130" s="48" t="str">
        <f>IF('Base de donnée articles'!A101="","",'Base de donnée articles'!A101)</f>
        <v>ecrous 10</v>
      </c>
      <c r="C130" s="44" t="str">
        <f>IF('Base de donnée articles'!B101="","",'Base de donnée articles'!B101)</f>
        <v>ecrous 10/M4</v>
      </c>
      <c r="D130" s="54">
        <v>1</v>
      </c>
      <c r="E130" s="54">
        <f>IF(B130="","",SUMIFS('Journal entrées et sorties'!D$8:D$415,'Journal entrées et sorties'!C$8:C$415,C130))</f>
        <v>0</v>
      </c>
      <c r="F130" s="54">
        <f>IF(C130="","",SUMIFS('Journal entrées et sorties'!E$8:E$515,'Journal entrées et sorties'!C$8:C$515,C130))</f>
        <v>0</v>
      </c>
      <c r="G130" s="64">
        <f>IF(C130="","",D130+E130-F130)</f>
        <v>1</v>
      </c>
      <c r="H130" s="54">
        <f>VLOOKUP(B130,'Base de donnée articles'!A101:F108,4,0)</f>
        <v>10</v>
      </c>
      <c r="I130" s="54">
        <f>H130*G130</f>
        <v>10</v>
      </c>
    </row>
    <row r="131" spans="2:9" x14ac:dyDescent="0.25">
      <c r="B131" s="48" t="str">
        <f>IF('Base de donnée articles'!A102="","",'Base de donnée articles'!A102)</f>
        <v>ecrous 11</v>
      </c>
      <c r="C131" s="44" t="str">
        <f>IF('Base de donnée articles'!B102="","",'Base de donnée articles'!B102)</f>
        <v>ecrous 11/M4</v>
      </c>
      <c r="D131" s="54">
        <v>1</v>
      </c>
      <c r="E131" s="54">
        <f>IF(B131="","",SUMIFS('Journal entrées et sorties'!D$8:D$415,'Journal entrées et sorties'!C$8:C$415,C131))</f>
        <v>0</v>
      </c>
      <c r="F131" s="54">
        <f>IF(C131="","",SUMIFS('Journal entrées et sorties'!E$8:E$515,'Journal entrées et sorties'!C$8:C$515,C131))</f>
        <v>0</v>
      </c>
      <c r="G131" s="64">
        <f>IF(C131="","",D131+E131-F131)</f>
        <v>1</v>
      </c>
      <c r="H131" s="54">
        <f>VLOOKUP(B131,'Base de donnée articles'!A102:F109,4,0)</f>
        <v>10</v>
      </c>
      <c r="I131" s="54">
        <f>H131*G131</f>
        <v>10</v>
      </c>
    </row>
    <row r="132" spans="2:9" x14ac:dyDescent="0.25">
      <c r="B132" s="48" t="str">
        <f>IF('Base de donnée articles'!A103="","",'Base de donnée articles'!A103)</f>
        <v>ecrous 12</v>
      </c>
      <c r="C132" s="44" t="str">
        <f>IF('Base de donnée articles'!B103="","",'Base de donnée articles'!B103)</f>
        <v>ecrous 12/M5</v>
      </c>
      <c r="D132" s="54">
        <v>1</v>
      </c>
      <c r="E132" s="54">
        <f>IF(B132="","",SUMIFS('Journal entrées et sorties'!D$8:D$415,'Journal entrées et sorties'!C$8:C$415,C132))</f>
        <v>0</v>
      </c>
      <c r="F132" s="54">
        <f>IF(C132="","",SUMIFS('Journal entrées et sorties'!E$8:E$515,'Journal entrées et sorties'!C$8:C$515,C132))</f>
        <v>0</v>
      </c>
      <c r="G132" s="64">
        <f>IF(C132="","",D132+E132-F132)</f>
        <v>1</v>
      </c>
      <c r="H132" s="54">
        <f>VLOOKUP(B132,'Base de donnée articles'!A103:F110,4,0)</f>
        <v>10</v>
      </c>
      <c r="I132" s="54">
        <f>H132*G132</f>
        <v>10</v>
      </c>
    </row>
    <row r="133" spans="2:9" x14ac:dyDescent="0.25">
      <c r="B133" s="48" t="str">
        <f>IF('Base de donnée articles'!A104="","",'Base de donnée articles'!A104)</f>
        <v>ecrous 13</v>
      </c>
      <c r="C133" s="44" t="str">
        <f>IF('Base de donnée articles'!B104="","",'Base de donnée articles'!B104)</f>
        <v>ecrous 13/M5</v>
      </c>
      <c r="D133" s="54">
        <v>1</v>
      </c>
      <c r="E133" s="54">
        <f>IF(B133="","",SUMIFS('Journal entrées et sorties'!D$8:D$415,'Journal entrées et sorties'!C$8:C$415,C133))</f>
        <v>0</v>
      </c>
      <c r="F133" s="54">
        <f>IF(C133="","",SUMIFS('Journal entrées et sorties'!E$8:E$515,'Journal entrées et sorties'!C$8:C$515,C133))</f>
        <v>0</v>
      </c>
      <c r="G133" s="64">
        <f>IF(C133="","",D133+E133-F133)</f>
        <v>1</v>
      </c>
      <c r="H133" s="54">
        <f>VLOOKUP(B133,'Base de donnée articles'!A104:F111,4,0)</f>
        <v>10</v>
      </c>
      <c r="I133" s="54">
        <f>H133*G133</f>
        <v>10</v>
      </c>
    </row>
    <row r="134" spans="2:9" x14ac:dyDescent="0.25">
      <c r="B134" s="48" t="str">
        <f>IF('Base de donnée articles'!A105="","",'Base de donnée articles'!A105)</f>
        <v>ecrous 14</v>
      </c>
      <c r="C134" s="44" t="str">
        <f>IF('Base de donnée articles'!B105="","",'Base de donnée articles'!B105)</f>
        <v>ecrous 14/M6</v>
      </c>
      <c r="D134" s="54">
        <v>1</v>
      </c>
      <c r="E134" s="54">
        <f>IF(B134="","",SUMIFS('Journal entrées et sorties'!D$8:D$415,'Journal entrées et sorties'!C$8:C$415,C134))</f>
        <v>0</v>
      </c>
      <c r="F134" s="54">
        <f>IF(C134="","",SUMIFS('Journal entrées et sorties'!E$8:E$515,'Journal entrées et sorties'!C$8:C$515,C134))</f>
        <v>0</v>
      </c>
      <c r="G134" s="64">
        <f>IF(C134="","",D134+E134-F134)</f>
        <v>1</v>
      </c>
      <c r="H134" s="54">
        <f>VLOOKUP(B134,'Base de donnée articles'!A105:F112,4,0)</f>
        <v>10</v>
      </c>
      <c r="I134" s="54">
        <f>H134*G134</f>
        <v>10</v>
      </c>
    </row>
    <row r="135" spans="2:9" x14ac:dyDescent="0.25">
      <c r="B135" s="48" t="str">
        <f>IF('Base de donnée articles'!A106="","",'Base de donnée articles'!A106)</f>
        <v>ecrous 15</v>
      </c>
      <c r="C135" s="44" t="str">
        <f>IF('Base de donnée articles'!B106="","",'Base de donnée articles'!B106)</f>
        <v>ecrous 15/M6</v>
      </c>
      <c r="D135" s="54">
        <v>1</v>
      </c>
      <c r="E135" s="54">
        <f>IF(B135="","",SUMIFS('Journal entrées et sorties'!D$8:D$415,'Journal entrées et sorties'!C$8:C$415,C135))</f>
        <v>0</v>
      </c>
      <c r="F135" s="54">
        <f>IF(C135="","",SUMIFS('Journal entrées et sorties'!E$8:E$515,'Journal entrées et sorties'!C$8:C$515,C135))</f>
        <v>0</v>
      </c>
      <c r="G135" s="64">
        <f>IF(C135="","",D135+E135-F135)</f>
        <v>1</v>
      </c>
      <c r="H135" s="54">
        <f>VLOOKUP(B135,'Base de donnée articles'!A106:F113,4,0)</f>
        <v>10</v>
      </c>
      <c r="I135" s="54">
        <f>H135*G135</f>
        <v>10</v>
      </c>
    </row>
    <row r="136" spans="2:9" x14ac:dyDescent="0.25">
      <c r="B136" s="48" t="str">
        <f>IF('Base de donnée articles'!A107="","",'Base de donnée articles'!A107)</f>
        <v>ecrous 16</v>
      </c>
      <c r="C136" s="44" t="str">
        <f>IF('Base de donnée articles'!B107="","",'Base de donnée articles'!B107)</f>
        <v>ecrous 16/M6 FREIN</v>
      </c>
      <c r="D136" s="54">
        <v>1</v>
      </c>
      <c r="E136" s="54">
        <f>IF(B136="","",SUMIFS('Journal entrées et sorties'!D$8:D$415,'Journal entrées et sorties'!C$8:C$415,C136))</f>
        <v>0</v>
      </c>
      <c r="F136" s="54">
        <f>IF(C136="","",SUMIFS('Journal entrées et sorties'!E$8:E$515,'Journal entrées et sorties'!C$8:C$515,C136))</f>
        <v>0</v>
      </c>
      <c r="G136" s="64">
        <f>IF(C136="","",D136+E136-F136)</f>
        <v>1</v>
      </c>
      <c r="H136" s="54">
        <f>VLOOKUP(B136,'Base de donnée articles'!A107:F114,4,0)</f>
        <v>10</v>
      </c>
      <c r="I136" s="54">
        <f>H136*G136</f>
        <v>10</v>
      </c>
    </row>
    <row r="137" spans="2:9" x14ac:dyDescent="0.25">
      <c r="B137" s="48" t="str">
        <f>IF('Base de donnée articles'!A108="","",'Base de donnée articles'!A108)</f>
        <v>ecrous 17</v>
      </c>
      <c r="C137" s="44" t="str">
        <f>IF('Base de donnée articles'!B108="","",'Base de donnée articles'!B108)</f>
        <v>ecrous 17/M6 FREIN</v>
      </c>
      <c r="D137" s="54">
        <v>1</v>
      </c>
      <c r="E137" s="54">
        <f>IF(B137="","",SUMIFS('Journal entrées et sorties'!D$8:D$415,'Journal entrées et sorties'!C$8:C$415,C137))</f>
        <v>0</v>
      </c>
      <c r="F137" s="54">
        <f>IF(C137="","",SUMIFS('Journal entrées et sorties'!E$8:E$515,'Journal entrées et sorties'!C$8:C$515,C137))</f>
        <v>0</v>
      </c>
      <c r="G137" s="64">
        <f>IF(C137="","",D137+E137-F137)</f>
        <v>1</v>
      </c>
      <c r="H137" s="54">
        <f>VLOOKUP(B137,'Base de donnée articles'!A108:F115,4,0)</f>
        <v>10</v>
      </c>
      <c r="I137" s="54">
        <f>H137*G137</f>
        <v>10</v>
      </c>
    </row>
    <row r="138" spans="2:9" x14ac:dyDescent="0.25">
      <c r="B138" s="48" t="str">
        <f>IF('Base de donnée articles'!A109="","",'Base de donnée articles'!A109)</f>
        <v>ecrous 2</v>
      </c>
      <c r="C138" s="44" t="str">
        <f>IF('Base de donnée articles'!B109="","",'Base de donnée articles'!B109)</f>
        <v>ecrous 2/234.03.025</v>
      </c>
      <c r="D138" s="54">
        <v>1</v>
      </c>
      <c r="E138" s="54">
        <f>IF(B138="","",SUMIFS('Journal entrées et sorties'!D$8:D$415,'Journal entrées et sorties'!C$8:C$415,C138))</f>
        <v>0</v>
      </c>
      <c r="F138" s="54">
        <f>IF(C138="","",SUMIFS('Journal entrées et sorties'!E$8:E$515,'Journal entrées et sorties'!C$8:C$515,C138))</f>
        <v>0</v>
      </c>
      <c r="G138" s="64">
        <f>IF(C138="","",D138+E138-F138)</f>
        <v>1</v>
      </c>
      <c r="H138" s="54">
        <f>VLOOKUP(B138,'Base de donnée articles'!A109:F116,4,0)</f>
        <v>10</v>
      </c>
      <c r="I138" s="54">
        <f>H138*G138</f>
        <v>10</v>
      </c>
    </row>
    <row r="139" spans="2:9" x14ac:dyDescent="0.25">
      <c r="B139" s="48" t="str">
        <f>IF('Base de donnée articles'!A110="","",'Base de donnée articles'!A110)</f>
        <v>ecrous 3</v>
      </c>
      <c r="C139" s="44" t="str">
        <f>IF('Base de donnée articles'!B110="","",'Base de donnée articles'!B110)</f>
        <v>ecrous 3/234.03.090</v>
      </c>
      <c r="D139" s="54">
        <v>1</v>
      </c>
      <c r="E139" s="54">
        <f>IF(B139="","",SUMIFS('Journal entrées et sorties'!D$8:D$415,'Journal entrées et sorties'!C$8:C$415,C139))</f>
        <v>0</v>
      </c>
      <c r="F139" s="54">
        <f>IF(C139="","",SUMIFS('Journal entrées et sorties'!E$8:E$515,'Journal entrées et sorties'!C$8:C$515,C139))</f>
        <v>0</v>
      </c>
      <c r="G139" s="64">
        <f>IF(C139="","",D139+E139-F139)</f>
        <v>1</v>
      </c>
      <c r="H139" s="54">
        <f>VLOOKUP(B139,'Base de donnée articles'!A110:F117,4,0)</f>
        <v>10</v>
      </c>
      <c r="I139" s="54">
        <f>H139*G139</f>
        <v>10</v>
      </c>
    </row>
    <row r="140" spans="2:9" x14ac:dyDescent="0.25">
      <c r="B140" s="48" t="str">
        <f>IF('Base de donnée articles'!A111="","",'Base de donnée articles'!A111)</f>
        <v>ecrous 4</v>
      </c>
      <c r="C140" s="44" t="str">
        <f>IF('Base de donnée articles'!B111="","",'Base de donnée articles'!B111)</f>
        <v>ecrous 4/M10</v>
      </c>
      <c r="D140" s="54">
        <v>1</v>
      </c>
      <c r="E140" s="54">
        <f>IF(B140="","",SUMIFS('Journal entrées et sorties'!D$8:D$415,'Journal entrées et sorties'!C$8:C$415,C140))</f>
        <v>0</v>
      </c>
      <c r="F140" s="54">
        <f>IF(C140="","",SUMIFS('Journal entrées et sorties'!E$8:E$515,'Journal entrées et sorties'!C$8:C$515,C140))</f>
        <v>0</v>
      </c>
      <c r="G140" s="64">
        <f>IF(C140="","",D140+E140-F140)</f>
        <v>1</v>
      </c>
      <c r="H140" s="54">
        <f>VLOOKUP(B140,'Base de donnée articles'!A111:F118,4,0)</f>
        <v>10</v>
      </c>
      <c r="I140" s="54">
        <f>H140*G140</f>
        <v>10</v>
      </c>
    </row>
    <row r="141" spans="2:9" x14ac:dyDescent="0.25">
      <c r="B141" s="48" t="str">
        <f>IF('Base de donnée articles'!A112="","",'Base de donnée articles'!A112)</f>
        <v>ecrous 5</v>
      </c>
      <c r="C141" s="44" t="str">
        <f>IF('Base de donnée articles'!B112="","",'Base de donnée articles'!B112)</f>
        <v>ecrous 5/M10</v>
      </c>
      <c r="D141" s="54">
        <v>1</v>
      </c>
      <c r="E141" s="54">
        <f>IF(B141="","",SUMIFS('Journal entrées et sorties'!D$8:D$415,'Journal entrées et sorties'!C$8:C$415,C141))</f>
        <v>0</v>
      </c>
      <c r="F141" s="54">
        <f>IF(C141="","",SUMIFS('Journal entrées et sorties'!E$8:E$515,'Journal entrées et sorties'!C$8:C$515,C141))</f>
        <v>0</v>
      </c>
      <c r="G141" s="64">
        <f>IF(C141="","",D141+E141-F141)</f>
        <v>1</v>
      </c>
      <c r="H141" s="54">
        <f>VLOOKUP(B141,'Base de donnée articles'!A112:F119,4,0)</f>
        <v>10</v>
      </c>
      <c r="I141" s="54">
        <f>H141*G141</f>
        <v>10</v>
      </c>
    </row>
    <row r="142" spans="2:9" x14ac:dyDescent="0.25">
      <c r="B142" s="48" t="str">
        <f>IF('Base de donnée articles'!A113="","",'Base de donnée articles'!A113)</f>
        <v>ecrous 6</v>
      </c>
      <c r="C142" s="44" t="str">
        <f>IF('Base de donnée articles'!B113="","",'Base de donnée articles'!B113)</f>
        <v>ecrous 6/M10 FREIN</v>
      </c>
      <c r="D142" s="54">
        <v>1</v>
      </c>
      <c r="E142" s="54">
        <f>IF(B142="","",SUMIFS('Journal entrées et sorties'!D$8:D$415,'Journal entrées et sorties'!C$8:C$415,C142))</f>
        <v>0</v>
      </c>
      <c r="F142" s="54">
        <f>IF(C142="","",SUMIFS('Journal entrées et sorties'!E$8:E$515,'Journal entrées et sorties'!C$8:C$515,C142))</f>
        <v>0</v>
      </c>
      <c r="G142" s="64">
        <f>IF(C142="","",D142+E142-F142)</f>
        <v>1</v>
      </c>
      <c r="H142" s="54">
        <f>VLOOKUP(B142,'Base de donnée articles'!A113:F120,4,0)</f>
        <v>10</v>
      </c>
      <c r="I142" s="54">
        <f>H142*G142</f>
        <v>10</v>
      </c>
    </row>
    <row r="143" spans="2:9" x14ac:dyDescent="0.25">
      <c r="B143" s="48" t="str">
        <f>IF('Base de donnée articles'!A114="","",'Base de donnée articles'!A114)</f>
        <v>ecrous 7</v>
      </c>
      <c r="C143" s="44" t="str">
        <f>IF('Base de donnée articles'!B114="","",'Base de donnée articles'!B114)</f>
        <v>ecrous 7/M12</v>
      </c>
      <c r="D143" s="54">
        <v>1</v>
      </c>
      <c r="E143" s="54">
        <f>IF(B143="","",SUMIFS('Journal entrées et sorties'!D$8:D$415,'Journal entrées et sorties'!C$8:C$415,C143))</f>
        <v>0</v>
      </c>
      <c r="F143" s="54">
        <f>IF(C143="","",SUMIFS('Journal entrées et sorties'!E$8:E$515,'Journal entrées et sorties'!C$8:C$515,C143))</f>
        <v>0</v>
      </c>
      <c r="G143" s="64">
        <f>IF(C143="","",D143+E143-F143)</f>
        <v>1</v>
      </c>
      <c r="H143" s="54">
        <f>VLOOKUP(B143,'Base de donnée articles'!A114:F121,4,0)</f>
        <v>10</v>
      </c>
      <c r="I143" s="54">
        <f>H143*G143</f>
        <v>10</v>
      </c>
    </row>
    <row r="144" spans="2:9" x14ac:dyDescent="0.25">
      <c r="B144" s="48" t="str">
        <f>IF('Base de donnée articles'!A115="","",'Base de donnée articles'!A115)</f>
        <v>ecrous 8</v>
      </c>
      <c r="C144" s="44" t="str">
        <f>IF('Base de donnée articles'!B115="","",'Base de donnée articles'!B115)</f>
        <v>ecrous 8/M12 frein</v>
      </c>
      <c r="D144" s="54">
        <v>1</v>
      </c>
      <c r="E144" s="54">
        <f>IF(B144="","",SUMIFS('Journal entrées et sorties'!D$8:D$415,'Journal entrées et sorties'!C$8:C$415,C144))</f>
        <v>0</v>
      </c>
      <c r="F144" s="54">
        <f>IF(C144="","",SUMIFS('Journal entrées et sorties'!E$8:E$515,'Journal entrées et sorties'!C$8:C$515,C144))</f>
        <v>0</v>
      </c>
      <c r="G144" s="64">
        <f>IF(C144="","",D144+E144-F144)</f>
        <v>1</v>
      </c>
      <c r="H144" s="54">
        <f>VLOOKUP(B144,'Base de donnée articles'!A115:F122,4,0)</f>
        <v>10</v>
      </c>
      <c r="I144" s="54">
        <f>H144*G144</f>
        <v>10</v>
      </c>
    </row>
    <row r="145" spans="2:9" x14ac:dyDescent="0.25">
      <c r="B145" s="48" t="str">
        <f>IF('Base de donnée articles'!A116="","",'Base de donnée articles'!A116)</f>
        <v>ecrous 9</v>
      </c>
      <c r="C145" s="44" t="str">
        <f>IF('Base de donnée articles'!B116="","",'Base de donnée articles'!B116)</f>
        <v>ecrous 9/M14</v>
      </c>
      <c r="D145" s="54">
        <v>1</v>
      </c>
      <c r="E145" s="54">
        <f>IF(B145="","",SUMIFS('Journal entrées et sorties'!D$8:D$415,'Journal entrées et sorties'!C$8:C$415,C145))</f>
        <v>0</v>
      </c>
      <c r="F145" s="54">
        <f>IF(C145="","",SUMIFS('Journal entrées et sorties'!E$8:E$515,'Journal entrées et sorties'!C$8:C$515,C145))</f>
        <v>0</v>
      </c>
      <c r="G145" s="64">
        <f>IF(C145="","",D145+E145-F145)</f>
        <v>1</v>
      </c>
      <c r="H145" s="54">
        <f>VLOOKUP(B145,'Base de donnée articles'!A116:F123,4,0)</f>
        <v>10</v>
      </c>
      <c r="I145" s="54">
        <f>H145*G145</f>
        <v>10</v>
      </c>
    </row>
    <row r="146" spans="2:9" x14ac:dyDescent="0.25">
      <c r="B146" s="48" t="str">
        <f>IF('Base de donnée articles'!A117="","",'Base de donnée articles'!A117)</f>
        <v>électroaimant distribution pointes</v>
      </c>
      <c r="C146" s="44" t="str">
        <f>IF('Base de donnée articles'!B117="","",'Base de donnée articles'!B117)</f>
        <v>électroaimant distribution pointes/2C1AD00301AC   24 V DC</v>
      </c>
      <c r="D146" s="54">
        <v>4</v>
      </c>
      <c r="E146" s="54">
        <f>IF(B146="","",SUMIFS('Journal entrées et sorties'!D$8:D$415,'Journal entrées et sorties'!C$8:C$415,C146))</f>
        <v>0</v>
      </c>
      <c r="F146" s="54">
        <f>IF(C146="","",SUMIFS('Journal entrées et sorties'!E$8:E$515,'Journal entrées et sorties'!C$8:C$515,C146))</f>
        <v>0</v>
      </c>
      <c r="G146" s="64">
        <f>IF(C146="","",D146+E146-F146)</f>
        <v>4</v>
      </c>
      <c r="H146" s="54">
        <f>VLOOKUP(B146,'Base de donnée articles'!A117:F124,4,0)</f>
        <v>10</v>
      </c>
      <c r="I146" s="54">
        <f>H146*G146</f>
        <v>40</v>
      </c>
    </row>
    <row r="147" spans="2:9" x14ac:dyDescent="0.25">
      <c r="B147" s="48" t="str">
        <f>IF('Base de donnée articles'!A118="","",'Base de donnée articles'!A118)</f>
        <v>électrodistributeur 1</v>
      </c>
      <c r="C147" s="44" t="str">
        <f>IF('Base de donnée articles'!B118="","",'Base de donnée articles'!B118)</f>
        <v>électrodistributeur 1/0820 022 911</v>
      </c>
      <c r="D147" s="54">
        <v>1</v>
      </c>
      <c r="E147" s="54">
        <f>IF(B147="","",SUMIFS('Journal entrées et sorties'!D$8:D$415,'Journal entrées et sorties'!C$8:C$415,C147))</f>
        <v>0</v>
      </c>
      <c r="F147" s="54">
        <f>IF(C147="","",SUMIFS('Journal entrées et sorties'!E$8:E$515,'Journal entrées et sorties'!C$8:C$515,C147))</f>
        <v>0</v>
      </c>
      <c r="G147" s="64">
        <f>IF(C147="","",D147+E147-F147)</f>
        <v>1</v>
      </c>
      <c r="H147" s="54">
        <f>VLOOKUP(B147,'Base de donnée articles'!A118:F125,4,0)</f>
        <v>10</v>
      </c>
      <c r="I147" s="54">
        <f>H147*G147</f>
        <v>10</v>
      </c>
    </row>
    <row r="148" spans="2:9" x14ac:dyDescent="0.25">
      <c r="B148" s="48" t="str">
        <f>IF('Base de donnée articles'!A119="","",'Base de donnée articles'!A119)</f>
        <v>électrodistributeur 2</v>
      </c>
      <c r="C148" s="44" t="str">
        <f>IF('Base de donnée articles'!B119="","",'Base de donnée articles'!B119)</f>
        <v>électrodistributeur 2/809 31 022   type MFH-5-1/4B</v>
      </c>
      <c r="D148" s="54">
        <v>1</v>
      </c>
      <c r="E148" s="54">
        <f>IF(B148="","",SUMIFS('Journal entrées et sorties'!D$8:D$415,'Journal entrées et sorties'!C$8:C$415,C148))</f>
        <v>0</v>
      </c>
      <c r="F148" s="54">
        <f>IF(C148="","",SUMIFS('Journal entrées et sorties'!E$8:E$515,'Journal entrées et sorties'!C$8:C$515,C148))</f>
        <v>0</v>
      </c>
      <c r="G148" s="64">
        <f>IF(C148="","",D148+E148-F148)</f>
        <v>1</v>
      </c>
      <c r="H148" s="54">
        <f>VLOOKUP(B148,'Base de donnée articles'!A119:F126,4,0)</f>
        <v>10</v>
      </c>
      <c r="I148" s="54">
        <f>H148*G148</f>
        <v>10</v>
      </c>
    </row>
    <row r="149" spans="2:9" x14ac:dyDescent="0.25">
      <c r="B149" s="48" t="str">
        <f>IF('Base de donnée articles'!A120="","",'Base de donnée articles'!A120)</f>
        <v>électrodistributeur 3</v>
      </c>
      <c r="C149" s="44" t="str">
        <f>IF('Base de donnée articles'!B120="","",'Base de donnée articles'!B120)</f>
        <v>électrodistributeur 3/809 31 022   type MFH-5-1/8-B</v>
      </c>
      <c r="D149" s="54">
        <v>1</v>
      </c>
      <c r="E149" s="54">
        <f>IF(B149="","",SUMIFS('Journal entrées et sorties'!D$8:D$415,'Journal entrées et sorties'!C$8:C$415,C149))</f>
        <v>0</v>
      </c>
      <c r="F149" s="54">
        <f>IF(C149="","",SUMIFS('Journal entrées et sorties'!E$8:E$515,'Journal entrées et sorties'!C$8:C$515,C149))</f>
        <v>0</v>
      </c>
      <c r="G149" s="64">
        <f>IF(C149="","",D149+E149-F149)</f>
        <v>1</v>
      </c>
      <c r="H149" s="54">
        <f>VLOOKUP(B149,'Base de donnée articles'!A120:F127,4,0)</f>
        <v>10</v>
      </c>
      <c r="I149" s="54">
        <f>H149*G149</f>
        <v>10</v>
      </c>
    </row>
    <row r="150" spans="2:9" x14ac:dyDescent="0.25">
      <c r="B150" s="48" t="str">
        <f>IF('Base de donnée articles'!A121="","",'Base de donnée articles'!A121)</f>
        <v>électrodistributeur 4</v>
      </c>
      <c r="C150" s="44" t="str">
        <f>IF('Base de donnée articles'!B121="","",'Base de donnée articles'!B121)</f>
        <v>électrodistributeur 4/809 31 046   type MFH-3-1/8</v>
      </c>
      <c r="D150" s="54">
        <v>1</v>
      </c>
      <c r="E150" s="54">
        <f>IF(B150="","",SUMIFS('Journal entrées et sorties'!D$8:D$415,'Journal entrées et sorties'!C$8:C$415,C150))</f>
        <v>0</v>
      </c>
      <c r="F150" s="54">
        <f>IF(C150="","",SUMIFS('Journal entrées et sorties'!E$8:E$515,'Journal entrées et sorties'!C$8:C$515,C150))</f>
        <v>0</v>
      </c>
      <c r="G150" s="64">
        <f>IF(C150="","",D150+E150-F150)</f>
        <v>1</v>
      </c>
      <c r="H150" s="54">
        <f>VLOOKUP(B150,'Base de donnée articles'!A121:F128,4,0)</f>
        <v>10</v>
      </c>
      <c r="I150" s="54">
        <f>H150*G150</f>
        <v>10</v>
      </c>
    </row>
    <row r="151" spans="2:9" x14ac:dyDescent="0.25">
      <c r="B151" s="48" t="str">
        <f>IF('Base de donnée articles'!A122="","",'Base de donnée articles'!A122)</f>
        <v>Electrovanne 1</v>
      </c>
      <c r="C151" s="44" t="str">
        <f>IF('Base de donnée articles'!B122="","",'Base de donnée articles'!B122)</f>
        <v>Electrovanne 1/1B24 210 243</v>
      </c>
      <c r="D151" s="54">
        <v>1</v>
      </c>
      <c r="E151" s="54">
        <f>IF(B151="","",SUMIFS('Journal entrées et sorties'!D$8:D$415,'Journal entrées et sorties'!C$8:C$415,C151))</f>
        <v>0</v>
      </c>
      <c r="F151" s="54">
        <f>IF(C151="","",SUMIFS('Journal entrées et sorties'!E$8:E$515,'Journal entrées et sorties'!C$8:C$515,C151))</f>
        <v>0</v>
      </c>
      <c r="G151" s="64">
        <f>IF(C151="","",D151+E151-F151)</f>
        <v>1</v>
      </c>
      <c r="H151" s="54">
        <f>VLOOKUP(B151,'Base de donnée articles'!A122:F129,4,0)</f>
        <v>10</v>
      </c>
      <c r="I151" s="54">
        <f>H151*G151</f>
        <v>10</v>
      </c>
    </row>
    <row r="152" spans="2:9" x14ac:dyDescent="0.25">
      <c r="B152" s="48" t="str">
        <f>IF('Base de donnée articles'!A123="","",'Base de donnée articles'!A123)</f>
        <v>Electrovanne 2</v>
      </c>
      <c r="C152" s="44" t="str">
        <f>IF('Base de donnée articles'!B123="","",'Base de donnée articles'!B123)</f>
        <v>Electrovanne 2/430 04 153</v>
      </c>
      <c r="D152" s="54">
        <v>1</v>
      </c>
      <c r="E152" s="54">
        <f>IF(B152="","",SUMIFS('Journal entrées et sorties'!D$8:D$415,'Journal entrées et sorties'!C$8:C$415,C152))</f>
        <v>0</v>
      </c>
      <c r="F152" s="54">
        <f>IF(C152="","",SUMIFS('Journal entrées et sorties'!E$8:E$515,'Journal entrées et sorties'!C$8:C$515,C152))</f>
        <v>0</v>
      </c>
      <c r="G152" s="64">
        <f>IF(C152="","",D152+E152-F152)</f>
        <v>1</v>
      </c>
      <c r="H152" s="54">
        <f>VLOOKUP(B152,'Base de donnée articles'!A123:F130,4,0)</f>
        <v>10</v>
      </c>
      <c r="I152" s="54">
        <f>H152*G152</f>
        <v>10</v>
      </c>
    </row>
    <row r="153" spans="2:9" x14ac:dyDescent="0.25">
      <c r="B153" s="48" t="str">
        <f>IF('Base de donnée articles'!A124="","",'Base de donnée articles'!A124)</f>
        <v>Electrovanne 3</v>
      </c>
      <c r="C153" s="44" t="str">
        <f>IF('Base de donnée articles'!B124="","",'Base de donnée articles'!B124)</f>
        <v>Electrovanne 3/430 04 417</v>
      </c>
      <c r="D153" s="54">
        <v>1</v>
      </c>
      <c r="E153" s="54">
        <f>IF(B153="","",SUMIFS('Journal entrées et sorties'!D$8:D$415,'Journal entrées et sorties'!C$8:C$415,C153))</f>
        <v>0</v>
      </c>
      <c r="F153" s="54">
        <f>IF(C153="","",SUMIFS('Journal entrées et sorties'!E$8:E$515,'Journal entrées et sorties'!C$8:C$515,C153))</f>
        <v>0</v>
      </c>
      <c r="G153" s="64">
        <f>IF(C153="","",D153+E153-F153)</f>
        <v>1</v>
      </c>
      <c r="H153" s="54">
        <f>VLOOKUP(B153,'Base de donnée articles'!A124:F131,4,0)</f>
        <v>10</v>
      </c>
      <c r="I153" s="54">
        <f>H153*G153</f>
        <v>10</v>
      </c>
    </row>
    <row r="154" spans="2:9" x14ac:dyDescent="0.25">
      <c r="B154" s="48" t="str">
        <f>IF('Base de donnée articles'!A471="","",'Base de donnée articles'!A471)</f>
        <v>embout fixation</v>
      </c>
      <c r="C154" s="44" t="str">
        <f>IF('Base de donnée articles'!B471="","",'Base de donnée articles'!B471)</f>
        <v>embout fixation/tuyau cloueur cape</v>
      </c>
      <c r="D154" s="54">
        <v>2</v>
      </c>
      <c r="E154" s="65">
        <f>IF(B154="","",SUMIFS('Journal entrées et sorties'!D$8:D$415,'Journal entrées et sorties'!C$8:C$415,C154))</f>
        <v>15</v>
      </c>
      <c r="F154" s="54">
        <f>IF(C154="","",SUMIFS('Journal entrées et sorties'!E$8:E$515,'Journal entrées et sorties'!C$8:C$515,C154))</f>
        <v>0</v>
      </c>
      <c r="G154" s="64">
        <f>IF(C154="","",D154+E154-F154)</f>
        <v>17</v>
      </c>
      <c r="H154" s="54">
        <f>VLOOKUP(B154,'Base de donnée articles'!A471:F531,4,0)</f>
        <v>10</v>
      </c>
      <c r="I154" s="54">
        <f>H154*G154</f>
        <v>170</v>
      </c>
    </row>
    <row r="155" spans="2:9" x14ac:dyDescent="0.25">
      <c r="B155" s="48" t="str">
        <f>IF('Base de donnée articles'!A483="","",'Base de donnée articles'!A483)</f>
        <v>embout tuyau cloueur</v>
      </c>
      <c r="C155" s="44" t="str">
        <f>IF('Base de donnée articles'!B483="","",'Base de donnée articles'!B483)</f>
        <v>embout tuyau cloueur/fixation cloueur cape</v>
      </c>
      <c r="D155" s="54">
        <v>0</v>
      </c>
      <c r="E155" s="65">
        <f>IF(B155="","",SUMIFS('Journal entrées et sorties'!D$8:D$415,'Journal entrées et sorties'!C$8:C$415,C155))</f>
        <v>0</v>
      </c>
      <c r="F155" s="54">
        <f>IF(C155="","",SUMIFS('Journal entrées et sorties'!E$8:E$515,'Journal entrées et sorties'!C$8:C$515,C155))</f>
        <v>0</v>
      </c>
      <c r="G155" s="64">
        <f>IF(C155="","",D155+E155-F155)</f>
        <v>0</v>
      </c>
      <c r="H155" s="54">
        <f>VLOOKUP(B155,'Base de donnée articles'!A483:F543,4,0)</f>
        <v>10</v>
      </c>
      <c r="I155" s="54">
        <f>H155*G155</f>
        <v>0</v>
      </c>
    </row>
    <row r="156" spans="2:9" ht="30" x14ac:dyDescent="0.25">
      <c r="B156" s="48" t="str">
        <f>IF('Base de donnée articles'!A125="","",'Base de donnée articles'!A125)</f>
        <v>Embrayage 1</v>
      </c>
      <c r="C156" s="44" t="str">
        <f>IF('Base de donnée articles'!B125="","",'Base de donnée articles'!B125)</f>
        <v>Embrayage 1/Type COMBIBOX-0810640-4003 -24V/28W -24V/21W -63008</v>
      </c>
      <c r="D156" s="54">
        <v>1</v>
      </c>
      <c r="E156" s="54">
        <f>IF(B156="","",SUMIFS('Journal entrées et sorties'!D$8:D$415,'Journal entrées et sorties'!C$8:C$415,C156))</f>
        <v>0</v>
      </c>
      <c r="F156" s="54">
        <f>IF(C156="","",SUMIFS('Journal entrées et sorties'!E$8:E$515,'Journal entrées et sorties'!C$8:C$515,C156))</f>
        <v>0</v>
      </c>
      <c r="G156" s="64">
        <f>IF(C156="","",D156+E156-F156)</f>
        <v>1</v>
      </c>
      <c r="H156" s="54">
        <f>VLOOKUP(B156,'Base de donnée articles'!A125:F132,4,0)</f>
        <v>10</v>
      </c>
      <c r="I156" s="54">
        <f>H156*G156</f>
        <v>10</v>
      </c>
    </row>
    <row r="157" spans="2:9" ht="30" x14ac:dyDescent="0.25">
      <c r="B157" s="48" t="str">
        <f>IF('Base de donnée articles'!A126="","",'Base de donnée articles'!A126)</f>
        <v>Embrayage 2</v>
      </c>
      <c r="C157" s="44" t="str">
        <f>IF('Base de donnée articles'!B126="","",'Base de donnée articles'!B126)</f>
        <v>Embrayage 2/Type COMBIBOX-0810-670-4000-24V= K28/B21W-63008</v>
      </c>
      <c r="D157" s="54">
        <v>1</v>
      </c>
      <c r="E157" s="54">
        <f>IF(B157="","",SUMIFS('Journal entrées et sorties'!D$8:D$415,'Journal entrées et sorties'!C$8:C$415,C157))</f>
        <v>0</v>
      </c>
      <c r="F157" s="54">
        <f>IF(C157="","",SUMIFS('Journal entrées et sorties'!E$8:E$515,'Journal entrées et sorties'!C$8:C$515,C157))</f>
        <v>0</v>
      </c>
      <c r="G157" s="64">
        <f>IF(C157="","",D157+E157-F157)</f>
        <v>1</v>
      </c>
      <c r="H157" s="54">
        <f>VLOOKUP(B157,'Base de donnée articles'!A126:F133,4,0)</f>
        <v>10</v>
      </c>
      <c r="I157" s="54">
        <f>H157*G157</f>
        <v>10</v>
      </c>
    </row>
    <row r="158" spans="2:9" x14ac:dyDescent="0.25">
      <c r="B158" s="48" t="str">
        <f>IF('Base de donnée articles'!A127="","",'Base de donnée articles'!A127)</f>
        <v>enclume rivetage</v>
      </c>
      <c r="C158" s="44" t="str">
        <f>IF('Base de donnée articles'!B127="","",'Base de donnée articles'!B127)</f>
        <v>enclume rivetage/24202071</v>
      </c>
      <c r="D158" s="54">
        <v>4</v>
      </c>
      <c r="E158" s="54">
        <f>IF(B158="","",SUMIFS('Journal entrées et sorties'!D$8:D$415,'Journal entrées et sorties'!C$8:C$415,C158))</f>
        <v>0</v>
      </c>
      <c r="F158" s="54">
        <f>IF(C158="","",SUMIFS('Journal entrées et sorties'!E$8:E$515,'Journal entrées et sorties'!C$8:C$515,C158))</f>
        <v>0</v>
      </c>
      <c r="G158" s="64">
        <f>IF(C158="","",D158+E158-F158)</f>
        <v>4</v>
      </c>
      <c r="H158" s="54">
        <f>VLOOKUP(B158,'Base de donnée articles'!A127:F134,4,0)</f>
        <v>10</v>
      </c>
      <c r="I158" s="54">
        <f>H158*G158</f>
        <v>40</v>
      </c>
    </row>
    <row r="159" spans="2:9" x14ac:dyDescent="0.25">
      <c r="B159" s="48" t="str">
        <f>IF('Base de donnée articles'!A423="","",'Base de donnée articles'!A423)</f>
        <v>enclume rivetage</v>
      </c>
      <c r="C159" s="44" t="str">
        <f>IF('Base de donnée articles'!B423="","",'Base de donnée articles'!B423)</f>
        <v>enclume rivetage/riveur cape cpa198*cpa198,1</v>
      </c>
      <c r="D159" s="54">
        <v>0</v>
      </c>
      <c r="E159" s="54">
        <f>IF(B159="","",SUMIFS('Journal entrées et sorties'!D$8:D$415,'Journal entrées et sorties'!C$8:C$415,C159))</f>
        <v>0</v>
      </c>
      <c r="F159" s="54">
        <f>IF(C159="","",SUMIFS('Journal entrées et sorties'!E$8:E$515,'Journal entrées et sorties'!C$8:C$515,C159))</f>
        <v>0</v>
      </c>
      <c r="G159" s="64">
        <f>IF(C159="","",D159+E159-F159)</f>
        <v>0</v>
      </c>
      <c r="H159" s="54">
        <f>VLOOKUP(B159,'Base de donnée articles'!A423:F499,4,0)</f>
        <v>10</v>
      </c>
      <c r="I159" s="54">
        <f>H159*G159</f>
        <v>0</v>
      </c>
    </row>
    <row r="160" spans="2:9" x14ac:dyDescent="0.25">
      <c r="B160" s="48" t="str">
        <f>IF('Base de donnée articles'!A128="","",'Base de donnée articles'!A128)</f>
        <v>Encodeur</v>
      </c>
      <c r="C160" s="44" t="str">
        <f>IF('Base de donnée articles'!B128="","",'Base de donnée articles'!B128)</f>
        <v>Encodeur/804 02 026</v>
      </c>
      <c r="D160" s="54">
        <v>1</v>
      </c>
      <c r="E160" s="54">
        <f>IF(B160="","",SUMIFS('Journal entrées et sorties'!D$8:D$415,'Journal entrées et sorties'!C$8:C$415,C160))</f>
        <v>0</v>
      </c>
      <c r="F160" s="54">
        <f>IF(C160="","",SUMIFS('Journal entrées et sorties'!E$8:E$515,'Journal entrées et sorties'!C$8:C$515,C160))</f>
        <v>0</v>
      </c>
      <c r="G160" s="64">
        <f>IF(C160="","",D160+E160-F160)</f>
        <v>1</v>
      </c>
      <c r="H160" s="54">
        <f>VLOOKUP(B160,'Base de donnée articles'!A128:F135,4,0)</f>
        <v>10</v>
      </c>
      <c r="I160" s="54">
        <f>H160*G160</f>
        <v>10</v>
      </c>
    </row>
    <row r="161" spans="2:9" x14ac:dyDescent="0.25">
      <c r="B161" s="48" t="str">
        <f>IF('Base de donnée articles'!A129="","",'Base de donnée articles'!A129)</f>
        <v xml:space="preserve">Flexible riveur </v>
      </c>
      <c r="C161" s="44" t="str">
        <f>IF('Base de donnée articles'!B129="","",'Base de donnée articles'!B129)</f>
        <v>Flexible riveur /CAPE</v>
      </c>
      <c r="D161" s="54">
        <v>1</v>
      </c>
      <c r="E161" s="54">
        <f>IF(B161="","",SUMIFS('Journal entrées et sorties'!D$8:D$415,'Journal entrées et sorties'!C$8:C$415,C161))</f>
        <v>0</v>
      </c>
      <c r="F161" s="54">
        <f>IF(C161="","",SUMIFS('Journal entrées et sorties'!E$8:E$515,'Journal entrées et sorties'!C$8:C$515,C161))</f>
        <v>0</v>
      </c>
      <c r="G161" s="64">
        <f>IF(C161="","",D161+E161-F161)</f>
        <v>1</v>
      </c>
      <c r="H161" s="54">
        <f>VLOOKUP(B161,'Base de donnée articles'!A129:F136,4,0)</f>
        <v>10</v>
      </c>
      <c r="I161" s="54">
        <f>H161*G161</f>
        <v>10</v>
      </c>
    </row>
    <row r="162" spans="2:9" ht="30" x14ac:dyDescent="0.25">
      <c r="B162" s="48" t="str">
        <f>IF('Base de donnée articles'!A130="","",'Base de donnée articles'!A130)</f>
        <v>Fonction de sortie complémentaire (capteur magnétique) 1</v>
      </c>
      <c r="C162" s="44" t="str">
        <f>IF('Base de donnée articles'!B130="","",'Base de donnée articles'!B130)</f>
        <v>Fonction de sortie complémentaire (capteur magnétique) 1/Type IM12-04NPP-ZC1 ref 804 82 026</v>
      </c>
      <c r="D162" s="54">
        <v>1</v>
      </c>
      <c r="E162" s="54">
        <f>IF(B162="","",SUMIFS('Journal entrées et sorties'!D$8:D$415,'Journal entrées et sorties'!C$8:C$415,C162))</f>
        <v>0</v>
      </c>
      <c r="F162" s="54">
        <f>IF(C162="","",SUMIFS('Journal entrées et sorties'!E$8:E$515,'Journal entrées et sorties'!C$8:C$515,C162))</f>
        <v>0</v>
      </c>
      <c r="G162" s="64">
        <f>IF(C162="","",D162+E162-F162)</f>
        <v>1</v>
      </c>
      <c r="H162" s="54">
        <f>VLOOKUP(B162,'Base de donnée articles'!A130:F136,4,0)</f>
        <v>10</v>
      </c>
      <c r="I162" s="54">
        <f>H162*G162</f>
        <v>10</v>
      </c>
    </row>
    <row r="163" spans="2:9" ht="30" x14ac:dyDescent="0.25">
      <c r="B163" s="48" t="str">
        <f>IF('Base de donnée articles'!A131="","",'Base de donnée articles'!A131)</f>
        <v>Fonction de sortie complémentaire (capteur magnétique) 2</v>
      </c>
      <c r="C163" s="44" t="str">
        <f>IF('Base de donnée articles'!B131="","",'Base de donnée articles'!B131)</f>
        <v>Fonction de sortie complémentaire (capteur magnétique) 2/type IM12-04NPS-ZC1 ref 804 82 025</v>
      </c>
      <c r="D163" s="54">
        <v>1</v>
      </c>
      <c r="E163" s="54">
        <f>IF(B163="","",SUMIFS('Journal entrées et sorties'!D$8:D$415,'Journal entrées et sorties'!C$8:C$415,C163))</f>
        <v>0</v>
      </c>
      <c r="F163" s="54">
        <f>IF(C163="","",SUMIFS('Journal entrées et sorties'!E$8:E$515,'Journal entrées et sorties'!C$8:C$515,C163))</f>
        <v>0</v>
      </c>
      <c r="G163" s="64">
        <f>IF(C163="","",D163+E163-F163)</f>
        <v>1</v>
      </c>
      <c r="H163" s="54">
        <f>VLOOKUP(B163,'Base de donnée articles'!A131:F137,4,0)</f>
        <v>10</v>
      </c>
      <c r="I163" s="54">
        <f>H163*G163</f>
        <v>10</v>
      </c>
    </row>
    <row r="164" spans="2:9" x14ac:dyDescent="0.25">
      <c r="B164" s="48" t="str">
        <f>IF('Base de donnée articles'!A132="","",'Base de donnée articles'!A132)</f>
        <v>fourreaux pour riveur</v>
      </c>
      <c r="C164" s="44" t="str">
        <f>IF('Base de donnée articles'!B132="","",'Base de donnée articles'!B132)</f>
        <v>fourreaux pour riveur/24202312</v>
      </c>
      <c r="D164" s="54">
        <v>1</v>
      </c>
      <c r="E164" s="54">
        <f>IF(B164="","",SUMIFS('Journal entrées et sorties'!D$8:D$415,'Journal entrées et sorties'!C$8:C$415,C164))</f>
        <v>0</v>
      </c>
      <c r="F164" s="54">
        <f>IF(C164="","",SUMIFS('Journal entrées et sorties'!E$8:E$515,'Journal entrées et sorties'!C$8:C$515,C164))</f>
        <v>0</v>
      </c>
      <c r="G164" s="64">
        <f>IF(C164="","",D164+E164-F164)</f>
        <v>1</v>
      </c>
      <c r="H164" s="54">
        <f>VLOOKUP(B164,'Base de donnée articles'!A132:F138,4,0)</f>
        <v>10</v>
      </c>
      <c r="I164" s="54">
        <f>H164*G164</f>
        <v>10</v>
      </c>
    </row>
    <row r="165" spans="2:9" x14ac:dyDescent="0.25">
      <c r="B165" s="48" t="str">
        <f>IF('Base de donnée articles'!A426="","",'Base de donnée articles'!A426)</f>
        <v>fourrure</v>
      </c>
      <c r="C165" s="44" t="str">
        <f>IF('Base de donnée articles'!B426="","",'Base de donnée articles'!B426)</f>
        <v>fourrure/diametre 2,7 01270427</v>
      </c>
      <c r="D165" s="54">
        <v>1</v>
      </c>
      <c r="E165" s="54">
        <f>IF(B165="","",SUMIFS('Journal entrées et sorties'!D$8:D$415,'Journal entrées et sorties'!C$8:C$415,C165))</f>
        <v>1</v>
      </c>
      <c r="F165" s="54">
        <f>IF(C165="","",SUMIFS('Journal entrées et sorties'!E$8:E$515,'Journal entrées et sorties'!C$8:C$515,C165))</f>
        <v>0</v>
      </c>
      <c r="G165" s="64">
        <f>IF(C165="","",D165+E165-F165)</f>
        <v>2</v>
      </c>
      <c r="H165" s="54">
        <f>VLOOKUP(B165,'Base de donnée articles'!A426:F502,4,0)</f>
        <v>10</v>
      </c>
      <c r="I165" s="54">
        <f>H165*G165</f>
        <v>20</v>
      </c>
    </row>
    <row r="166" spans="2:9" x14ac:dyDescent="0.25">
      <c r="B166" s="48" t="str">
        <f>IF('Base de donnée articles'!A465="","",'Base de donnée articles'!A465)</f>
        <v>frein moteur</v>
      </c>
      <c r="C166" s="44" t="str">
        <f>IF('Base de donnée articles'!B465="","",'Base de donnée articles'!B465)</f>
        <v>frein moteur/seipee t132 9,2kw</v>
      </c>
      <c r="D166" s="54">
        <v>1</v>
      </c>
      <c r="E166" s="65">
        <f>IF(B166="","",SUMIFS('Journal entrées et sorties'!D$8:D$415,'Journal entrées et sorties'!C$8:C$415,C166))</f>
        <v>0</v>
      </c>
      <c r="F166" s="54">
        <f>IF(C166="","",SUMIFS('Journal entrées et sorties'!E$8:E$515,'Journal entrées et sorties'!C$8:C$515,C166))</f>
        <v>1</v>
      </c>
      <c r="G166" s="64">
        <f>IF(C166="","",D166+E166-F166)</f>
        <v>0</v>
      </c>
      <c r="H166" s="54">
        <f>VLOOKUP(B166,'Base de donnée articles'!A465:F525,4,0)</f>
        <v>10</v>
      </c>
      <c r="I166" s="54">
        <f>H166*G166</f>
        <v>0</v>
      </c>
    </row>
    <row r="167" spans="2:9" x14ac:dyDescent="0.25">
      <c r="B167" s="48" t="str">
        <f>IF('Base de donnée articles'!A419="","",'Base de donnée articles'!A419)</f>
        <v>gaine aspiration</v>
      </c>
      <c r="C167" s="44" t="str">
        <f>IF('Base de donnée articles'!B419="","",'Base de donnée articles'!B419)</f>
        <v>gaine aspiration/gaine d125 polyurethane</v>
      </c>
      <c r="D167" s="54">
        <v>0</v>
      </c>
      <c r="E167" s="54">
        <f>IF(B167="","",SUMIFS('Journal entrées et sorties'!D$8:D$415,'Journal entrées et sorties'!C$8:C$415,C167))</f>
        <v>25</v>
      </c>
      <c r="F167" s="54">
        <f>IF(C167="","",SUMIFS('Journal entrées et sorties'!E$8:E$515,'Journal entrées et sorties'!C$8:C$515,C167))</f>
        <v>0</v>
      </c>
      <c r="G167" s="64">
        <f>IF(C167="","",D167+E167-F167)</f>
        <v>25</v>
      </c>
      <c r="H167" s="54">
        <f>VLOOKUP(B167,'Base de donnée articles'!A419:F495,4,0)</f>
        <v>10</v>
      </c>
      <c r="I167" s="54">
        <f>H167*G167</f>
        <v>250</v>
      </c>
    </row>
    <row r="168" spans="2:9" x14ac:dyDescent="0.25">
      <c r="B168" s="48" t="str">
        <f>IF('Base de donnée articles'!A133="","",'Base de donnée articles'!A133)</f>
        <v>Glissières 1</v>
      </c>
      <c r="C168" s="44" t="str">
        <f>IF('Base de donnée articles'!B133="","",'Base de donnée articles'!B133)</f>
        <v>Glissières 1/165-25.035</v>
      </c>
      <c r="D168" s="54">
        <v>1</v>
      </c>
      <c r="E168" s="54">
        <f>IF(B168="","",SUMIFS('Journal entrées et sorties'!D$8:D$415,'Journal entrées et sorties'!C$8:C$415,C168))</f>
        <v>0</v>
      </c>
      <c r="F168" s="54">
        <f>IF(C168="","",SUMIFS('Journal entrées et sorties'!E$8:E$515,'Journal entrées et sorties'!C$8:C$515,C168))</f>
        <v>0</v>
      </c>
      <c r="G168" s="64">
        <f>IF(C168="","",D168+E168-F168)</f>
        <v>1</v>
      </c>
      <c r="H168" s="54">
        <f>VLOOKUP(B168,'Base de donnée articles'!A133:F139,4,0)</f>
        <v>10</v>
      </c>
      <c r="I168" s="54">
        <f>H168*G168</f>
        <v>10</v>
      </c>
    </row>
    <row r="169" spans="2:9" x14ac:dyDescent="0.25">
      <c r="B169" s="48" t="str">
        <f>IF('Base de donnée articles'!A134="","",'Base de donnée articles'!A134)</f>
        <v>Glissières 2</v>
      </c>
      <c r="C169" s="44" t="str">
        <f>IF('Base de donnée articles'!B134="","",'Base de donnée articles'!B134)</f>
        <v>Glissières 2/165-25.036</v>
      </c>
      <c r="D169" s="54">
        <v>1</v>
      </c>
      <c r="E169" s="54">
        <f>IF(B169="","",SUMIFS('Journal entrées et sorties'!D$8:D$415,'Journal entrées et sorties'!C$8:C$415,C169))</f>
        <v>0</v>
      </c>
      <c r="F169" s="54">
        <f>IF(C169="","",SUMIFS('Journal entrées et sorties'!E$8:E$515,'Journal entrées et sorties'!C$8:C$515,C169))</f>
        <v>0</v>
      </c>
      <c r="G169" s="64">
        <f>IF(C169="","",D169+E169-F169)</f>
        <v>1</v>
      </c>
      <c r="H169" s="54">
        <f>VLOOKUP(B169,'Base de donnée articles'!A134:F140,4,0)</f>
        <v>10</v>
      </c>
      <c r="I169" s="54">
        <f>H169*G169</f>
        <v>10</v>
      </c>
    </row>
    <row r="170" spans="2:9" x14ac:dyDescent="0.25">
      <c r="B170" s="48" t="str">
        <f>IF('Base de donnée articles'!A135="","",'Base de donnée articles'!A135)</f>
        <v>godets laiton cloueurs</v>
      </c>
      <c r="C170" s="44" t="str">
        <f>IF('Base de donnée articles'!B135="","",'Base de donnée articles'!B135)</f>
        <v xml:space="preserve">godets laiton cloueurs/godet laiton </v>
      </c>
      <c r="D170" s="54">
        <v>1</v>
      </c>
      <c r="E170" s="54">
        <f>IF(B170="","",SUMIFS('Journal entrées et sorties'!D$8:D$415,'Journal entrées et sorties'!C$8:C$415,C170))</f>
        <v>0</v>
      </c>
      <c r="F170" s="54">
        <f>IF(C170="","",SUMIFS('Journal entrées et sorties'!E$8:E$515,'Journal entrées et sorties'!C$8:C$515,C170))</f>
        <v>0</v>
      </c>
      <c r="G170" s="64">
        <f>IF(C170="","",D170+E170-F170)</f>
        <v>1</v>
      </c>
      <c r="H170" s="54">
        <f>VLOOKUP(B170,'Base de donnée articles'!A135:F141,4,0)</f>
        <v>10</v>
      </c>
      <c r="I170" s="54">
        <f>H170*G170</f>
        <v>10</v>
      </c>
    </row>
    <row r="171" spans="2:9" x14ac:dyDescent="0.25">
      <c r="B171" s="48" t="str">
        <f>IF('Base de donnée articles'!A464="","",'Base de donnée articles'!A464)</f>
        <v>kit joints</v>
      </c>
      <c r="C171" s="44" t="str">
        <f>IF('Base de donnée articles'!B464="","",'Base de donnée articles'!B464)</f>
        <v>kit joints/rg6100/0010 pneumax</v>
      </c>
      <c r="D171" s="54">
        <v>2</v>
      </c>
      <c r="E171" s="54">
        <f>IF(B171="","",SUMIFS('Journal entrées et sorties'!D$8:D$415,'Journal entrées et sorties'!C$8:C$415,C171))</f>
        <v>2</v>
      </c>
      <c r="F171" s="54">
        <f>IF(C171="","",SUMIFS('Journal entrées et sorties'!E$8:E$515,'Journal entrées et sorties'!C$8:C$515,C171))</f>
        <v>0</v>
      </c>
      <c r="G171" s="64">
        <f>IF(C171="","",D171+E171-F171)</f>
        <v>4</v>
      </c>
      <c r="H171" s="54">
        <f>VLOOKUP(B171,'Base de donnée articles'!A464:F524,4,0)</f>
        <v>10</v>
      </c>
      <c r="I171" s="54">
        <f>H171*G171</f>
        <v>40</v>
      </c>
    </row>
    <row r="172" spans="2:9" x14ac:dyDescent="0.25">
      <c r="B172" s="48" t="str">
        <f>IF('Base de donnée articles'!A136="","",'Base de donnée articles'!A136)</f>
        <v>kit joints bac a pointe</v>
      </c>
      <c r="C172" s="44" t="str">
        <f>IF('Base de donnée articles'!B136="","",'Base de donnée articles'!B136)</f>
        <v>kit joints bac a pointe/809049621</v>
      </c>
      <c r="D172" s="54">
        <v>1</v>
      </c>
      <c r="E172" s="54">
        <f>IF(B172="","",SUMIFS('Journal entrées et sorties'!D$8:D$415,'Journal entrées et sorties'!C$8:C$415,C172))</f>
        <v>0</v>
      </c>
      <c r="F172" s="54">
        <f>IF(C172="","",SUMIFS('Journal entrées et sorties'!E$8:E$515,'Journal entrées et sorties'!C$8:C$515,C172))</f>
        <v>0</v>
      </c>
      <c r="G172" s="64">
        <f>IF(C172="","",D172+E172-F172)</f>
        <v>1</v>
      </c>
      <c r="H172" s="54">
        <f>VLOOKUP(B172,'Base de donnée articles'!A136:F142,4,0)</f>
        <v>10</v>
      </c>
      <c r="I172" s="54">
        <f>H172*G172</f>
        <v>10</v>
      </c>
    </row>
    <row r="173" spans="2:9" x14ac:dyDescent="0.25">
      <c r="B173" s="48" t="str">
        <f>IF('Base de donnée articles'!A137="","",'Base de donnée articles'!A137)</f>
        <v>Kit joints riveur 2</v>
      </c>
      <c r="C173" s="44" t="str">
        <f>IF('Base de donnée articles'!B137="","",'Base de donnée articles'!B137)</f>
        <v>Kit joints riveur 2/JJCHE2514</v>
      </c>
      <c r="D173" s="54">
        <v>1</v>
      </c>
      <c r="E173" s="54">
        <f>IF(B173="","",SUMIFS('Journal entrées et sorties'!D$8:D$415,'Journal entrées et sorties'!C$8:C$415,C173))</f>
        <v>0</v>
      </c>
      <c r="F173" s="54">
        <f>IF(C173="","",SUMIFS('Journal entrées et sorties'!E$8:E$515,'Journal entrées et sorties'!C$8:C$515,C173))</f>
        <v>0</v>
      </c>
      <c r="G173" s="64">
        <f>IF(C173="","",D173+E173-F173)</f>
        <v>1</v>
      </c>
      <c r="H173" s="54">
        <f>VLOOKUP(B173,'Base de donnée articles'!A137:F144,4,0)</f>
        <v>10</v>
      </c>
      <c r="I173" s="54">
        <f>H173*G173</f>
        <v>10</v>
      </c>
    </row>
    <row r="174" spans="2:9" x14ac:dyDescent="0.25">
      <c r="B174" s="48" t="str">
        <f>IF('Base de donnée articles'!A466="","",'Base de donnée articles'!A466)</f>
        <v xml:space="preserve">lame scie </v>
      </c>
      <c r="C174" s="44" t="str">
        <f>IF('Base de donnée articles'!B466="","",'Base de donnée articles'!B466)</f>
        <v>lame scie /corali 234,03,080</v>
      </c>
      <c r="D174" s="54">
        <v>2</v>
      </c>
      <c r="E174" s="65">
        <f>IF(B174="","",SUMIFS('Journal entrées et sorties'!D$8:D$415,'Journal entrées et sorties'!C$8:C$415,C174))</f>
        <v>0</v>
      </c>
      <c r="F174" s="54">
        <f>IF(C174="","",SUMIFS('Journal entrées et sorties'!E$8:E$515,'Journal entrées et sorties'!C$8:C$515,C174))</f>
        <v>0</v>
      </c>
      <c r="G174" s="64">
        <f>IF(C174="","",D174+E174-F174)</f>
        <v>2</v>
      </c>
      <c r="H174" s="54">
        <f>VLOOKUP(B174,'Base de donnée articles'!A466:F526,4,0)</f>
        <v>10</v>
      </c>
      <c r="I174" s="54">
        <f>H174*G174</f>
        <v>20</v>
      </c>
    </row>
    <row r="175" spans="2:9" x14ac:dyDescent="0.25">
      <c r="B175" s="48" t="str">
        <f>IF('Base de donnée articles'!A418="","",'Base de donnée articles'!A418)</f>
        <v xml:space="preserve">lame scie carbure </v>
      </c>
      <c r="C175" s="44" t="str">
        <f>IF('Base de donnée articles'!B418="","",'Base de donnée articles'!B418)</f>
        <v>lame scie carbure /z100 d30 diametre 305</v>
      </c>
      <c r="D175" s="54">
        <v>0</v>
      </c>
      <c r="E175" s="54">
        <f>IF(B175="","",SUMIFS('Journal entrées et sorties'!D$8:D$415,'Journal entrées et sorties'!C$8:C$415,C175))</f>
        <v>6</v>
      </c>
      <c r="F175" s="54">
        <f>IF(C175="","",SUMIFS('Journal entrées et sorties'!E$8:E$515,'Journal entrées et sorties'!C$8:C$515,C175))</f>
        <v>0</v>
      </c>
      <c r="G175" s="64">
        <f>IF(C175="","",D175+E175-F175)</f>
        <v>6</v>
      </c>
      <c r="H175" s="54">
        <f>VLOOKUP(B175,'Base de donnée articles'!A418:F485,4,0)</f>
        <v>10</v>
      </c>
      <c r="I175" s="54">
        <f>H175*G175</f>
        <v>60</v>
      </c>
    </row>
    <row r="176" spans="2:9" x14ac:dyDescent="0.25">
      <c r="B176" s="48" t="str">
        <f>IF('Base de donnée articles'!A138="","",'Base de donnée articles'!A138)</f>
        <v xml:space="preserve">Lamelles dents de scie </v>
      </c>
      <c r="C176" s="44" t="str">
        <f>IF('Base de donnée articles'!B138="","",'Base de donnée articles'!B138)</f>
        <v>Lamelles dents de scie /longueur 21,6 cm</v>
      </c>
      <c r="D176" s="54">
        <v>2</v>
      </c>
      <c r="E176" s="54">
        <f>IF(B176="","",SUMIFS('Journal entrées et sorties'!D$8:D$415,'Journal entrées et sorties'!C$8:C$415,C176))</f>
        <v>0</v>
      </c>
      <c r="F176" s="54">
        <f>IF(C176="","",SUMIFS('Journal entrées et sorties'!E$8:E$515,'Journal entrées et sorties'!C$8:C$515,C176))</f>
        <v>0</v>
      </c>
      <c r="G176" s="64">
        <f>IF(C176="","",D176+E176-F176)</f>
        <v>2</v>
      </c>
      <c r="H176" s="54">
        <f>VLOOKUP(B176,'Base de donnée articles'!A138:F145,4,0)</f>
        <v>10</v>
      </c>
      <c r="I176" s="54">
        <f>H176*G176</f>
        <v>20</v>
      </c>
    </row>
    <row r="177" spans="2:9" x14ac:dyDescent="0.25">
      <c r="B177" s="48" t="str">
        <f>IF('Base de donnée articles'!A479="","",'Base de donnée articles'!A479)</f>
        <v>lanterne groupe hydraulique</v>
      </c>
      <c r="C177" s="44" t="str">
        <f>IF('Base de donnée articles'!B479="","",'Base de donnée articles'!B479)</f>
        <v>lanterne groupe hydraulique/ligne 3 cl1/2</v>
      </c>
      <c r="D177" s="54">
        <v>0</v>
      </c>
      <c r="E177" s="65">
        <f>IF(B177="","",SUMIFS('Journal entrées et sorties'!D$8:D$415,'Journal entrées et sorties'!C$8:C$415,C177))</f>
        <v>0</v>
      </c>
      <c r="F177" s="54">
        <f>IF(C177="","",SUMIFS('Journal entrées et sorties'!E$8:E$515,'Journal entrées et sorties'!C$8:C$515,C177))</f>
        <v>0</v>
      </c>
      <c r="G177" s="64">
        <f>IF(C177="","",D177+E177-F177)</f>
        <v>0</v>
      </c>
      <c r="H177" s="54">
        <f>VLOOKUP(B177,'Base de donnée articles'!A479:F539,4,0)</f>
        <v>10</v>
      </c>
      <c r="I177" s="54">
        <f>H177*G177</f>
        <v>0</v>
      </c>
    </row>
    <row r="178" spans="2:9" x14ac:dyDescent="0.25">
      <c r="B178" s="48" t="str">
        <f>IF('Base de donnée articles'!A139="","",'Base de donnée articles'!A139)</f>
        <v>levier alignement 1</v>
      </c>
      <c r="C178" s="44" t="str">
        <f>IF('Base de donnée articles'!B139="","",'Base de donnée articles'!B139)</f>
        <v>levier alignement 1/dx</v>
      </c>
      <c r="D178" s="54">
        <v>1</v>
      </c>
      <c r="E178" s="54">
        <f>IF(B178="","",SUMIFS('Journal entrées et sorties'!D$8:D$415,'Journal entrées et sorties'!C$8:C$415,C178))</f>
        <v>0</v>
      </c>
      <c r="F178" s="54">
        <f>IF(C178="","",SUMIFS('Journal entrées et sorties'!E$8:E$515,'Journal entrées et sorties'!C$8:C$515,C178))</f>
        <v>0</v>
      </c>
      <c r="G178" s="64">
        <f>IF(C178="","",D178+E178-F178)</f>
        <v>1</v>
      </c>
      <c r="H178" s="54">
        <f>VLOOKUP(B178,'Base de donnée articles'!A139:F146,4,0)</f>
        <v>10</v>
      </c>
      <c r="I178" s="54">
        <f>H178*G178</f>
        <v>10</v>
      </c>
    </row>
    <row r="179" spans="2:9" x14ac:dyDescent="0.25">
      <c r="B179" s="48" t="str">
        <f>IF('Base de donnée articles'!A140="","",'Base de donnée articles'!A140)</f>
        <v>levier alignement 2</v>
      </c>
      <c r="C179" s="44" t="str">
        <f>IF('Base de donnée articles'!B140="","",'Base de donnée articles'!B140)</f>
        <v>levier alignement 2/sx</v>
      </c>
      <c r="D179" s="54">
        <v>1</v>
      </c>
      <c r="E179" s="54">
        <f>IF(B179="","",SUMIFS('Journal entrées et sorties'!D$8:D$415,'Journal entrées et sorties'!C$8:C$415,C179))</f>
        <v>0</v>
      </c>
      <c r="F179" s="54">
        <f>IF(C179="","",SUMIFS('Journal entrées et sorties'!E$8:E$515,'Journal entrées et sorties'!C$8:C$515,C179))</f>
        <v>0</v>
      </c>
      <c r="G179" s="64">
        <f>IF(C179="","",D179+E179-F179)</f>
        <v>1</v>
      </c>
      <c r="H179" s="54">
        <f>VLOOKUP(B179,'Base de donnée articles'!A140:F147,4,0)</f>
        <v>10</v>
      </c>
      <c r="I179" s="54">
        <f>H179*G179</f>
        <v>10</v>
      </c>
    </row>
    <row r="180" spans="2:9" x14ac:dyDescent="0.25">
      <c r="B180" s="48" t="str">
        <f>IF('Base de donnée articles'!A141="","",'Base de donnée articles'!A141)</f>
        <v>Machoires neuves cloueurs 1</v>
      </c>
      <c r="C180" s="44" t="str">
        <f>IF('Base de donnée articles'!B141="","",'Base de donnée articles'!B141)</f>
        <v>Machoires neuves cloueurs 1/165-71.059 (Dx)</v>
      </c>
      <c r="D180" s="54">
        <v>5</v>
      </c>
      <c r="E180" s="54">
        <f>IF(B180="","",SUMIFS('Journal entrées et sorties'!D$8:D$415,'Journal entrées et sorties'!C$8:C$415,C180))</f>
        <v>0</v>
      </c>
      <c r="F180" s="54">
        <f>IF(C180="","",SUMIFS('Journal entrées et sorties'!E$8:E$515,'Journal entrées et sorties'!C$8:C$515,C180))</f>
        <v>0</v>
      </c>
      <c r="G180" s="64">
        <f>IF(C180="","",D180+E180-F180)</f>
        <v>5</v>
      </c>
      <c r="H180" s="54">
        <f>VLOOKUP(B180,'Base de donnée articles'!A141:F148,4,0)</f>
        <v>10</v>
      </c>
      <c r="I180" s="54">
        <f>H180*G180</f>
        <v>50</v>
      </c>
    </row>
    <row r="181" spans="2:9" x14ac:dyDescent="0.25">
      <c r="B181" s="48" t="str">
        <f>IF('Base de donnée articles'!A142="","",'Base de donnée articles'!A142)</f>
        <v>Machoires neuves cloueurs 2</v>
      </c>
      <c r="C181" s="44" t="str">
        <f>IF('Base de donnée articles'!B142="","",'Base de donnée articles'!B142)</f>
        <v>Machoires neuves cloueurs 2/165-71.060 (Sx)</v>
      </c>
      <c r="D181" s="54">
        <v>5</v>
      </c>
      <c r="E181" s="54">
        <f>IF(B181="","",SUMIFS('Journal entrées et sorties'!D$8:D$415,'Journal entrées et sorties'!C$8:C$415,C181))</f>
        <v>0</v>
      </c>
      <c r="F181" s="54">
        <f>IF(C181="","",SUMIFS('Journal entrées et sorties'!E$8:E$515,'Journal entrées et sorties'!C$8:C$515,C181))</f>
        <v>0</v>
      </c>
      <c r="G181" s="64">
        <f>IF(C181="","",D181+E181-F181)</f>
        <v>5</v>
      </c>
      <c r="H181" s="54">
        <f>VLOOKUP(B181,'Base de donnée articles'!A142:F149,4,0)</f>
        <v>10</v>
      </c>
      <c r="I181" s="54">
        <f>H181*G181</f>
        <v>50</v>
      </c>
    </row>
    <row r="182" spans="2:9" ht="30" x14ac:dyDescent="0.25">
      <c r="B182" s="48" t="str">
        <f>IF('Base de donnée articles'!A143="","",'Base de donnée articles'!A143)</f>
        <v xml:space="preserve">MAS frein </v>
      </c>
      <c r="C182" s="44" t="str">
        <f>IF('Base de donnée articles'!B143="","",'Base de donnée articles'!B143)</f>
        <v>MAS frein /M2A071B6  0,25kW en 230/400V 910 tr/min   frein DC 104 AC 230          ref corali 802 05 300</v>
      </c>
      <c r="D182" s="54">
        <v>1</v>
      </c>
      <c r="E182" s="54">
        <f>IF(B182="","",SUMIFS('Journal entrées et sorties'!D$8:D$415,'Journal entrées et sorties'!C$8:C$415,C182))</f>
        <v>0</v>
      </c>
      <c r="F182" s="54">
        <f>IF(C182="","",SUMIFS('Journal entrées et sorties'!E$8:E$515,'Journal entrées et sorties'!C$8:C$515,C182))</f>
        <v>0</v>
      </c>
      <c r="G182" s="64">
        <f>IF(C182="","",D182+E182-F182)</f>
        <v>1</v>
      </c>
      <c r="H182" s="54">
        <f>VLOOKUP(B182,'Base de donnée articles'!A143:F150,4,0)</f>
        <v>10</v>
      </c>
      <c r="I182" s="54">
        <f>H182*G182</f>
        <v>10</v>
      </c>
    </row>
    <row r="183" spans="2:9" ht="30" x14ac:dyDescent="0.25">
      <c r="B183" s="48" t="str">
        <f>IF('Base de donnée articles'!A144="","",'Base de donnée articles'!A144)</f>
        <v>MAS frein (arrière bleu)</v>
      </c>
      <c r="C183" s="44" t="str">
        <f>IF('Base de donnée articles'!B144="","",'Base de donnée articles'!B144)</f>
        <v xml:space="preserve">MAS frein (arrière bleu)/M2A071B6   frein DC 104 AC 230    0,25kW en 230/400V 910 tr/min  </v>
      </c>
      <c r="D183" s="54">
        <v>1</v>
      </c>
      <c r="E183" s="54">
        <f>IF(B183="","",SUMIFS('Journal entrées et sorties'!D$8:D$415,'Journal entrées et sorties'!C$8:C$415,C183))</f>
        <v>0</v>
      </c>
      <c r="F183" s="54">
        <f>IF(C183="","",SUMIFS('Journal entrées et sorties'!E$8:E$515,'Journal entrées et sorties'!C$8:C$515,C183))</f>
        <v>0</v>
      </c>
      <c r="G183" s="64">
        <f>IF(C183="","",D183+E183-F183)</f>
        <v>1</v>
      </c>
      <c r="H183" s="54">
        <f>VLOOKUP(B183,'Base de donnée articles'!A144:F151,4,0)</f>
        <v>10</v>
      </c>
      <c r="I183" s="54">
        <f>H183*G183</f>
        <v>10</v>
      </c>
    </row>
    <row r="184" spans="2:9" x14ac:dyDescent="0.25">
      <c r="B184" s="48" t="str">
        <f>IF('Base de donnée articles'!A417="","",'Base de donnée articles'!A417)</f>
        <v>moteur</v>
      </c>
      <c r="C184" s="44" t="str">
        <f>IF('Base de donnée articles'!B417="","",'Base de donnée articles'!B417)</f>
        <v>moteur/taille 80 4p 0,75kw b5</v>
      </c>
      <c r="D184" s="54">
        <v>0</v>
      </c>
      <c r="E184" s="54">
        <f>IF(B184="","",SUMIFS('Journal entrées et sorties'!D$8:D$415,'Journal entrées et sorties'!C$8:C$415,C184))</f>
        <v>1</v>
      </c>
      <c r="F184" s="54">
        <f>IF(C184="","",SUMIFS('Journal entrées et sorties'!E$8:E$515,'Journal entrées et sorties'!C$8:C$515,C184))</f>
        <v>0</v>
      </c>
      <c r="G184" s="64">
        <f>IF(C184="","",D184+E184-F184)</f>
        <v>1</v>
      </c>
      <c r="H184" s="54">
        <f>VLOOKUP(B184,'Base de donnée articles'!A417:F484,4,0)</f>
        <v>10</v>
      </c>
      <c r="I184" s="54">
        <f>H184*G184</f>
        <v>10</v>
      </c>
    </row>
    <row r="185" spans="2:9" x14ac:dyDescent="0.25">
      <c r="B185" s="48" t="str">
        <f>IF('Base de donnée articles'!A145="","",'Base de donnée articles'!A145)</f>
        <v>moteur 1</v>
      </c>
      <c r="C185" s="44" t="str">
        <f>IF('Base de donnée articles'!B145="","",'Base de donnée articles'!B145)</f>
        <v>moteur 1/132 4p 9,25 4w</v>
      </c>
      <c r="D185" s="54">
        <v>1</v>
      </c>
      <c r="E185" s="54">
        <f>IF(B185="","",SUMIFS('Journal entrées et sorties'!D$8:D$415,'Journal entrées et sorties'!C$8:C$415,C185))</f>
        <v>0</v>
      </c>
      <c r="F185" s="54">
        <f>IF(C185="","",SUMIFS('Journal entrées et sorties'!E$8:E$515,'Journal entrées et sorties'!C$8:C$515,C185))</f>
        <v>0</v>
      </c>
      <c r="G185" s="64">
        <f>IF(C185="","",D185+E185-F185)</f>
        <v>1</v>
      </c>
      <c r="H185" s="54">
        <f>VLOOKUP(B185,'Base de donnée articles'!A145:F152,4,0)</f>
        <v>10</v>
      </c>
      <c r="I185" s="54">
        <f>H185*G185</f>
        <v>10</v>
      </c>
    </row>
    <row r="186" spans="2:9" ht="30" x14ac:dyDescent="0.25">
      <c r="B186" s="48" t="str">
        <f>IF('Base de donnée articles'!A146="","",'Base de donnée articles'!A146)</f>
        <v>moteur 10</v>
      </c>
      <c r="C186" s="44" t="str">
        <f>IF('Base de donnée articles'!B146="","",'Base de donnée articles'!B146)</f>
        <v>moteur 10/Type HPEV71SA 2 B34-2,3kW en 230/400V-2855 tr/min -FO,SX                      Filetage pas à gauche</v>
      </c>
      <c r="D186" s="54">
        <v>1</v>
      </c>
      <c r="E186" s="54">
        <f>IF(B186="","",SUMIFS('Journal entrées et sorties'!D$8:D$415,'Journal entrées et sorties'!C$8:C$415,C186))</f>
        <v>0</v>
      </c>
      <c r="F186" s="54">
        <f>IF(C186="","",SUMIFS('Journal entrées et sorties'!E$8:E$515,'Journal entrées et sorties'!C$8:C$515,C186))</f>
        <v>0</v>
      </c>
      <c r="G186" s="64">
        <f>IF(C186="","",D186+E186-F186)</f>
        <v>1</v>
      </c>
      <c r="H186" s="54">
        <f>VLOOKUP(B186,'Base de donnée articles'!A146:F153,4,0)</f>
        <v>10</v>
      </c>
      <c r="I186" s="54">
        <f>H186*G186</f>
        <v>10</v>
      </c>
    </row>
    <row r="187" spans="2:9" x14ac:dyDescent="0.25">
      <c r="B187" s="48" t="str">
        <f>IF('Base de donnée articles'!A147="","",'Base de donnée articles'!A147)</f>
        <v>moteur 11</v>
      </c>
      <c r="C187" s="44" t="str">
        <f>IF('Base de donnée articles'!B147="","",'Base de donnée articles'!B147)</f>
        <v>moteur 11/Type K21R 112 M6-2,2 kW en 230/400V   950 tr/min</v>
      </c>
      <c r="D187" s="54">
        <v>1</v>
      </c>
      <c r="E187" s="54">
        <f>IF(B187="","",SUMIFS('Journal entrées et sorties'!D$8:D$415,'Journal entrées et sorties'!C$8:C$415,C187))</f>
        <v>0</v>
      </c>
      <c r="F187" s="54">
        <f>IF(C187="","",SUMIFS('Journal entrées et sorties'!E$8:E$515,'Journal entrées et sorties'!C$8:C$515,C187))</f>
        <v>0</v>
      </c>
      <c r="G187" s="64">
        <f>IF(C187="","",D187+E187-F187)</f>
        <v>1</v>
      </c>
      <c r="H187" s="54">
        <f>VLOOKUP(B187,'Base de donnée articles'!A147:F154,4,0)</f>
        <v>10</v>
      </c>
      <c r="I187" s="54">
        <f>H187*G187</f>
        <v>10</v>
      </c>
    </row>
    <row r="188" spans="2:9" x14ac:dyDescent="0.25">
      <c r="B188" s="48" t="str">
        <f>IF('Base de donnée articles'!A148="","",'Base de donnée articles'!A148)</f>
        <v>moteur 12</v>
      </c>
      <c r="C188" s="44" t="str">
        <f>IF('Base de donnée articles'!B148="","",'Base de donnée articles'!B148)</f>
        <v>moteur 12/Type SSG3WD80 N4-0,75kW en 230/400V-1400 tr/min</v>
      </c>
      <c r="D188" s="54">
        <v>1</v>
      </c>
      <c r="E188" s="54">
        <f>IF(B188="","",SUMIFS('Journal entrées et sorties'!D$8:D$415,'Journal entrées et sorties'!C$8:C$415,C188))</f>
        <v>0</v>
      </c>
      <c r="F188" s="54">
        <f>IF(C188="","",SUMIFS('Journal entrées et sorties'!E$8:E$515,'Journal entrées et sorties'!C$8:C$515,C188))</f>
        <v>0</v>
      </c>
      <c r="G188" s="64">
        <f>IF(C188="","",D188+E188-F188)</f>
        <v>1</v>
      </c>
      <c r="H188" s="54">
        <f>VLOOKUP(B188,'Base de donnée articles'!A148:F155,4,0)</f>
        <v>10</v>
      </c>
      <c r="I188" s="54">
        <f>H188*G188</f>
        <v>10</v>
      </c>
    </row>
    <row r="189" spans="2:9" x14ac:dyDescent="0.25">
      <c r="B189" s="48" t="str">
        <f>IF('Base de donnée articles'!A149="","",'Base de donnée articles'!A149)</f>
        <v>moteur 13</v>
      </c>
      <c r="C189" s="44" t="str">
        <f>IF('Base de donnée articles'!B149="","",'Base de donnée articles'!B149)</f>
        <v>moteur 13/Type ZKF90L 4 B14-1,5kW en 230/400V-1425 tr/min</v>
      </c>
      <c r="D189" s="54">
        <v>1</v>
      </c>
      <c r="E189" s="54">
        <f>IF(B189="","",SUMIFS('Journal entrées et sorties'!D$8:D$415,'Journal entrées et sorties'!C$8:C$415,C189))</f>
        <v>1</v>
      </c>
      <c r="F189" s="54">
        <f>IF(C189="","",SUMIFS('Journal entrées et sorties'!E$8:E$515,'Journal entrées et sorties'!C$8:C$515,C189))</f>
        <v>1</v>
      </c>
      <c r="G189" s="64">
        <f>IF(C189="","",D189+E189-F189)</f>
        <v>1</v>
      </c>
      <c r="H189" s="54">
        <f>VLOOKUP(B189,'Base de donnée articles'!A149:F156,4,0)</f>
        <v>10</v>
      </c>
      <c r="I189" s="54">
        <f>H189*G189</f>
        <v>10</v>
      </c>
    </row>
    <row r="190" spans="2:9" ht="30" x14ac:dyDescent="0.25">
      <c r="B190" s="48" t="str">
        <f>IF('Base de donnée articles'!A150="","",'Base de donnée articles'!A150)</f>
        <v>moteur 2</v>
      </c>
      <c r="C190" s="44" t="str">
        <f>IF('Base de donnée articles'!B150="","",'Base de donnée articles'!B150)</f>
        <v xml:space="preserve">moteur 2/HPEV63MB 2 B34             FO,SX         1,85kW en 230/400V                     2830 tr/min                                     </v>
      </c>
      <c r="D190" s="54">
        <v>1</v>
      </c>
      <c r="E190" s="54">
        <f>IF(B190="","",SUMIFS('Journal entrées et sorties'!D$8:D$415,'Journal entrées et sorties'!C$8:C$415,C190))</f>
        <v>0</v>
      </c>
      <c r="F190" s="54">
        <f>IF(C190="","",SUMIFS('Journal entrées et sorties'!E$8:E$515,'Journal entrées et sorties'!C$8:C$515,C190))</f>
        <v>0</v>
      </c>
      <c r="G190" s="64">
        <f>IF(C190="","",D190+E190-F190)</f>
        <v>1</v>
      </c>
      <c r="H190" s="54">
        <f>VLOOKUP(B190,'Base de donnée articles'!A150:F157,4,0)</f>
        <v>10</v>
      </c>
      <c r="I190" s="54">
        <f>H190*G190</f>
        <v>10</v>
      </c>
    </row>
    <row r="191" spans="2:9" x14ac:dyDescent="0.25">
      <c r="B191" s="48" t="str">
        <f>IF('Base de donnée articles'!A151="","",'Base de donnée articles'!A151)</f>
        <v>moteur 3</v>
      </c>
      <c r="C191" s="44" t="str">
        <f>IF('Base de donnée articles'!B151="","",'Base de donnée articles'!B151)</f>
        <v xml:space="preserve">moteur 3/HPEV7/SA2 B34                                 R3 DX </v>
      </c>
      <c r="D191" s="54">
        <v>1</v>
      </c>
      <c r="E191" s="54">
        <f>IF(B191="","",SUMIFS('Journal entrées et sorties'!D$8:D$415,'Journal entrées et sorties'!C$8:C$415,C191))</f>
        <v>0</v>
      </c>
      <c r="F191" s="54">
        <f>IF(C191="","",SUMIFS('Journal entrées et sorties'!E$8:E$515,'Journal entrées et sorties'!C$8:C$515,C191))</f>
        <v>0</v>
      </c>
      <c r="G191" s="64">
        <f>IF(C191="","",D191+E191-F191)</f>
        <v>1</v>
      </c>
      <c r="H191" s="54">
        <f>VLOOKUP(B191,'Base de donnée articles'!A151:F158,4,0)</f>
        <v>10</v>
      </c>
      <c r="I191" s="54">
        <f>H191*G191</f>
        <v>10</v>
      </c>
    </row>
    <row r="192" spans="2:9" x14ac:dyDescent="0.25">
      <c r="B192" s="48" t="str">
        <f>IF('Base de donnée articles'!A152="","",'Base de donnée articles'!A152)</f>
        <v>moteur 4</v>
      </c>
      <c r="C192" s="44" t="str">
        <f>IF('Base de donnée articles'!B152="","",'Base de donnée articles'!B152)</f>
        <v xml:space="preserve">moteur 4/HPEV7/SA2 B34-R3 FO,SX </v>
      </c>
      <c r="D192" s="54">
        <v>1</v>
      </c>
      <c r="E192" s="54">
        <f>IF(B192="","",SUMIFS('Journal entrées et sorties'!D$8:D$415,'Journal entrées et sorties'!C$8:C$415,C192))</f>
        <v>0</v>
      </c>
      <c r="F192" s="54">
        <f>IF(C192="","",SUMIFS('Journal entrées et sorties'!E$8:E$515,'Journal entrées et sorties'!C$8:C$515,C192))</f>
        <v>0</v>
      </c>
      <c r="G192" s="64">
        <f>IF(C192="","",D192+E192-F192)</f>
        <v>1</v>
      </c>
      <c r="H192" s="54">
        <f>VLOOKUP(B192,'Base de donnée articles'!A152:F159,4,0)</f>
        <v>10</v>
      </c>
      <c r="I192" s="54">
        <f>H192*G192</f>
        <v>10</v>
      </c>
    </row>
    <row r="193" spans="2:9" x14ac:dyDescent="0.25">
      <c r="B193" s="48" t="str">
        <f>IF('Base de donnée articles'!A153="","",'Base de donnée articles'!A153)</f>
        <v>moteur 5</v>
      </c>
      <c r="C193" s="44" t="str">
        <f>IF('Base de donnée articles'!B153="","",'Base de donnée articles'!B153)</f>
        <v xml:space="preserve">moteur 5/HPEV7/SA2 B3-R3 FO,DX </v>
      </c>
      <c r="D193" s="54">
        <v>1</v>
      </c>
      <c r="E193" s="54">
        <f>IF(B193="","",SUMIFS('Journal entrées et sorties'!D$8:D$415,'Journal entrées et sorties'!C$8:C$415,C193))</f>
        <v>0</v>
      </c>
      <c r="F193" s="54">
        <f>IF(C193="","",SUMIFS('Journal entrées et sorties'!E$8:E$515,'Journal entrées et sorties'!C$8:C$515,C193))</f>
        <v>0</v>
      </c>
      <c r="G193" s="64">
        <f>IF(C193="","",D193+E193-F193)</f>
        <v>1</v>
      </c>
      <c r="H193" s="54">
        <f>VLOOKUP(B193,'Base de donnée articles'!A153:F160,4,0)</f>
        <v>10</v>
      </c>
      <c r="I193" s="54">
        <f>H193*G193</f>
        <v>10</v>
      </c>
    </row>
    <row r="194" spans="2:9" ht="30" x14ac:dyDescent="0.25">
      <c r="B194" s="48" t="str">
        <f>IF('Base de donnée articles'!A154="","",'Base de donnée articles'!A154)</f>
        <v>moteur 6</v>
      </c>
      <c r="C194" s="44" t="str">
        <f>IF('Base de donnée articles'!B154="","",'Base de donnée articles'!B154)</f>
        <v>moteur 6/Type E80 LA2 -7,5 kW en 230/400V                        2800 tr/min dx</v>
      </c>
      <c r="D194" s="54">
        <v>1</v>
      </c>
      <c r="E194" s="54">
        <f>IF(B194="","",SUMIFS('Journal entrées et sorties'!D$8:D$415,'Journal entrées et sorties'!C$8:C$415,C194))</f>
        <v>1</v>
      </c>
      <c r="F194" s="54">
        <f>IF(C194="","",SUMIFS('Journal entrées et sorties'!E$8:E$515,'Journal entrées et sorties'!C$8:C$515,C194))</f>
        <v>0</v>
      </c>
      <c r="G194" s="64">
        <f>IF(C194="","",D194+E194-F194)</f>
        <v>2</v>
      </c>
      <c r="H194" s="54">
        <f>VLOOKUP(B194,'Base de donnée articles'!A154:F161,4,0)</f>
        <v>10</v>
      </c>
      <c r="I194" s="54">
        <f>H194*G194</f>
        <v>20</v>
      </c>
    </row>
    <row r="195" spans="2:9" ht="30" x14ac:dyDescent="0.25">
      <c r="B195" s="48" t="str">
        <f>IF('Base de donnée articles'!A155="","",'Base de donnée articles'!A155)</f>
        <v>moteur 7</v>
      </c>
      <c r="C195" s="44" t="str">
        <f>IF('Base de donnée articles'!B155="","",'Base de donnée articles'!B155)</f>
        <v>moteur 7/Type E80 LAZ   7,5 kW en 230/400V                        2800 tr/min sx</v>
      </c>
      <c r="D195" s="54">
        <v>1</v>
      </c>
      <c r="E195" s="54">
        <f>IF(B195="","",SUMIFS('Journal entrées et sorties'!D$8:D$415,'Journal entrées et sorties'!C$8:C$415,C195))</f>
        <v>0</v>
      </c>
      <c r="F195" s="54">
        <f>IF(C195="","",SUMIFS('Journal entrées et sorties'!E$8:E$515,'Journal entrées et sorties'!C$8:C$515,C195))</f>
        <v>0</v>
      </c>
      <c r="G195" s="64">
        <f>IF(C195="","",D195+E195-F195)</f>
        <v>1</v>
      </c>
      <c r="H195" s="54">
        <f>VLOOKUP(B195,'Base de donnée articles'!A155:F162,4,0)</f>
        <v>10</v>
      </c>
      <c r="I195" s="54">
        <f>H195*G195</f>
        <v>10</v>
      </c>
    </row>
    <row r="196" spans="2:9" ht="30" x14ac:dyDescent="0.25">
      <c r="B196" s="48" t="str">
        <f>IF('Base de donnée articles'!A156="","",'Base de donnée articles'!A156)</f>
        <v>moteur 8</v>
      </c>
      <c r="C196" s="44" t="str">
        <f>IF('Base de donnée articles'!B156="","",'Base de donnée articles'!B156)</f>
        <v>moteur 8/Type HPEV63MB 2 B34 -FO,DX-1,85kW en 230/400V -2830 tr/min</v>
      </c>
      <c r="D196" s="54">
        <v>1</v>
      </c>
      <c r="E196" s="54">
        <f>IF(B196="","",SUMIFS('Journal entrées et sorties'!D$8:D$415,'Journal entrées et sorties'!C$8:C$415,C196))</f>
        <v>0</v>
      </c>
      <c r="F196" s="54">
        <f>IF(C196="","",SUMIFS('Journal entrées et sorties'!E$8:E$515,'Journal entrées et sorties'!C$8:C$515,C196))</f>
        <v>0</v>
      </c>
      <c r="G196" s="64">
        <f>IF(C196="","",D196+E196-F196)</f>
        <v>1</v>
      </c>
      <c r="H196" s="54">
        <f>VLOOKUP(B196,'Base de donnée articles'!A156:F163,4,0)</f>
        <v>10</v>
      </c>
      <c r="I196" s="54">
        <f>H196*G196</f>
        <v>10</v>
      </c>
    </row>
    <row r="197" spans="2:9" ht="30" x14ac:dyDescent="0.25">
      <c r="B197" s="48" t="str">
        <f>IF('Base de donnée articles'!A157="","",'Base de donnée articles'!A157)</f>
        <v>moteur 9</v>
      </c>
      <c r="C197" s="44" t="str">
        <f>IF('Base de donnée articles'!B157="","",'Base de donnée articles'!B157)</f>
        <v>moteur 9/Type HPEV71SA 2 B34 -2,3kW en 230/400V- 2855 tr/min -FO,DX-Filetage pas à droite</v>
      </c>
      <c r="D197" s="54">
        <v>1</v>
      </c>
      <c r="E197" s="54">
        <f>IF(B197="","",SUMIFS('Journal entrées et sorties'!D$8:D$415,'Journal entrées et sorties'!C$8:C$415,C197))</f>
        <v>0</v>
      </c>
      <c r="F197" s="54">
        <f>IF(C197="","",SUMIFS('Journal entrées et sorties'!E$8:E$515,'Journal entrées et sorties'!C$8:C$515,C197))</f>
        <v>0</v>
      </c>
      <c r="G197" s="64">
        <f>IF(C197="","",D197+E197-F197)</f>
        <v>1</v>
      </c>
      <c r="H197" s="54">
        <f>VLOOKUP(B197,'Base de donnée articles'!A157:F164,4,0)</f>
        <v>10</v>
      </c>
      <c r="I197" s="54">
        <f>H197*G197</f>
        <v>10</v>
      </c>
    </row>
    <row r="198" spans="2:9" x14ac:dyDescent="0.25">
      <c r="B198" s="48" t="str">
        <f>IF('Base de donnée articles'!A421="","",'Base de donnée articles'!A421)</f>
        <v>moteur electrique</v>
      </c>
      <c r="C198" s="44" t="str">
        <f>IF('Base de donnée articles'!B421="","",'Base de donnée articles'!B421)</f>
        <v>moteur electrique/moteur t71 4p 0,37kw</v>
      </c>
      <c r="D198" s="54">
        <v>0</v>
      </c>
      <c r="E198" s="54">
        <f>IF(B198="","",SUMIFS('Journal entrées et sorties'!D$8:D$415,'Journal entrées et sorties'!C$8:C$415,C198))</f>
        <v>1</v>
      </c>
      <c r="F198" s="54">
        <f>IF(C198="","",SUMIFS('Journal entrées et sorties'!E$8:E$515,'Journal entrées et sorties'!C$8:C$515,C198))</f>
        <v>0</v>
      </c>
      <c r="G198" s="64">
        <f>IF(C198="","",D198+E198-F198)</f>
        <v>1</v>
      </c>
      <c r="H198" s="54">
        <f>VLOOKUP(B198,'Base de donnée articles'!A421:F497,4,0)</f>
        <v>10</v>
      </c>
      <c r="I198" s="54">
        <f>H198*G198</f>
        <v>10</v>
      </c>
    </row>
    <row r="199" spans="2:9" x14ac:dyDescent="0.25">
      <c r="B199" s="48" t="str">
        <f>IF('Base de donnée articles'!A412="","",'Base de donnée articles'!A412)</f>
        <v>moteur électrique</v>
      </c>
      <c r="C199" s="44" t="str">
        <f>IF('Base de donnée articles'!B412="","",'Base de donnée articles'!B412)</f>
        <v>moteur électrique/taille 90 4p 1,5 kw b14</v>
      </c>
      <c r="D199" s="54">
        <v>0</v>
      </c>
      <c r="E199" s="54">
        <f>IF(B199="","",SUMIFS('Journal entrées et sorties'!D$8:D$415,'Journal entrées et sorties'!C$8:C$415,C199))</f>
        <v>1</v>
      </c>
      <c r="F199" s="54">
        <f>IF(C199="","",SUMIFS('Journal entrées et sorties'!E$8:E$515,'Journal entrées et sorties'!C$8:C$515,C199))</f>
        <v>0</v>
      </c>
      <c r="G199" s="64">
        <f>IF(C199="","",D199+E199-F199)</f>
        <v>1</v>
      </c>
      <c r="H199" s="54">
        <f>VLOOKUP(B199,'Base de donnée articles'!A412:F472,4,0)</f>
        <v>10</v>
      </c>
      <c r="I199" s="54">
        <f>H199*G199</f>
        <v>10</v>
      </c>
    </row>
    <row r="200" spans="2:9" x14ac:dyDescent="0.25">
      <c r="B200" s="48" t="str">
        <f>IF('Base de donnée articles'!A413="","",'Base de donnée articles'!A413)</f>
        <v>moteur électrique</v>
      </c>
      <c r="C200" s="44" t="str">
        <f>IF('Base de donnée articles'!B413="","",'Base de donnée articles'!B413)</f>
        <v>moteur électrique/Taille 100 3kw B3 4P</v>
      </c>
      <c r="D200" s="54">
        <v>0</v>
      </c>
      <c r="E200" s="54">
        <f>IF(B200="","",SUMIFS('Journal entrées et sorties'!D$8:D$415,'Journal entrées et sorties'!C$8:C$415,C200))</f>
        <v>1</v>
      </c>
      <c r="F200" s="54">
        <f>IF(C200="","",SUMIFS('Journal entrées et sorties'!E$8:E$515,'Journal entrées et sorties'!C$8:C$515,C200))</f>
        <v>0</v>
      </c>
      <c r="G200" s="64">
        <f>IF(C200="","",D200+E200-F200)</f>
        <v>1</v>
      </c>
      <c r="H200" s="54">
        <f>VLOOKUP(B200,'Base de donnée articles'!A413:F473,4,0)</f>
        <v>10</v>
      </c>
      <c r="I200" s="54">
        <f>H200*G200</f>
        <v>10</v>
      </c>
    </row>
    <row r="201" spans="2:9" x14ac:dyDescent="0.25">
      <c r="B201" s="48" t="str">
        <f>IF('Base de donnée articles'!A415="","",'Base de donnée articles'!A415)</f>
        <v>moteur frein</v>
      </c>
      <c r="C201" s="44" t="str">
        <f>IF('Base de donnée articles'!B415="","",'Base de donnée articles'!B415)</f>
        <v>moteur frein/taille 80 4p b5 0,75 kw</v>
      </c>
      <c r="D201" s="54">
        <v>1</v>
      </c>
      <c r="E201" s="54">
        <f>IF(B201="","",SUMIFS('Journal entrées et sorties'!D$8:D$415,'Journal entrées et sorties'!C$8:C$415,C201))</f>
        <v>0</v>
      </c>
      <c r="F201" s="54">
        <f>IF(C201="","",SUMIFS('Journal entrées et sorties'!E$8:E$515,'Journal entrées et sorties'!C$8:C$515,C201))</f>
        <v>1</v>
      </c>
      <c r="G201" s="64">
        <f>IF(C201="","",D201+E201-F201)</f>
        <v>0</v>
      </c>
      <c r="H201" s="54">
        <f>VLOOKUP(B201,'Base de donnée articles'!A415:F475,4,0)</f>
        <v>10</v>
      </c>
      <c r="I201" s="54">
        <f>H201*G201</f>
        <v>0</v>
      </c>
    </row>
    <row r="202" spans="2:9" x14ac:dyDescent="0.25">
      <c r="B202" s="48" t="str">
        <f>IF('Base de donnée articles'!A453="","",'Base de donnée articles'!A453)</f>
        <v>moteur frein</v>
      </c>
      <c r="C202" s="44" t="str">
        <f>IF('Base de donnée articles'!B453="","",'Base de donnée articles'!B453)</f>
        <v>moteur frein/taille 100 4p 2,2 kw b5</v>
      </c>
      <c r="D202" s="54">
        <v>0</v>
      </c>
      <c r="E202" s="54">
        <f>IF(B202="","",SUMIFS('Journal entrées et sorties'!D$8:D$415,'Journal entrées et sorties'!C$8:C$415,C202))</f>
        <v>1</v>
      </c>
      <c r="F202" s="54">
        <f>IF(C202="","",SUMIFS('Journal entrées et sorties'!E$8:E$515,'Journal entrées et sorties'!C$8:C$515,C202))</f>
        <v>0</v>
      </c>
      <c r="G202" s="64">
        <f>IF(C202="","",D202+E202-F202)</f>
        <v>1</v>
      </c>
      <c r="H202" s="54">
        <f>VLOOKUP(B202,'Base de donnée articles'!A453:F513,4,0)</f>
        <v>10</v>
      </c>
      <c r="I202" s="54">
        <f>H202*G202</f>
        <v>10</v>
      </c>
    </row>
    <row r="203" spans="2:9" x14ac:dyDescent="0.25">
      <c r="B203" s="48" t="str">
        <f>IF('Base de donnée articles'!A472="","",'Base de donnée articles'!A472)</f>
        <v>moteur frein taille 80</v>
      </c>
      <c r="C203" s="44" t="str">
        <f>IF('Base de donnée articles'!B472="","",'Base de donnée articles'!B472)</f>
        <v>moteur frein taille 80/4p 1,1kw b14</v>
      </c>
      <c r="D203" s="54">
        <v>0</v>
      </c>
      <c r="E203" s="65">
        <f>IF(B203="","",SUMIFS('Journal entrées et sorties'!D$8:D$415,'Journal entrées et sorties'!C$8:C$415,C203))</f>
        <v>1</v>
      </c>
      <c r="F203" s="54">
        <f>IF(C203="","",SUMIFS('Journal entrées et sorties'!E$8:E$515,'Journal entrées et sorties'!C$8:C$515,C203))</f>
        <v>0</v>
      </c>
      <c r="G203" s="64">
        <f>IF(C203="","",D203+E203-F203)</f>
        <v>1</v>
      </c>
      <c r="H203" s="54">
        <f>VLOOKUP(B203,'Base de donnée articles'!A472:F532,4,0)</f>
        <v>10</v>
      </c>
      <c r="I203" s="54">
        <f>H203*G203</f>
        <v>10</v>
      </c>
    </row>
    <row r="204" spans="2:9" x14ac:dyDescent="0.25">
      <c r="B204" s="48" t="str">
        <f>IF('Base de donnée articles'!A158="","",'Base de donnée articles'!A158)</f>
        <v>moteur introducteur</v>
      </c>
      <c r="C204" s="44" t="str">
        <f>IF('Base de donnée articles'!B158="","",'Base de donnée articles'!B158)</f>
        <v>moteur introducteur/brochless</v>
      </c>
      <c r="D204" s="54">
        <v>1</v>
      </c>
      <c r="E204" s="54">
        <f>IF(B204="","",SUMIFS('Journal entrées et sorties'!D$8:D$415,'Journal entrées et sorties'!C$8:C$415,C204))</f>
        <v>0</v>
      </c>
      <c r="F204" s="54">
        <f>IF(C204="","",SUMIFS('Journal entrées et sorties'!E$8:E$515,'Journal entrées et sorties'!C$8:C$515,C204))</f>
        <v>0</v>
      </c>
      <c r="G204" s="64">
        <f>IF(C204="","",D204+E204-F204)</f>
        <v>1</v>
      </c>
      <c r="H204" s="54">
        <f>VLOOKUP(B204,'Base de donnée articles'!A158:F165,4,0)</f>
        <v>10</v>
      </c>
      <c r="I204" s="54">
        <f>H204*G204</f>
        <v>10</v>
      </c>
    </row>
    <row r="205" spans="2:9" x14ac:dyDescent="0.25">
      <c r="B205" s="48" t="str">
        <f>IF('Base de donnée articles'!A159="","",'Base de donnée articles'!A159)</f>
        <v>moteurs 14</v>
      </c>
      <c r="C205" s="44" t="str">
        <f>IF('Base de donnée articles'!B159="","",'Base de donnée articles'!B159)</f>
        <v>moteurs 14/Taille 100 3kw B3 4P</v>
      </c>
      <c r="D205" s="54">
        <v>2</v>
      </c>
      <c r="E205" s="54">
        <f>IF(B205="","",SUMIFS('Journal entrées et sorties'!D$8:D$415,'Journal entrées et sorties'!C$8:C$415,C205))</f>
        <v>0</v>
      </c>
      <c r="F205" s="54">
        <f>IF(C205="","",SUMIFS('Journal entrées et sorties'!E$8:E$515,'Journal entrées et sorties'!C$8:C$515,C205))</f>
        <v>2</v>
      </c>
      <c r="G205" s="64">
        <f>IF(C205="","",D205+E205-F205)</f>
        <v>0</v>
      </c>
      <c r="H205" s="54">
        <f>VLOOKUP(B205,'Base de donnée articles'!A159:F166,4,0)</f>
        <v>10</v>
      </c>
      <c r="I205" s="54">
        <f>H205*G205</f>
        <v>0</v>
      </c>
    </row>
    <row r="206" spans="2:9" x14ac:dyDescent="0.25">
      <c r="B206" s="48" t="str">
        <f>IF('Base de donnée articles'!A160="","",'Base de donnée articles'!A160)</f>
        <v>moteurs 15</v>
      </c>
      <c r="C206" s="44" t="str">
        <f>IF('Base de donnée articles'!B160="","",'Base de donnée articles'!B160)</f>
        <v>moteurs 15/Taille 63</v>
      </c>
      <c r="D206" s="54">
        <v>2</v>
      </c>
      <c r="E206" s="54">
        <f>IF(B206="","",SUMIFS('Journal entrées et sorties'!D$8:D$415,'Journal entrées et sorties'!C$8:C$415,C206))</f>
        <v>0</v>
      </c>
      <c r="F206" s="54">
        <f>IF(C206="","",SUMIFS('Journal entrées et sorties'!E$8:E$515,'Journal entrées et sorties'!C$8:C$515,C206))</f>
        <v>0</v>
      </c>
      <c r="G206" s="64">
        <f>IF(C206="","",D206+E206-F206)</f>
        <v>2</v>
      </c>
      <c r="H206" s="54">
        <f>VLOOKUP(B206,'Base de donnée articles'!A160:F167,4,0)</f>
        <v>10</v>
      </c>
      <c r="I206" s="54">
        <f>H206*G206</f>
        <v>20</v>
      </c>
    </row>
    <row r="207" spans="2:9" x14ac:dyDescent="0.25">
      <c r="B207" s="48" t="str">
        <f>IF('Base de donnée articles'!A161="","",'Base de donnée articles'!A161)</f>
        <v>moteurs 16</v>
      </c>
      <c r="C207" s="44" t="str">
        <f>IF('Base de donnée articles'!B161="","",'Base de donnée articles'!B161)</f>
        <v>moteurs 16/Taille 80</v>
      </c>
      <c r="D207" s="54">
        <v>6</v>
      </c>
      <c r="E207" s="54">
        <f>IF(B207="","",SUMIFS('Journal entrées et sorties'!D$8:D$415,'Journal entrées et sorties'!C$8:C$415,C207))</f>
        <v>0</v>
      </c>
      <c r="F207" s="54">
        <f>IF(C207="","",SUMIFS('Journal entrées et sorties'!E$8:E$515,'Journal entrées et sorties'!C$8:C$515,C207))</f>
        <v>0</v>
      </c>
      <c r="G207" s="64">
        <f>IF(C207="","",D207+E207-F207)</f>
        <v>6</v>
      </c>
      <c r="H207" s="54">
        <f>VLOOKUP(B207,'Base de donnée articles'!A161:F168,4,0)</f>
        <v>10</v>
      </c>
      <c r="I207" s="54">
        <f>H207*G207</f>
        <v>60</v>
      </c>
    </row>
    <row r="208" spans="2:9" x14ac:dyDescent="0.25">
      <c r="B208" s="48" t="str">
        <f>IF('Base de donnée articles'!A162="","",'Base de donnée articles'!A162)</f>
        <v>moteurs 17</v>
      </c>
      <c r="C208" s="44" t="str">
        <f>IF('Base de donnée articles'!B162="","",'Base de donnée articles'!B162)</f>
        <v>moteurs 17/Taille 90 1,5KW B14 4P</v>
      </c>
      <c r="D208" s="54">
        <v>5</v>
      </c>
      <c r="E208" s="54">
        <f>IF(B208="","",SUMIFS('Journal entrées et sorties'!D$8:D$415,'Journal entrées et sorties'!C$8:C$415,C208))</f>
        <v>0</v>
      </c>
      <c r="F208" s="54">
        <f>IF(C208="","",SUMIFS('Journal entrées et sorties'!E$8:E$515,'Journal entrées et sorties'!C$8:C$515,C208))</f>
        <v>1</v>
      </c>
      <c r="G208" s="64">
        <f>IF(C208="","",D208+E208-F208)</f>
        <v>4</v>
      </c>
      <c r="H208" s="54">
        <f>VLOOKUP(B208,'Base de donnée articles'!A162:F169,4,0)</f>
        <v>10</v>
      </c>
      <c r="I208" s="54">
        <f>H208*G208</f>
        <v>40</v>
      </c>
    </row>
    <row r="209" spans="2:9" x14ac:dyDescent="0.25">
      <c r="B209" s="48" t="str">
        <f>IF('Base de donnée articles'!A452="","",'Base de donnée articles'!A452)</f>
        <v>moyeu amovible</v>
      </c>
      <c r="C209" s="44" t="str">
        <f>IF('Base de donnée articles'!B452="","",'Base de donnée articles'!B452)</f>
        <v>moyeu amovible/2012AL35</v>
      </c>
      <c r="D209" s="54">
        <v>0</v>
      </c>
      <c r="E209" s="54">
        <f>IF(B209="","",SUMIFS('Journal entrées et sorties'!D$8:D$415,'Journal entrées et sorties'!C$8:C$415,C209))</f>
        <v>2</v>
      </c>
      <c r="F209" s="54">
        <f>IF(C209="","",SUMIFS('Journal entrées et sorties'!E$8:E$515,'Journal entrées et sorties'!C$8:C$515,C209))</f>
        <v>0</v>
      </c>
      <c r="G209" s="64">
        <f>IF(C209="","",D209+E209-F209)</f>
        <v>2</v>
      </c>
      <c r="H209" s="54">
        <f>VLOOKUP(B209,'Base de donnée articles'!A452:F512,4,0)</f>
        <v>10</v>
      </c>
      <c r="I209" s="54">
        <f>H209*G209</f>
        <v>20</v>
      </c>
    </row>
    <row r="210" spans="2:9" x14ac:dyDescent="0.25">
      <c r="B210" s="48" t="str">
        <f>IF('Base de donnée articles'!A163="","",'Base de donnée articles'!A163)</f>
        <v>Moyeux 1</v>
      </c>
      <c r="C210" s="44" t="str">
        <f>IF('Base de donnée articles'!B163="","",'Base de donnée articles'!B163)</f>
        <v>Moyeux 1/type 1008 diam 25</v>
      </c>
      <c r="D210" s="54">
        <v>1</v>
      </c>
      <c r="E210" s="54">
        <f>IF(B210="","",SUMIFS('Journal entrées et sorties'!D$8:D$415,'Journal entrées et sorties'!C$8:C$415,C210))</f>
        <v>0</v>
      </c>
      <c r="F210" s="54">
        <f>IF(C210="","",SUMIFS('Journal entrées et sorties'!E$8:E$515,'Journal entrées et sorties'!C$8:C$515,C210))</f>
        <v>0</v>
      </c>
      <c r="G210" s="64">
        <f>IF(C210="","",D210+E210-F210)</f>
        <v>1</v>
      </c>
      <c r="H210" s="54">
        <f>VLOOKUP(B210,'Base de donnée articles'!A163:F170,4,0)</f>
        <v>10</v>
      </c>
      <c r="I210" s="54">
        <f>H210*G210</f>
        <v>10</v>
      </c>
    </row>
    <row r="211" spans="2:9" x14ac:dyDescent="0.25">
      <c r="B211" s="48" t="str">
        <f>IF('Base de donnée articles'!A164="","",'Base de donnée articles'!A164)</f>
        <v>Moyeux 10</v>
      </c>
      <c r="C211" s="44" t="str">
        <f>IF('Base de donnée articles'!B164="","",'Base de donnée articles'!B164)</f>
        <v>Moyeux 10/type 2012 diam 28</v>
      </c>
      <c r="D211" s="54">
        <v>1</v>
      </c>
      <c r="E211" s="54">
        <f>IF(B211="","",SUMIFS('Journal entrées et sorties'!D$8:D$415,'Journal entrées et sorties'!C$8:C$415,C211))</f>
        <v>0</v>
      </c>
      <c r="F211" s="54">
        <f>IF(C211="","",SUMIFS('Journal entrées et sorties'!E$8:E$515,'Journal entrées et sorties'!C$8:C$515,C211))</f>
        <v>0</v>
      </c>
      <c r="G211" s="64">
        <f>IF(C211="","",D211+E211-F211)</f>
        <v>1</v>
      </c>
      <c r="H211" s="54">
        <f>VLOOKUP(B211,'Base de donnée articles'!A164:F171,4,0)</f>
        <v>10</v>
      </c>
      <c r="I211" s="54">
        <f>H211*G211</f>
        <v>10</v>
      </c>
    </row>
    <row r="212" spans="2:9" x14ac:dyDescent="0.25">
      <c r="B212" s="48" t="str">
        <f>IF('Base de donnée articles'!A165="","",'Base de donnée articles'!A165)</f>
        <v>Moyeux 11</v>
      </c>
      <c r="C212" s="44" t="str">
        <f>IF('Base de donnée articles'!B165="","",'Base de donnée articles'!B165)</f>
        <v>Moyeux 11/type 2012 diam 32</v>
      </c>
      <c r="D212" s="54">
        <v>1</v>
      </c>
      <c r="E212" s="54">
        <f>IF(B212="","",SUMIFS('Journal entrées et sorties'!D$8:D$415,'Journal entrées et sorties'!C$8:C$415,C212))</f>
        <v>0</v>
      </c>
      <c r="F212" s="54">
        <f>IF(C212="","",SUMIFS('Journal entrées et sorties'!E$8:E$515,'Journal entrées et sorties'!C$8:C$515,C212))</f>
        <v>0</v>
      </c>
      <c r="G212" s="64">
        <f>IF(C212="","",D212+E212-F212)</f>
        <v>1</v>
      </c>
      <c r="H212" s="54">
        <f>VLOOKUP(B212,'Base de donnée articles'!A165:F172,4,0)</f>
        <v>10</v>
      </c>
      <c r="I212" s="54">
        <f>H212*G212</f>
        <v>10</v>
      </c>
    </row>
    <row r="213" spans="2:9" x14ac:dyDescent="0.25">
      <c r="B213" s="48" t="str">
        <f>IF('Base de donnée articles'!A166="","",'Base de donnée articles'!A166)</f>
        <v>Moyeux 12</v>
      </c>
      <c r="C213" s="44" t="str">
        <f>IF('Base de donnée articles'!B166="","",'Base de donnée articles'!B166)</f>
        <v>Moyeux 12/type 2012 diam 35</v>
      </c>
      <c r="D213" s="54">
        <v>1</v>
      </c>
      <c r="E213" s="54">
        <f>IF(B213="","",SUMIFS('Journal entrées et sorties'!D$8:D$415,'Journal entrées et sorties'!C$8:C$415,C213))</f>
        <v>0</v>
      </c>
      <c r="F213" s="54">
        <f>IF(C213="","",SUMIFS('Journal entrées et sorties'!E$8:E$515,'Journal entrées et sorties'!C$8:C$515,C213))</f>
        <v>0</v>
      </c>
      <c r="G213" s="64">
        <f>IF(C213="","",D213+E213-F213)</f>
        <v>1</v>
      </c>
      <c r="H213" s="54">
        <f>VLOOKUP(B213,'Base de donnée articles'!A166:F173,4,0)</f>
        <v>10</v>
      </c>
      <c r="I213" s="54">
        <f>H213*G213</f>
        <v>10</v>
      </c>
    </row>
    <row r="214" spans="2:9" x14ac:dyDescent="0.25">
      <c r="B214" s="48" t="str">
        <f>IF('Base de donnée articles'!A167="","",'Base de donnée articles'!A167)</f>
        <v>Moyeux 13</v>
      </c>
      <c r="C214" s="44" t="str">
        <f>IF('Base de donnée articles'!B167="","",'Base de donnée articles'!B167)</f>
        <v>Moyeux 13/type 2517 diam 25</v>
      </c>
      <c r="D214" s="54">
        <v>1</v>
      </c>
      <c r="E214" s="54">
        <f>IF(B214="","",SUMIFS('Journal entrées et sorties'!D$8:D$415,'Journal entrées et sorties'!C$8:C$415,C214))</f>
        <v>0</v>
      </c>
      <c r="F214" s="54">
        <f>IF(C214="","",SUMIFS('Journal entrées et sorties'!E$8:E$515,'Journal entrées et sorties'!C$8:C$515,C214))</f>
        <v>0</v>
      </c>
      <c r="G214" s="64">
        <f>IF(C214="","",D214+E214-F214)</f>
        <v>1</v>
      </c>
      <c r="H214" s="54">
        <f>VLOOKUP(B214,'Base de donnée articles'!A167:F174,4,0)</f>
        <v>10</v>
      </c>
      <c r="I214" s="54">
        <f>H214*G214</f>
        <v>10</v>
      </c>
    </row>
    <row r="215" spans="2:9" x14ac:dyDescent="0.25">
      <c r="B215" s="48" t="str">
        <f>IF('Base de donnée articles'!A168="","",'Base de donnée articles'!A168)</f>
        <v>Moyeux 14</v>
      </c>
      <c r="C215" s="44" t="str">
        <f>IF('Base de donnée articles'!B168="","",'Base de donnée articles'!B168)</f>
        <v>Moyeux 14/type 2517 diam 30</v>
      </c>
      <c r="D215" s="54">
        <v>1</v>
      </c>
      <c r="E215" s="54">
        <f>IF(B215="","",SUMIFS('Journal entrées et sorties'!D$8:D$415,'Journal entrées et sorties'!C$8:C$415,C215))</f>
        <v>0</v>
      </c>
      <c r="F215" s="54">
        <f>IF(C215="","",SUMIFS('Journal entrées et sorties'!E$8:E$515,'Journal entrées et sorties'!C$8:C$515,C215))</f>
        <v>0</v>
      </c>
      <c r="G215" s="64">
        <f>IF(C215="","",D215+E215-F215)</f>
        <v>1</v>
      </c>
      <c r="H215" s="54">
        <f>VLOOKUP(B215,'Base de donnée articles'!A168:F175,4,0)</f>
        <v>10</v>
      </c>
      <c r="I215" s="54">
        <f>H215*G215</f>
        <v>10</v>
      </c>
    </row>
    <row r="216" spans="2:9" x14ac:dyDescent="0.25">
      <c r="B216" s="48" t="str">
        <f>IF('Base de donnée articles'!A169="","",'Base de donnée articles'!A169)</f>
        <v>Moyeux 15</v>
      </c>
      <c r="C216" s="44" t="str">
        <f>IF('Base de donnée articles'!B169="","",'Base de donnée articles'!B169)</f>
        <v>Moyeux 15/type 2517 diam 32</v>
      </c>
      <c r="D216" s="54">
        <v>1</v>
      </c>
      <c r="E216" s="54">
        <f>IF(B216="","",SUMIFS('Journal entrées et sorties'!D$8:D$415,'Journal entrées et sorties'!C$8:C$415,C216))</f>
        <v>0</v>
      </c>
      <c r="F216" s="54">
        <f>IF(C216="","",SUMIFS('Journal entrées et sorties'!E$8:E$515,'Journal entrées et sorties'!C$8:C$515,C216))</f>
        <v>0</v>
      </c>
      <c r="G216" s="64">
        <f>IF(C216="","",D216+E216-F216)</f>
        <v>1</v>
      </c>
      <c r="H216" s="54">
        <f>VLOOKUP(B216,'Base de donnée articles'!A169:F176,4,0)</f>
        <v>10</v>
      </c>
      <c r="I216" s="54">
        <f>H216*G216</f>
        <v>10</v>
      </c>
    </row>
    <row r="217" spans="2:9" x14ac:dyDescent="0.25">
      <c r="B217" s="48" t="str">
        <f>IF('Base de donnée articles'!A170="","",'Base de donnée articles'!A170)</f>
        <v>Moyeux 16</v>
      </c>
      <c r="C217" s="44" t="str">
        <f>IF('Base de donnée articles'!B170="","",'Base de donnée articles'!B170)</f>
        <v>Moyeux 16/type 2517 diam 35</v>
      </c>
      <c r="D217" s="54">
        <v>1</v>
      </c>
      <c r="E217" s="54">
        <f>IF(B217="","",SUMIFS('Journal entrées et sorties'!D$8:D$415,'Journal entrées et sorties'!C$8:C$415,C217))</f>
        <v>0</v>
      </c>
      <c r="F217" s="54">
        <f>IF(C217="","",SUMIFS('Journal entrées et sorties'!E$8:E$515,'Journal entrées et sorties'!C$8:C$515,C217))</f>
        <v>0</v>
      </c>
      <c r="G217" s="64">
        <f>IF(C217="","",D217+E217-F217)</f>
        <v>1</v>
      </c>
      <c r="H217" s="54">
        <f>VLOOKUP(B217,'Base de donnée articles'!A170:F177,4,0)</f>
        <v>10</v>
      </c>
      <c r="I217" s="54">
        <f>H217*G217</f>
        <v>10</v>
      </c>
    </row>
    <row r="218" spans="2:9" x14ac:dyDescent="0.25">
      <c r="B218" s="48" t="str">
        <f>IF('Base de donnée articles'!A171="","",'Base de donnée articles'!A171)</f>
        <v>Moyeux 17</v>
      </c>
      <c r="C218" s="44" t="str">
        <f>IF('Base de donnée articles'!B171="","",'Base de donnée articles'!B171)</f>
        <v>Moyeux 17/type 2517 diam 38</v>
      </c>
      <c r="D218" s="54">
        <v>1</v>
      </c>
      <c r="E218" s="54">
        <f>IF(B218="","",SUMIFS('Journal entrées et sorties'!D$8:D$415,'Journal entrées et sorties'!C$8:C$415,C218))</f>
        <v>0</v>
      </c>
      <c r="F218" s="54">
        <f>IF(C218="","",SUMIFS('Journal entrées et sorties'!E$8:E$515,'Journal entrées et sorties'!C$8:C$515,C218))</f>
        <v>0</v>
      </c>
      <c r="G218" s="64">
        <f>IF(C218="","",D218+E218-F218)</f>
        <v>1</v>
      </c>
      <c r="H218" s="54">
        <f>VLOOKUP(B218,'Base de donnée articles'!A171:F178,4,0)</f>
        <v>10</v>
      </c>
      <c r="I218" s="54">
        <f>H218*G218</f>
        <v>10</v>
      </c>
    </row>
    <row r="219" spans="2:9" x14ac:dyDescent="0.25">
      <c r="B219" s="48" t="str">
        <f>IF('Base de donnée articles'!A172="","",'Base de donnée articles'!A172)</f>
        <v>Moyeux 18</v>
      </c>
      <c r="C219" s="44" t="str">
        <f>IF('Base de donnée articles'!B172="","",'Base de donnée articles'!B172)</f>
        <v>Moyeux 18/type 2517 diam 50</v>
      </c>
      <c r="D219" s="54">
        <v>1</v>
      </c>
      <c r="E219" s="54">
        <f>IF(B219="","",SUMIFS('Journal entrées et sorties'!D$8:D$415,'Journal entrées et sorties'!C$8:C$415,C219))</f>
        <v>0</v>
      </c>
      <c r="F219" s="54">
        <f>IF(C219="","",SUMIFS('Journal entrées et sorties'!E$8:E$515,'Journal entrées et sorties'!C$8:C$515,C219))</f>
        <v>0</v>
      </c>
      <c r="G219" s="64">
        <f>IF(C219="","",D219+E219-F219)</f>
        <v>1</v>
      </c>
      <c r="H219" s="54">
        <f>VLOOKUP(B219,'Base de donnée articles'!A172:F179,4,0)</f>
        <v>10</v>
      </c>
      <c r="I219" s="54">
        <f>H219*G219</f>
        <v>10</v>
      </c>
    </row>
    <row r="220" spans="2:9" x14ac:dyDescent="0.25">
      <c r="B220" s="48" t="str">
        <f>IF('Base de donnée articles'!A173="","",'Base de donnée articles'!A173)</f>
        <v>Moyeux 19</v>
      </c>
      <c r="C220" s="44" t="str">
        <f>IF('Base de donnée articles'!B173="","",'Base de donnée articles'!B173)</f>
        <v>Moyeux 19/type 3030 diam 50</v>
      </c>
      <c r="D220" s="54">
        <v>1</v>
      </c>
      <c r="E220" s="54">
        <f>IF(B220="","",SUMIFS('Journal entrées et sorties'!D$8:D$415,'Journal entrées et sorties'!C$8:C$415,C220))</f>
        <v>0</v>
      </c>
      <c r="F220" s="54">
        <f>IF(C220="","",SUMIFS('Journal entrées et sorties'!E$8:E$515,'Journal entrées et sorties'!C$8:C$515,C220))</f>
        <v>0</v>
      </c>
      <c r="G220" s="64">
        <f>IF(C220="","",D220+E220-F220)</f>
        <v>1</v>
      </c>
      <c r="H220" s="54">
        <f>VLOOKUP(B220,'Base de donnée articles'!A173:F180,4,0)</f>
        <v>10</v>
      </c>
      <c r="I220" s="54">
        <f>H220*G220</f>
        <v>10</v>
      </c>
    </row>
    <row r="221" spans="2:9" x14ac:dyDescent="0.25">
      <c r="B221" s="48" t="str">
        <f>IF('Base de donnée articles'!A174="","",'Base de donnée articles'!A174)</f>
        <v>Moyeux 2</v>
      </c>
      <c r="C221" s="44" t="str">
        <f>IF('Base de donnée articles'!B174="","",'Base de donnée articles'!B174)</f>
        <v>Moyeux 2/type 1210 diam 30</v>
      </c>
      <c r="D221" s="54">
        <v>1</v>
      </c>
      <c r="E221" s="54">
        <f>IF(B221="","",SUMIFS('Journal entrées et sorties'!D$8:D$415,'Journal entrées et sorties'!C$8:C$415,C221))</f>
        <v>0</v>
      </c>
      <c r="F221" s="54">
        <f>IF(C221="","",SUMIFS('Journal entrées et sorties'!E$8:E$515,'Journal entrées et sorties'!C$8:C$515,C221))</f>
        <v>0</v>
      </c>
      <c r="G221" s="64">
        <f>IF(C221="","",D221+E221-F221)</f>
        <v>1</v>
      </c>
      <c r="H221" s="54">
        <f>VLOOKUP(B221,'Base de donnée articles'!A174:F181,4,0)</f>
        <v>10</v>
      </c>
      <c r="I221" s="54">
        <f>H221*G221</f>
        <v>10</v>
      </c>
    </row>
    <row r="222" spans="2:9" x14ac:dyDescent="0.25">
      <c r="B222" s="48" t="str">
        <f>IF('Base de donnée articles'!A175="","",'Base de donnée articles'!A175)</f>
        <v>Moyeux 3</v>
      </c>
      <c r="C222" s="44" t="str">
        <f>IF('Base de donnée articles'!B175="","",'Base de donnée articles'!B175)</f>
        <v>Moyeux 3/type 1610 diam 24</v>
      </c>
      <c r="D222" s="54">
        <v>1</v>
      </c>
      <c r="E222" s="54">
        <f>IF(B222="","",SUMIFS('Journal entrées et sorties'!D$8:D$415,'Journal entrées et sorties'!C$8:C$415,C222))</f>
        <v>0</v>
      </c>
      <c r="F222" s="54">
        <f>IF(C222="","",SUMIFS('Journal entrées et sorties'!E$8:E$515,'Journal entrées et sorties'!C$8:C$515,C222))</f>
        <v>0</v>
      </c>
      <c r="G222" s="64">
        <f>IF(C222="","",D222+E222-F222)</f>
        <v>1</v>
      </c>
      <c r="H222" s="54">
        <f>VLOOKUP(B222,'Base de donnée articles'!A175:F182,4,0)</f>
        <v>10</v>
      </c>
      <c r="I222" s="54">
        <f>H222*G222</f>
        <v>10</v>
      </c>
    </row>
    <row r="223" spans="2:9" x14ac:dyDescent="0.25">
      <c r="B223" s="48" t="str">
        <f>IF('Base de donnée articles'!A176="","",'Base de donnée articles'!A176)</f>
        <v>Moyeux 4</v>
      </c>
      <c r="C223" s="44" t="str">
        <f>IF('Base de donnée articles'!B176="","",'Base de donnée articles'!B176)</f>
        <v>Moyeux 4/type 1610 diam 28</v>
      </c>
      <c r="D223" s="54">
        <v>1</v>
      </c>
      <c r="E223" s="54">
        <f>IF(B223="","",SUMIFS('Journal entrées et sorties'!D$8:D$415,'Journal entrées et sorties'!C$8:C$415,C223))</f>
        <v>0</v>
      </c>
      <c r="F223" s="54">
        <f>IF(C223="","",SUMIFS('Journal entrées et sorties'!E$8:E$515,'Journal entrées et sorties'!C$8:C$515,C223))</f>
        <v>0</v>
      </c>
      <c r="G223" s="64">
        <f>IF(C223="","",D223+E223-F223)</f>
        <v>1</v>
      </c>
      <c r="H223" s="54">
        <f>VLOOKUP(B223,'Base de donnée articles'!A176:F183,4,0)</f>
        <v>10</v>
      </c>
      <c r="I223" s="54">
        <f>H223*G223</f>
        <v>10</v>
      </c>
    </row>
    <row r="224" spans="2:9" x14ac:dyDescent="0.25">
      <c r="B224" s="48" t="str">
        <f>IF('Base de donnée articles'!A177="","",'Base de donnée articles'!A177)</f>
        <v>Moyeux 5</v>
      </c>
      <c r="C224" s="44" t="str">
        <f>IF('Base de donnée articles'!B177="","",'Base de donnée articles'!B177)</f>
        <v>Moyeux 5/type 1610 diam 30</v>
      </c>
      <c r="D224" s="54">
        <v>1</v>
      </c>
      <c r="E224" s="54">
        <f>IF(B224="","",SUMIFS('Journal entrées et sorties'!D$8:D$415,'Journal entrées et sorties'!C$8:C$415,C224))</f>
        <v>0</v>
      </c>
      <c r="F224" s="54">
        <f>IF(C224="","",SUMIFS('Journal entrées et sorties'!E$8:E$515,'Journal entrées et sorties'!C$8:C$515,C224))</f>
        <v>0</v>
      </c>
      <c r="G224" s="64">
        <f>IF(C224="","",D224+E224-F224)</f>
        <v>1</v>
      </c>
      <c r="H224" s="54">
        <f>VLOOKUP(B224,'Base de donnée articles'!A177:F184,4,0)</f>
        <v>10</v>
      </c>
      <c r="I224" s="54">
        <f>H224*G224</f>
        <v>10</v>
      </c>
    </row>
    <row r="225" spans="2:9" x14ac:dyDescent="0.25">
      <c r="B225" s="48" t="str">
        <f>IF('Base de donnée articles'!A178="","",'Base de donnée articles'!A178)</f>
        <v>Moyeux 6</v>
      </c>
      <c r="C225" s="44" t="str">
        <f>IF('Base de donnée articles'!B178="","",'Base de donnée articles'!B178)</f>
        <v>Moyeux 6/type 1615 diam 35</v>
      </c>
      <c r="D225" s="54">
        <v>1</v>
      </c>
      <c r="E225" s="54">
        <f>IF(B225="","",SUMIFS('Journal entrées et sorties'!D$8:D$415,'Journal entrées et sorties'!C$8:C$415,C225))</f>
        <v>0</v>
      </c>
      <c r="F225" s="54">
        <f>IF(C225="","",SUMIFS('Journal entrées et sorties'!E$8:E$515,'Journal entrées et sorties'!C$8:C$515,C225))</f>
        <v>0</v>
      </c>
      <c r="G225" s="64">
        <f>IF(C225="","",D225+E225-F225)</f>
        <v>1</v>
      </c>
      <c r="H225" s="54">
        <f>VLOOKUP(B225,'Base de donnée articles'!A178:F185,4,0)</f>
        <v>10</v>
      </c>
      <c r="I225" s="54">
        <f>H225*G225</f>
        <v>10</v>
      </c>
    </row>
    <row r="226" spans="2:9" x14ac:dyDescent="0.25">
      <c r="B226" s="48" t="str">
        <f>IF('Base de donnée articles'!A179="","",'Base de donnée articles'!A179)</f>
        <v>Moyeux 7</v>
      </c>
      <c r="C226" s="44" t="str">
        <f>IF('Base de donnée articles'!B179="","",'Base de donnée articles'!B179)</f>
        <v>Moyeux 7/type 2012 diam 19</v>
      </c>
      <c r="D226" s="54">
        <v>1</v>
      </c>
      <c r="E226" s="54">
        <f>IF(B226="","",SUMIFS('Journal entrées et sorties'!D$8:D$415,'Journal entrées et sorties'!C$8:C$415,C226))</f>
        <v>0</v>
      </c>
      <c r="F226" s="54">
        <f>IF(C226="","",SUMIFS('Journal entrées et sorties'!E$8:E$515,'Journal entrées et sorties'!C$8:C$515,C226))</f>
        <v>0</v>
      </c>
      <c r="G226" s="64">
        <f>IF(C226="","",D226+E226-F226)</f>
        <v>1</v>
      </c>
      <c r="H226" s="54">
        <f>VLOOKUP(B226,'Base de donnée articles'!A179:F186,4,0)</f>
        <v>10</v>
      </c>
      <c r="I226" s="54">
        <f>H226*G226</f>
        <v>10</v>
      </c>
    </row>
    <row r="227" spans="2:9" x14ac:dyDescent="0.25">
      <c r="B227" s="48" t="str">
        <f>IF('Base de donnée articles'!A180="","",'Base de donnée articles'!A180)</f>
        <v>Moyeux 8</v>
      </c>
      <c r="C227" s="44" t="str">
        <f>IF('Base de donnée articles'!B180="","",'Base de donnée articles'!B180)</f>
        <v>Moyeux 8/type 2012 diam 24</v>
      </c>
      <c r="D227" s="54">
        <v>1</v>
      </c>
      <c r="E227" s="54">
        <f>IF(B227="","",SUMIFS('Journal entrées et sorties'!D$8:D$415,'Journal entrées et sorties'!C$8:C$415,C227))</f>
        <v>0</v>
      </c>
      <c r="F227" s="54">
        <f>IF(C227="","",SUMIFS('Journal entrées et sorties'!E$8:E$515,'Journal entrées et sorties'!C$8:C$515,C227))</f>
        <v>0</v>
      </c>
      <c r="G227" s="64">
        <f>IF(C227="","",D227+E227-F227)</f>
        <v>1</v>
      </c>
      <c r="H227" s="54">
        <f>VLOOKUP(B227,'Base de donnée articles'!A180:F187,4,0)</f>
        <v>10</v>
      </c>
      <c r="I227" s="54">
        <f>H227*G227</f>
        <v>10</v>
      </c>
    </row>
    <row r="228" spans="2:9" x14ac:dyDescent="0.25">
      <c r="B228" s="48" t="str">
        <f>IF('Base de donnée articles'!A181="","",'Base de donnée articles'!A181)</f>
        <v>Moyeux 9</v>
      </c>
      <c r="C228" s="44" t="str">
        <f>IF('Base de donnée articles'!B181="","",'Base de donnée articles'!B181)</f>
        <v>Moyeux 9/type 2012 diam 25</v>
      </c>
      <c r="D228" s="54">
        <v>1</v>
      </c>
      <c r="E228" s="54">
        <f>IF(B228="","",SUMIFS('Journal entrées et sorties'!D$8:D$415,'Journal entrées et sorties'!C$8:C$415,C228))</f>
        <v>0</v>
      </c>
      <c r="F228" s="54">
        <f>IF(C228="","",SUMIFS('Journal entrées et sorties'!E$8:E$515,'Journal entrées et sorties'!C$8:C$515,C228))</f>
        <v>0</v>
      </c>
      <c r="G228" s="64">
        <f>IF(C228="","",D228+E228-F228)</f>
        <v>1</v>
      </c>
      <c r="H228" s="54">
        <f>VLOOKUP(B228,'Base de donnée articles'!A181:F188,4,0)</f>
        <v>10</v>
      </c>
      <c r="I228" s="54">
        <f>H228*G228</f>
        <v>10</v>
      </c>
    </row>
    <row r="229" spans="2:9" x14ac:dyDescent="0.25">
      <c r="B229" s="48" t="str">
        <f>IF('Base de donnée articles'!A182="","",'Base de donnée articles'!A182)</f>
        <v>néons</v>
      </c>
      <c r="C229" s="44" t="str">
        <f>IF('Base de donnée articles'!B182="","",'Base de donnée articles'!B182)</f>
        <v>néons/58w</v>
      </c>
      <c r="D229" s="54">
        <v>14</v>
      </c>
      <c r="E229" s="54">
        <f>IF(B229="","",SUMIFS('Journal entrées et sorties'!D$8:D$415,'Journal entrées et sorties'!C$8:C$415,C229))</f>
        <v>0</v>
      </c>
      <c r="F229" s="54">
        <f>IF(C229="","",SUMIFS('Journal entrées et sorties'!E$8:E$515,'Journal entrées et sorties'!C$8:C$515,C229))</f>
        <v>0</v>
      </c>
      <c r="G229" s="64">
        <f>IF(C229="","",D229+E229-F229)</f>
        <v>14</v>
      </c>
      <c r="H229" s="54">
        <f>VLOOKUP(B229,'Base de donnée articles'!A182:F189,4,0)</f>
        <v>10</v>
      </c>
      <c r="I229" s="54">
        <f>H229*G229</f>
        <v>140</v>
      </c>
    </row>
    <row r="230" spans="2:9" x14ac:dyDescent="0.25">
      <c r="B230" s="48" t="str">
        <f>IF('Base de donnée articles'!A450="","",'Base de donnée articles'!A450)</f>
        <v>palier</v>
      </c>
      <c r="C230" s="44" t="str">
        <f>IF('Base de donnée articles'!B450="","",'Base de donnée articles'!B450)</f>
        <v>palier/ucf204</v>
      </c>
      <c r="D230" s="54">
        <v>0</v>
      </c>
      <c r="E230" s="54">
        <f>IF(B230="","",SUMIFS('Journal entrées et sorties'!D$8:D$415,'Journal entrées et sorties'!C$8:C$415,C230))</f>
        <v>2</v>
      </c>
      <c r="F230" s="54">
        <f>IF(C230="","",SUMIFS('Journal entrées et sorties'!E$8:E$515,'Journal entrées et sorties'!C$8:C$515,C230))</f>
        <v>1</v>
      </c>
      <c r="G230" s="64">
        <f>IF(C230="","",D230+E230-F230)</f>
        <v>1</v>
      </c>
      <c r="H230" s="54">
        <f>VLOOKUP(B230,'Base de donnée articles'!A450:F510,4,0)</f>
        <v>10</v>
      </c>
      <c r="I230" s="54">
        <f>H230*G230</f>
        <v>10</v>
      </c>
    </row>
    <row r="231" spans="2:9" x14ac:dyDescent="0.25">
      <c r="B231" s="48" t="str">
        <f>IF('Base de donnée articles'!A183="","",'Base de donnée articles'!A183)</f>
        <v>palier 1</v>
      </c>
      <c r="C231" s="44" t="str">
        <f>IF('Base de donnée articles'!B183="","",'Base de donnée articles'!B183)</f>
        <v>palier 1/ucf 207</v>
      </c>
      <c r="D231" s="54">
        <v>1</v>
      </c>
      <c r="E231" s="54">
        <f>IF(B231="","",SUMIFS('Journal entrées et sorties'!D$8:D$415,'Journal entrées et sorties'!C$8:C$415,C231))</f>
        <v>0</v>
      </c>
      <c r="F231" s="54">
        <f>IF(C231="","",SUMIFS('Journal entrées et sorties'!E$8:E$515,'Journal entrées et sorties'!C$8:C$515,C231))</f>
        <v>0</v>
      </c>
      <c r="G231" s="64">
        <f>IF(C231="","",D231+E231-F231)</f>
        <v>1</v>
      </c>
      <c r="H231" s="54">
        <f>VLOOKUP(B231,'Base de donnée articles'!A183:F190,4,0)</f>
        <v>10</v>
      </c>
      <c r="I231" s="54">
        <f>H231*G231</f>
        <v>10</v>
      </c>
    </row>
    <row r="232" spans="2:9" x14ac:dyDescent="0.25">
      <c r="B232" s="48" t="str">
        <f>IF('Base de donnée articles'!A184="","",'Base de donnée articles'!A184)</f>
        <v>palier 2</v>
      </c>
      <c r="C232" s="44" t="str">
        <f>IF('Base de donnée articles'!B184="","",'Base de donnée articles'!B184)</f>
        <v>palier 2/ucf214</v>
      </c>
      <c r="D232" s="54">
        <v>1</v>
      </c>
      <c r="E232" s="54">
        <f>IF(B232="","",SUMIFS('Journal entrées et sorties'!D$8:D$415,'Journal entrées et sorties'!C$8:C$415,C232))</f>
        <v>0</v>
      </c>
      <c r="F232" s="54">
        <f>IF(C232="","",SUMIFS('Journal entrées et sorties'!E$8:E$515,'Journal entrées et sorties'!C$8:C$515,C232))</f>
        <v>0</v>
      </c>
      <c r="G232" s="64">
        <f>IF(C232="","",D232+E232-F232)</f>
        <v>1</v>
      </c>
      <c r="H232" s="54">
        <f>VLOOKUP(B232,'Base de donnée articles'!A184:F191,4,0)</f>
        <v>10</v>
      </c>
      <c r="I232" s="54">
        <f>H232*G232</f>
        <v>10</v>
      </c>
    </row>
    <row r="233" spans="2:9" x14ac:dyDescent="0.25">
      <c r="B233" s="48" t="str">
        <f>IF('Base de donnée articles'!A185="","",'Base de donnée articles'!A185)</f>
        <v>Palier 3</v>
      </c>
      <c r="C233" s="44" t="str">
        <f>IF('Base de donnée articles'!B185="","",'Base de donnée articles'!B185)</f>
        <v>Palier 3/palier phuse 25</v>
      </c>
      <c r="D233" s="54">
        <v>1</v>
      </c>
      <c r="E233" s="54">
        <f>IF(B233="","",SUMIFS('Journal entrées et sorties'!D$8:D$415,'Journal entrées et sorties'!C$8:C$415,C233))</f>
        <v>3</v>
      </c>
      <c r="F233" s="54">
        <f>IF(C233="","",SUMIFS('Journal entrées et sorties'!E$8:E$515,'Journal entrées et sorties'!C$8:C$515,C233))</f>
        <v>1</v>
      </c>
      <c r="G233" s="64">
        <f>IF(C233="","",D233+E233-F233)</f>
        <v>3</v>
      </c>
      <c r="H233" s="54">
        <f>VLOOKUP(B233,'Base de donnée articles'!A185:F192,4,0)</f>
        <v>10</v>
      </c>
      <c r="I233" s="54">
        <f>H233*G233</f>
        <v>30</v>
      </c>
    </row>
    <row r="234" spans="2:9" x14ac:dyDescent="0.25">
      <c r="B234" s="48" t="str">
        <f>IF('Base de donnée articles'!A451="","",'Base de donnée articles'!A451)</f>
        <v>patin</v>
      </c>
      <c r="C234" s="44" t="str">
        <f>IF('Base de donnée articles'!B451="","",'Base de donnée articles'!B451)</f>
        <v>patin/hiwin HGW35HCZ0H</v>
      </c>
      <c r="D234" s="54">
        <v>0</v>
      </c>
      <c r="E234" s="54">
        <f>IF(B234="","",SUMIFS('Journal entrées et sorties'!D$8:D$415,'Journal entrées et sorties'!C$8:C$415,C234))</f>
        <v>4</v>
      </c>
      <c r="F234" s="54">
        <f>IF(C234="","",SUMIFS('Journal entrées et sorties'!E$8:E$515,'Journal entrées et sorties'!C$8:C$515,C234))</f>
        <v>1</v>
      </c>
      <c r="G234" s="64">
        <f>IF(C234="","",D234+E234-F234)</f>
        <v>3</v>
      </c>
      <c r="H234" s="54">
        <f>VLOOKUP(B234,'Base de donnée articles'!A451:F511,4,0)</f>
        <v>10</v>
      </c>
      <c r="I234" s="54">
        <f>H234*G234</f>
        <v>30</v>
      </c>
    </row>
    <row r="235" spans="2:9" x14ac:dyDescent="0.25">
      <c r="B235" s="48" t="str">
        <f>IF('Base de donnée articles'!A186="","",'Base de donnée articles'!A186)</f>
        <v>Pièce levier 1</v>
      </c>
      <c r="C235" s="44" t="str">
        <f>IF('Base de donnée articles'!B186="","",'Base de donnée articles'!B186)</f>
        <v>Pièce levier 1/242.07.012 Dx</v>
      </c>
      <c r="D235" s="54">
        <v>1</v>
      </c>
      <c r="E235" s="54">
        <f>IF(B235="","",SUMIFS('Journal entrées et sorties'!D$8:D$415,'Journal entrées et sorties'!C$8:C$415,C235))</f>
        <v>0</v>
      </c>
      <c r="F235" s="54">
        <f>IF(C235="","",SUMIFS('Journal entrées et sorties'!E$8:E$515,'Journal entrées et sorties'!C$8:C$515,C235))</f>
        <v>0</v>
      </c>
      <c r="G235" s="64">
        <f>IF(C235="","",D235+E235-F235)</f>
        <v>1</v>
      </c>
      <c r="H235" s="54">
        <f>VLOOKUP(B235,'Base de donnée articles'!A186:F193,4,0)</f>
        <v>10</v>
      </c>
      <c r="I235" s="54">
        <f>H235*G235</f>
        <v>10</v>
      </c>
    </row>
    <row r="236" spans="2:9" x14ac:dyDescent="0.25">
      <c r="B236" s="48" t="str">
        <f>IF('Base de donnée articles'!A187="","",'Base de donnée articles'!A187)</f>
        <v>Pièce levier 2</v>
      </c>
      <c r="C236" s="44" t="str">
        <f>IF('Base de donnée articles'!B187="","",'Base de donnée articles'!B187)</f>
        <v>Pièce levier 2/242.07.012 Sx</v>
      </c>
      <c r="D236" s="54">
        <v>1</v>
      </c>
      <c r="E236" s="54">
        <f>IF(B236="","",SUMIFS('Journal entrées et sorties'!D$8:D$415,'Journal entrées et sorties'!C$8:C$415,C236))</f>
        <v>0</v>
      </c>
      <c r="F236" s="54">
        <f>IF(C236="","",SUMIFS('Journal entrées et sorties'!E$8:E$515,'Journal entrées et sorties'!C$8:C$515,C236))</f>
        <v>0</v>
      </c>
      <c r="G236" s="64">
        <f>IF(C236="","",D236+E236-F236)</f>
        <v>1</v>
      </c>
      <c r="H236" s="54">
        <f>VLOOKUP(B236,'Base de donnée articles'!A187:F194,4,0)</f>
        <v>10</v>
      </c>
      <c r="I236" s="54">
        <f>H236*G236</f>
        <v>10</v>
      </c>
    </row>
    <row r="237" spans="2:9" x14ac:dyDescent="0.25">
      <c r="B237" s="48" t="str">
        <f>IF('Base de donnée articles'!A188="","",'Base de donnée articles'!A188)</f>
        <v>pignon</v>
      </c>
      <c r="C237" s="44" t="str">
        <f>IF('Base de donnée articles'!B188="","",'Base de donnée articles'!B188)</f>
        <v>pignon/pignon cremaillere introducteur</v>
      </c>
      <c r="D237" s="54">
        <v>2</v>
      </c>
      <c r="E237" s="54">
        <f>IF(B237="","",SUMIFS('Journal entrées et sorties'!D$8:D$415,'Journal entrées et sorties'!C$8:C$415,C237))</f>
        <v>0</v>
      </c>
      <c r="F237" s="54">
        <f>IF(C237="","",SUMIFS('Journal entrées et sorties'!E$8:E$515,'Journal entrées et sorties'!C$8:C$515,C237))</f>
        <v>0</v>
      </c>
      <c r="G237" s="64">
        <f>IF(C237="","",D237+E237-F237)</f>
        <v>2</v>
      </c>
      <c r="H237" s="54">
        <f>VLOOKUP(B237,'Base de donnée articles'!A188:F195,4,0)</f>
        <v>10</v>
      </c>
      <c r="I237" s="54">
        <f>H237*G237</f>
        <v>20</v>
      </c>
    </row>
    <row r="238" spans="2:9" x14ac:dyDescent="0.25">
      <c r="B238" s="48" t="str">
        <f>IF('Base de donnée articles'!A459="","",'Base de donnée articles'!A459)</f>
        <v xml:space="preserve">pignon </v>
      </c>
      <c r="C238" s="44" t="str">
        <f>IF('Base de donnée articles'!B459="","",'Base de donnée articles'!B459)</f>
        <v>pignon /32 dents/moyeu 2012</v>
      </c>
      <c r="D238" s="54">
        <v>0</v>
      </c>
      <c r="E238" s="54">
        <f>IF(B238="","",SUMIFS('Journal entrées et sorties'!D$8:D$415,'Journal entrées et sorties'!C$8:C$415,C238))</f>
        <v>2</v>
      </c>
      <c r="F238" s="54">
        <f>IF(C238="","",SUMIFS('Journal entrées et sorties'!E$8:E$515,'Journal entrées et sorties'!C$8:C$515,C238))</f>
        <v>0</v>
      </c>
      <c r="G238" s="64">
        <f>IF(C238="","",D238+E238-F238)</f>
        <v>2</v>
      </c>
      <c r="H238" s="54">
        <f>VLOOKUP(B238,'Base de donnée articles'!A459:F519,4,0)</f>
        <v>10</v>
      </c>
      <c r="I238" s="54">
        <f>H238*G238</f>
        <v>20</v>
      </c>
    </row>
    <row r="239" spans="2:9" x14ac:dyDescent="0.25">
      <c r="B239" s="48" t="str">
        <f>IF('Base de donnée articles'!A462="","",'Base de donnée articles'!A462)</f>
        <v>pilote pneumatique</v>
      </c>
      <c r="C239" s="44" t="str">
        <f>IF('Base de donnée articles'!B462="","",'Base de donnée articles'!B462)</f>
        <v>pilote pneumatique/1890001</v>
      </c>
      <c r="D239" s="54">
        <v>0</v>
      </c>
      <c r="E239" s="54">
        <f>IF(B239="","",SUMIFS('Journal entrées et sorties'!D$8:D$415,'Journal entrées et sorties'!C$8:C$415,C239))</f>
        <v>3</v>
      </c>
      <c r="F239" s="54">
        <f>IF(C239="","",SUMIFS('Journal entrées et sorties'!E$8:E$515,'Journal entrées et sorties'!C$8:C$515,C239))</f>
        <v>0</v>
      </c>
      <c r="G239" s="64">
        <f>IF(C239="","",D239+E239-F239)</f>
        <v>3</v>
      </c>
      <c r="H239" s="54">
        <f>VLOOKUP(B239,'Base de donnée articles'!A462:F522,4,0)</f>
        <v>10</v>
      </c>
      <c r="I239" s="54">
        <f>H239*G239</f>
        <v>30</v>
      </c>
    </row>
    <row r="240" spans="2:9" x14ac:dyDescent="0.25">
      <c r="B240" s="48" t="str">
        <f>IF('Base de donnée articles'!A487="","",'Base de donnée articles'!A487)</f>
        <v>pompe hydraulique</v>
      </c>
      <c r="C240" s="44" t="str">
        <f>IF('Base de donnée articles'!B487="","",'Base de donnée articles'!B487)</f>
        <v>pompe hydraulique/ligne 3 cl1/2</v>
      </c>
      <c r="D240" s="54">
        <v>0</v>
      </c>
      <c r="E240" s="65">
        <f>IF(B240="","",SUMIFS('Journal entrées et sorties'!D$8:D$415,'Journal entrées et sorties'!C$8:C$415,C240))</f>
        <v>0</v>
      </c>
      <c r="F240" s="54">
        <f>IF(C240="","",SUMIFS('Journal entrées et sorties'!E$8:E$515,'Journal entrées et sorties'!C$8:C$515,C240))</f>
        <v>0</v>
      </c>
      <c r="G240" s="64">
        <f>IF(C240="","",D240+E240-F240)</f>
        <v>0</v>
      </c>
      <c r="H240" s="54">
        <f>VLOOKUP(B240,'Base de donnée articles'!A487:F547,4,0)</f>
        <v>10</v>
      </c>
      <c r="I240" s="54">
        <f>H240*G240</f>
        <v>0</v>
      </c>
    </row>
    <row r="241" spans="2:9" x14ac:dyDescent="0.25">
      <c r="B241" s="48" t="str">
        <f>IF('Base de donnée articles'!A189="","",'Base de donnée articles'!A189)</f>
        <v xml:space="preserve">pousseur planches </v>
      </c>
      <c r="C241" s="44" t="str">
        <f>IF('Base de donnée articles'!B189="","",'Base de donnée articles'!B189)</f>
        <v>pousseur planches /234030058</v>
      </c>
      <c r="D241" s="54">
        <v>2</v>
      </c>
      <c r="E241" s="54">
        <f>IF(B241="","",SUMIFS('Journal entrées et sorties'!D$8:D$415,'Journal entrées et sorties'!C$8:C$415,C241))</f>
        <v>2</v>
      </c>
      <c r="F241" s="54">
        <f>IF(C241="","",SUMIFS('Journal entrées et sorties'!E$8:E$515,'Journal entrées et sorties'!C$8:C$515,C241))</f>
        <v>0</v>
      </c>
      <c r="G241" s="64">
        <f>IF(C241="","",D241+E241-F241)</f>
        <v>4</v>
      </c>
      <c r="H241" s="54">
        <f>VLOOKUP(B241,'Base de donnée articles'!A189:F196,4,0)</f>
        <v>10</v>
      </c>
      <c r="I241" s="54">
        <f>H241*G241</f>
        <v>40</v>
      </c>
    </row>
    <row r="242" spans="2:9" x14ac:dyDescent="0.25">
      <c r="B242" s="48" t="str">
        <f>IF('Base de donnée articles'!A190="","",'Base de donnée articles'!A190)</f>
        <v>Prise élec scpéciale</v>
      </c>
      <c r="C242" s="44" t="str">
        <f>IF('Base de donnée articles'!B190="","",'Base de donnée articles'!B190)</f>
        <v>Prise élec scpéciale/10 pins pour en/codeur ref 804 02 026</v>
      </c>
      <c r="D242" s="54">
        <v>1</v>
      </c>
      <c r="E242" s="54">
        <f>IF(B242="","",SUMIFS('Journal entrées et sorties'!D$8:D$415,'Journal entrées et sorties'!C$8:C$415,C242))</f>
        <v>0</v>
      </c>
      <c r="F242" s="54">
        <f>IF(C242="","",SUMIFS('Journal entrées et sorties'!E$8:E$515,'Journal entrées et sorties'!C$8:C$515,C242))</f>
        <v>0</v>
      </c>
      <c r="G242" s="64">
        <f>IF(C242="","",D242+E242-F242)</f>
        <v>1</v>
      </c>
      <c r="H242" s="54">
        <f>VLOOKUP(B242,'Base de donnée articles'!A190:F197,4,0)</f>
        <v>10</v>
      </c>
      <c r="I242" s="54">
        <f>H242*G242</f>
        <v>10</v>
      </c>
    </row>
    <row r="243" spans="2:9" x14ac:dyDescent="0.25">
      <c r="B243" s="48" t="str">
        <f>IF('Base de donnée articles'!A191="","",'Base de donnée articles'!A191)</f>
        <v>Rabateur de traverses</v>
      </c>
      <c r="C243" s="44" t="str">
        <f>IF('Base de donnée articles'!B191="","",'Base de donnée articles'!B191)</f>
        <v>Rabateur de traverses/24227108 dx</v>
      </c>
      <c r="D243" s="54">
        <v>10</v>
      </c>
      <c r="E243" s="54">
        <f>IF(B243="","",SUMIFS('Journal entrées et sorties'!D$8:D$415,'Journal entrées et sorties'!C$8:C$415,C243))</f>
        <v>0</v>
      </c>
      <c r="F243" s="54">
        <f>IF(C243="","",SUMIFS('Journal entrées et sorties'!E$8:E$515,'Journal entrées et sorties'!C$8:C$515,C243))</f>
        <v>0</v>
      </c>
      <c r="G243" s="64">
        <f>IF(C243="","",D243+E243-F243)</f>
        <v>10</v>
      </c>
      <c r="H243" s="54">
        <f>VLOOKUP(B243,'Base de donnée articles'!A191:F198,4,0)</f>
        <v>10</v>
      </c>
      <c r="I243" s="54">
        <f>H243*G243</f>
        <v>100</v>
      </c>
    </row>
    <row r="244" spans="2:9" x14ac:dyDescent="0.25">
      <c r="B244" s="48" t="str">
        <f>IF('Base de donnée articles'!A192="","",'Base de donnée articles'!A192)</f>
        <v>Rabateur de traverses</v>
      </c>
      <c r="C244" s="44" t="str">
        <f>IF('Base de donnée articles'!B192="","",'Base de donnée articles'!B192)</f>
        <v>Rabateur de traverses/24227108 sx</v>
      </c>
      <c r="D244" s="54">
        <v>10</v>
      </c>
      <c r="E244" s="54">
        <f>IF(B244="","",SUMIFS('Journal entrées et sorties'!D$8:D$415,'Journal entrées et sorties'!C$8:C$415,C244))</f>
        <v>0</v>
      </c>
      <c r="F244" s="54">
        <f>IF(C244="","",SUMIFS('Journal entrées et sorties'!E$8:E$515,'Journal entrées et sorties'!C$8:C$515,C244))</f>
        <v>0</v>
      </c>
      <c r="G244" s="64">
        <f>IF(C244="","",D244+E244-F244)</f>
        <v>10</v>
      </c>
      <c r="H244" s="54">
        <f>VLOOKUP(B244,'Base de donnée articles'!A192:F199,4,0)</f>
        <v>10</v>
      </c>
      <c r="I244" s="54">
        <f>H244*G244</f>
        <v>100</v>
      </c>
    </row>
    <row r="245" spans="2:9" x14ac:dyDescent="0.25">
      <c r="B245" s="48" t="str">
        <f>IF('Base de donnée articles'!A193="","",'Base de donnée articles'!A193)</f>
        <v>raccord air 1</v>
      </c>
      <c r="C245" s="44" t="str">
        <f>IF('Base de donnée articles'!B193="","",'Base de donnée articles'!B193)</f>
        <v>raccord air 1/Banjo d6 1/4</v>
      </c>
      <c r="D245" s="54">
        <v>3</v>
      </c>
      <c r="E245" s="54">
        <f>IF(B245="","",SUMIFS('Journal entrées et sorties'!D$8:D$415,'Journal entrées et sorties'!C$8:C$415,C245))</f>
        <v>0</v>
      </c>
      <c r="F245" s="54">
        <f>IF(C245="","",SUMIFS('Journal entrées et sorties'!E$8:E$515,'Journal entrées et sorties'!C$8:C$515,C245))</f>
        <v>0</v>
      </c>
      <c r="G245" s="64">
        <f>IF(C245="","",D245+E245-F245)</f>
        <v>3</v>
      </c>
      <c r="H245" s="54">
        <f>VLOOKUP(B245,'Base de donnée articles'!A193:F200,4,0)</f>
        <v>10</v>
      </c>
      <c r="I245" s="54">
        <f>H245*G245</f>
        <v>30</v>
      </c>
    </row>
    <row r="246" spans="2:9" x14ac:dyDescent="0.25">
      <c r="B246" s="48" t="str">
        <f>IF('Base de donnée articles'!A194="","",'Base de donnée articles'!A194)</f>
        <v>raccord air 10</v>
      </c>
      <c r="C246" s="44" t="str">
        <f>IF('Base de donnée articles'!B194="","",'Base de donnée articles'!B194)</f>
        <v>raccord air 10/Droit d6m 4f</v>
      </c>
      <c r="D246" s="54">
        <v>2</v>
      </c>
      <c r="E246" s="54">
        <f>IF(B246="","",SUMIFS('Journal entrées et sorties'!D$8:D$415,'Journal entrées et sorties'!C$8:C$415,C246))</f>
        <v>0</v>
      </c>
      <c r="F246" s="54">
        <f>IF(C246="","",SUMIFS('Journal entrées et sorties'!E$8:E$515,'Journal entrées et sorties'!C$8:C$515,C246))</f>
        <v>0</v>
      </c>
      <c r="G246" s="64">
        <f>IF(C246="","",D246+E246-F246)</f>
        <v>2</v>
      </c>
      <c r="H246" s="54">
        <f>VLOOKUP(B246,'Base de donnée articles'!A194:F201,4,0)</f>
        <v>10</v>
      </c>
      <c r="I246" s="54">
        <f>H246*G246</f>
        <v>20</v>
      </c>
    </row>
    <row r="247" spans="2:9" x14ac:dyDescent="0.25">
      <c r="B247" s="48" t="str">
        <f>IF('Base de donnée articles'!A195="","",'Base de donnée articles'!A195)</f>
        <v>raccord air 11</v>
      </c>
      <c r="C247" s="44" t="str">
        <f>IF('Base de donnée articles'!B195="","",'Base de donnée articles'!B195)</f>
        <v>raccord air 11/Droit d8 1/4</v>
      </c>
      <c r="D247" s="54">
        <v>5</v>
      </c>
      <c r="E247" s="54">
        <f>IF(B247="","",SUMIFS('Journal entrées et sorties'!D$8:D$415,'Journal entrées et sorties'!C$8:C$415,C247))</f>
        <v>0</v>
      </c>
      <c r="F247" s="54">
        <f>IF(C247="","",SUMIFS('Journal entrées et sorties'!E$8:E$515,'Journal entrées et sorties'!C$8:C$515,C247))</f>
        <v>0</v>
      </c>
      <c r="G247" s="64">
        <f>IF(C247="","",D247+E247-F247)</f>
        <v>5</v>
      </c>
      <c r="H247" s="54">
        <f>VLOOKUP(B247,'Base de donnée articles'!A195:F202,4,0)</f>
        <v>10</v>
      </c>
      <c r="I247" s="54">
        <f>H247*G247</f>
        <v>50</v>
      </c>
    </row>
    <row r="248" spans="2:9" x14ac:dyDescent="0.25">
      <c r="B248" s="48" t="str">
        <f>IF('Base de donnée articles'!A196="","",'Base de donnée articles'!A196)</f>
        <v>raccord air 12</v>
      </c>
      <c r="C248" s="44" t="str">
        <f>IF('Base de donnée articles'!B196="","",'Base de donnée articles'!B196)</f>
        <v>raccord air 12/Droit d8f 6m</v>
      </c>
      <c r="D248" s="54">
        <v>5</v>
      </c>
      <c r="E248" s="54">
        <f>IF(B248="","",SUMIFS('Journal entrées et sorties'!D$8:D$415,'Journal entrées et sorties'!C$8:C$415,C248))</f>
        <v>0</v>
      </c>
      <c r="F248" s="54">
        <f>IF(C248="","",SUMIFS('Journal entrées et sorties'!E$8:E$515,'Journal entrées et sorties'!C$8:C$515,C248))</f>
        <v>0</v>
      </c>
      <c r="G248" s="64">
        <f>IF(C248="","",D248+E248-F248)</f>
        <v>5</v>
      </c>
      <c r="H248" s="54">
        <f>VLOOKUP(B248,'Base de donnée articles'!A196:F203,4,0)</f>
        <v>10</v>
      </c>
      <c r="I248" s="54">
        <f>H248*G248</f>
        <v>50</v>
      </c>
    </row>
    <row r="249" spans="2:9" x14ac:dyDescent="0.25">
      <c r="B249" s="48" t="str">
        <f>IF('Base de donnée articles'!A197="","",'Base de donnée articles'!A197)</f>
        <v>raccord air 13</v>
      </c>
      <c r="C249" s="44" t="str">
        <f>IF('Base de donnée articles'!B197="","",'Base de donnée articles'!B197)</f>
        <v>raccord air 13/Droit d8m 6f</v>
      </c>
      <c r="D249" s="54">
        <v>2</v>
      </c>
      <c r="E249" s="54">
        <f>IF(B249="","",SUMIFS('Journal entrées et sorties'!D$8:D$415,'Journal entrées et sorties'!C$8:C$415,C249))</f>
        <v>0</v>
      </c>
      <c r="F249" s="54">
        <f>IF(C249="","",SUMIFS('Journal entrées et sorties'!E$8:E$515,'Journal entrées et sorties'!C$8:C$515,C249))</f>
        <v>0</v>
      </c>
      <c r="G249" s="64">
        <f>IF(C249="","",D249+E249-F249)</f>
        <v>2</v>
      </c>
      <c r="H249" s="54">
        <f>VLOOKUP(B249,'Base de donnée articles'!A197:F204,4,0)</f>
        <v>10</v>
      </c>
      <c r="I249" s="54">
        <f>H249*G249</f>
        <v>20</v>
      </c>
    </row>
    <row r="250" spans="2:9" x14ac:dyDescent="0.25">
      <c r="B250" s="48" t="str">
        <f>IF('Base de donnée articles'!A198="","",'Base de donnée articles'!A198)</f>
        <v>raccord air 14</v>
      </c>
      <c r="C250" s="44" t="str">
        <f>IF('Base de donnée articles'!B198="","",'Base de donnée articles'!B198)</f>
        <v>raccord air 14/Equerre d4 1/8</v>
      </c>
      <c r="D250" s="54">
        <v>6</v>
      </c>
      <c r="E250" s="54">
        <f>IF(B250="","",SUMIFS('Journal entrées et sorties'!D$8:D$415,'Journal entrées et sorties'!C$8:C$415,C250))</f>
        <v>0</v>
      </c>
      <c r="F250" s="54">
        <f>IF(C250="","",SUMIFS('Journal entrées et sorties'!E$8:E$515,'Journal entrées et sorties'!C$8:C$515,C250))</f>
        <v>0</v>
      </c>
      <c r="G250" s="64">
        <f>IF(C250="","",D250+E250-F250)</f>
        <v>6</v>
      </c>
      <c r="H250" s="54">
        <f>VLOOKUP(B250,'Base de donnée articles'!A198:F205,4,0)</f>
        <v>10</v>
      </c>
      <c r="I250" s="54">
        <f>H250*G250</f>
        <v>60</v>
      </c>
    </row>
    <row r="251" spans="2:9" x14ac:dyDescent="0.25">
      <c r="B251" s="48" t="str">
        <f>IF('Base de donnée articles'!A199="","",'Base de donnée articles'!A199)</f>
        <v>raccord air 15</v>
      </c>
      <c r="C251" s="44" t="str">
        <f>IF('Base de donnée articles'!B199="","",'Base de donnée articles'!B199)</f>
        <v>raccord air 15/Equerre d4 1/8</v>
      </c>
      <c r="D251" s="54">
        <v>16</v>
      </c>
      <c r="E251" s="54">
        <f>IF(B251="","",SUMIFS('Journal entrées et sorties'!D$8:D$415,'Journal entrées et sorties'!C$8:C$415,C251))</f>
        <v>0</v>
      </c>
      <c r="F251" s="54">
        <f>IF(C251="","",SUMIFS('Journal entrées et sorties'!E$8:E$515,'Journal entrées et sorties'!C$8:C$515,C251))</f>
        <v>0</v>
      </c>
      <c r="G251" s="64">
        <f>IF(C251="","",D251+E251-F251)</f>
        <v>16</v>
      </c>
      <c r="H251" s="54">
        <f>VLOOKUP(B251,'Base de donnée articles'!A199:F206,4,0)</f>
        <v>10</v>
      </c>
      <c r="I251" s="54">
        <f>H251*G251</f>
        <v>160</v>
      </c>
    </row>
    <row r="252" spans="2:9" x14ac:dyDescent="0.25">
      <c r="B252" s="48" t="str">
        <f>IF('Base de donnée articles'!A200="","",'Base de donnée articles'!A200)</f>
        <v>raccord air 16</v>
      </c>
      <c r="C252" s="44" t="str">
        <f>IF('Base de donnée articles'!B200="","",'Base de donnée articles'!B200)</f>
        <v>raccord air 16/Equerre d6  1/4</v>
      </c>
      <c r="D252" s="54">
        <v>2</v>
      </c>
      <c r="E252" s="54">
        <f>IF(B252="","",SUMIFS('Journal entrées et sorties'!D$8:D$415,'Journal entrées et sorties'!C$8:C$415,C252))</f>
        <v>0</v>
      </c>
      <c r="F252" s="54">
        <f>IF(C252="","",SUMIFS('Journal entrées et sorties'!E$8:E$515,'Journal entrées et sorties'!C$8:C$515,C252))</f>
        <v>0</v>
      </c>
      <c r="G252" s="64">
        <f>IF(C252="","",D252+E252-F252)</f>
        <v>2</v>
      </c>
      <c r="H252" s="54">
        <f>VLOOKUP(B252,'Base de donnée articles'!A200:F207,4,0)</f>
        <v>10</v>
      </c>
      <c r="I252" s="54">
        <f>H252*G252</f>
        <v>20</v>
      </c>
    </row>
    <row r="253" spans="2:9" x14ac:dyDescent="0.25">
      <c r="B253" s="48" t="str">
        <f>IF('Base de donnée articles'!A201="","",'Base de donnée articles'!A201)</f>
        <v>raccord air 17</v>
      </c>
      <c r="C253" s="44" t="str">
        <f>IF('Base de donnée articles'!B201="","",'Base de donnée articles'!B201)</f>
        <v>raccord air 17/Equerre d6  1/8</v>
      </c>
      <c r="D253" s="54">
        <v>0</v>
      </c>
      <c r="E253" s="54">
        <f>IF(B253="","",SUMIFS('Journal entrées et sorties'!D$8:D$415,'Journal entrées et sorties'!C$8:C$415,C253))</f>
        <v>11</v>
      </c>
      <c r="F253" s="54">
        <f>IF(C253="","",SUMIFS('Journal entrées et sorties'!E$8:E$515,'Journal entrées et sorties'!C$8:C$515,C253))</f>
        <v>0</v>
      </c>
      <c r="G253" s="64">
        <f>IF(C253="","",D253+E253-F253)</f>
        <v>11</v>
      </c>
      <c r="H253" s="54">
        <f>VLOOKUP(B253,'Base de donnée articles'!A201:F208,4,0)</f>
        <v>10</v>
      </c>
      <c r="I253" s="54">
        <f>H253*G253</f>
        <v>110</v>
      </c>
    </row>
    <row r="254" spans="2:9" x14ac:dyDescent="0.25">
      <c r="B254" s="48" t="str">
        <f>IF('Base de donnée articles'!A202="","",'Base de donnée articles'!A202)</f>
        <v>raccord air 18</v>
      </c>
      <c r="C254" s="44" t="str">
        <f>IF('Base de donnée articles'!B202="","",'Base de donnée articles'!B202)</f>
        <v>raccord air 18/Equerre d6 1/4</v>
      </c>
      <c r="D254" s="54">
        <v>23</v>
      </c>
      <c r="E254" s="54">
        <f>IF(B254="","",SUMIFS('Journal entrées et sorties'!D$8:D$415,'Journal entrées et sorties'!C$8:C$415,C254))</f>
        <v>0</v>
      </c>
      <c r="F254" s="54">
        <f>IF(C254="","",SUMIFS('Journal entrées et sorties'!E$8:E$515,'Journal entrées et sorties'!C$8:C$515,C254))</f>
        <v>0</v>
      </c>
      <c r="G254" s="64">
        <f>IF(C254="","",D254+E254-F254)</f>
        <v>23</v>
      </c>
      <c r="H254" s="54">
        <f>VLOOKUP(B254,'Base de donnée articles'!A202:F209,4,0)</f>
        <v>10</v>
      </c>
      <c r="I254" s="54">
        <f>H254*G254</f>
        <v>230</v>
      </c>
    </row>
    <row r="255" spans="2:9" x14ac:dyDescent="0.25">
      <c r="B255" s="48" t="str">
        <f>IF('Base de donnée articles'!A203="","",'Base de donnée articles'!A203)</f>
        <v>raccord air 19</v>
      </c>
      <c r="C255" s="44" t="str">
        <f>IF('Base de donnée articles'!B203="","",'Base de donnée articles'!B203)</f>
        <v>raccord air 19/Equerre d6 m/f</v>
      </c>
      <c r="D255" s="54">
        <v>7</v>
      </c>
      <c r="E255" s="54">
        <f>IF(B255="","",SUMIFS('Journal entrées et sorties'!D$8:D$415,'Journal entrées et sorties'!C$8:C$415,C255))</f>
        <v>0</v>
      </c>
      <c r="F255" s="54">
        <f>IF(C255="","",SUMIFS('Journal entrées et sorties'!E$8:E$515,'Journal entrées et sorties'!C$8:C$515,C255))</f>
        <v>0</v>
      </c>
      <c r="G255" s="64">
        <f>IF(C255="","",D255+E255-F255)</f>
        <v>7</v>
      </c>
      <c r="H255" s="54">
        <f>VLOOKUP(B255,'Base de donnée articles'!A203:F210,4,0)</f>
        <v>10</v>
      </c>
      <c r="I255" s="54">
        <f>H255*G255</f>
        <v>70</v>
      </c>
    </row>
    <row r="256" spans="2:9" x14ac:dyDescent="0.25">
      <c r="B256" s="48" t="str">
        <f>IF('Base de donnée articles'!A204="","",'Base de donnée articles'!A204)</f>
        <v>raccord air 2</v>
      </c>
      <c r="C256" s="44" t="str">
        <f>IF('Base de donnée articles'!B204="","",'Base de donnée articles'!B204)</f>
        <v>raccord air 2/Banjo d6 m5</v>
      </c>
      <c r="D256" s="54">
        <v>17</v>
      </c>
      <c r="E256" s="54">
        <f>IF(B256="","",SUMIFS('Journal entrées et sorties'!D$8:D$415,'Journal entrées et sorties'!C$8:C$415,C256))</f>
        <v>0</v>
      </c>
      <c r="F256" s="54">
        <f>IF(C256="","",SUMIFS('Journal entrées et sorties'!E$8:E$515,'Journal entrées et sorties'!C$8:C$515,C256))</f>
        <v>0</v>
      </c>
      <c r="G256" s="64">
        <f>IF(C256="","",D256+E256-F256)</f>
        <v>17</v>
      </c>
      <c r="H256" s="54">
        <f>VLOOKUP(B256,'Base de donnée articles'!A204:F211,4,0)</f>
        <v>10</v>
      </c>
      <c r="I256" s="54">
        <f>H256*G256</f>
        <v>170</v>
      </c>
    </row>
    <row r="257" spans="2:9" x14ac:dyDescent="0.25">
      <c r="B257" s="48" t="str">
        <f>IF('Base de donnée articles'!A205="","",'Base de donnée articles'!A205)</f>
        <v>raccord air 20</v>
      </c>
      <c r="C257" s="44" t="str">
        <f>IF('Base de donnée articles'!B205="","",'Base de donnée articles'!B205)</f>
        <v>raccord air 20/Equerre d6 m5</v>
      </c>
      <c r="D257" s="54">
        <v>4</v>
      </c>
      <c r="E257" s="54">
        <f>IF(B257="","",SUMIFS('Journal entrées et sorties'!D$8:D$415,'Journal entrées et sorties'!C$8:C$415,C257))</f>
        <v>0</v>
      </c>
      <c r="F257" s="54">
        <f>IF(C257="","",SUMIFS('Journal entrées et sorties'!E$8:E$515,'Journal entrées et sorties'!C$8:C$515,C257))</f>
        <v>0</v>
      </c>
      <c r="G257" s="64">
        <f>IF(C257="","",D257+E257-F257)</f>
        <v>4</v>
      </c>
      <c r="H257" s="54">
        <f>VLOOKUP(B257,'Base de donnée articles'!A205:F212,4,0)</f>
        <v>10</v>
      </c>
      <c r="I257" s="54">
        <f>H257*G257</f>
        <v>40</v>
      </c>
    </row>
    <row r="258" spans="2:9" x14ac:dyDescent="0.25">
      <c r="B258" s="48" t="str">
        <f>IF('Base de donnée articles'!A206="","",'Base de donnée articles'!A206)</f>
        <v>raccord air 21</v>
      </c>
      <c r="C258" s="44" t="str">
        <f>IF('Base de donnée articles'!B206="","",'Base de donnée articles'!B206)</f>
        <v>raccord air 21/Equerre d8 ¼</v>
      </c>
      <c r="D258" s="54">
        <v>1</v>
      </c>
      <c r="E258" s="54">
        <f>IF(B258="","",SUMIFS('Journal entrées et sorties'!D$8:D$415,'Journal entrées et sorties'!C$8:C$415,C258))</f>
        <v>0</v>
      </c>
      <c r="F258" s="54">
        <f>IF(C258="","",SUMIFS('Journal entrées et sorties'!E$8:E$515,'Journal entrées et sorties'!C$8:C$515,C258))</f>
        <v>0</v>
      </c>
      <c r="G258" s="64">
        <f>IF(C258="","",D258+E258-F258)</f>
        <v>1</v>
      </c>
      <c r="H258" s="54">
        <f>VLOOKUP(B258,'Base de donnée articles'!A206:F213,4,0)</f>
        <v>10</v>
      </c>
      <c r="I258" s="54">
        <f>H258*G258</f>
        <v>10</v>
      </c>
    </row>
    <row r="259" spans="2:9" x14ac:dyDescent="0.25">
      <c r="B259" s="48" t="str">
        <f>IF('Base de donnée articles'!A207="","",'Base de donnée articles'!A207)</f>
        <v>raccord air 22</v>
      </c>
      <c r="C259" s="44" t="str">
        <f>IF('Base de donnée articles'!B207="","",'Base de donnée articles'!B207)</f>
        <v>raccord air 22/Equerre d8 1/8</v>
      </c>
      <c r="D259" s="54">
        <v>9</v>
      </c>
      <c r="E259" s="54">
        <f>IF(B259="","",SUMIFS('Journal entrées et sorties'!D$8:D$415,'Journal entrées et sorties'!C$8:C$415,C259))</f>
        <v>0</v>
      </c>
      <c r="F259" s="54">
        <f>IF(C259="","",SUMIFS('Journal entrées et sorties'!E$8:E$515,'Journal entrées et sorties'!C$8:C$515,C259))</f>
        <v>0</v>
      </c>
      <c r="G259" s="64">
        <f>IF(C259="","",D259+E259-F259)</f>
        <v>9</v>
      </c>
      <c r="H259" s="54">
        <f>VLOOKUP(B259,'Base de donnée articles'!A207:F214,4,0)</f>
        <v>10</v>
      </c>
      <c r="I259" s="54">
        <f>H259*G259</f>
        <v>90</v>
      </c>
    </row>
    <row r="260" spans="2:9" x14ac:dyDescent="0.25">
      <c r="B260" s="48" t="str">
        <f>IF('Base de donnée articles'!A208="","",'Base de donnée articles'!A208)</f>
        <v>raccord air 23</v>
      </c>
      <c r="C260" s="44" t="str">
        <f>IF('Base de donnée articles'!B208="","",'Base de donnée articles'!B208)</f>
        <v>raccord air 23/Mamelon 1/4</v>
      </c>
      <c r="D260" s="54">
        <v>2</v>
      </c>
      <c r="E260" s="54">
        <f>IF(B260="","",SUMIFS('Journal entrées et sorties'!D$8:D$415,'Journal entrées et sorties'!C$8:C$415,C260))</f>
        <v>0</v>
      </c>
      <c r="F260" s="54">
        <f>IF(C260="","",SUMIFS('Journal entrées et sorties'!E$8:E$515,'Journal entrées et sorties'!C$8:C$515,C260))</f>
        <v>0</v>
      </c>
      <c r="G260" s="64">
        <f>IF(C260="","",D260+E260-F260)</f>
        <v>2</v>
      </c>
      <c r="H260" s="54">
        <f>VLOOKUP(B260,'Base de donnée articles'!A208:F215,4,0)</f>
        <v>10</v>
      </c>
      <c r="I260" s="54">
        <f>H260*G260</f>
        <v>20</v>
      </c>
    </row>
    <row r="261" spans="2:9" x14ac:dyDescent="0.25">
      <c r="B261" s="48" t="str">
        <f>IF('Base de donnée articles'!A209="","",'Base de donnée articles'!A209)</f>
        <v>raccord air 24</v>
      </c>
      <c r="C261" s="44" t="str">
        <f>IF('Base de donnée articles'!B209="","",'Base de donnée articles'!B209)</f>
        <v>raccord air 24/Mamelon 1/8</v>
      </c>
      <c r="D261" s="54">
        <v>4</v>
      </c>
      <c r="E261" s="54">
        <f>IF(B261="","",SUMIFS('Journal entrées et sorties'!D$8:D$415,'Journal entrées et sorties'!C$8:C$415,C261))</f>
        <v>0</v>
      </c>
      <c r="F261" s="54">
        <f>IF(C261="","",SUMIFS('Journal entrées et sorties'!E$8:E$515,'Journal entrées et sorties'!C$8:C$515,C261))</f>
        <v>0</v>
      </c>
      <c r="G261" s="64">
        <f>IF(C261="","",D261+E261-F261)</f>
        <v>4</v>
      </c>
      <c r="H261" s="54">
        <f>VLOOKUP(B261,'Base de donnée articles'!A209:F216,4,0)</f>
        <v>10</v>
      </c>
      <c r="I261" s="54">
        <f>H261*G261</f>
        <v>40</v>
      </c>
    </row>
    <row r="262" spans="2:9" x14ac:dyDescent="0.25">
      <c r="B262" s="48" t="str">
        <f>IF('Base de donnée articles'!A210="","",'Base de donnée articles'!A210)</f>
        <v>raccord air 25</v>
      </c>
      <c r="C262" s="44" t="str">
        <f>IF('Base de donnée articles'!B210="","",'Base de donnée articles'!B210)</f>
        <v>raccord air 25/Mamelon 3/8</v>
      </c>
      <c r="D262" s="54">
        <v>3</v>
      </c>
      <c r="E262" s="54">
        <f>IF(B262="","",SUMIFS('Journal entrées et sorties'!D$8:D$415,'Journal entrées et sorties'!C$8:C$415,C262))</f>
        <v>0</v>
      </c>
      <c r="F262" s="54">
        <f>IF(C262="","",SUMIFS('Journal entrées et sorties'!E$8:E$515,'Journal entrées et sorties'!C$8:C$515,C262))</f>
        <v>0</v>
      </c>
      <c r="G262" s="64">
        <f>IF(C262="","",D262+E262-F262)</f>
        <v>3</v>
      </c>
      <c r="H262" s="54">
        <f>VLOOKUP(B262,'Base de donnée articles'!A210:F216,4,0)</f>
        <v>10</v>
      </c>
      <c r="I262" s="54">
        <f>H262*G262</f>
        <v>30</v>
      </c>
    </row>
    <row r="263" spans="2:9" x14ac:dyDescent="0.25">
      <c r="B263" s="48" t="str">
        <f>IF('Base de donnée articles'!A211="","",'Base de donnée articles'!A211)</f>
        <v>raccord air 26</v>
      </c>
      <c r="C263" s="44" t="str">
        <f>IF('Base de donnée articles'!B211="","",'Base de donnée articles'!B211)</f>
        <v>raccord air 26/Manchon d4</v>
      </c>
      <c r="D263" s="54">
        <v>13</v>
      </c>
      <c r="E263" s="54">
        <f>IF(B263="","",SUMIFS('Journal entrées et sorties'!D$8:D$415,'Journal entrées et sorties'!C$8:C$415,C263))</f>
        <v>0</v>
      </c>
      <c r="F263" s="54">
        <f>IF(C263="","",SUMIFS('Journal entrées et sorties'!E$8:E$515,'Journal entrées et sorties'!C$8:C$515,C263))</f>
        <v>0</v>
      </c>
      <c r="G263" s="64">
        <f>IF(C263="","",D263+E263-F263)</f>
        <v>13</v>
      </c>
      <c r="H263" s="54">
        <f>VLOOKUP(B263,'Base de donnée articles'!A211:F217,4,0)</f>
        <v>10</v>
      </c>
      <c r="I263" s="54">
        <f>H263*G263</f>
        <v>130</v>
      </c>
    </row>
    <row r="264" spans="2:9" x14ac:dyDescent="0.25">
      <c r="B264" s="48" t="str">
        <f>IF('Base de donnée articles'!A212="","",'Base de donnée articles'!A212)</f>
        <v>raccord air 27</v>
      </c>
      <c r="C264" s="44" t="str">
        <f>IF('Base de donnée articles'!B212="","",'Base de donnée articles'!B212)</f>
        <v>raccord air 27/Manchon d6</v>
      </c>
      <c r="D264" s="54">
        <v>2</v>
      </c>
      <c r="E264" s="54">
        <f>IF(B264="","",SUMIFS('Journal entrées et sorties'!D$8:D$415,'Journal entrées et sorties'!C$8:C$415,C264))</f>
        <v>10</v>
      </c>
      <c r="F264" s="54">
        <f>IF(C264="","",SUMIFS('Journal entrées et sorties'!E$8:E$515,'Journal entrées et sorties'!C$8:C$515,C264))</f>
        <v>0</v>
      </c>
      <c r="G264" s="64">
        <f>IF(C264="","",D264+E264-F264)</f>
        <v>12</v>
      </c>
      <c r="H264" s="54">
        <f>VLOOKUP(B264,'Base de donnée articles'!A212:F218,4,0)</f>
        <v>10</v>
      </c>
      <c r="I264" s="54">
        <f>H264*G264</f>
        <v>120</v>
      </c>
    </row>
    <row r="265" spans="2:9" x14ac:dyDescent="0.25">
      <c r="B265" s="48" t="str">
        <f>IF('Base de donnée articles'!A213="","",'Base de donnée articles'!A213)</f>
        <v>raccord air 28</v>
      </c>
      <c r="C265" s="44" t="str">
        <f>IF('Base de donnée articles'!B213="","",'Base de donnée articles'!B213)</f>
        <v>raccord air 28/Manchon d8</v>
      </c>
      <c r="D265" s="54">
        <v>1</v>
      </c>
      <c r="E265" s="54">
        <f>IF(B265="","",SUMIFS('Journal entrées et sorties'!D$8:D$415,'Journal entrées et sorties'!C$8:C$415,C265))</f>
        <v>1</v>
      </c>
      <c r="F265" s="54">
        <f>IF(C265="","",SUMIFS('Journal entrées et sorties'!E$8:E$515,'Journal entrées et sorties'!C$8:C$515,C265))</f>
        <v>1</v>
      </c>
      <c r="G265" s="64">
        <f>IF(C265="","",D265+E265-F265)</f>
        <v>1</v>
      </c>
      <c r="H265" s="54">
        <f>VLOOKUP(B265,'Base de donnée articles'!A213:F219,4,0)</f>
        <v>10</v>
      </c>
      <c r="I265" s="54">
        <f>H265*G265</f>
        <v>10</v>
      </c>
    </row>
    <row r="266" spans="2:9" x14ac:dyDescent="0.25">
      <c r="B266" s="48" t="str">
        <f>IF('Base de donnée articles'!A214="","",'Base de donnée articles'!A214)</f>
        <v>raccord air 29</v>
      </c>
      <c r="C266" s="44" t="str">
        <f>IF('Base de donnée articles'!B214="","",'Base de donnée articles'!B214)</f>
        <v>raccord air 29/Reduction ¼ 1/8</v>
      </c>
      <c r="D266" s="54">
        <v>12</v>
      </c>
      <c r="E266" s="54">
        <f>IF(B266="","",SUMIFS('Journal entrées et sorties'!D$8:D$415,'Journal entrées et sorties'!C$8:C$415,C266))</f>
        <v>0</v>
      </c>
      <c r="F266" s="54">
        <f>IF(C266="","",SUMIFS('Journal entrées et sorties'!E$8:E$515,'Journal entrées et sorties'!C$8:C$515,C266))</f>
        <v>0</v>
      </c>
      <c r="G266" s="64">
        <f>IF(C266="","",D266+E266-F266)</f>
        <v>12</v>
      </c>
      <c r="H266" s="54">
        <f>VLOOKUP(B266,'Base de donnée articles'!A214:F220,4,0)</f>
        <v>10</v>
      </c>
      <c r="I266" s="54">
        <f>H266*G266</f>
        <v>120</v>
      </c>
    </row>
    <row r="267" spans="2:9" x14ac:dyDescent="0.25">
      <c r="B267" s="48" t="str">
        <f>IF('Base de donnée articles'!A215="","",'Base de donnée articles'!A215)</f>
        <v>raccord air 3</v>
      </c>
      <c r="C267" s="44" t="str">
        <f>IF('Base de donnée articles'!B215="","",'Base de donnée articles'!B215)</f>
        <v>raccord air 3/Bouchon  d6</v>
      </c>
      <c r="D267" s="54">
        <v>6</v>
      </c>
      <c r="E267" s="54">
        <f>IF(B267="","",SUMIFS('Journal entrées et sorties'!D$8:D$415,'Journal entrées et sorties'!C$8:C$415,C267))</f>
        <v>0</v>
      </c>
      <c r="F267" s="54">
        <f>IF(C267="","",SUMIFS('Journal entrées et sorties'!E$8:E$515,'Journal entrées et sorties'!C$8:C$515,C267))</f>
        <v>0</v>
      </c>
      <c r="G267" s="64">
        <f>IF(C267="","",D267+E267-F267)</f>
        <v>6</v>
      </c>
      <c r="H267" s="54">
        <f>VLOOKUP(B267,'Base de donnée articles'!A215:F221,4,0)</f>
        <v>10</v>
      </c>
      <c r="I267" s="54">
        <f>H267*G267</f>
        <v>60</v>
      </c>
    </row>
    <row r="268" spans="2:9" x14ac:dyDescent="0.25">
      <c r="B268" s="48" t="str">
        <f>IF('Base de donnée articles'!A216="","",'Base de donnée articles'!A216)</f>
        <v>raccord air 30</v>
      </c>
      <c r="C268" s="44" t="str">
        <f>IF('Base de donnée articles'!B216="","",'Base de donnée articles'!B216)</f>
        <v>raccord air 30/Réduction d6 d8</v>
      </c>
      <c r="D268" s="54">
        <v>28</v>
      </c>
      <c r="E268" s="54">
        <f>IF(B268="","",SUMIFS('Journal entrées et sorties'!D$8:D$415,'Journal entrées et sorties'!C$8:C$415,C268))</f>
        <v>0</v>
      </c>
      <c r="F268" s="54">
        <f>IF(C268="","",SUMIFS('Journal entrées et sorties'!E$8:E$515,'Journal entrées et sorties'!C$8:C$515,C268))</f>
        <v>0</v>
      </c>
      <c r="G268" s="64">
        <f>IF(C268="","",D268+E268-F268)</f>
        <v>28</v>
      </c>
      <c r="H268" s="54">
        <f>VLOOKUP(B268,'Base de donnée articles'!A216:F222,4,0)</f>
        <v>10</v>
      </c>
      <c r="I268" s="54">
        <f>H268*G268</f>
        <v>280</v>
      </c>
    </row>
    <row r="269" spans="2:9" x14ac:dyDescent="0.25">
      <c r="B269" s="48" t="str">
        <f>IF('Base de donnée articles'!A217="","",'Base de donnée articles'!A217)</f>
        <v>raccord air 32</v>
      </c>
      <c r="C269" s="44" t="str">
        <f>IF('Base de donnée articles'!B217="","",'Base de donnée articles'!B217)</f>
        <v>raccord air 32/Té d6</v>
      </c>
      <c r="D269" s="54">
        <v>2</v>
      </c>
      <c r="E269" s="54">
        <f>IF(B269="","",SUMIFS('Journal entrées et sorties'!D$8:D$415,'Journal entrées et sorties'!C$8:C$415,C269))</f>
        <v>0</v>
      </c>
      <c r="F269" s="54">
        <f>IF(C269="","",SUMIFS('Journal entrées et sorties'!E$8:E$515,'Journal entrées et sorties'!C$8:C$515,C269))</f>
        <v>0</v>
      </c>
      <c r="G269" s="64">
        <f>IF(C269="","",D269+E269-F269)</f>
        <v>2</v>
      </c>
      <c r="H269" s="54">
        <f>VLOOKUP(B269,'Base de donnée articles'!A217:F224,4,0)</f>
        <v>10</v>
      </c>
      <c r="I269" s="54">
        <f>H269*G269</f>
        <v>20</v>
      </c>
    </row>
    <row r="270" spans="2:9" x14ac:dyDescent="0.25">
      <c r="B270" s="48" t="str">
        <f>IF('Base de donnée articles'!A218="","",'Base de donnée articles'!A218)</f>
        <v>raccord air 33</v>
      </c>
      <c r="C270" s="44" t="str">
        <f>IF('Base de donnée articles'!B218="","",'Base de donnée articles'!B218)</f>
        <v>raccord air 33/Té d6 en fer</v>
      </c>
      <c r="D270" s="54">
        <v>2</v>
      </c>
      <c r="E270" s="54">
        <f>IF(B270="","",SUMIFS('Journal entrées et sorties'!D$8:D$415,'Journal entrées et sorties'!C$8:C$415,C270))</f>
        <v>0</v>
      </c>
      <c r="F270" s="54">
        <f>IF(C270="","",SUMIFS('Journal entrées et sorties'!E$8:E$515,'Journal entrées et sorties'!C$8:C$515,C270))</f>
        <v>0</v>
      </c>
      <c r="G270" s="64">
        <f>IF(C270="","",D270+E270-F270)</f>
        <v>2</v>
      </c>
      <c r="H270" s="54">
        <f>VLOOKUP(B270,'Base de donnée articles'!A218:F224,4,0)</f>
        <v>10</v>
      </c>
      <c r="I270" s="54">
        <f>H270*G270</f>
        <v>20</v>
      </c>
    </row>
    <row r="271" spans="2:9" x14ac:dyDescent="0.25">
      <c r="B271" s="48" t="str">
        <f>IF('Base de donnée articles'!A219="","",'Base de donnée articles'!A219)</f>
        <v>raccord air 34</v>
      </c>
      <c r="C271" s="44" t="str">
        <f>IF('Base de donnée articles'!B219="","",'Base de donnée articles'!B219)</f>
        <v>raccord air 34/Té d8</v>
      </c>
      <c r="D271" s="54">
        <v>10</v>
      </c>
      <c r="E271" s="54">
        <f>IF(B271="","",SUMIFS('Journal entrées et sorties'!D$8:D$415,'Journal entrées et sorties'!C$8:C$415,C271))</f>
        <v>0</v>
      </c>
      <c r="F271" s="54">
        <f>IF(C271="","",SUMIFS('Journal entrées et sorties'!E$8:E$515,'Journal entrées et sorties'!C$8:C$515,C271))</f>
        <v>0</v>
      </c>
      <c r="G271" s="64">
        <f>IF(C271="","",D271+E271-F271)</f>
        <v>10</v>
      </c>
      <c r="H271" s="54">
        <f>VLOOKUP(B271,'Base de donnée articles'!A219:F225,4,0)</f>
        <v>10</v>
      </c>
      <c r="I271" s="54">
        <f>H271*G271</f>
        <v>100</v>
      </c>
    </row>
    <row r="272" spans="2:9" x14ac:dyDescent="0.25">
      <c r="B272" s="48" t="str">
        <f>IF('Base de donnée articles'!A220="","",'Base de donnée articles'!A220)</f>
        <v>raccord air 35</v>
      </c>
      <c r="C272" s="44" t="str">
        <f>IF('Base de donnée articles'!B220="","",'Base de donnée articles'!B220)</f>
        <v>raccord air 35/Y d6</v>
      </c>
      <c r="D272" s="54">
        <v>2</v>
      </c>
      <c r="E272" s="54">
        <f>IF(B272="","",SUMIFS('Journal entrées et sorties'!D$8:D$415,'Journal entrées et sorties'!C$8:C$415,C272))</f>
        <v>0</v>
      </c>
      <c r="F272" s="54">
        <f>IF(C272="","",SUMIFS('Journal entrées et sorties'!E$8:E$515,'Journal entrées et sorties'!C$8:C$515,C272))</f>
        <v>0</v>
      </c>
      <c r="G272" s="64">
        <f>IF(C272="","",D272+E272-F272)</f>
        <v>2</v>
      </c>
      <c r="H272" s="54">
        <f>VLOOKUP(B272,'Base de donnée articles'!A220:F226,4,0)</f>
        <v>10</v>
      </c>
      <c r="I272" s="54">
        <f>H272*G272</f>
        <v>20</v>
      </c>
    </row>
    <row r="273" spans="2:9" x14ac:dyDescent="0.25">
      <c r="B273" s="48" t="str">
        <f>IF('Base de donnée articles'!A221="","",'Base de donnée articles'!A221)</f>
        <v>raccord air 36</v>
      </c>
      <c r="C273" s="44" t="str">
        <f>IF('Base de donnée articles'!B221="","",'Base de donnée articles'!B221)</f>
        <v>raccord air 36/Y d8</v>
      </c>
      <c r="D273" s="54">
        <v>18</v>
      </c>
      <c r="E273" s="54">
        <f>IF(B273="","",SUMIFS('Journal entrées et sorties'!D$8:D$415,'Journal entrées et sorties'!C$8:C$415,C273))</f>
        <v>0</v>
      </c>
      <c r="F273" s="54">
        <f>IF(C273="","",SUMIFS('Journal entrées et sorties'!E$8:E$515,'Journal entrées et sorties'!C$8:C$515,C273))</f>
        <v>0</v>
      </c>
      <c r="G273" s="64">
        <f>IF(C273="","",D273+E273-F273)</f>
        <v>18</v>
      </c>
      <c r="H273" s="54">
        <f>VLOOKUP(B273,'Base de donnée articles'!A221:F227,4,0)</f>
        <v>10</v>
      </c>
      <c r="I273" s="54">
        <f>H273*G273</f>
        <v>180</v>
      </c>
    </row>
    <row r="274" spans="2:9" x14ac:dyDescent="0.25">
      <c r="B274" s="48" t="str">
        <f>IF('Base de donnée articles'!A222="","",'Base de donnée articles'!A222)</f>
        <v>raccord air 4</v>
      </c>
      <c r="C274" s="44" t="str">
        <f>IF('Base de donnée articles'!B222="","",'Base de donnée articles'!B222)</f>
        <v>raccord air 4/Bouchon d4</v>
      </c>
      <c r="D274" s="54">
        <v>16</v>
      </c>
      <c r="E274" s="54">
        <f>IF(B274="","",SUMIFS('Journal entrées et sorties'!D$8:D$415,'Journal entrées et sorties'!C$8:C$415,C274))</f>
        <v>0</v>
      </c>
      <c r="F274" s="54">
        <f>IF(C274="","",SUMIFS('Journal entrées et sorties'!E$8:E$515,'Journal entrées et sorties'!C$8:C$515,C274))</f>
        <v>0</v>
      </c>
      <c r="G274" s="64">
        <f>IF(C274="","",D274+E274-F274)</f>
        <v>16</v>
      </c>
      <c r="H274" s="54">
        <f>VLOOKUP(B274,'Base de donnée articles'!A222:F228,4,0)</f>
        <v>10</v>
      </c>
      <c r="I274" s="54">
        <f>H274*G274</f>
        <v>160</v>
      </c>
    </row>
    <row r="275" spans="2:9" x14ac:dyDescent="0.25">
      <c r="B275" s="48" t="str">
        <f>IF('Base de donnée articles'!A223="","",'Base de donnée articles'!A223)</f>
        <v>raccord air 5</v>
      </c>
      <c r="C275" s="44" t="str">
        <f>IF('Base de donnée articles'!B223="","",'Base de donnée articles'!B223)</f>
        <v>raccord air 5/Droit d4 1/8</v>
      </c>
      <c r="D275" s="54">
        <v>5</v>
      </c>
      <c r="E275" s="54">
        <f>IF(B275="","",SUMIFS('Journal entrées et sorties'!D$8:D$415,'Journal entrées et sorties'!C$8:C$415,C275))</f>
        <v>0</v>
      </c>
      <c r="F275" s="54">
        <f>IF(C275="","",SUMIFS('Journal entrées et sorties'!E$8:E$515,'Journal entrées et sorties'!C$8:C$515,C275))</f>
        <v>0</v>
      </c>
      <c r="G275" s="64">
        <f>IF(C275="","",D275+E275-F275)</f>
        <v>5</v>
      </c>
      <c r="H275" s="54">
        <f>VLOOKUP(B275,'Base de donnée articles'!A223:F229,4,0)</f>
        <v>10</v>
      </c>
      <c r="I275" s="54">
        <f>H275*G275</f>
        <v>50</v>
      </c>
    </row>
    <row r="276" spans="2:9" x14ac:dyDescent="0.25">
      <c r="B276" s="48" t="str">
        <f>IF('Base de donnée articles'!A224="","",'Base de donnée articles'!A224)</f>
        <v>raccord air 6</v>
      </c>
      <c r="C276" s="44" t="str">
        <f>IF('Base de donnée articles'!B224="","",'Base de donnée articles'!B224)</f>
        <v>raccord air 6/Droit d4m 6f</v>
      </c>
      <c r="D276" s="54">
        <v>6</v>
      </c>
      <c r="E276" s="54">
        <f>IF(B276="","",SUMIFS('Journal entrées et sorties'!D$8:D$415,'Journal entrées et sorties'!C$8:C$415,C276))</f>
        <v>0</v>
      </c>
      <c r="F276" s="54">
        <f>IF(C276="","",SUMIFS('Journal entrées et sorties'!E$8:E$515,'Journal entrées et sorties'!C$8:C$515,C276))</f>
        <v>0</v>
      </c>
      <c r="G276" s="64">
        <f>IF(C276="","",D276+E276-F276)</f>
        <v>6</v>
      </c>
      <c r="H276" s="54">
        <f>VLOOKUP(B276,'Base de donnée articles'!A224:F230,4,0)</f>
        <v>10</v>
      </c>
      <c r="I276" s="54">
        <f>H276*G276</f>
        <v>60</v>
      </c>
    </row>
    <row r="277" spans="2:9" x14ac:dyDescent="0.25">
      <c r="B277" s="48" t="str">
        <f>IF('Base de donnée articles'!A225="","",'Base de donnée articles'!A225)</f>
        <v>raccord air 8</v>
      </c>
      <c r="C277" s="44" t="str">
        <f>IF('Base de donnée articles'!B225="","",'Base de donnée articles'!B225)</f>
        <v>raccord air 8/Droit d6 1/4</v>
      </c>
      <c r="D277" s="54">
        <f>14+12</f>
        <v>26</v>
      </c>
      <c r="E277" s="54">
        <f>IF(B277="","",SUMIFS('Journal entrées et sorties'!D$8:D$415,'Journal entrées et sorties'!C$8:C$415,C277))</f>
        <v>0</v>
      </c>
      <c r="F277" s="54">
        <f>IF(C277="","",SUMIFS('Journal entrées et sorties'!E$8:E$515,'Journal entrées et sorties'!C$8:C$515,C277))</f>
        <v>0</v>
      </c>
      <c r="G277" s="64">
        <f>IF(C277="","",D277+E277-F277)</f>
        <v>26</v>
      </c>
      <c r="H277" s="54">
        <f>VLOOKUP(B277,'Base de donnée articles'!A225:F232,4,0)</f>
        <v>10</v>
      </c>
      <c r="I277" s="54">
        <f>H277*G277</f>
        <v>260</v>
      </c>
    </row>
    <row r="278" spans="2:9" x14ac:dyDescent="0.25">
      <c r="B278" s="48" t="str">
        <f>IF('Base de donnée articles'!A226="","",'Base de donnée articles'!A226)</f>
        <v>raccord air 9</v>
      </c>
      <c r="C278" s="44" t="str">
        <f>IF('Base de donnée articles'!B226="","",'Base de donnée articles'!B226)</f>
        <v>raccord air 9/Droit d6 m5</v>
      </c>
      <c r="D278" s="54">
        <v>3</v>
      </c>
      <c r="E278" s="54">
        <f>IF(B278="","",SUMIFS('Journal entrées et sorties'!D$8:D$415,'Journal entrées et sorties'!C$8:C$415,C278))</f>
        <v>1</v>
      </c>
      <c r="F278" s="54">
        <f>IF(C278="","",SUMIFS('Journal entrées et sorties'!E$8:E$515,'Journal entrées et sorties'!C$8:C$515,C278))</f>
        <v>0</v>
      </c>
      <c r="G278" s="64">
        <f>IF(C278="","",D278+E278-F278)</f>
        <v>4</v>
      </c>
      <c r="H278" s="54">
        <f>VLOOKUP(B278,'Base de donnée articles'!A226:F233,4,0)</f>
        <v>10</v>
      </c>
      <c r="I278" s="54">
        <f>H278*G278</f>
        <v>40</v>
      </c>
    </row>
    <row r="279" spans="2:9" x14ac:dyDescent="0.25">
      <c r="B279" s="48" t="str">
        <f>IF('Base de donnée articles'!A425="","",'Base de donnée articles'!A425)</f>
        <v xml:space="preserve">raccord olive </v>
      </c>
      <c r="C279" s="44" t="str">
        <f>IF('Base de donnée articles'!B425="","",'Base de donnée articles'!B425)</f>
        <v>raccord olive /diametre 4 01110400</v>
      </c>
      <c r="D279" s="54">
        <v>0</v>
      </c>
      <c r="E279" s="54">
        <f>IF(B279="","",SUMIFS('Journal entrées et sorties'!D$8:D$415,'Journal entrées et sorties'!C$8:C$415,C279))</f>
        <v>1</v>
      </c>
      <c r="F279" s="54">
        <f>IF(C279="","",SUMIFS('Journal entrées et sorties'!E$8:E$515,'Journal entrées et sorties'!C$8:C$515,C279))</f>
        <v>0</v>
      </c>
      <c r="G279" s="64">
        <f>IF(C279="","",D279+E279-F279)</f>
        <v>1</v>
      </c>
      <c r="H279" s="54">
        <f>VLOOKUP(B279,'Base de donnée articles'!A425:F501,4,0)</f>
        <v>10</v>
      </c>
      <c r="I279" s="54">
        <f>H279*G279</f>
        <v>10</v>
      </c>
    </row>
    <row r="280" spans="2:9" x14ac:dyDescent="0.25">
      <c r="B280" s="48" t="str">
        <f>IF('Base de donnée articles'!A227="","",'Base de donnée articles'!A227)</f>
        <v>Raccords à olives diamètre 6/1</v>
      </c>
      <c r="C280" s="44" t="str">
        <f>IF('Base de donnée articles'!B227="","",'Base de donnée articles'!B227)</f>
        <v>Raccords à olives diamètre 6/1/Legris 0105 06 13</v>
      </c>
      <c r="D280" s="54">
        <v>10</v>
      </c>
      <c r="E280" s="54">
        <f>IF(B280="","",SUMIFS('Journal entrées et sorties'!D$8:D$415,'Journal entrées et sorties'!C$8:C$415,C280))</f>
        <v>0</v>
      </c>
      <c r="F280" s="54">
        <f>IF(C280="","",SUMIFS('Journal entrées et sorties'!E$8:E$515,'Journal entrées et sorties'!C$8:C$515,C280))</f>
        <v>0</v>
      </c>
      <c r="G280" s="64">
        <f>IF(C280="","",D280+E280-F280)</f>
        <v>10</v>
      </c>
      <c r="H280" s="54">
        <f>VLOOKUP(B280,'Base de donnée articles'!A227:F234,4,0)</f>
        <v>10</v>
      </c>
      <c r="I280" s="54">
        <f>H280*G280</f>
        <v>100</v>
      </c>
    </row>
    <row r="281" spans="2:9" x14ac:dyDescent="0.25">
      <c r="B281" s="48" t="str">
        <f>IF('Base de donnée articles'!A228="","",'Base de donnée articles'!A228)</f>
        <v>raccords à olives diamètre 6/1</v>
      </c>
      <c r="C281" s="44" t="str">
        <f>IF('Base de donnée articles'!B228="","",'Base de donnée articles'!B228)</f>
        <v>raccords à olives diamètre 6/1/Legris 0106 06 00</v>
      </c>
      <c r="D281" s="54">
        <v>10</v>
      </c>
      <c r="E281" s="54">
        <f>IF(B281="","",SUMIFS('Journal entrées et sorties'!D$8:D$415,'Journal entrées et sorties'!C$8:C$415,C281))</f>
        <v>0</v>
      </c>
      <c r="F281" s="54">
        <f>IF(C281="","",SUMIFS('Journal entrées et sorties'!E$8:E$515,'Journal entrées et sorties'!C$8:C$515,C281))</f>
        <v>0</v>
      </c>
      <c r="G281" s="64">
        <f>IF(C281="","",D281+E281-F281)</f>
        <v>10</v>
      </c>
      <c r="H281" s="54">
        <f>VLOOKUP(B281,'Base de donnée articles'!A228:F235,4,0)</f>
        <v>10</v>
      </c>
      <c r="I281" s="54">
        <f>H281*G281</f>
        <v>100</v>
      </c>
    </row>
    <row r="282" spans="2:9" x14ac:dyDescent="0.25">
      <c r="B282" s="48" t="str">
        <f>IF('Base de donnée articles'!A457="","",'Base de donnée articles'!A457)</f>
        <v>rail</v>
      </c>
      <c r="C282" s="44" t="str">
        <f>IF('Base de donnée articles'!B457="","",'Base de donnée articles'!B457)</f>
        <v>rail/hgr35</v>
      </c>
      <c r="D282" s="54">
        <v>0</v>
      </c>
      <c r="E282" s="54">
        <f>IF(B282="","",SUMIFS('Journal entrées et sorties'!D$8:D$415,'Journal entrées et sorties'!C$8:C$415,C282))</f>
        <v>1</v>
      </c>
      <c r="F282" s="54">
        <f>IF(C282="","",SUMIFS('Journal entrées et sorties'!E$8:E$515,'Journal entrées et sorties'!C$8:C$515,C282))</f>
        <v>0</v>
      </c>
      <c r="G282" s="64">
        <f>IF(C282="","",D282+E282-F282)</f>
        <v>1</v>
      </c>
      <c r="H282" s="54">
        <f>VLOOKUP(B282,'Base de donnée articles'!A457:F517,4,0)</f>
        <v>10</v>
      </c>
      <c r="I282" s="54">
        <f>H282*G282</f>
        <v>10</v>
      </c>
    </row>
    <row r="283" spans="2:9" x14ac:dyDescent="0.25">
      <c r="B283" s="48" t="str">
        <f>IF('Base de donnée articles'!A229="","",'Base de donnée articles'!A229)</f>
        <v>reducteur 1</v>
      </c>
      <c r="C283" s="44" t="str">
        <f>IF('Base de donnée articles'!B229="","",'Base de donnée articles'!B229)</f>
        <v>reducteur 1/SRT040</v>
      </c>
      <c r="D283" s="54">
        <v>6</v>
      </c>
      <c r="E283" s="54">
        <f>IF(B283="","",SUMIFS('Journal entrées et sorties'!D$8:D$415,'Journal entrées et sorties'!C$8:C$415,C283))</f>
        <v>0</v>
      </c>
      <c r="F283" s="54">
        <f>IF(C283="","",SUMIFS('Journal entrées et sorties'!E$8:E$515,'Journal entrées et sorties'!C$8:C$515,C283))</f>
        <v>1</v>
      </c>
      <c r="G283" s="64">
        <f>IF(C283="","",D283+E283-F283)</f>
        <v>5</v>
      </c>
      <c r="H283" s="54">
        <f>VLOOKUP(B283,'Base de donnée articles'!A229:F236,4,0)</f>
        <v>10</v>
      </c>
      <c r="I283" s="54">
        <f>H283*G283</f>
        <v>50</v>
      </c>
    </row>
    <row r="284" spans="2:9" x14ac:dyDescent="0.25">
      <c r="B284" s="48" t="str">
        <f>IF('Base de donnée articles'!A230="","",'Base de donnée articles'!A230)</f>
        <v>reducteur 2</v>
      </c>
      <c r="C284" s="44" t="str">
        <f>IF('Base de donnée articles'!B230="","",'Base de donnée articles'!B230)</f>
        <v>reducteur 2/SRT050</v>
      </c>
      <c r="D284" s="54">
        <v>4</v>
      </c>
      <c r="E284" s="54">
        <f>IF(B284="","",SUMIFS('Journal entrées et sorties'!D$8:D$415,'Journal entrées et sorties'!C$8:C$415,C284))</f>
        <v>0</v>
      </c>
      <c r="F284" s="54">
        <f>IF(C284="","",SUMIFS('Journal entrées et sorties'!E$8:E$515,'Journal entrées et sorties'!C$8:C$515,C284))</f>
        <v>0</v>
      </c>
      <c r="G284" s="64">
        <f>IF(C284="","",D284+E284-F284)</f>
        <v>4</v>
      </c>
      <c r="H284" s="54">
        <f>VLOOKUP(B284,'Base de donnée articles'!A230:F237,4,0)</f>
        <v>10</v>
      </c>
      <c r="I284" s="54">
        <f>H284*G284</f>
        <v>40</v>
      </c>
    </row>
    <row r="285" spans="2:9" x14ac:dyDescent="0.25">
      <c r="B285" s="48" t="str">
        <f>IF('Base de donnée articles'!A231="","",'Base de donnée articles'!A231)</f>
        <v>reducteur 3</v>
      </c>
      <c r="C285" s="44" t="str">
        <f>IF('Base de donnée articles'!B231="","",'Base de donnée articles'!B231)</f>
        <v>reducteur 3/SRT060</v>
      </c>
      <c r="D285" s="54">
        <v>3</v>
      </c>
      <c r="E285" s="54">
        <f>IF(B285="","",SUMIFS('Journal entrées et sorties'!D$8:D$415,'Journal entrées et sorties'!C$8:C$415,C285))</f>
        <v>0</v>
      </c>
      <c r="F285" s="54">
        <f>IF(C285="","",SUMIFS('Journal entrées et sorties'!E$8:E$515,'Journal entrées et sorties'!C$8:C$515,C285))</f>
        <v>0</v>
      </c>
      <c r="G285" s="64">
        <f>IF(C285="","",D285+E285-F285)</f>
        <v>3</v>
      </c>
      <c r="H285" s="54">
        <f>VLOOKUP(B285,'Base de donnée articles'!A231:F238,4,0)</f>
        <v>10</v>
      </c>
      <c r="I285" s="54">
        <f>H285*G285</f>
        <v>30</v>
      </c>
    </row>
    <row r="286" spans="2:9" x14ac:dyDescent="0.25">
      <c r="B286" s="48" t="str">
        <f>IF('Base de donnée articles'!A232="","",'Base de donnée articles'!A232)</f>
        <v>reducteur 4</v>
      </c>
      <c r="C286" s="44" t="str">
        <f>IF('Base de donnée articles'!B232="","",'Base de donnée articles'!B232)</f>
        <v>reducteur 4/SRT070</v>
      </c>
      <c r="D286" s="54">
        <v>2</v>
      </c>
      <c r="E286" s="54">
        <f>IF(B286="","",SUMIFS('Journal entrées et sorties'!D$8:D$415,'Journal entrées et sorties'!C$8:C$415,C286))</f>
        <v>0</v>
      </c>
      <c r="F286" s="54">
        <f>IF(C286="","",SUMIFS('Journal entrées et sorties'!E$8:E$515,'Journal entrées et sorties'!C$8:C$515,C286))</f>
        <v>0</v>
      </c>
      <c r="G286" s="64">
        <f>IF(C286="","",D286+E286-F286)</f>
        <v>2</v>
      </c>
      <c r="H286" s="54">
        <f>VLOOKUP(B286,'Base de donnée articles'!A232:F239,4,0)</f>
        <v>10</v>
      </c>
      <c r="I286" s="54">
        <f>H286*G286</f>
        <v>20</v>
      </c>
    </row>
    <row r="287" spans="2:9" x14ac:dyDescent="0.25">
      <c r="B287" s="48" t="str">
        <f>IF('Base de donnée articles'!A233="","",'Base de donnée articles'!A233)</f>
        <v>reducteur 5</v>
      </c>
      <c r="C287" s="44" t="str">
        <f>IF('Base de donnée articles'!B233="","",'Base de donnée articles'!B233)</f>
        <v>reducteur 5/SRT085</v>
      </c>
      <c r="D287" s="54">
        <v>2</v>
      </c>
      <c r="E287" s="54">
        <f>IF(B287="","",SUMIFS('Journal entrées et sorties'!D$8:D$415,'Journal entrées et sorties'!C$8:C$415,C287))</f>
        <v>0</v>
      </c>
      <c r="F287" s="54">
        <f>IF(C287="","",SUMIFS('Journal entrées et sorties'!E$8:E$515,'Journal entrées et sorties'!C$8:C$515,C287))</f>
        <v>0</v>
      </c>
      <c r="G287" s="64">
        <f>IF(C287="","",D287+E287-F287)</f>
        <v>2</v>
      </c>
      <c r="H287" s="54">
        <f>VLOOKUP(B287,'Base de donnée articles'!A233:F240,4,0)</f>
        <v>10</v>
      </c>
      <c r="I287" s="54">
        <f>H287*G287</f>
        <v>20</v>
      </c>
    </row>
    <row r="288" spans="2:9" ht="30" x14ac:dyDescent="0.25">
      <c r="B288" s="48" t="str">
        <f>IF('Base de donnée articles'!A234="","",'Base de donnée articles'!A234)</f>
        <v>reducteur 6</v>
      </c>
      <c r="C288" s="44" t="str">
        <f>IF('Base de donnée articles'!B234="","",'Base de donnée articles'!B234)</f>
        <v>reducteur 6/corali: 802 11 584-type VF49P1P71 B5 -Montage B3  i=10</v>
      </c>
      <c r="D288" s="54">
        <v>1</v>
      </c>
      <c r="E288" s="54">
        <f>IF(B288="","",SUMIFS('Journal entrées et sorties'!D$8:D$415,'Journal entrées et sorties'!C$8:C$415,C288))</f>
        <v>0</v>
      </c>
      <c r="F288" s="54">
        <f>IF(C288="","",SUMIFS('Journal entrées et sorties'!E$8:E$515,'Journal entrées et sorties'!C$8:C$515,C288))</f>
        <v>0</v>
      </c>
      <c r="G288" s="64">
        <f>IF(C288="","",D288+E288-F288)</f>
        <v>1</v>
      </c>
      <c r="H288" s="54">
        <f>VLOOKUP(B288,'Base de donnée articles'!A234:F241,4,0)</f>
        <v>10</v>
      </c>
      <c r="I288" s="54">
        <f>H288*G288</f>
        <v>10</v>
      </c>
    </row>
    <row r="289" spans="2:9" x14ac:dyDescent="0.25">
      <c r="B289" s="48" t="str">
        <f>IF('Base de donnée articles'!A477="","",'Base de donnée articles'!A477)</f>
        <v>reducteur bac pointes</v>
      </c>
      <c r="C289" s="44" t="str">
        <f>IF('Base de donnée articles'!B477="","",'Base de donnée articles'!B477)</f>
        <v xml:space="preserve">reducteur bac pointes/cape </v>
      </c>
      <c r="D289" s="54">
        <v>0</v>
      </c>
      <c r="E289" s="65">
        <f>IF(B289="","",SUMIFS('Journal entrées et sorties'!D$8:D$415,'Journal entrées et sorties'!C$8:C$415,C289))</f>
        <v>0</v>
      </c>
      <c r="F289" s="54">
        <f>IF(C289="","",SUMIFS('Journal entrées et sorties'!E$8:E$515,'Journal entrées et sorties'!C$8:C$515,C289))</f>
        <v>0</v>
      </c>
      <c r="G289" s="64">
        <f>IF(C289="","",D289+E289-F289)</f>
        <v>0</v>
      </c>
      <c r="H289" s="54">
        <f>VLOOKUP(B289,'Base de donnée articles'!A477:F537,4,0)</f>
        <v>10</v>
      </c>
      <c r="I289" s="54">
        <f>H289*G289</f>
        <v>0</v>
      </c>
    </row>
    <row r="290" spans="2:9" x14ac:dyDescent="0.25">
      <c r="B290" s="48" t="str">
        <f>IF('Base de donnée articles'!A428="","",'Base de donnée articles'!A428)</f>
        <v>reflecteur rond</v>
      </c>
      <c r="C290" s="44" t="str">
        <f>IF('Base de donnée articles'!B428="","",'Base de donnée articles'!B428)</f>
        <v>reflecteur rond/reflecteur brt 84</v>
      </c>
      <c r="D290" s="54">
        <v>1</v>
      </c>
      <c r="E290" s="54">
        <f>IF(B290="","",SUMIFS('Journal entrées et sorties'!D$8:D$415,'Journal entrées et sorties'!C$8:C$415,C290))</f>
        <v>4</v>
      </c>
      <c r="F290" s="54">
        <f>IF(C290="","",SUMIFS('Journal entrées et sorties'!E$8:E$515,'Journal entrées et sorties'!C$8:C$515,C290))</f>
        <v>1</v>
      </c>
      <c r="G290" s="64">
        <f>IF(C290="","",D290+E290-F290)</f>
        <v>4</v>
      </c>
      <c r="H290" s="54">
        <f>VLOOKUP(B290,'Base de donnée articles'!A428:F504,4,0)</f>
        <v>10</v>
      </c>
      <c r="I290" s="54">
        <f>H290*G290</f>
        <v>40</v>
      </c>
    </row>
    <row r="291" spans="2:9" x14ac:dyDescent="0.25">
      <c r="B291" s="48" t="str">
        <f>IF('Base de donnée articles'!A235="","",'Base de donnée articles'!A235)</f>
        <v>réflecteurs diam 80</v>
      </c>
      <c r="C291" s="44" t="str">
        <f>IF('Base de donnée articles'!B235="","",'Base de donnée articles'!B235)</f>
        <v>réflecteurs diam 80/BRT- 1./BRT25</v>
      </c>
      <c r="D291" s="54">
        <v>3</v>
      </c>
      <c r="E291" s="54">
        <f>IF(B291="","",SUMIFS('Journal entrées et sorties'!D$8:D$415,'Journal entrées et sorties'!C$8:C$415,C291))</f>
        <v>0</v>
      </c>
      <c r="F291" s="54">
        <f>IF(C291="","",SUMIFS('Journal entrées et sorties'!E$8:E$515,'Journal entrées et sorties'!C$8:C$515,C291))</f>
        <v>0</v>
      </c>
      <c r="G291" s="64">
        <f>IF(C291="","",D291+E291-F291)</f>
        <v>3</v>
      </c>
      <c r="H291" s="54">
        <f>VLOOKUP(B291,'Base de donnée articles'!A235:F242,4,0)</f>
        <v>10</v>
      </c>
      <c r="I291" s="54">
        <f>H291*G291</f>
        <v>30</v>
      </c>
    </row>
    <row r="292" spans="2:9" x14ac:dyDescent="0.25">
      <c r="B292" s="48" t="str">
        <f>IF('Base de donnée articles'!A236="","",'Base de donnée articles'!A236)</f>
        <v>RELAIS 12V DC</v>
      </c>
      <c r="C292" s="44" t="str">
        <f>IF('Base de donnée articles'!B236="","",'Base de donnée articles'!B236)</f>
        <v>RELAIS 12V DC/RP011012</v>
      </c>
      <c r="D292" s="54">
        <v>6</v>
      </c>
      <c r="E292" s="54">
        <f>IF(B292="","",SUMIFS('Journal entrées et sorties'!D$8:D$415,'Journal entrées et sorties'!C$8:C$415,C292))</f>
        <v>0</v>
      </c>
      <c r="F292" s="54">
        <f>IF(C292="","",SUMIFS('Journal entrées et sorties'!E$8:E$515,'Journal entrées et sorties'!C$8:C$515,C292))</f>
        <v>0</v>
      </c>
      <c r="G292" s="64">
        <f>IF(C292="","",D292+E292-F292)</f>
        <v>6</v>
      </c>
      <c r="H292" s="54">
        <f>VLOOKUP(B292,'Base de donnée articles'!A236:F243,4,0)</f>
        <v>10</v>
      </c>
      <c r="I292" s="54">
        <f>H292*G292</f>
        <v>60</v>
      </c>
    </row>
    <row r="293" spans="2:9" x14ac:dyDescent="0.25">
      <c r="B293" s="48" t="str">
        <f>IF('Base de donnée articles'!A237="","",'Base de donnée articles'!A237)</f>
        <v>Relais 24V AC /1</v>
      </c>
      <c r="C293" s="44" t="str">
        <f>IF('Base de donnée articles'!B237="","",'Base de donnée articles'!B237)</f>
        <v>Relais 24V AC /1/55.34.8.024.0040</v>
      </c>
      <c r="D293" s="54">
        <v>8</v>
      </c>
      <c r="E293" s="54">
        <f>IF(B293="","",SUMIFS('Journal entrées et sorties'!D$8:D$415,'Journal entrées et sorties'!C$8:C$415,C293))</f>
        <v>0</v>
      </c>
      <c r="F293" s="54">
        <f>IF(C293="","",SUMIFS('Journal entrées et sorties'!E$8:E$515,'Journal entrées et sorties'!C$8:C$515,C293))</f>
        <v>0</v>
      </c>
      <c r="G293" s="64">
        <f>IF(C293="","",D293+E293-F293)</f>
        <v>8</v>
      </c>
      <c r="H293" s="54">
        <f>VLOOKUP(B293,'Base de donnée articles'!A237:F244,4,0)</f>
        <v>10</v>
      </c>
      <c r="I293" s="54">
        <f>H293*G293</f>
        <v>80</v>
      </c>
    </row>
    <row r="294" spans="2:9" x14ac:dyDescent="0.25">
      <c r="B294" s="48" t="str">
        <f>IF('Base de donnée articles'!A238="","",'Base de donnée articles'!A238)</f>
        <v>Relais 24V AC /2</v>
      </c>
      <c r="C294" s="44" t="str">
        <f>IF('Base de donnée articles'!B238="","",'Base de donnée articles'!B238)</f>
        <v>Relais 24V AC /2/R4-2014-23-5024-WT</v>
      </c>
      <c r="D294" s="54">
        <v>5</v>
      </c>
      <c r="E294" s="54">
        <f>IF(B294="","",SUMIFS('Journal entrées et sorties'!D$8:D$415,'Journal entrées et sorties'!C$8:C$415,C294))</f>
        <v>0</v>
      </c>
      <c r="F294" s="54">
        <f>IF(C294="","",SUMIFS('Journal entrées et sorties'!E$8:E$515,'Journal entrées et sorties'!C$8:C$515,C294))</f>
        <v>0</v>
      </c>
      <c r="G294" s="64">
        <f>IF(C294="","",D294+E294-F294)</f>
        <v>5</v>
      </c>
      <c r="H294" s="54">
        <f>VLOOKUP(B294,'Base de donnée articles'!A238:F244,4,0)</f>
        <v>10</v>
      </c>
      <c r="I294" s="54">
        <f>H294*G294</f>
        <v>50</v>
      </c>
    </row>
    <row r="295" spans="2:9" x14ac:dyDescent="0.25">
      <c r="B295" s="48" t="str">
        <f>IF('Base de donnée articles'!A239="","",'Base de donnée articles'!A239)</f>
        <v>Relais 24V AC /3</v>
      </c>
      <c r="C295" s="44" t="str">
        <f>IF('Base de donnée articles'!B239="","",'Base de donnée articles'!B239)</f>
        <v>Relais 24V AC /3/40.31</v>
      </c>
      <c r="D295" s="54">
        <v>11</v>
      </c>
      <c r="E295" s="54">
        <f>IF(B295="","",SUMIFS('Journal entrées et sorties'!D$8:D$415,'Journal entrées et sorties'!C$8:C$415,C295))</f>
        <v>0</v>
      </c>
      <c r="F295" s="54">
        <f>IF(C295="","",SUMIFS('Journal entrées et sorties'!E$8:E$515,'Journal entrées et sorties'!C$8:C$515,C295))</f>
        <v>0</v>
      </c>
      <c r="G295" s="64">
        <f>IF(C295="","",D295+E295-F295)</f>
        <v>11</v>
      </c>
      <c r="H295" s="54">
        <f>VLOOKUP(B295,'Base de donnée articles'!A239:F245,4,0)</f>
        <v>10</v>
      </c>
      <c r="I295" s="54">
        <f>H295*G295</f>
        <v>110</v>
      </c>
    </row>
    <row r="296" spans="2:9" x14ac:dyDescent="0.25">
      <c r="B296" s="48" t="str">
        <f>IF('Base de donnée articles'!A240="","",'Base de donnée articles'!A240)</f>
        <v>Relais 24V AC /4</v>
      </c>
      <c r="C296" s="44" t="str">
        <f>IF('Base de donnée articles'!B240="","",'Base de donnée articles'!B240)</f>
        <v>Relais 24V AC /4/55.34.9.024.0040</v>
      </c>
      <c r="D296" s="54">
        <v>4</v>
      </c>
      <c r="E296" s="54">
        <f>IF(B296="","",SUMIFS('Journal entrées et sorties'!D$8:D$415,'Journal entrées et sorties'!C$8:C$415,C296))</f>
        <v>0</v>
      </c>
      <c r="F296" s="54">
        <f>IF(C296="","",SUMIFS('Journal entrées et sorties'!E$8:E$515,'Journal entrées et sorties'!C$8:C$515,C296))</f>
        <v>0</v>
      </c>
      <c r="G296" s="64">
        <f>IF(C296="","",D296+E296-F296)</f>
        <v>4</v>
      </c>
      <c r="H296" s="54">
        <f>VLOOKUP(B296,'Base de donnée articles'!A240:F246,4,0)</f>
        <v>10</v>
      </c>
      <c r="I296" s="54">
        <f>H296*G296</f>
        <v>40</v>
      </c>
    </row>
    <row r="297" spans="2:9" x14ac:dyDescent="0.25">
      <c r="B297" s="48" t="str">
        <f>IF('Base de donnée articles'!A241="","",'Base de donnée articles'!A241)</f>
        <v>Relais 48V AC /1</v>
      </c>
      <c r="C297" s="44" t="str">
        <f>IF('Base de donnée articles'!B241="","",'Base de donnée articles'!B241)</f>
        <v>Relais 48V AC /1/55.34.8.048.0040</v>
      </c>
      <c r="D297" s="54">
        <v>6</v>
      </c>
      <c r="E297" s="54">
        <f>IF(B297="","",SUMIFS('Journal entrées et sorties'!D$8:D$415,'Journal entrées et sorties'!C$8:C$415,C297))</f>
        <v>0</v>
      </c>
      <c r="F297" s="54">
        <f>IF(C297="","",SUMIFS('Journal entrées et sorties'!E$8:E$515,'Journal entrées et sorties'!C$8:C$515,C297))</f>
        <v>0</v>
      </c>
      <c r="G297" s="64">
        <f>IF(C297="","",D297+E297-F297)</f>
        <v>6</v>
      </c>
      <c r="H297" s="54">
        <f>VLOOKUP(B297,'Base de donnée articles'!A241:F247,4,0)</f>
        <v>10</v>
      </c>
      <c r="I297" s="54">
        <f>H297*G297</f>
        <v>60</v>
      </c>
    </row>
    <row r="298" spans="2:9" x14ac:dyDescent="0.25">
      <c r="B298" s="48" t="str">
        <f>IF('Base de donnée articles'!A242="","",'Base de donnée articles'!A242)</f>
        <v>Relais 48V AC /2</v>
      </c>
      <c r="C298" s="44" t="str">
        <f>IF('Base de donnée articles'!B242="","",'Base de donnée articles'!B242)</f>
        <v xml:space="preserve">Relais 48V AC /2/R4-2014-23-5048-WT </v>
      </c>
      <c r="D298" s="54">
        <v>9</v>
      </c>
      <c r="E298" s="54">
        <f>IF(B298="","",SUMIFS('Journal entrées et sorties'!D$8:D$415,'Journal entrées et sorties'!C$8:C$415,C298))</f>
        <v>0</v>
      </c>
      <c r="F298" s="54">
        <f>IF(C298="","",SUMIFS('Journal entrées et sorties'!E$8:E$515,'Journal entrées et sorties'!C$8:C$515,C298))</f>
        <v>0</v>
      </c>
      <c r="G298" s="64">
        <f>IF(C298="","",D298+E298-F298)</f>
        <v>9</v>
      </c>
      <c r="H298" s="54">
        <f>VLOOKUP(B298,'Base de donnée articles'!A242:F248,4,0)</f>
        <v>10</v>
      </c>
      <c r="I298" s="54">
        <f>H298*G298</f>
        <v>90</v>
      </c>
    </row>
    <row r="299" spans="2:9" x14ac:dyDescent="0.25">
      <c r="B299" s="48" t="str">
        <f>IF('Base de donnée articles'!A243="","",'Base de donnée articles'!A243)</f>
        <v>ressort cloueur</v>
      </c>
      <c r="C299" s="44" t="str">
        <f>IF('Base de donnée articles'!B243="","",'Base de donnée articles'!B243)</f>
        <v>ressort cloueur/16571009</v>
      </c>
      <c r="D299" s="54">
        <v>20</v>
      </c>
      <c r="E299" s="54">
        <f>IF(B299="","",SUMIFS('Journal entrées et sorties'!D$8:D$415,'Journal entrées et sorties'!C$8:C$415,C299))</f>
        <v>0</v>
      </c>
      <c r="F299" s="54">
        <f>IF(C299="","",SUMIFS('Journal entrées et sorties'!E$8:E$515,'Journal entrées et sorties'!C$8:C$515,C299))</f>
        <v>0</v>
      </c>
      <c r="G299" s="64">
        <f>IF(C299="","",D299+E299-F299)</f>
        <v>20</v>
      </c>
      <c r="H299" s="54">
        <f>VLOOKUP(B299,'Base de donnée articles'!A243:F249,4,0)</f>
        <v>10</v>
      </c>
      <c r="I299" s="54">
        <f>H299*G299</f>
        <v>200</v>
      </c>
    </row>
    <row r="300" spans="2:9" ht="30" x14ac:dyDescent="0.25">
      <c r="B300" s="48" t="str">
        <f>IF('Base de donnée articles'!A244="","",'Base de donnée articles'!A244)</f>
        <v>Ressort de traction pour skis en sortie machine</v>
      </c>
      <c r="C300" s="44" t="str">
        <f>IF('Base de donnée articles'!B244="","",'Base de donnée articles'!B244)</f>
        <v>Ressort de traction pour skis en sortie machine/15CM M10</v>
      </c>
      <c r="D300" s="54">
        <v>2</v>
      </c>
      <c r="E300" s="54">
        <f>IF(B300="","",SUMIFS('Journal entrées et sorties'!D$8:D$415,'Journal entrées et sorties'!C$8:C$415,C300))</f>
        <v>0</v>
      </c>
      <c r="F300" s="54">
        <f>IF(C300="","",SUMIFS('Journal entrées et sorties'!E$8:E$515,'Journal entrées et sorties'!C$8:C$515,C300))</f>
        <v>0</v>
      </c>
      <c r="G300" s="64">
        <f>IF(C300="","",D300+E300-F300)</f>
        <v>2</v>
      </c>
      <c r="H300" s="54">
        <f>VLOOKUP(B300,'Base de donnée articles'!A244:F250,4,0)</f>
        <v>10</v>
      </c>
      <c r="I300" s="54">
        <f>H300*G300</f>
        <v>20</v>
      </c>
    </row>
    <row r="301" spans="2:9" x14ac:dyDescent="0.25">
      <c r="B301" s="48" t="str">
        <f>IF('Base de donnée articles'!A245="","",'Base de donnée articles'!A245)</f>
        <v>rondelles 1</v>
      </c>
      <c r="C301" s="44" t="str">
        <f>IF('Base de donnée articles'!B245="","",'Base de donnée articles'!B245)</f>
        <v>rondelles 1/diametre 10</v>
      </c>
      <c r="D301" s="54">
        <v>1</v>
      </c>
      <c r="E301" s="54">
        <f>IF(B301="","",SUMIFS('Journal entrées et sorties'!D$8:D$415,'Journal entrées et sorties'!C$8:C$415,C301))</f>
        <v>0</v>
      </c>
      <c r="F301" s="54">
        <f>IF(C301="","",SUMIFS('Journal entrées et sorties'!E$8:E$515,'Journal entrées et sorties'!C$8:C$515,C301))</f>
        <v>0</v>
      </c>
      <c r="G301" s="64">
        <f>IF(C301="","",D301+E301-F301)</f>
        <v>1</v>
      </c>
      <c r="H301" s="54">
        <f>VLOOKUP(B301,'Base de donnée articles'!A245:F252,4,0)</f>
        <v>10</v>
      </c>
      <c r="I301" s="54">
        <f>H301*G301</f>
        <v>10</v>
      </c>
    </row>
    <row r="302" spans="2:9" x14ac:dyDescent="0.25">
      <c r="B302" s="48" t="str">
        <f>IF('Base de donnée articles'!A246="","",'Base de donnée articles'!A246)</f>
        <v>rondelles 2</v>
      </c>
      <c r="C302" s="44" t="str">
        <f>IF('Base de donnée articles'!B246="","",'Base de donnée articles'!B246)</f>
        <v>rondelles 2/diametre 12</v>
      </c>
      <c r="D302" s="54">
        <v>1</v>
      </c>
      <c r="E302" s="54">
        <f>IF(B302="","",SUMIFS('Journal entrées et sorties'!D$8:D$415,'Journal entrées et sorties'!C$8:C$415,C302))</f>
        <v>0</v>
      </c>
      <c r="F302" s="54">
        <f>IF(C302="","",SUMIFS('Journal entrées et sorties'!E$8:E$515,'Journal entrées et sorties'!C$8:C$515,C302))</f>
        <v>0</v>
      </c>
      <c r="G302" s="64">
        <f>IF(C302="","",D302+E302-F302)</f>
        <v>1</v>
      </c>
      <c r="H302" s="54">
        <f>VLOOKUP(B302,'Base de donnée articles'!A246:F253,4,0)</f>
        <v>10</v>
      </c>
      <c r="I302" s="54">
        <f>H302*G302</f>
        <v>10</v>
      </c>
    </row>
    <row r="303" spans="2:9" x14ac:dyDescent="0.25">
      <c r="B303" s="48" t="str">
        <f>IF('Base de donnée articles'!A247="","",'Base de donnée articles'!A247)</f>
        <v>rondelles 3</v>
      </c>
      <c r="C303" s="44" t="str">
        <f>IF('Base de donnée articles'!B247="","",'Base de donnée articles'!B247)</f>
        <v>rondelles 3/diametre 6</v>
      </c>
      <c r="D303" s="54">
        <v>1</v>
      </c>
      <c r="E303" s="54">
        <f>IF(B303="","",SUMIFS('Journal entrées et sorties'!D$8:D$415,'Journal entrées et sorties'!C$8:C$415,C303))</f>
        <v>0</v>
      </c>
      <c r="F303" s="54">
        <f>IF(C303="","",SUMIFS('Journal entrées et sorties'!E$8:E$515,'Journal entrées et sorties'!C$8:C$515,C303))</f>
        <v>0</v>
      </c>
      <c r="G303" s="64">
        <f>IF(C303="","",D303+E303-F303)</f>
        <v>1</v>
      </c>
      <c r="H303" s="54">
        <f>VLOOKUP(B303,'Base de donnée articles'!A247:F253,4,0)</f>
        <v>10</v>
      </c>
      <c r="I303" s="54">
        <f>H303*G303</f>
        <v>10</v>
      </c>
    </row>
    <row r="304" spans="2:9" x14ac:dyDescent="0.25">
      <c r="B304" s="48" t="str">
        <f>IF('Base de donnée articles'!A248="","",'Base de donnée articles'!A248)</f>
        <v>rondelles 4</v>
      </c>
      <c r="C304" s="44" t="str">
        <f>IF('Base de donnée articles'!B248="","",'Base de donnée articles'!B248)</f>
        <v>rondelles 4/diametre 8</v>
      </c>
      <c r="D304" s="54">
        <v>1</v>
      </c>
      <c r="E304" s="54">
        <f>IF(B304="","",SUMIFS('Journal entrées et sorties'!D$8:D$415,'Journal entrées et sorties'!C$8:C$415,C304))</f>
        <v>0</v>
      </c>
      <c r="F304" s="54">
        <f>IF(C304="","",SUMIFS('Journal entrées et sorties'!E$8:E$515,'Journal entrées et sorties'!C$8:C$515,C304))</f>
        <v>0</v>
      </c>
      <c r="G304" s="64">
        <f>IF(C304="","",D304+E304-F304)</f>
        <v>1</v>
      </c>
      <c r="H304" s="54">
        <f>VLOOKUP(B304,'Base de donnée articles'!A248:F254,4,0)</f>
        <v>10</v>
      </c>
      <c r="I304" s="54">
        <f>H304*G304</f>
        <v>10</v>
      </c>
    </row>
    <row r="305" spans="2:9" x14ac:dyDescent="0.25">
      <c r="B305" s="48" t="str">
        <f>IF('Base de donnée articles'!A449="","",'Base de donnée articles'!A449)</f>
        <v>rotule</v>
      </c>
      <c r="C305" s="44" t="str">
        <f>IF('Base de donnée articles'!B449="","",'Base de donnée articles'!B449)</f>
        <v>rotule/gakr20pb droit</v>
      </c>
      <c r="D305" s="54">
        <v>0</v>
      </c>
      <c r="E305" s="54">
        <f>IF(B305="","",SUMIFS('Journal entrées et sorties'!D$8:D$415,'Journal entrées et sorties'!C$8:C$415,C305))</f>
        <v>0</v>
      </c>
      <c r="F305" s="54">
        <f>IF(C305="","",SUMIFS('Journal entrées et sorties'!E$8:E$515,'Journal entrées et sorties'!C$8:C$515,C305))</f>
        <v>0</v>
      </c>
      <c r="G305" s="64">
        <f>IF(C305="","",D305+E305-F305)</f>
        <v>0</v>
      </c>
      <c r="H305" s="54">
        <f>VLOOKUP(B305,'Base de donnée articles'!A449:F509,4,0)</f>
        <v>10</v>
      </c>
      <c r="I305" s="54">
        <f>H305*G305</f>
        <v>0</v>
      </c>
    </row>
    <row r="306" spans="2:9" x14ac:dyDescent="0.25">
      <c r="B306" s="48" t="str">
        <f>IF('Base de donnée articles'!A463="","",'Base de donnée articles'!A463)</f>
        <v>rotule</v>
      </c>
      <c r="C306" s="44" t="str">
        <f>IF('Base de donnée articles'!B463="","",'Base de donnée articles'!B463)</f>
        <v>rotule/gakl20-pb</v>
      </c>
      <c r="D306" s="54">
        <v>0</v>
      </c>
      <c r="E306" s="54">
        <f>IF(B306="","",SUMIFS('Journal entrées et sorties'!D$8:D$415,'Journal entrées et sorties'!C$8:C$415,C306))</f>
        <v>2</v>
      </c>
      <c r="F306" s="54">
        <f>IF(C306="","",SUMIFS('Journal entrées et sorties'!E$8:E$515,'Journal entrées et sorties'!C$8:C$515,C306))</f>
        <v>0</v>
      </c>
      <c r="G306" s="64">
        <f>IF(C306="","",D306+E306-F306)</f>
        <v>2</v>
      </c>
      <c r="H306" s="54">
        <f>VLOOKUP(B306,'Base de donnée articles'!A463:F523,4,0)</f>
        <v>10</v>
      </c>
      <c r="I306" s="54">
        <f>H306*G306</f>
        <v>20</v>
      </c>
    </row>
    <row r="307" spans="2:9" x14ac:dyDescent="0.25">
      <c r="B307" s="48" t="str">
        <f>IF('Base de donnée articles'!A485="","",'Base de donnée articles'!A485)</f>
        <v xml:space="preserve">rotule </v>
      </c>
      <c r="C307" s="44" t="str">
        <f>IF('Base de donnée articles'!B485="","",'Base de donnée articles'!B485)</f>
        <v>rotule /gakfr25pb</v>
      </c>
      <c r="D307" s="54">
        <v>0</v>
      </c>
      <c r="E307" s="65">
        <f>IF(B307="","",SUMIFS('Journal entrées et sorties'!D$8:D$415,'Journal entrées et sorties'!C$8:C$415,C307))</f>
        <v>4</v>
      </c>
      <c r="F307" s="54">
        <f>IF(C307="","",SUMIFS('Journal entrées et sorties'!E$8:E$515,'Journal entrées et sorties'!C$8:C$515,C307))</f>
        <v>4</v>
      </c>
      <c r="G307" s="64">
        <f>IF(C307="","",D307+E307-F307)</f>
        <v>0</v>
      </c>
      <c r="H307" s="54">
        <f>VLOOKUP(B307,'Base de donnée articles'!A485:F545,4,0)</f>
        <v>10</v>
      </c>
      <c r="I307" s="54">
        <f>H307*G307</f>
        <v>0</v>
      </c>
    </row>
    <row r="308" spans="2:9" ht="30" x14ac:dyDescent="0.25">
      <c r="B308" s="48" t="str">
        <f>IF('Base de donnée articles'!A249="","",'Base de donnée articles'!A249)</f>
        <v>Roue crantée motrice fenwick gerbeur</v>
      </c>
      <c r="C308" s="44" t="str">
        <f>IF('Base de donnée articles'!B249="","",'Base de donnée articles'!B249)</f>
        <v>Roue crantée motrice fenwick gerbeur/roue motrice 5 trous</v>
      </c>
      <c r="D308" s="54">
        <v>0</v>
      </c>
      <c r="E308" s="54">
        <f>IF(B308="","",SUMIFS('Journal entrées et sorties'!D$8:D$415,'Journal entrées et sorties'!C$8:C$415,C308))</f>
        <v>2</v>
      </c>
      <c r="F308" s="54">
        <f>IF(C308="","",SUMIFS('Journal entrées et sorties'!E$8:E$515,'Journal entrées et sorties'!C$8:C$515,C308))</f>
        <v>1</v>
      </c>
      <c r="G308" s="64">
        <f>IF(C308="","",D308+E308-F308)</f>
        <v>1</v>
      </c>
      <c r="H308" s="54">
        <f>VLOOKUP(B308,'Base de donnée articles'!A249:F255,4,0)</f>
        <v>10</v>
      </c>
      <c r="I308" s="54">
        <f>H308*G308</f>
        <v>10</v>
      </c>
    </row>
    <row r="309" spans="2:9" x14ac:dyDescent="0.25">
      <c r="B309" s="48" t="str">
        <f>IF('Base de donnée articles'!A250="","",'Base de donnée articles'!A250)</f>
        <v>roue motrice 4 trous</v>
      </c>
      <c r="C309" s="44" t="str">
        <f>IF('Base de donnée articles'!B250="","",'Base de donnée articles'!B250)</f>
        <v>roue motrice 4 trous/roue motrice 4 trous</v>
      </c>
      <c r="D309" s="54">
        <v>1</v>
      </c>
      <c r="E309" s="54">
        <f>IF(B309="","",SUMIFS('Journal entrées et sorties'!D$8:D$415,'Journal entrées et sorties'!C$8:C$415,C309))</f>
        <v>0</v>
      </c>
      <c r="F309" s="54">
        <f>IF(C309="","",SUMIFS('Journal entrées et sorties'!E$8:E$515,'Journal entrées et sorties'!C$8:C$515,C309))</f>
        <v>0</v>
      </c>
      <c r="G309" s="64">
        <f>IF(C309="","",D309+E309-F309)</f>
        <v>1</v>
      </c>
      <c r="H309" s="54">
        <f>VLOOKUP(B309,'Base de donnée articles'!A250:F256,4,0)</f>
        <v>10</v>
      </c>
      <c r="I309" s="54">
        <f>H309*G309</f>
        <v>10</v>
      </c>
    </row>
    <row r="310" spans="2:9" x14ac:dyDescent="0.25">
      <c r="B310" s="48" t="str">
        <f>IF('Base de donnée articles'!A251="","",'Base de donnée articles'!A251)</f>
        <v>Roue stabilisatrice fenwick gerbeur</v>
      </c>
      <c r="C310" s="44" t="str">
        <f>IF('Base de donnée articles'!B251="","",'Base de donnée articles'!B251)</f>
        <v xml:space="preserve">Roue stabilisatrice fenwick gerbeur/F0009933747 </v>
      </c>
      <c r="D310" s="54">
        <v>1</v>
      </c>
      <c r="E310" s="54">
        <f>IF(B310="","",SUMIFS('Journal entrées et sorties'!D$8:D$415,'Journal entrées et sorties'!C$8:C$415,C310))</f>
        <v>1</v>
      </c>
      <c r="F310" s="54">
        <f>IF(C310="","",SUMIFS('Journal entrées et sorties'!E$8:E$515,'Journal entrées et sorties'!C$8:C$515,C310))</f>
        <v>0</v>
      </c>
      <c r="G310" s="64">
        <f>IF(C310="","",D310+E310-F310)</f>
        <v>2</v>
      </c>
      <c r="H310" s="54">
        <f>VLOOKUP(B310,'Base de donnée articles'!A251:F256,4,0)</f>
        <v>10</v>
      </c>
      <c r="I310" s="54">
        <f>H310*G310</f>
        <v>20</v>
      </c>
    </row>
    <row r="311" spans="2:9" x14ac:dyDescent="0.25">
      <c r="B311" s="48" t="str">
        <f>IF('Base de donnée articles'!A253="","",'Base de donnée articles'!A253)</f>
        <v>roulement 1</v>
      </c>
      <c r="C311" s="44" t="str">
        <f>IF('Base de donnée articles'!B253="","",'Base de donnée articles'!B253)</f>
        <v>roulement 1/6002</v>
      </c>
      <c r="D311" s="54">
        <v>2</v>
      </c>
      <c r="E311" s="54">
        <f>IF(B311="","",SUMIFS('Journal entrées et sorties'!D$8:D$415,'Journal entrées et sorties'!C$8:C$415,C311))</f>
        <v>0</v>
      </c>
      <c r="F311" s="54">
        <f>IF(C311="","",SUMIFS('Journal entrées et sorties'!E$8:E$515,'Journal entrées et sorties'!C$8:C$515,C311))</f>
        <v>0</v>
      </c>
      <c r="G311" s="64">
        <f>IF(C311="","",D311+E311-F311)</f>
        <v>2</v>
      </c>
      <c r="H311" s="54">
        <f>VLOOKUP(B311,'Base de donnée articles'!A253:F258,4,0)</f>
        <v>10</v>
      </c>
      <c r="I311" s="54">
        <f>H311*G311</f>
        <v>20</v>
      </c>
    </row>
    <row r="312" spans="2:9" x14ac:dyDescent="0.25">
      <c r="B312" s="48" t="str">
        <f>IF('Base de donnée articles'!A254="","",'Base de donnée articles'!A254)</f>
        <v>roulement 10</v>
      </c>
      <c r="C312" s="44" t="str">
        <f>IF('Base de donnée articles'!B254="","",'Base de donnée articles'!B254)</f>
        <v>roulement 10/6015</v>
      </c>
      <c r="D312" s="54">
        <v>1</v>
      </c>
      <c r="E312" s="54">
        <f>IF(B312="","",SUMIFS('Journal entrées et sorties'!D$8:D$415,'Journal entrées et sorties'!C$8:C$415,C312))</f>
        <v>0</v>
      </c>
      <c r="F312" s="54">
        <f>IF(C312="","",SUMIFS('Journal entrées et sorties'!E$8:E$515,'Journal entrées et sorties'!C$8:C$515,C312))</f>
        <v>0</v>
      </c>
      <c r="G312" s="64">
        <f>IF(C312="","",D312+E312-F312)</f>
        <v>1</v>
      </c>
      <c r="H312" s="54">
        <f>VLOOKUP(B312,'Base de donnée articles'!A254:F260,4,0)</f>
        <v>10</v>
      </c>
      <c r="I312" s="54">
        <f>H312*G312</f>
        <v>10</v>
      </c>
    </row>
    <row r="313" spans="2:9" x14ac:dyDescent="0.25">
      <c r="B313" s="48" t="str">
        <f>IF('Base de donnée articles'!A255="","",'Base de donnée articles'!A255)</f>
        <v>roulement 12</v>
      </c>
      <c r="C313" s="44" t="str">
        <f>IF('Base de donnée articles'!B255="","",'Base de donnée articles'!B255)</f>
        <v>roulement 12/6202</v>
      </c>
      <c r="D313" s="54">
        <v>4</v>
      </c>
      <c r="E313" s="54">
        <f>IF(B313="","",SUMIFS('Journal entrées et sorties'!D$8:D$415,'Journal entrées et sorties'!C$8:C$415,C313))</f>
        <v>0</v>
      </c>
      <c r="F313" s="54">
        <f>IF(C313="","",SUMIFS('Journal entrées et sorties'!E$8:E$515,'Journal entrées et sorties'!C$8:C$515,C313))</f>
        <v>0</v>
      </c>
      <c r="G313" s="64">
        <f>IF(C313="","",D313+E313-F313)</f>
        <v>4</v>
      </c>
      <c r="H313" s="54">
        <f>VLOOKUP(B313,'Base de donnée articles'!A255:F261,4,0)</f>
        <v>10</v>
      </c>
      <c r="I313" s="54">
        <f>H313*G313</f>
        <v>40</v>
      </c>
    </row>
    <row r="314" spans="2:9" x14ac:dyDescent="0.25">
      <c r="B314" s="48" t="str">
        <f>IF('Base de donnée articles'!A256="","",'Base de donnée articles'!A256)</f>
        <v>roulement 13</v>
      </c>
      <c r="C314" s="44" t="str">
        <f>IF('Base de donnée articles'!B256="","",'Base de donnée articles'!B256)</f>
        <v>roulement 13/6203</v>
      </c>
      <c r="D314" s="54">
        <v>2</v>
      </c>
      <c r="E314" s="54">
        <f>IF(B314="","",SUMIFS('Journal entrées et sorties'!D$8:D$415,'Journal entrées et sorties'!C$8:C$415,C314))</f>
        <v>0</v>
      </c>
      <c r="F314" s="54">
        <f>IF(C314="","",SUMIFS('Journal entrées et sorties'!E$8:E$515,'Journal entrées et sorties'!C$8:C$515,C314))</f>
        <v>0</v>
      </c>
      <c r="G314" s="64">
        <f>IF(C314="","",D314+E314-F314)</f>
        <v>2</v>
      </c>
      <c r="H314" s="54">
        <f>VLOOKUP(B314,'Base de donnée articles'!A256:F261,4,0)</f>
        <v>10</v>
      </c>
      <c r="I314" s="54">
        <f>H314*G314</f>
        <v>20</v>
      </c>
    </row>
    <row r="315" spans="2:9" x14ac:dyDescent="0.25">
      <c r="B315" s="48" t="str">
        <f>IF('Base de donnée articles'!A257="","",'Base de donnée articles'!A257)</f>
        <v>roulement 14</v>
      </c>
      <c r="C315" s="44" t="str">
        <f>IF('Base de donnée articles'!B257="","",'Base de donnée articles'!B257)</f>
        <v>roulement 14/6204</v>
      </c>
      <c r="D315" s="54">
        <v>2</v>
      </c>
      <c r="E315" s="54">
        <f>IF(B315="","",SUMIFS('Journal entrées et sorties'!D$8:D$415,'Journal entrées et sorties'!C$8:C$415,C315))</f>
        <v>0</v>
      </c>
      <c r="F315" s="54">
        <f>IF(C315="","",SUMIFS('Journal entrées et sorties'!E$8:E$515,'Journal entrées et sorties'!C$8:C$515,C315))</f>
        <v>0</v>
      </c>
      <c r="G315" s="64">
        <f>IF(C315="","",D315+E315-F315)</f>
        <v>2</v>
      </c>
      <c r="H315" s="54">
        <f>VLOOKUP(B315,'Base de donnée articles'!A257:F261,4,0)</f>
        <v>10</v>
      </c>
      <c r="I315" s="54">
        <f>H315*G315</f>
        <v>20</v>
      </c>
    </row>
    <row r="316" spans="2:9" x14ac:dyDescent="0.25">
      <c r="B316" s="48" t="str">
        <f>IF('Base de donnée articles'!A258="","",'Base de donnée articles'!A258)</f>
        <v>roulement 16</v>
      </c>
      <c r="C316" s="44" t="str">
        <f>IF('Base de donnée articles'!B258="","",'Base de donnée articles'!B258)</f>
        <v>roulement 16/6205 2RS</v>
      </c>
      <c r="D316" s="54">
        <v>4</v>
      </c>
      <c r="E316" s="54">
        <f>IF(B316="","",SUMIFS('Journal entrées et sorties'!D$8:D$415,'Journal entrées et sorties'!C$8:C$415,C316))</f>
        <v>2</v>
      </c>
      <c r="F316" s="54">
        <f>IF(C316="","",SUMIFS('Journal entrées et sorties'!E$8:E$515,'Journal entrées et sorties'!C$8:C$515,C316))</f>
        <v>4</v>
      </c>
      <c r="G316" s="64">
        <f>IF(C316="","",D316+E316-F316)</f>
        <v>2</v>
      </c>
      <c r="H316" s="54">
        <f>VLOOKUP(B316,'Base de donnée articles'!A258:F262,4,0)</f>
        <v>10</v>
      </c>
      <c r="I316" s="54">
        <f>H316*G316</f>
        <v>20</v>
      </c>
    </row>
    <row r="317" spans="2:9" x14ac:dyDescent="0.25">
      <c r="B317" s="48" t="str">
        <f>IF('Base de donnée articles'!A259="","",'Base de donnée articles'!A259)</f>
        <v>roulement 17</v>
      </c>
      <c r="C317" s="44" t="str">
        <f>IF('Base de donnée articles'!B259="","",'Base de donnée articles'!B259)</f>
        <v>roulement 17/6206</v>
      </c>
      <c r="D317" s="54">
        <v>0</v>
      </c>
      <c r="E317" s="54">
        <f>IF(B317="","",SUMIFS('Journal entrées et sorties'!D$8:D$415,'Journal entrées et sorties'!C$8:C$415,C317))</f>
        <v>3</v>
      </c>
      <c r="F317" s="54">
        <f>IF(C317="","",SUMIFS('Journal entrées et sorties'!E$8:E$515,'Journal entrées et sorties'!C$8:C$515,C317))</f>
        <v>0</v>
      </c>
      <c r="G317" s="64">
        <f>IF(C317="","",D317+E317-F317)</f>
        <v>3</v>
      </c>
      <c r="H317" s="54">
        <f>VLOOKUP(B317,'Base de donnée articles'!A259:F262,4,0)</f>
        <v>10</v>
      </c>
      <c r="I317" s="54">
        <f>H317*G317</f>
        <v>30</v>
      </c>
    </row>
    <row r="318" spans="2:9" x14ac:dyDescent="0.25">
      <c r="B318" s="48" t="str">
        <f>IF('Base de donnée articles'!A260="","",'Base de donnée articles'!A260)</f>
        <v>roulement 18</v>
      </c>
      <c r="C318" s="44" t="str">
        <f>IF('Base de donnée articles'!B260="","",'Base de donnée articles'!B260)</f>
        <v>roulement 18/6207</v>
      </c>
      <c r="D318" s="54">
        <v>2</v>
      </c>
      <c r="E318" s="54">
        <f>IF(B318="","",SUMIFS('Journal entrées et sorties'!D$8:D$415,'Journal entrées et sorties'!C$8:C$415,C318))</f>
        <v>0</v>
      </c>
      <c r="F318" s="54">
        <f>IF(C318="","",SUMIFS('Journal entrées et sorties'!E$8:E$515,'Journal entrées et sorties'!C$8:C$515,C318))</f>
        <v>0</v>
      </c>
      <c r="G318" s="64">
        <f>IF(C318="","",D318+E318-F318)</f>
        <v>2</v>
      </c>
      <c r="H318" s="54">
        <f>VLOOKUP(B318,'Base de donnée articles'!A260:F263,4,0)</f>
        <v>10</v>
      </c>
      <c r="I318" s="54">
        <f>H318*G318</f>
        <v>20</v>
      </c>
    </row>
    <row r="319" spans="2:9" x14ac:dyDescent="0.25">
      <c r="B319" s="48" t="str">
        <f>IF('Base de donnée articles'!A261="","",'Base de donnée articles'!A261)</f>
        <v>roulement 19</v>
      </c>
      <c r="C319" s="44" t="str">
        <f>IF('Base de donnée articles'!B261="","",'Base de donnée articles'!B261)</f>
        <v>roulement 19/6208</v>
      </c>
      <c r="D319" s="54">
        <v>2</v>
      </c>
      <c r="E319" s="54">
        <f>IF(B319="","",SUMIFS('Journal entrées et sorties'!D$8:D$415,'Journal entrées et sorties'!C$8:C$415,C319))</f>
        <v>0</v>
      </c>
      <c r="F319" s="54">
        <f>IF(C319="","",SUMIFS('Journal entrées et sorties'!E$8:E$515,'Journal entrées et sorties'!C$8:C$515,C319))</f>
        <v>0</v>
      </c>
      <c r="G319" s="64">
        <f>IF(C319="","",D319+E319-F319)</f>
        <v>2</v>
      </c>
      <c r="H319" s="54">
        <f>VLOOKUP(B319,'Base de donnée articles'!A261:F264,4,0)</f>
        <v>10</v>
      </c>
      <c r="I319" s="54">
        <f>H319*G319</f>
        <v>20</v>
      </c>
    </row>
    <row r="320" spans="2:9" x14ac:dyDescent="0.25">
      <c r="B320" s="48" t="str">
        <f>IF('Base de donnée articles'!A262="","",'Base de donnée articles'!A262)</f>
        <v>roulement 2</v>
      </c>
      <c r="C320" s="44" t="str">
        <f>IF('Base de donnée articles'!B262="","",'Base de donnée articles'!B262)</f>
        <v>roulement 2/6004</v>
      </c>
      <c r="D320" s="54">
        <v>1</v>
      </c>
      <c r="E320" s="54">
        <f>IF(B320="","",SUMIFS('Journal entrées et sorties'!D$8:D$415,'Journal entrées et sorties'!C$8:C$415,C320))</f>
        <v>0</v>
      </c>
      <c r="F320" s="54">
        <f>IF(C320="","",SUMIFS('Journal entrées et sorties'!E$8:E$515,'Journal entrées et sorties'!C$8:C$515,C320))</f>
        <v>0</v>
      </c>
      <c r="G320" s="64">
        <f>IF(C320="","",D320+E320-F320)</f>
        <v>1</v>
      </c>
      <c r="H320" s="54">
        <f>VLOOKUP(B320,'Base de donnée articles'!A262:F266,4,0)</f>
        <v>10</v>
      </c>
      <c r="I320" s="54">
        <f>H320*G320</f>
        <v>10</v>
      </c>
    </row>
    <row r="321" spans="2:9" x14ac:dyDescent="0.25">
      <c r="B321" s="48" t="str">
        <f>IF('Base de donnée articles'!A263="","",'Base de donnée articles'!A263)</f>
        <v>roulement 23</v>
      </c>
      <c r="C321" s="44" t="str">
        <f>IF('Base de donnée articles'!B263="","",'Base de donnée articles'!B263)</f>
        <v>roulement 23/6209DDU CM</v>
      </c>
      <c r="D321" s="54">
        <v>2</v>
      </c>
      <c r="E321" s="54">
        <f>IF(B321="","",SUMIFS('Journal entrées et sorties'!D$8:D$415,'Journal entrées et sorties'!C$8:C$415,C321))</f>
        <v>0</v>
      </c>
      <c r="F321" s="54">
        <f>IF(C321="","",SUMIFS('Journal entrées et sorties'!E$8:E$515,'Journal entrées et sorties'!C$8:C$515,C321))</f>
        <v>0</v>
      </c>
      <c r="G321" s="64">
        <f>IF(C321="","",D321+E321-F321)</f>
        <v>2</v>
      </c>
      <c r="H321" s="54">
        <f>VLOOKUP(B321,'Base de donnée articles'!A263:F266,4,0)</f>
        <v>10</v>
      </c>
      <c r="I321" s="54">
        <f>H321*G321</f>
        <v>20</v>
      </c>
    </row>
    <row r="322" spans="2:9" x14ac:dyDescent="0.25">
      <c r="B322" s="48" t="str">
        <f>IF('Base de donnée articles'!A264="","",'Base de donnée articles'!A264)</f>
        <v>roulement 25</v>
      </c>
      <c r="C322" s="44" t="str">
        <f>IF('Base de donnée articles'!B264="","",'Base de donnée articles'!B264)</f>
        <v>roulement 25/6210ZZCM</v>
      </c>
      <c r="D322" s="54">
        <v>1</v>
      </c>
      <c r="E322" s="54">
        <f>IF(B322="","",SUMIFS('Journal entrées et sorties'!D$8:D$415,'Journal entrées et sorties'!C$8:C$415,C322))</f>
        <v>0</v>
      </c>
      <c r="F322" s="54">
        <f>IF(C322="","",SUMIFS('Journal entrées et sorties'!E$8:E$515,'Journal entrées et sorties'!C$8:C$515,C322))</f>
        <v>0</v>
      </c>
      <c r="G322" s="64">
        <f>IF(C322="","",D322+E322-F322)</f>
        <v>1</v>
      </c>
      <c r="H322" s="54">
        <f>VLOOKUP(B322,'Base de donnée articles'!A264:F267,4,0)</f>
        <v>10</v>
      </c>
      <c r="I322" s="54">
        <f>H322*G322</f>
        <v>10</v>
      </c>
    </row>
    <row r="323" spans="2:9" x14ac:dyDescent="0.25">
      <c r="B323" s="48" t="str">
        <f>IF('Base de donnée articles'!A265="","",'Base de donnée articles'!A265)</f>
        <v>roulement 26</v>
      </c>
      <c r="C323" s="44" t="str">
        <f>IF('Base de donnée articles'!B265="","",'Base de donnée articles'!B265)</f>
        <v>roulement 26/6211</v>
      </c>
      <c r="D323" s="54">
        <v>1</v>
      </c>
      <c r="E323" s="54">
        <f>IF(B323="","",SUMIFS('Journal entrées et sorties'!D$8:D$415,'Journal entrées et sorties'!C$8:C$415,C323))</f>
        <v>0</v>
      </c>
      <c r="F323" s="54">
        <f>IF(C323="","",SUMIFS('Journal entrées et sorties'!E$8:E$515,'Journal entrées et sorties'!C$8:C$515,C323))</f>
        <v>0</v>
      </c>
      <c r="G323" s="64">
        <f>IF(C323="","",D323+E323-F323)</f>
        <v>1</v>
      </c>
      <c r="H323" s="54">
        <f>VLOOKUP(B323,'Base de donnée articles'!A265:F269,4,0)</f>
        <v>10</v>
      </c>
      <c r="I323" s="54">
        <f>H323*G323</f>
        <v>10</v>
      </c>
    </row>
    <row r="324" spans="2:9" x14ac:dyDescent="0.25">
      <c r="B324" s="48" t="str">
        <f>IF('Base de donnée articles'!A266="","",'Base de donnée articles'!A266)</f>
        <v>roulement 29</v>
      </c>
      <c r="C324" s="44" t="str">
        <f>IF('Base de donnée articles'!B266="","",'Base de donnée articles'!B266)</f>
        <v>roulement 29/6212</v>
      </c>
      <c r="D324" s="54">
        <v>1</v>
      </c>
      <c r="E324" s="54">
        <f>IF(B324="","",SUMIFS('Journal entrées et sorties'!D$8:D$415,'Journal entrées et sorties'!C$8:C$415,C324))</f>
        <v>0</v>
      </c>
      <c r="F324" s="54">
        <f>IF(C324="","",SUMIFS('Journal entrées et sorties'!E$8:E$515,'Journal entrées et sorties'!C$8:C$515,C324))</f>
        <v>0</v>
      </c>
      <c r="G324" s="64">
        <f>IF(C324="","",D324+E324-F324)</f>
        <v>1</v>
      </c>
      <c r="H324" s="54">
        <f>VLOOKUP(B324,'Base de donnée articles'!A266:F269,4,0)</f>
        <v>10</v>
      </c>
      <c r="I324" s="54">
        <f>H324*G324</f>
        <v>10</v>
      </c>
    </row>
    <row r="325" spans="2:9" x14ac:dyDescent="0.25">
      <c r="B325" s="48" t="str">
        <f>IF('Base de donnée articles'!A267="","",'Base de donnée articles'!A267)</f>
        <v>roulement 3</v>
      </c>
      <c r="C325" s="44" t="str">
        <f>IF('Base de donnée articles'!B267="","",'Base de donnée articles'!B267)</f>
        <v>roulement 3/6005</v>
      </c>
      <c r="D325" s="54">
        <v>1</v>
      </c>
      <c r="E325" s="54">
        <f>IF(B325="","",SUMIFS('Journal entrées et sorties'!D$8:D$415,'Journal entrées et sorties'!C$8:C$415,C325))</f>
        <v>0</v>
      </c>
      <c r="F325" s="54">
        <f>IF(C325="","",SUMIFS('Journal entrées et sorties'!E$8:E$515,'Journal entrées et sorties'!C$8:C$515,C325))</f>
        <v>0</v>
      </c>
      <c r="G325" s="64">
        <f>IF(C325="","",D325+E325-F325)</f>
        <v>1</v>
      </c>
      <c r="H325" s="54">
        <f>VLOOKUP(B325,'Base de donnée articles'!A267:F272,4,0)</f>
        <v>10</v>
      </c>
      <c r="I325" s="54">
        <f>H325*G325</f>
        <v>10</v>
      </c>
    </row>
    <row r="326" spans="2:9" x14ac:dyDescent="0.25">
      <c r="B326" s="48" t="str">
        <f>IF('Base de donnée articles'!A268="","",'Base de donnée articles'!A268)</f>
        <v>roulement 32</v>
      </c>
      <c r="C326" s="44" t="str">
        <f>IF('Base de donnée articles'!B268="","",'Base de donnée articles'!B268)</f>
        <v>roulement 32/6213</v>
      </c>
      <c r="D326" s="54">
        <v>1</v>
      </c>
      <c r="E326" s="54">
        <f>IF(B326="","",SUMIFS('Journal entrées et sorties'!D$8:D$415,'Journal entrées et sorties'!C$8:C$415,C326))</f>
        <v>0</v>
      </c>
      <c r="F326" s="54">
        <f>IF(C326="","",SUMIFS('Journal entrées et sorties'!E$8:E$515,'Journal entrées et sorties'!C$8:C$515,C326))</f>
        <v>0</v>
      </c>
      <c r="G326" s="64">
        <f>IF(C326="","",D326+E326-F326)</f>
        <v>1</v>
      </c>
      <c r="H326" s="54">
        <f>VLOOKUP(B326,'Base de donnée articles'!A268:F274,4,0)</f>
        <v>10</v>
      </c>
      <c r="I326" s="54">
        <f>H326*G326</f>
        <v>10</v>
      </c>
    </row>
    <row r="327" spans="2:9" x14ac:dyDescent="0.25">
      <c r="B327" s="48" t="str">
        <f>IF('Base de donnée articles'!A269="","",'Base de donnée articles'!A269)</f>
        <v>roulement 34</v>
      </c>
      <c r="C327" s="44" t="str">
        <f>IF('Base de donnée articles'!B269="","",'Base de donnée articles'!B269)</f>
        <v>roulement 34/6217CM</v>
      </c>
      <c r="D327" s="54">
        <v>1</v>
      </c>
      <c r="E327" s="54">
        <f>IF(B327="","",SUMIFS('Journal entrées et sorties'!D$8:D$415,'Journal entrées et sorties'!C$8:C$415,C327))</f>
        <v>0</v>
      </c>
      <c r="F327" s="54">
        <f>IF(C327="","",SUMIFS('Journal entrées et sorties'!E$8:E$515,'Journal entrées et sorties'!C$8:C$515,C327))</f>
        <v>0</v>
      </c>
      <c r="G327" s="64">
        <f>IF(C327="","",D327+E327-F327)</f>
        <v>1</v>
      </c>
      <c r="H327" s="54">
        <f>VLOOKUP(B327,'Base de donnée articles'!A269:F274,4,0)</f>
        <v>10</v>
      </c>
      <c r="I327" s="54">
        <f>H327*G327</f>
        <v>10</v>
      </c>
    </row>
    <row r="328" spans="2:9" x14ac:dyDescent="0.25">
      <c r="B328" s="48" t="str">
        <f>IF('Base de donnée articles'!A270="","",'Base de donnée articles'!A270)</f>
        <v>roulement 35</v>
      </c>
      <c r="C328" s="44" t="str">
        <f>IF('Base de donnée articles'!B270="","",'Base de donnée articles'!B270)</f>
        <v>roulement 35/6301</v>
      </c>
      <c r="D328" s="54">
        <v>1</v>
      </c>
      <c r="E328" s="54">
        <f>IF(B328="","",SUMIFS('Journal entrées et sorties'!D$8:D$415,'Journal entrées et sorties'!C$8:C$415,C328))</f>
        <v>0</v>
      </c>
      <c r="F328" s="54">
        <f>IF(C328="","",SUMIFS('Journal entrées et sorties'!E$8:E$515,'Journal entrées et sorties'!C$8:C$515,C328))</f>
        <v>0</v>
      </c>
      <c r="G328" s="64">
        <f>IF(C328="","",D328+E328-F328)</f>
        <v>1</v>
      </c>
      <c r="H328" s="54">
        <f>VLOOKUP(B328,'Base de donnée articles'!A270:F274,4,0)</f>
        <v>10</v>
      </c>
      <c r="I328" s="54">
        <f>H328*G328</f>
        <v>10</v>
      </c>
    </row>
    <row r="329" spans="2:9" x14ac:dyDescent="0.25">
      <c r="B329" s="48" t="str">
        <f>IF('Base de donnée articles'!A271="","",'Base de donnée articles'!A271)</f>
        <v>roulement 37</v>
      </c>
      <c r="C329" s="44" t="str">
        <f>IF('Base de donnée articles'!B271="","",'Base de donnée articles'!B271)</f>
        <v>roulement 37/6302</v>
      </c>
      <c r="D329" s="54">
        <v>2</v>
      </c>
      <c r="E329" s="54">
        <f>IF(B329="","",SUMIFS('Journal entrées et sorties'!D$8:D$415,'Journal entrées et sorties'!C$8:C$415,C329))</f>
        <v>0</v>
      </c>
      <c r="F329" s="54">
        <f>IF(C329="","",SUMIFS('Journal entrées et sorties'!E$8:E$515,'Journal entrées et sorties'!C$8:C$515,C329))</f>
        <v>0</v>
      </c>
      <c r="G329" s="64">
        <f>IF(C329="","",D329+E329-F329)</f>
        <v>2</v>
      </c>
      <c r="H329" s="54">
        <f>VLOOKUP(B329,'Base de donnée articles'!A271:F274,4,0)</f>
        <v>10</v>
      </c>
      <c r="I329" s="54">
        <f>H329*G329</f>
        <v>20</v>
      </c>
    </row>
    <row r="330" spans="2:9" x14ac:dyDescent="0.25">
      <c r="B330" s="48" t="str">
        <f>IF('Base de donnée articles'!A272="","",'Base de donnée articles'!A272)</f>
        <v>roulement 38</v>
      </c>
      <c r="C330" s="44" t="str">
        <f>IF('Base de donnée articles'!B272="","",'Base de donnée articles'!B272)</f>
        <v>roulement 38/6303</v>
      </c>
      <c r="D330" s="54">
        <v>1</v>
      </c>
      <c r="E330" s="54">
        <f>IF(B330="","",SUMIFS('Journal entrées et sorties'!D$8:D$415,'Journal entrées et sorties'!C$8:C$415,C330))</f>
        <v>0</v>
      </c>
      <c r="F330" s="54">
        <f>IF(C330="","",SUMIFS('Journal entrées et sorties'!E$8:E$515,'Journal entrées et sorties'!C$8:C$515,C330))</f>
        <v>0</v>
      </c>
      <c r="G330" s="64">
        <f>IF(C330="","",D330+E330-F330)</f>
        <v>1</v>
      </c>
      <c r="H330" s="54">
        <f>VLOOKUP(B330,'Base de donnée articles'!A272:F275,4,0)</f>
        <v>10</v>
      </c>
      <c r="I330" s="54">
        <f>H330*G330</f>
        <v>10</v>
      </c>
    </row>
    <row r="331" spans="2:9" x14ac:dyDescent="0.25">
      <c r="B331" s="48" t="str">
        <f>IF('Base de donnée articles'!A273="","",'Base de donnée articles'!A273)</f>
        <v>roulement 39</v>
      </c>
      <c r="C331" s="44" t="str">
        <f>IF('Base de donnée articles'!B273="","",'Base de donnée articles'!B273)</f>
        <v>roulement 39/6304</v>
      </c>
      <c r="D331" s="54">
        <v>2</v>
      </c>
      <c r="E331" s="54">
        <f>IF(B331="","",SUMIFS('Journal entrées et sorties'!D$8:D$415,'Journal entrées et sorties'!C$8:C$415,C331))</f>
        <v>0</v>
      </c>
      <c r="F331" s="54">
        <f>IF(C331="","",SUMIFS('Journal entrées et sorties'!E$8:E$515,'Journal entrées et sorties'!C$8:C$515,C331))</f>
        <v>0</v>
      </c>
      <c r="G331" s="64">
        <f>IF(C331="","",D331+E331-F331)</f>
        <v>2</v>
      </c>
      <c r="H331" s="54">
        <f>VLOOKUP(B331,'Base de donnée articles'!A273:F275,4,0)</f>
        <v>10</v>
      </c>
      <c r="I331" s="54">
        <f>H331*G331</f>
        <v>20</v>
      </c>
    </row>
    <row r="332" spans="2:9" x14ac:dyDescent="0.25">
      <c r="B332" s="48" t="str">
        <f>IF('Base de donnée articles'!A274="","",'Base de donnée articles'!A274)</f>
        <v>roulement 4</v>
      </c>
      <c r="C332" s="44" t="str">
        <f>IF('Base de donnée articles'!B274="","",'Base de donnée articles'!B274)</f>
        <v>roulement 4/6008</v>
      </c>
      <c r="D332" s="54">
        <v>1</v>
      </c>
      <c r="E332" s="54">
        <f>IF(B332="","",SUMIFS('Journal entrées et sorties'!D$8:D$415,'Journal entrées et sorties'!C$8:C$415,C332))</f>
        <v>0</v>
      </c>
      <c r="F332" s="54">
        <f>IF(C332="","",SUMIFS('Journal entrées et sorties'!E$8:E$515,'Journal entrées et sorties'!C$8:C$515,C332))</f>
        <v>0</v>
      </c>
      <c r="G332" s="64">
        <f>IF(C332="","",D332+E332-F332)</f>
        <v>1</v>
      </c>
      <c r="H332" s="54">
        <f>VLOOKUP(B332,'Base de donnée articles'!A274:F275,4,0)</f>
        <v>10</v>
      </c>
      <c r="I332" s="54">
        <f>H332*G332</f>
        <v>10</v>
      </c>
    </row>
    <row r="333" spans="2:9" x14ac:dyDescent="0.25">
      <c r="B333" s="48" t="str">
        <f>IF('Base de donnée articles'!A275="","",'Base de donnée articles'!A275)</f>
        <v>roulement 40</v>
      </c>
      <c r="C333" s="44" t="str">
        <f>IF('Base de donnée articles'!B275="","",'Base de donnée articles'!B275)</f>
        <v>roulement 40/6306</v>
      </c>
      <c r="D333" s="54">
        <v>1</v>
      </c>
      <c r="E333" s="54">
        <f>IF(B333="","",SUMIFS('Journal entrées et sorties'!D$8:D$415,'Journal entrées et sorties'!C$8:C$415,C333))</f>
        <v>0</v>
      </c>
      <c r="F333" s="54">
        <f>IF(C333="","",SUMIFS('Journal entrées et sorties'!E$8:E$515,'Journal entrées et sorties'!C$8:C$515,C333))</f>
        <v>0</v>
      </c>
      <c r="G333" s="64">
        <f>IF(C333="","",D333+E333-F333)</f>
        <v>1</v>
      </c>
      <c r="H333" s="54">
        <f>VLOOKUP(B333,'Base de donnée articles'!A275:F277,4,0)</f>
        <v>10</v>
      </c>
      <c r="I333" s="54">
        <f>H333*G333</f>
        <v>10</v>
      </c>
    </row>
    <row r="334" spans="2:9" x14ac:dyDescent="0.25">
      <c r="B334" s="48" t="str">
        <f>IF('Base de donnée articles'!A276="","",'Base de donnée articles'!A276)</f>
        <v>roulement 45</v>
      </c>
      <c r="C334" s="44" t="str">
        <f>IF('Base de donnée articles'!B276="","",'Base de donnée articles'!B276)</f>
        <v>roulement 45/6307ZZ J30</v>
      </c>
      <c r="D334" s="54">
        <v>2</v>
      </c>
      <c r="E334" s="54">
        <f>IF(B334="","",SUMIFS('Journal entrées et sorties'!D$8:D$415,'Journal entrées et sorties'!C$8:C$415,C334))</f>
        <v>0</v>
      </c>
      <c r="F334" s="54">
        <f>IF(C334="","",SUMIFS('Journal entrées et sorties'!E$8:E$515,'Journal entrées et sorties'!C$8:C$515,C334))</f>
        <v>0</v>
      </c>
      <c r="G334" s="64">
        <f>IF(C334="","",D334+E334-F334)</f>
        <v>2</v>
      </c>
      <c r="H334" s="54">
        <f>VLOOKUP(B334,'Base de donnée articles'!A276:F281,4,0)</f>
        <v>10</v>
      </c>
      <c r="I334" s="54">
        <f>H334*G334</f>
        <v>20</v>
      </c>
    </row>
    <row r="335" spans="2:9" x14ac:dyDescent="0.25">
      <c r="B335" s="48" t="str">
        <f>IF('Base de donnée articles'!A277="","",'Base de donnée articles'!A277)</f>
        <v>roulement 50</v>
      </c>
      <c r="C335" s="44" t="str">
        <f>IF('Base de donnée articles'!B277="","",'Base de donnée articles'!B277)</f>
        <v>roulement 50/6308DDU B AS2S</v>
      </c>
      <c r="D335" s="54">
        <v>1</v>
      </c>
      <c r="E335" s="54">
        <f>IF(B335="","",SUMIFS('Journal entrées et sorties'!D$8:D$415,'Journal entrées et sorties'!C$8:C$415,C335))</f>
        <v>0</v>
      </c>
      <c r="F335" s="54">
        <f>IF(C335="","",SUMIFS('Journal entrées et sorties'!E$8:E$515,'Journal entrées et sorties'!C$8:C$515,C335))</f>
        <v>0</v>
      </c>
      <c r="G335" s="64">
        <f>IF(C335="","",D335+E335-F335)</f>
        <v>1</v>
      </c>
      <c r="H335" s="54">
        <f>VLOOKUP(B335,'Base de donnée articles'!A277:F282,4,0)</f>
        <v>10</v>
      </c>
      <c r="I335" s="54">
        <f>H335*G335</f>
        <v>10</v>
      </c>
    </row>
    <row r="336" spans="2:9" x14ac:dyDescent="0.25">
      <c r="B336" s="48" t="str">
        <f>IF('Base de donnée articles'!A278="","",'Base de donnée articles'!A278)</f>
        <v>roulement 51</v>
      </c>
      <c r="C336" s="44" t="str">
        <f>IF('Base de donnée articles'!B278="","",'Base de donnée articles'!B278)</f>
        <v>roulement 51/6309</v>
      </c>
      <c r="D336" s="54">
        <v>1</v>
      </c>
      <c r="E336" s="54">
        <f>IF(B336="","",SUMIFS('Journal entrées et sorties'!D$8:D$415,'Journal entrées et sorties'!C$8:C$415,C336))</f>
        <v>0</v>
      </c>
      <c r="F336" s="54">
        <f>IF(C336="","",SUMIFS('Journal entrées et sorties'!E$8:E$515,'Journal entrées et sorties'!C$8:C$515,C336))</f>
        <v>0</v>
      </c>
      <c r="G336" s="64">
        <f>IF(C336="","",D336+E336-F336)</f>
        <v>1</v>
      </c>
      <c r="H336" s="54">
        <f>VLOOKUP(B336,'Base de donnée articles'!A278:F284,4,0)</f>
        <v>10</v>
      </c>
      <c r="I336" s="54">
        <f>H336*G336</f>
        <v>10</v>
      </c>
    </row>
    <row r="337" spans="2:9" x14ac:dyDescent="0.25">
      <c r="B337" s="48" t="str">
        <f>IF('Base de donnée articles'!A279="","",'Base de donnée articles'!A279)</f>
        <v>roulement 53</v>
      </c>
      <c r="C337" s="44" t="str">
        <f>IF('Base de donnée articles'!B279="","",'Base de donnée articles'!B279)</f>
        <v>roulement 53/6312DDU CM NS7S</v>
      </c>
      <c r="D337" s="54">
        <v>1</v>
      </c>
      <c r="E337" s="54">
        <f>IF(B337="","",SUMIFS('Journal entrées et sorties'!D$8:D$415,'Journal entrées et sorties'!C$8:C$415,C337))</f>
        <v>0</v>
      </c>
      <c r="F337" s="54">
        <f>IF(C337="","",SUMIFS('Journal entrées et sorties'!E$8:E$515,'Journal entrées et sorties'!C$8:C$515,C337))</f>
        <v>0</v>
      </c>
      <c r="G337" s="64">
        <f>IF(C337="","",D337+E337-F337)</f>
        <v>1</v>
      </c>
      <c r="H337" s="54">
        <f>VLOOKUP(B337,'Base de donnée articles'!A279:F284,4,0)</f>
        <v>10</v>
      </c>
      <c r="I337" s="54">
        <f>H337*G337</f>
        <v>10</v>
      </c>
    </row>
    <row r="338" spans="2:9" x14ac:dyDescent="0.25">
      <c r="B338" s="48" t="str">
        <f>IF('Base de donnée articles'!A280="","",'Base de donnée articles'!A280)</f>
        <v>roulement 54</v>
      </c>
      <c r="C338" s="44" t="str">
        <f>IF('Base de donnée articles'!B280="","",'Base de donnée articles'!B280)</f>
        <v>roulement 54/6408</v>
      </c>
      <c r="D338" s="54">
        <v>1</v>
      </c>
      <c r="E338" s="54">
        <f>IF(B338="","",SUMIFS('Journal entrées et sorties'!D$8:D$415,'Journal entrées et sorties'!C$8:C$415,C338))</f>
        <v>0</v>
      </c>
      <c r="F338" s="54">
        <f>IF(C338="","",SUMIFS('Journal entrées et sorties'!E$8:E$515,'Journal entrées et sorties'!C$8:C$515,C338))</f>
        <v>0</v>
      </c>
      <c r="G338" s="64">
        <f>IF(C338="","",D338+E338-F338)</f>
        <v>1</v>
      </c>
      <c r="H338" s="54">
        <f>VLOOKUP(B338,'Base de donnée articles'!A280:F284,4,0)</f>
        <v>10</v>
      </c>
      <c r="I338" s="54">
        <f>H338*G338</f>
        <v>10</v>
      </c>
    </row>
    <row r="339" spans="2:9" x14ac:dyDescent="0.25">
      <c r="B339" s="48" t="str">
        <f>IF('Base de donnée articles'!A281="","",'Base de donnée articles'!A281)</f>
        <v>roulement 56</v>
      </c>
      <c r="C339" s="44" t="str">
        <f>IF('Base de donnée articles'!B281="","",'Base de donnée articles'!B281)</f>
        <v>roulement 56/6804</v>
      </c>
      <c r="D339" s="54">
        <v>1</v>
      </c>
      <c r="E339" s="54">
        <f>IF(B339="","",SUMIFS('Journal entrées et sorties'!D$8:D$415,'Journal entrées et sorties'!C$8:C$415,C339))</f>
        <v>0</v>
      </c>
      <c r="F339" s="54">
        <f>IF(C339="","",SUMIFS('Journal entrées et sorties'!E$8:E$515,'Journal entrées et sorties'!C$8:C$515,C339))</f>
        <v>0</v>
      </c>
      <c r="G339" s="64">
        <f>IF(C339="","",D339+E339-F339)</f>
        <v>1</v>
      </c>
      <c r="H339" s="54">
        <f>VLOOKUP(B339,'Base de donnée articles'!A281:F284,4,0)</f>
        <v>10</v>
      </c>
      <c r="I339" s="54">
        <f>H339*G339</f>
        <v>10</v>
      </c>
    </row>
    <row r="340" spans="2:9" x14ac:dyDescent="0.25">
      <c r="B340" s="48" t="str">
        <f>IF('Base de donnée articles'!A282="","",'Base de donnée articles'!A282)</f>
        <v>roulement 57</v>
      </c>
      <c r="C340" s="44" t="str">
        <f>IF('Base de donnée articles'!B282="","",'Base de donnée articles'!B282)</f>
        <v>roulement 57/Type 6207.2RSR</v>
      </c>
      <c r="D340" s="54">
        <v>4</v>
      </c>
      <c r="E340" s="54">
        <f>IF(B340="","",SUMIFS('Journal entrées et sorties'!D$8:D$415,'Journal entrées et sorties'!C$8:C$415,C340))</f>
        <v>0</v>
      </c>
      <c r="F340" s="54">
        <f>IF(C340="","",SUMIFS('Journal entrées et sorties'!E$8:E$515,'Journal entrées et sorties'!C$8:C$515,C340))</f>
        <v>0</v>
      </c>
      <c r="G340" s="64">
        <f>IF(C340="","",D340+E340-F340)</f>
        <v>4</v>
      </c>
      <c r="H340" s="54">
        <f>VLOOKUP(B340,'Base de donnée articles'!A282:F284,4,0)</f>
        <v>10</v>
      </c>
      <c r="I340" s="54">
        <f>H340*G340</f>
        <v>40</v>
      </c>
    </row>
    <row r="341" spans="2:9" x14ac:dyDescent="0.25">
      <c r="B341" s="48" t="str">
        <f>IF('Base de donnée articles'!A283="","",'Base de donnée articles'!A283)</f>
        <v>roulement 58</v>
      </c>
      <c r="C341" s="44" t="str">
        <f>IF('Base de donnée articles'!B283="","",'Base de donnée articles'!B283)</f>
        <v>roulement 58/6002-C-2HRS</v>
      </c>
      <c r="D341" s="54">
        <v>2</v>
      </c>
      <c r="E341" s="54">
        <f>IF(B341="","",SUMIFS('Journal entrées et sorties'!D$8:D$415,'Journal entrées et sorties'!C$8:C$415,C341))</f>
        <v>0</v>
      </c>
      <c r="F341" s="54">
        <f>IF(C341="","",SUMIFS('Journal entrées et sorties'!E$8:E$515,'Journal entrées et sorties'!C$8:C$515,C341))</f>
        <v>0</v>
      </c>
      <c r="G341" s="64">
        <f>IF(C341="","",D341+E341-F341)</f>
        <v>2</v>
      </c>
      <c r="H341" s="54">
        <f>VLOOKUP(B341,'Base de donnée articles'!A283:F285,4,0)</f>
        <v>10</v>
      </c>
      <c r="I341" s="54">
        <f>H341*G341</f>
        <v>20</v>
      </c>
    </row>
    <row r="342" spans="2:9" x14ac:dyDescent="0.25">
      <c r="B342" s="48" t="str">
        <f>IF('Base de donnée articles'!A284="","",'Base de donnée articles'!A284)</f>
        <v>roulement 59</v>
      </c>
      <c r="C342" s="44" t="str">
        <f>IF('Base de donnée articles'!B284="","",'Base de donnée articles'!B284)</f>
        <v>roulement 59/6003-2RSR</v>
      </c>
      <c r="D342" s="54">
        <v>1</v>
      </c>
      <c r="E342" s="54">
        <f>IF(B342="","",SUMIFS('Journal entrées et sorties'!D$8:D$415,'Journal entrées et sorties'!C$8:C$415,C342))</f>
        <v>0</v>
      </c>
      <c r="F342" s="54">
        <f>IF(C342="","",SUMIFS('Journal entrées et sorties'!E$8:E$515,'Journal entrées et sorties'!C$8:C$515,C342))</f>
        <v>0</v>
      </c>
      <c r="G342" s="64">
        <f>IF(C342="","",D342+E342-F342)</f>
        <v>1</v>
      </c>
      <c r="H342" s="54">
        <f>VLOOKUP(B342,'Base de donnée articles'!A284:F285,4,0)</f>
        <v>10</v>
      </c>
      <c r="I342" s="54">
        <f>H342*G342</f>
        <v>10</v>
      </c>
    </row>
    <row r="343" spans="2:9" x14ac:dyDescent="0.25">
      <c r="B343" s="48" t="str">
        <f>IF('Base de donnée articles'!A285="","",'Base de donnée articles'!A285)</f>
        <v>roulement 6</v>
      </c>
      <c r="C343" s="44" t="str">
        <f>IF('Base de donnée articles'!B285="","",'Base de donnée articles'!B285)</f>
        <v>roulement 6/6010</v>
      </c>
      <c r="D343" s="54">
        <v>1</v>
      </c>
      <c r="E343" s="54">
        <f>IF(B343="","",SUMIFS('Journal entrées et sorties'!D$8:D$415,'Journal entrées et sorties'!C$8:C$415,C343))</f>
        <v>0</v>
      </c>
      <c r="F343" s="54">
        <f>IF(C343="","",SUMIFS('Journal entrées et sorties'!E$8:E$515,'Journal entrées et sorties'!C$8:C$515,C343))</f>
        <v>0</v>
      </c>
      <c r="G343" s="64">
        <f>IF(C343="","",D343+E343-F343)</f>
        <v>1</v>
      </c>
      <c r="H343" s="54">
        <f>VLOOKUP(B343,'Base de donnée articles'!A285:F286,4,0)</f>
        <v>10</v>
      </c>
      <c r="I343" s="54">
        <f>H343*G343</f>
        <v>10</v>
      </c>
    </row>
    <row r="344" spans="2:9" x14ac:dyDescent="0.25">
      <c r="B344" s="48" t="str">
        <f>IF('Base de donnée articles'!A286="","",'Base de donnée articles'!A286)</f>
        <v>roulement 65</v>
      </c>
      <c r="C344" s="44" t="str">
        <f>IF('Base de donnée articles'!B286="","",'Base de donnée articles'!B286)</f>
        <v>roulement 65/6005DU</v>
      </c>
      <c r="D344" s="54">
        <v>1</v>
      </c>
      <c r="E344" s="54">
        <f>IF(B344="","",SUMIFS('Journal entrées et sorties'!D$8:D$415,'Journal entrées et sorties'!C$8:C$415,C344))</f>
        <v>0</v>
      </c>
      <c r="F344" s="54">
        <f>IF(C344="","",SUMIFS('Journal entrées et sorties'!E$8:E$515,'Journal entrées et sorties'!C$8:C$515,C344))</f>
        <v>0</v>
      </c>
      <c r="G344" s="64">
        <f>IF(C344="","",D344+E344-F344)</f>
        <v>1</v>
      </c>
      <c r="H344" s="54">
        <f>VLOOKUP(B344,'Base de donnée articles'!A286:F288,4,0)</f>
        <v>10</v>
      </c>
      <c r="I344" s="54">
        <f>H344*G344</f>
        <v>10</v>
      </c>
    </row>
    <row r="345" spans="2:9" x14ac:dyDescent="0.25">
      <c r="B345" s="48" t="str">
        <f>IF('Base de donnée articles'!A287="","",'Base de donnée articles'!A287)</f>
        <v>roulement 7</v>
      </c>
      <c r="C345" s="44" t="str">
        <f>IF('Base de donnée articles'!B287="","",'Base de donnée articles'!B287)</f>
        <v>roulement 7/6010CM</v>
      </c>
      <c r="D345" s="54">
        <v>1</v>
      </c>
      <c r="E345" s="54">
        <f>IF(B345="","",SUMIFS('Journal entrées et sorties'!D$8:D$415,'Journal entrées et sorties'!C$8:C$415,C345))</f>
        <v>0</v>
      </c>
      <c r="F345" s="54">
        <f>IF(C345="","",SUMIFS('Journal entrées et sorties'!E$8:E$515,'Journal entrées et sorties'!C$8:C$515,C345))</f>
        <v>0</v>
      </c>
      <c r="G345" s="64">
        <f>IF(C345="","",D345+E345-F345)</f>
        <v>1</v>
      </c>
      <c r="H345" s="54">
        <f>VLOOKUP(B345,'Base de donnée articles'!A287:F292,4,0)</f>
        <v>10</v>
      </c>
      <c r="I345" s="54">
        <f>H345*G345</f>
        <v>10</v>
      </c>
    </row>
    <row r="346" spans="2:9" x14ac:dyDescent="0.25">
      <c r="B346" s="48" t="str">
        <f>IF('Base de donnée articles'!A288="","",'Base de donnée articles'!A288)</f>
        <v>roulement 75</v>
      </c>
      <c r="C346" s="44" t="str">
        <f>IF('Base de donnée articles'!B288="","",'Base de donnée articles'!B288)</f>
        <v>roulement 75/6205DDU</v>
      </c>
      <c r="D346" s="54">
        <v>4</v>
      </c>
      <c r="E346" s="54">
        <f>IF(B346="","",SUMIFS('Journal entrées et sorties'!D$8:D$415,'Journal entrées et sorties'!C$8:C$415,C346))</f>
        <v>4</v>
      </c>
      <c r="F346" s="54">
        <f>IF(C346="","",SUMIFS('Journal entrées et sorties'!E$8:E$515,'Journal entrées et sorties'!C$8:C$515,C346))</f>
        <v>0</v>
      </c>
      <c r="G346" s="64">
        <f>IF(C346="","",D346+E346-F346)</f>
        <v>8</v>
      </c>
      <c r="H346" s="54">
        <f>VLOOKUP(B346,'Base de donnée articles'!A288:F293,4,0)</f>
        <v>10</v>
      </c>
      <c r="I346" s="54">
        <f>H346*G346</f>
        <v>80</v>
      </c>
    </row>
    <row r="347" spans="2:9" x14ac:dyDescent="0.25">
      <c r="B347" s="48" t="str">
        <f>IF('Base de donnée articles'!A289="","",'Base de donnée articles'!A289)</f>
        <v>roulement 76</v>
      </c>
      <c r="C347" s="44" t="str">
        <f>IF('Base de donnée articles'!B289="","",'Base de donnée articles'!B289)</f>
        <v>roulement 76/6206.2RS</v>
      </c>
      <c r="D347" s="54">
        <v>1</v>
      </c>
      <c r="E347" s="54">
        <f>IF(B347="","",SUMIFS('Journal entrées et sorties'!D$8:D$415,'Journal entrées et sorties'!C$8:C$415,C347))</f>
        <v>0</v>
      </c>
      <c r="F347" s="54">
        <f>IF(C347="","",SUMIFS('Journal entrées et sorties'!E$8:E$515,'Journal entrées et sorties'!C$8:C$515,C347))</f>
        <v>0</v>
      </c>
      <c r="G347" s="64">
        <f>IF(C347="","",D347+E347-F347)</f>
        <v>1</v>
      </c>
      <c r="H347" s="54">
        <f>VLOOKUP(B347,'Base de donnée articles'!A289:F294,4,0)</f>
        <v>10</v>
      </c>
      <c r="I347" s="54">
        <f>H347*G347</f>
        <v>10</v>
      </c>
    </row>
    <row r="348" spans="2:9" x14ac:dyDescent="0.25">
      <c r="B348" s="48" t="str">
        <f>IF('Base de donnée articles'!A290="","",'Base de donnée articles'!A290)</f>
        <v>roulement 77</v>
      </c>
      <c r="C348" s="44" t="str">
        <f>IF('Base de donnée articles'!B290="","",'Base de donnée articles'!B290)</f>
        <v>roulement 77/6207.2RSR</v>
      </c>
      <c r="D348" s="54">
        <v>1</v>
      </c>
      <c r="E348" s="54">
        <f>IF(B348="","",SUMIFS('Journal entrées et sorties'!D$8:D$415,'Journal entrées et sorties'!C$8:C$415,C348))</f>
        <v>0</v>
      </c>
      <c r="F348" s="54">
        <f>IF(C348="","",SUMIFS('Journal entrées et sorties'!E$8:E$515,'Journal entrées et sorties'!C$8:C$515,C348))</f>
        <v>0</v>
      </c>
      <c r="G348" s="64">
        <f>IF(C348="","",D348+E348-F348)</f>
        <v>1</v>
      </c>
      <c r="H348" s="54">
        <f>VLOOKUP(B348,'Base de donnée articles'!A290:F295,4,0)</f>
        <v>10</v>
      </c>
      <c r="I348" s="54">
        <f>H348*G348</f>
        <v>10</v>
      </c>
    </row>
    <row r="349" spans="2:9" x14ac:dyDescent="0.25">
      <c r="B349" s="48" t="str">
        <f>IF('Base de donnée articles'!A291="","",'Base de donnée articles'!A291)</f>
        <v>roulement 78</v>
      </c>
      <c r="C349" s="44" t="str">
        <f>IF('Base de donnée articles'!B291="","",'Base de donnée articles'!B291)</f>
        <v>roulement 78/6303DU</v>
      </c>
      <c r="D349" s="54">
        <v>2</v>
      </c>
      <c r="E349" s="54">
        <f>IF(B349="","",SUMIFS('Journal entrées et sorties'!D$8:D$415,'Journal entrées et sorties'!C$8:C$415,C349))</f>
        <v>0</v>
      </c>
      <c r="F349" s="54">
        <f>IF(C349="","",SUMIFS('Journal entrées et sorties'!E$8:E$515,'Journal entrées et sorties'!C$8:C$515,C349))</f>
        <v>0</v>
      </c>
      <c r="G349" s="64">
        <f>IF(C349="","",D349+E349-F349)</f>
        <v>2</v>
      </c>
      <c r="H349" s="54">
        <f>VLOOKUP(B349,'Base de donnée articles'!A291:F297,4,0)</f>
        <v>10</v>
      </c>
      <c r="I349" s="54">
        <f>H349*G349</f>
        <v>20</v>
      </c>
    </row>
    <row r="350" spans="2:9" x14ac:dyDescent="0.25">
      <c r="B350" s="48" t="str">
        <f>IF('Base de donnée articles'!A292="","",'Base de donnée articles'!A292)</f>
        <v>roulement 8</v>
      </c>
      <c r="C350" s="44" t="str">
        <f>IF('Base de donnée articles'!B292="","",'Base de donnée articles'!B292)</f>
        <v>roulement 8/6012</v>
      </c>
      <c r="D350" s="54">
        <v>1</v>
      </c>
      <c r="E350" s="54">
        <f>IF(B350="","",SUMIFS('Journal entrées et sorties'!D$8:D$415,'Journal entrées et sorties'!C$8:C$415,C350))</f>
        <v>0</v>
      </c>
      <c r="F350" s="54">
        <f>IF(C350="","",SUMIFS('Journal entrées et sorties'!E$8:E$515,'Journal entrées et sorties'!C$8:C$515,C350))</f>
        <v>0</v>
      </c>
      <c r="G350" s="64">
        <f>IF(C350="","",D350+E350-F350)</f>
        <v>1</v>
      </c>
      <c r="H350" s="54">
        <f>VLOOKUP(B350,'Base de donnée articles'!A292:F298,4,0)</f>
        <v>10</v>
      </c>
      <c r="I350" s="54">
        <f>H350*G350</f>
        <v>10</v>
      </c>
    </row>
    <row r="351" spans="2:9" x14ac:dyDescent="0.25">
      <c r="B351" s="48" t="str">
        <f>IF('Base de donnée articles'!A293="","",'Base de donnée articles'!A293)</f>
        <v>roulement 80</v>
      </c>
      <c r="C351" s="44" t="str">
        <f>IF('Base de donnée articles'!B293="","",'Base de donnée articles'!B293)</f>
        <v>roulement 80/6304.2ZR</v>
      </c>
      <c r="D351" s="54">
        <v>4</v>
      </c>
      <c r="E351" s="54">
        <f>IF(B351="","",SUMIFS('Journal entrées et sorties'!D$8:D$415,'Journal entrées et sorties'!C$8:C$415,C351))</f>
        <v>0</v>
      </c>
      <c r="F351" s="54">
        <f>IF(C351="","",SUMIFS('Journal entrées et sorties'!E$8:E$515,'Journal entrées et sorties'!C$8:C$515,C351))</f>
        <v>0</v>
      </c>
      <c r="G351" s="64">
        <f>IF(C351="","",D351+E351-F351)</f>
        <v>4</v>
      </c>
      <c r="H351" s="54">
        <f>VLOOKUP(B351,'Base de donnée articles'!A293:F300,4,0)</f>
        <v>10</v>
      </c>
      <c r="I351" s="54">
        <f>H351*G351</f>
        <v>40</v>
      </c>
    </row>
    <row r="352" spans="2:9" x14ac:dyDescent="0.25">
      <c r="B352" s="48" t="str">
        <f>IF('Base de donnée articles'!A252="","",'Base de donnée articles'!A252)</f>
        <v>roulement 81</v>
      </c>
      <c r="C352" s="44" t="str">
        <f>IF('Base de donnée articles'!B252="","",'Base de donnée articles'!B252)</f>
        <v>roulement 81/60908</v>
      </c>
      <c r="D352" s="54">
        <v>8</v>
      </c>
      <c r="E352" s="54">
        <f>IF(B352="","",SUMIFS('Journal entrées et sorties'!D$8:D$415,'Journal entrées et sorties'!C$8:C$415,C352))</f>
        <v>0</v>
      </c>
      <c r="F352" s="54">
        <f>IF(C352="","",SUMIFS('Journal entrées et sorties'!E$8:E$515,'Journal entrées et sorties'!C$8:C$515,C352))</f>
        <v>0</v>
      </c>
      <c r="G352" s="64">
        <f>IF(C352="","",D352+E352-F352)</f>
        <v>8</v>
      </c>
      <c r="H352" s="54">
        <f>VLOOKUP(B352,'Base de donnée articles'!A252:F257,4,0)</f>
        <v>10</v>
      </c>
      <c r="I352" s="54">
        <f>H352*G352</f>
        <v>80</v>
      </c>
    </row>
    <row r="353" spans="2:9" x14ac:dyDescent="0.25">
      <c r="B353" s="48" t="str">
        <f>IF('Base de donnée articles'!A294="","",'Base de donnée articles'!A294)</f>
        <v>Support pince CAPE</v>
      </c>
      <c r="C353" s="44" t="str">
        <f>IF('Base de donnée articles'!B294="","",'Base de donnée articles'!B294)</f>
        <v>Support pince CAPE/DX ET SX</v>
      </c>
      <c r="D353" s="54">
        <v>2</v>
      </c>
      <c r="E353" s="54">
        <f>IF(B353="","",SUMIFS('Journal entrées et sorties'!D$8:D$415,'Journal entrées et sorties'!C$8:C$415,C353))</f>
        <v>0</v>
      </c>
      <c r="F353" s="54">
        <f>IF(C353="","",SUMIFS('Journal entrées et sorties'!E$8:E$515,'Journal entrées et sorties'!C$8:C$515,C353))</f>
        <v>0</v>
      </c>
      <c r="G353" s="64">
        <f>IF(C353="","",D353+E353-F353)</f>
        <v>2</v>
      </c>
      <c r="H353" s="54">
        <f>VLOOKUP(B353,'Base de donnée articles'!A294:F301,4,0)</f>
        <v>10</v>
      </c>
      <c r="I353" s="54">
        <f>H353*G353</f>
        <v>20</v>
      </c>
    </row>
    <row r="354" spans="2:9" x14ac:dyDescent="0.25">
      <c r="B354" s="48" t="str">
        <f>IF('Base de donnée articles'!A295="","",'Base de donnée articles'!A295)</f>
        <v>Support relais 1</v>
      </c>
      <c r="C354" s="44" t="str">
        <f>IF('Base de donnée articles'!B295="","",'Base de donnée articles'!B295)</f>
        <v>Support relais 1/2571W1</v>
      </c>
      <c r="D354" s="54">
        <v>1</v>
      </c>
      <c r="E354" s="54">
        <f>IF(B354="","",SUMIFS('Journal entrées et sorties'!D$8:D$415,'Journal entrées et sorties'!C$8:C$415,C354))</f>
        <v>0</v>
      </c>
      <c r="F354" s="54">
        <f>IF(C354="","",SUMIFS('Journal entrées et sorties'!E$8:E$515,'Journal entrées et sorties'!C$8:C$515,C354))</f>
        <v>0</v>
      </c>
      <c r="G354" s="64">
        <f>IF(C354="","",D354+E354-F354)</f>
        <v>1</v>
      </c>
      <c r="H354" s="54">
        <f>VLOOKUP(B354,'Base de donnée articles'!A295:F302,4,0)</f>
        <v>10</v>
      </c>
      <c r="I354" s="54">
        <f>H354*G354</f>
        <v>10</v>
      </c>
    </row>
    <row r="355" spans="2:9" x14ac:dyDescent="0.25">
      <c r="B355" s="48" t="str">
        <f>IF('Base de donnée articles'!A296="","",'Base de donnée articles'!A296)</f>
        <v>Support relais 2</v>
      </c>
      <c r="C355" s="44" t="str">
        <f>IF('Base de donnée articles'!B296="","",'Base de donnée articles'!B296)</f>
        <v>Support relais 2/94.44.1</v>
      </c>
      <c r="D355" s="54">
        <v>1</v>
      </c>
      <c r="E355" s="54">
        <f>IF(B355="","",SUMIFS('Journal entrées et sorties'!D$8:D$415,'Journal entrées et sorties'!C$8:C$415,C355))</f>
        <v>0</v>
      </c>
      <c r="F355" s="54">
        <f>IF(C355="","",SUMIFS('Journal entrées et sorties'!E$8:E$515,'Journal entrées et sorties'!C$8:C$515,C355))</f>
        <v>0</v>
      </c>
      <c r="G355" s="64">
        <f>IF(C355="","",D355+E355-F355)</f>
        <v>1</v>
      </c>
      <c r="H355" s="54">
        <f>VLOOKUP(B355,'Base de donnée articles'!A296:F303,4,0)</f>
        <v>10</v>
      </c>
      <c r="I355" s="54">
        <f>H355*G355</f>
        <v>10</v>
      </c>
    </row>
    <row r="356" spans="2:9" x14ac:dyDescent="0.25">
      <c r="B356" s="48" t="str">
        <f>IF('Base de donnée articles'!A297="","",'Base de donnée articles'!A297)</f>
        <v>Support relais 6-24V DC</v>
      </c>
      <c r="C356" s="44" t="str">
        <f>IF('Base de donnée articles'!B297="","",'Base de donnée articles'!B297)</f>
        <v>Support relais 6-24V DC/9902.9024.99</v>
      </c>
      <c r="D356" s="54">
        <v>1</v>
      </c>
      <c r="E356" s="54">
        <f>IF(B356="","",SUMIFS('Journal entrées et sorties'!D$8:D$415,'Journal entrées et sorties'!C$8:C$415,C356))</f>
        <v>0</v>
      </c>
      <c r="F356" s="54">
        <f>IF(C356="","",SUMIFS('Journal entrées et sorties'!E$8:E$515,'Journal entrées et sorties'!C$8:C$515,C356))</f>
        <v>0</v>
      </c>
      <c r="G356" s="64">
        <f>IF(C356="","",D356+E356-F356)</f>
        <v>1</v>
      </c>
      <c r="H356" s="54">
        <f>VLOOKUP(B356,'Base de donnée articles'!A297:F304,4,0)</f>
        <v>10</v>
      </c>
      <c r="I356" s="54">
        <f>H356*G356</f>
        <v>10</v>
      </c>
    </row>
    <row r="357" spans="2:9" ht="30" x14ac:dyDescent="0.25">
      <c r="B357" s="48" t="str">
        <f>IF('Base de donnée articles'!A298="","",'Base de donnée articles'!A298)</f>
        <v xml:space="preserve">Tapis DDA ligne 3 </v>
      </c>
      <c r="C357" s="44" t="str">
        <f>IF('Base de donnée articles'!B298="","",'Base de donnée articles'!B298)</f>
        <v>Tapis DDA ligne 3 /bande transporteuse B212 V15 vert  7400mm x 1150mm sans fin</v>
      </c>
      <c r="D357" s="54">
        <v>1</v>
      </c>
      <c r="E357" s="54">
        <f>IF(B357="","",SUMIFS('Journal entrées et sorties'!D$8:D$415,'Journal entrées et sorties'!C$8:C$415,C357))</f>
        <v>0</v>
      </c>
      <c r="F357" s="54">
        <f>IF(C357="","",SUMIFS('Journal entrées et sorties'!E$8:E$515,'Journal entrées et sorties'!C$8:C$515,C357))</f>
        <v>0</v>
      </c>
      <c r="G357" s="64">
        <f>IF(C357="","",D357+E357-F357)</f>
        <v>1</v>
      </c>
      <c r="H357" s="54">
        <f>VLOOKUP(B357,'Base de donnée articles'!A298:F305,4,0)</f>
        <v>10</v>
      </c>
      <c r="I357" s="54">
        <f>H357*G357</f>
        <v>10</v>
      </c>
    </row>
    <row r="358" spans="2:9" x14ac:dyDescent="0.25">
      <c r="B358" s="48" t="str">
        <f>IF('Base de donnée articles'!A299="","",'Base de donnée articles'!A299)</f>
        <v>Tapis ligne 2 apres 1/4 de tour</v>
      </c>
      <c r="C358" s="44" t="str">
        <f>IF('Base de donnée articles'!B299="","",'Base de donnée articles'!B299)</f>
        <v xml:space="preserve">Tapis ligne 2 apres 1/4 de tour/bande transporteuse </v>
      </c>
      <c r="D358" s="54">
        <v>1</v>
      </c>
      <c r="E358" s="54">
        <f>IF(B358="","",SUMIFS('Journal entrées et sorties'!D$8:D$415,'Journal entrées et sorties'!C$8:C$415,C358))</f>
        <v>0</v>
      </c>
      <c r="F358" s="54">
        <f>IF(C358="","",SUMIFS('Journal entrées et sorties'!E$8:E$515,'Journal entrées et sorties'!C$8:C$515,C358))</f>
        <v>0</v>
      </c>
      <c r="G358" s="64">
        <f>IF(C358="","",D358+E358-F358)</f>
        <v>1</v>
      </c>
      <c r="H358" s="54">
        <f>VLOOKUP(B358,'Base de donnée articles'!A299:F306,4,0)</f>
        <v>10</v>
      </c>
      <c r="I358" s="54">
        <f>H358*G358</f>
        <v>10</v>
      </c>
    </row>
    <row r="359" spans="2:9" ht="30" x14ac:dyDescent="0.25">
      <c r="B359" s="48" t="str">
        <f>IF('Base de donnée articles'!A300="","",'Base de donnée articles'!A300)</f>
        <v>Tapis ligne 3 liaison retourneur/écornage</v>
      </c>
      <c r="C359" s="44" t="str">
        <f>IF('Base de donnée articles'!B300="","",'Base de donnée articles'!B300)</f>
        <v>Tapis ligne 3 liaison retourneur/écornage/Bande transporteuse 620mm x 8850mm sans fin</v>
      </c>
      <c r="D359" s="54">
        <v>1</v>
      </c>
      <c r="E359" s="54">
        <f>IF(B359="","",SUMIFS('Journal entrées et sorties'!D$8:D$415,'Journal entrées et sorties'!C$8:C$415,C359))</f>
        <v>0</v>
      </c>
      <c r="F359" s="54">
        <f>IF(C359="","",SUMIFS('Journal entrées et sorties'!E$8:E$515,'Journal entrées et sorties'!C$8:C$515,C359))</f>
        <v>0</v>
      </c>
      <c r="G359" s="64">
        <f>IF(C359="","",D359+E359-F359)</f>
        <v>1</v>
      </c>
      <c r="H359" s="54">
        <f>VLOOKUP(B359,'Base de donnée articles'!A300:F306,4,0)</f>
        <v>10</v>
      </c>
      <c r="I359" s="54">
        <f>H359*G359</f>
        <v>10</v>
      </c>
    </row>
    <row r="360" spans="2:9" x14ac:dyDescent="0.25">
      <c r="B360" s="48" t="str">
        <f>IF('Base de donnée articles'!A484="","",'Base de donnée articles'!A484)</f>
        <v>tige pour cloueur</v>
      </c>
      <c r="C360" s="44" t="str">
        <f>IF('Base de donnée articles'!B484="","",'Base de donnée articles'!B484)</f>
        <v>tige pour cloueur/d10*315</v>
      </c>
      <c r="D360" s="54">
        <v>0</v>
      </c>
      <c r="E360" s="65">
        <f>IF(B360="","",SUMIFS('Journal entrées et sorties'!D$8:D$415,'Journal entrées et sorties'!C$8:C$415,C360))</f>
        <v>25</v>
      </c>
      <c r="F360" s="54">
        <f>IF(C360="","",SUMIFS('Journal entrées et sorties'!E$8:E$515,'Journal entrées et sorties'!C$8:C$515,C360))</f>
        <v>0</v>
      </c>
      <c r="G360" s="64">
        <f>IF(C360="","",D360+E360-F360)</f>
        <v>25</v>
      </c>
      <c r="H360" s="54">
        <f>VLOOKUP(B360,'Base de donnée articles'!A484:F544,4,0)</f>
        <v>10</v>
      </c>
      <c r="I360" s="54">
        <f>H360*G360</f>
        <v>250</v>
      </c>
    </row>
    <row r="361" spans="2:9" x14ac:dyDescent="0.25">
      <c r="B361" s="48" t="str">
        <f>IF('Base de donnée articles'!A301="","",'Base de donnée articles'!A301)</f>
        <v>Tranfo 400 ou 230/ 24-48V</v>
      </c>
      <c r="C361" s="44" t="str">
        <f>IF('Base de donnée articles'!B301="","",'Base de donnée articles'!B301)</f>
        <v>Tranfo 400 ou 230/ 24-48V/T100.24/48</v>
      </c>
      <c r="D361" s="54">
        <v>1</v>
      </c>
      <c r="E361" s="54">
        <f>IF(B361="","",SUMIFS('Journal entrées et sorties'!D$8:D$415,'Journal entrées et sorties'!C$8:C$415,C361))</f>
        <v>0</v>
      </c>
      <c r="F361" s="54">
        <f>IF(C361="","",SUMIFS('Journal entrées et sorties'!E$8:E$515,'Journal entrées et sorties'!C$8:C$515,C361))</f>
        <v>0</v>
      </c>
      <c r="G361" s="64">
        <f>IF(C361="","",D361+E361-F361)</f>
        <v>1</v>
      </c>
      <c r="H361" s="54">
        <f>VLOOKUP(B361,'Base de donnée articles'!A301:F307,4,0)</f>
        <v>10</v>
      </c>
      <c r="I361" s="54">
        <f>H361*G361</f>
        <v>10</v>
      </c>
    </row>
    <row r="362" spans="2:9" x14ac:dyDescent="0.25">
      <c r="B362" s="48" t="str">
        <f>IF('Base de donnée articles'!A302="","",'Base de donnée articles'!A302)</f>
        <v>TRANSFO</v>
      </c>
      <c r="C362" s="44" t="str">
        <f>IF('Base de donnée articles'!B302="","",'Base de donnée articles'!B302)</f>
        <v>TRANSFO/804 01 090</v>
      </c>
      <c r="D362" s="54">
        <v>1</v>
      </c>
      <c r="E362" s="54">
        <f>IF(B362="","",SUMIFS('Journal entrées et sorties'!D$8:D$415,'Journal entrées et sorties'!C$8:C$415,C362))</f>
        <v>0</v>
      </c>
      <c r="F362" s="54">
        <f>IF(C362="","",SUMIFS('Journal entrées et sorties'!E$8:E$515,'Journal entrées et sorties'!C$8:C$515,C362))</f>
        <v>0</v>
      </c>
      <c r="G362" s="64">
        <f>IF(C362="","",D362+E362-F362)</f>
        <v>1</v>
      </c>
      <c r="H362" s="54">
        <f>VLOOKUP(B362,'Base de donnée articles'!A302:F307,4,0)</f>
        <v>10</v>
      </c>
      <c r="I362" s="54">
        <f>H362*G362</f>
        <v>10</v>
      </c>
    </row>
    <row r="363" spans="2:9" x14ac:dyDescent="0.25">
      <c r="B363" s="48" t="str">
        <f>IF('Base de donnée articles'!A303="","",'Base de donnée articles'!A303)</f>
        <v>Transfo 400 ou 230/24V</v>
      </c>
      <c r="C363" s="44" t="str">
        <f>IF('Base de donnée articles'!B303="","",'Base de donnée articles'!B303)</f>
        <v>Transfo 400 ou 230/24V/AS CS 6864 N</v>
      </c>
      <c r="D363" s="54">
        <v>1</v>
      </c>
      <c r="E363" s="54">
        <f>IF(B363="","",SUMIFS('Journal entrées et sorties'!D$8:D$415,'Journal entrées et sorties'!C$8:C$415,C363))</f>
        <v>0</v>
      </c>
      <c r="F363" s="54">
        <f>IF(C363="","",SUMIFS('Journal entrées et sorties'!E$8:E$515,'Journal entrées et sorties'!C$8:C$515,C363))</f>
        <v>0</v>
      </c>
      <c r="G363" s="64">
        <f>IF(C363="","",D363+E363-F363)</f>
        <v>1</v>
      </c>
      <c r="H363" s="54">
        <f>VLOOKUP(B363,'Base de donnée articles'!A303:F308,4,0)</f>
        <v>10</v>
      </c>
      <c r="I363" s="54">
        <f>H363*G363</f>
        <v>10</v>
      </c>
    </row>
    <row r="364" spans="2:9" x14ac:dyDescent="0.25">
      <c r="B364" s="48" t="str">
        <f>IF('Base de donnée articles'!A304="","",'Base de donnée articles'!A304)</f>
        <v>Tube polyamide diametre 6</v>
      </c>
      <c r="C364" s="44" t="str">
        <f>IF('Base de donnée articles'!B304="","",'Base de donnée articles'!B304)</f>
        <v>Tube polyamide diametre 6/1025 P0600 31090610</v>
      </c>
      <c r="D364" s="54">
        <v>20</v>
      </c>
      <c r="E364" s="54">
        <f>IF(B364="","",SUMIFS('Journal entrées et sorties'!D$8:D$415,'Journal entrées et sorties'!C$8:C$415,C364))</f>
        <v>0</v>
      </c>
      <c r="F364" s="54">
        <f>IF(C364="","",SUMIFS('Journal entrées et sorties'!E$8:E$515,'Journal entrées et sorties'!C$8:C$515,C364))</f>
        <v>0</v>
      </c>
      <c r="G364" s="64">
        <f>IF(C364="","",D364+E364-F364)</f>
        <v>20</v>
      </c>
      <c r="H364" s="54">
        <f>VLOOKUP(B364,'Base de donnée articles'!A304:F308,4,0)</f>
        <v>10</v>
      </c>
      <c r="I364" s="54">
        <f>H364*G364</f>
        <v>200</v>
      </c>
    </row>
    <row r="365" spans="2:9" x14ac:dyDescent="0.25">
      <c r="B365" s="48" t="str">
        <f>IF('Base de donnée articles'!A305="","",'Base de donnée articles'!A305)</f>
        <v xml:space="preserve">Tube polyamide diametre 8 </v>
      </c>
      <c r="C365" s="44" t="str">
        <f>IF('Base de donnée articles'!B305="","",'Base de donnée articles'!B305)</f>
        <v>Tube polyamide diametre 8 /1025 P0800</v>
      </c>
      <c r="D365" s="54">
        <v>10</v>
      </c>
      <c r="E365" s="54">
        <f>IF(B365="","",SUMIFS('Journal entrées et sorties'!D$8:D$415,'Journal entrées et sorties'!C$8:C$415,C365))</f>
        <v>0</v>
      </c>
      <c r="F365" s="54">
        <f>IF(C365="","",SUMIFS('Journal entrées et sorties'!E$8:E$515,'Journal entrées et sorties'!C$8:C$515,C365))</f>
        <v>0</v>
      </c>
      <c r="G365" s="64">
        <f>IF(C365="","",D365+E365-F365)</f>
        <v>10</v>
      </c>
      <c r="H365" s="54">
        <f>VLOOKUP(B365,'Base de donnée articles'!A305:F309,4,0)</f>
        <v>10</v>
      </c>
      <c r="I365" s="54">
        <f>H365*G365</f>
        <v>100</v>
      </c>
    </row>
    <row r="366" spans="2:9" x14ac:dyDescent="0.25">
      <c r="B366" s="48" t="str">
        <f>IF('Base de donnée articles'!A306="","",'Base de donnée articles'!A306)</f>
        <v>Tuyau enroulé</v>
      </c>
      <c r="C366" s="44" t="str">
        <f>IF('Base de donnée articles'!B306="","",'Base de donnée articles'!B306)</f>
        <v xml:space="preserve">Tuyau enroulé/809 54 019  diam 20 ext  diam 16 int </v>
      </c>
      <c r="D366" s="54">
        <v>1</v>
      </c>
      <c r="E366" s="54">
        <f>IF(B366="","",SUMIFS('Journal entrées et sorties'!D$8:D$415,'Journal entrées et sorties'!C$8:C$415,C366))</f>
        <v>0</v>
      </c>
      <c r="F366" s="54">
        <f>IF(C366="","",SUMIFS('Journal entrées et sorties'!E$8:E$515,'Journal entrées et sorties'!C$8:C$515,C366))</f>
        <v>1</v>
      </c>
      <c r="G366" s="64">
        <f>IF(C366="","",D366+E366-F366)</f>
        <v>0</v>
      </c>
      <c r="H366" s="54">
        <f>VLOOKUP(B366,'Base de donnée articles'!A306:F310,4,0)</f>
        <v>10</v>
      </c>
      <c r="I366" s="54">
        <f>H366*G366</f>
        <v>0</v>
      </c>
    </row>
    <row r="367" spans="2:9" x14ac:dyDescent="0.25">
      <c r="B367" s="48" t="str">
        <f>IF('Base de donnée articles'!A307="","",'Base de donnée articles'!A307)</f>
        <v>tuyau polyuréthane 1</v>
      </c>
      <c r="C367" s="44" t="str">
        <f>IF('Base de donnée articles'!B307="","",'Base de donnée articles'!B307)</f>
        <v>tuyau polyuréthane 1/diam 4</v>
      </c>
      <c r="D367" s="54">
        <v>1</v>
      </c>
      <c r="E367" s="54">
        <f>IF(B367="","",SUMIFS('Journal entrées et sorties'!D$8:D$415,'Journal entrées et sorties'!C$8:C$415,C367))</f>
        <v>0</v>
      </c>
      <c r="F367" s="54">
        <f>IF(C367="","",SUMIFS('Journal entrées et sorties'!E$8:E$515,'Journal entrées et sorties'!C$8:C$515,C367))</f>
        <v>0</v>
      </c>
      <c r="G367" s="64">
        <f>IF(C367="","",D367+E367-F367)</f>
        <v>1</v>
      </c>
      <c r="H367" s="54">
        <f>VLOOKUP(B367,'Base de donnée articles'!A307:F311,4,0)</f>
        <v>10</v>
      </c>
      <c r="I367" s="54">
        <f>H367*G367</f>
        <v>10</v>
      </c>
    </row>
    <row r="368" spans="2:9" x14ac:dyDescent="0.25">
      <c r="B368" s="48" t="str">
        <f>IF('Base de donnée articles'!A308="","",'Base de donnée articles'!A308)</f>
        <v>Tuyau transparent diametre 18x23</v>
      </c>
      <c r="C368" s="44" t="str">
        <f>IF('Base de donnée articles'!B308="","",'Base de donnée articles'!B308)</f>
        <v>Tuyau transparent diametre 18x23/tubclair AL 18X23</v>
      </c>
      <c r="D368" s="54">
        <v>1</v>
      </c>
      <c r="E368" s="54">
        <f>IF(B368="","",SUMIFS('Journal entrées et sorties'!D$8:D$415,'Journal entrées et sorties'!C$8:C$415,C368))</f>
        <v>0</v>
      </c>
      <c r="F368" s="54">
        <f>IF(C368="","",SUMIFS('Journal entrées et sorties'!E$8:E$515,'Journal entrées et sorties'!C$8:C$515,C368))</f>
        <v>0</v>
      </c>
      <c r="G368" s="64">
        <f>IF(C368="","",D368+E368-F368)</f>
        <v>1</v>
      </c>
      <c r="H368" s="54">
        <f>VLOOKUP(B368,'Base de donnée articles'!A308:F311,4,0)</f>
        <v>10</v>
      </c>
      <c r="I368" s="54">
        <f>H368*G368</f>
        <v>10</v>
      </c>
    </row>
    <row r="369" spans="2:9" x14ac:dyDescent="0.25">
      <c r="B369" s="48" t="str">
        <f>IF('Base de donnée articles'!A424="","",'Base de donnée articles'!A424)</f>
        <v xml:space="preserve">tuyau tressé </v>
      </c>
      <c r="C369" s="44" t="str">
        <f>IF('Base de donnée articles'!B424="","",'Base de donnée articles'!B424)</f>
        <v>tuyau tressé /tricoclair 10*16</v>
      </c>
      <c r="D369" s="54">
        <v>0</v>
      </c>
      <c r="E369" s="54">
        <f>IF(B369="","",SUMIFS('Journal entrées et sorties'!D$8:D$415,'Journal entrées et sorties'!C$8:C$415,C369))</f>
        <v>1</v>
      </c>
      <c r="F369" s="54">
        <f>IF(C369="","",SUMIFS('Journal entrées et sorties'!E$8:E$515,'Journal entrées et sorties'!C$8:C$515,C369))</f>
        <v>0</v>
      </c>
      <c r="G369" s="64">
        <f>IF(C369="","",D369+E369-F369)</f>
        <v>1</v>
      </c>
      <c r="H369" s="54">
        <f>VLOOKUP(B369,'Base de donnée articles'!A424:F500,4,0)</f>
        <v>10</v>
      </c>
      <c r="I369" s="54">
        <f>H369*G369</f>
        <v>10</v>
      </c>
    </row>
    <row r="370" spans="2:9" x14ac:dyDescent="0.25">
      <c r="B370" s="48" t="str">
        <f>IF('Base de donnée articles'!A309="","",'Base de donnée articles'!A309)</f>
        <v>verin 10</v>
      </c>
      <c r="C370" s="44" t="str">
        <f>IF('Base de donnée articles'!B309="","",'Base de donnée articles'!B309)</f>
        <v>verin 10/442500010015 KN20R15 DM</v>
      </c>
      <c r="D370" s="54">
        <v>1</v>
      </c>
      <c r="E370" s="54">
        <f>IF(B370="","",SUMIFS('Journal entrées et sorties'!D$8:D$415,'Journal entrées et sorties'!C$8:C$415,C370))</f>
        <v>0</v>
      </c>
      <c r="F370" s="54">
        <f>IF(C370="","",SUMIFS('Journal entrées et sorties'!E$8:E$515,'Journal entrées et sorties'!C$8:C$515,C370))</f>
        <v>0</v>
      </c>
      <c r="G370" s="64">
        <f>IF(C370="","",D370+E370-F370)</f>
        <v>1</v>
      </c>
      <c r="H370" s="54">
        <f>VLOOKUP(B370,'Base de donnée articles'!A309:F313,4,0)</f>
        <v>10</v>
      </c>
      <c r="I370" s="54">
        <f>H370*G370</f>
        <v>10</v>
      </c>
    </row>
    <row r="371" spans="2:9" x14ac:dyDescent="0.25">
      <c r="B371" s="48" t="str">
        <f>IF('Base de donnée articles'!A310="","",'Base de donnée articles'!A310)</f>
        <v>verin 11</v>
      </c>
      <c r="C371" s="44" t="str">
        <f>IF('Base de donnée articles'!B310="","",'Base de donnée articles'!B310)</f>
        <v>verin 11/442500200020  KN40D20 DM</v>
      </c>
      <c r="D371" s="54">
        <v>1</v>
      </c>
      <c r="E371" s="54">
        <f>IF(B371="","",SUMIFS('Journal entrées et sorties'!D$8:D$415,'Journal entrées et sorties'!C$8:C$415,C371))</f>
        <v>0</v>
      </c>
      <c r="F371" s="54">
        <f>IF(C371="","",SUMIFS('Journal entrées et sorties'!E$8:E$515,'Journal entrées et sorties'!C$8:C$515,C371))</f>
        <v>0</v>
      </c>
      <c r="G371" s="64">
        <f>IF(C371="","",D371+E371-F371)</f>
        <v>1</v>
      </c>
      <c r="H371" s="54">
        <f>VLOOKUP(B371,'Base de donnée articles'!A310:F314,4,0)</f>
        <v>10</v>
      </c>
      <c r="I371" s="54">
        <f>H371*G371</f>
        <v>10</v>
      </c>
    </row>
    <row r="372" spans="2:9" x14ac:dyDescent="0.25">
      <c r="B372" s="48" t="str">
        <f>IF('Base de donnée articles'!A311="","",'Base de donnée articles'!A311)</f>
        <v>verin 12</v>
      </c>
      <c r="C372" s="44" t="str">
        <f>IF('Base de donnée articles'!B311="","",'Base de donnée articles'!B311)</f>
        <v>verin 12/449500130050 PEC32NA50 DM</v>
      </c>
      <c r="D372" s="54">
        <v>2</v>
      </c>
      <c r="E372" s="54">
        <f>IF(B372="","",SUMIFS('Journal entrées et sorties'!D$8:D$415,'Journal entrées et sorties'!C$8:C$415,C372))</f>
        <v>0</v>
      </c>
      <c r="F372" s="54">
        <f>IF(C372="","",SUMIFS('Journal entrées et sorties'!E$8:E$515,'Journal entrées et sorties'!C$8:C$515,C372))</f>
        <v>0</v>
      </c>
      <c r="G372" s="64">
        <f>IF(C372="","",D372+E372-F372)</f>
        <v>2</v>
      </c>
      <c r="H372" s="54">
        <f>VLOOKUP(B372,'Base de donnée articles'!A311:F315,4,0)</f>
        <v>10</v>
      </c>
      <c r="I372" s="54">
        <f>H372*G372</f>
        <v>20</v>
      </c>
    </row>
    <row r="373" spans="2:9" x14ac:dyDescent="0.25">
      <c r="B373" s="48" t="str">
        <f>IF('Base de donnée articles'!A312="","",'Base de donnée articles'!A312)</f>
        <v>verin 16</v>
      </c>
      <c r="C373" s="44" t="str">
        <f>IF('Base de donnée articles'!B312="","",'Base de donnée articles'!B312)</f>
        <v>verin 16/45000005 PES32A200 DM</v>
      </c>
      <c r="D373" s="54">
        <v>1</v>
      </c>
      <c r="E373" s="54">
        <f>IF(B373="","",SUMIFS('Journal entrées et sorties'!D$8:D$415,'Journal entrées et sorties'!C$8:C$415,C373))</f>
        <v>0</v>
      </c>
      <c r="F373" s="54">
        <f>IF(C373="","",SUMIFS('Journal entrées et sorties'!E$8:E$515,'Journal entrées et sorties'!C$8:C$515,C373))</f>
        <v>0</v>
      </c>
      <c r="G373" s="64">
        <f>IF(C373="","",D373+E373-F373)</f>
        <v>1</v>
      </c>
      <c r="H373" s="54">
        <f>VLOOKUP(B373,'Base de donnée articles'!A312:F319,4,0)</f>
        <v>10</v>
      </c>
      <c r="I373" s="54">
        <f>H373*G373</f>
        <v>10</v>
      </c>
    </row>
    <row r="374" spans="2:9" x14ac:dyDescent="0.25">
      <c r="B374" s="48" t="str">
        <f>IF('Base de donnée articles'!A313="","",'Base de donnée articles'!A313)</f>
        <v>verin 17</v>
      </c>
      <c r="C374" s="44" t="str">
        <f>IF('Base de donnée articles'!B313="","",'Base de donnée articles'!B313)</f>
        <v>verin 17/45000007 PES40A25 DM</v>
      </c>
      <c r="D374" s="54">
        <v>1</v>
      </c>
      <c r="E374" s="54">
        <f>IF(B374="","",SUMIFS('Journal entrées et sorties'!D$8:D$415,'Journal entrées et sorties'!C$8:C$415,C374))</f>
        <v>0</v>
      </c>
      <c r="F374" s="54">
        <f>IF(C374="","",SUMIFS('Journal entrées et sorties'!E$8:E$515,'Journal entrées et sorties'!C$8:C$515,C374))</f>
        <v>0</v>
      </c>
      <c r="G374" s="64">
        <f>IF(C374="","",D374+E374-F374)</f>
        <v>1</v>
      </c>
      <c r="H374" s="54">
        <f>VLOOKUP(B374,'Base de donnée articles'!A313:F320,4,0)</f>
        <v>10</v>
      </c>
      <c r="I374" s="54">
        <f>H374*G374</f>
        <v>10</v>
      </c>
    </row>
    <row r="375" spans="2:9" x14ac:dyDescent="0.25">
      <c r="B375" s="48" t="str">
        <f>IF('Base de donnée articles'!A314="","",'Base de donnée articles'!A314)</f>
        <v>verin 18</v>
      </c>
      <c r="C375" s="44" t="str">
        <f>IF('Base de donnée articles'!B314="","",'Base de donnée articles'!B314)</f>
        <v>verin 18/45000009  PES40A100 DM</v>
      </c>
      <c r="D375" s="54">
        <v>1</v>
      </c>
      <c r="E375" s="54">
        <f>IF(B375="","",SUMIFS('Journal entrées et sorties'!D$8:D$415,'Journal entrées et sorties'!C$8:C$415,C375))</f>
        <v>0</v>
      </c>
      <c r="F375" s="54">
        <f>IF(C375="","",SUMIFS('Journal entrées et sorties'!E$8:E$515,'Journal entrées et sorties'!C$8:C$515,C375))</f>
        <v>0</v>
      </c>
      <c r="G375" s="64">
        <f>IF(C375="","",D375+E375-F375)</f>
        <v>1</v>
      </c>
      <c r="H375" s="54">
        <f>VLOOKUP(B375,'Base de donnée articles'!A314:F320,4,0)</f>
        <v>10</v>
      </c>
      <c r="I375" s="54">
        <f>H375*G375</f>
        <v>10</v>
      </c>
    </row>
    <row r="376" spans="2:9" x14ac:dyDescent="0.25">
      <c r="B376" s="48" t="str">
        <f>IF('Base de donnée articles'!A315="","",'Base de donnée articles'!A315)</f>
        <v>verin 19</v>
      </c>
      <c r="C376" s="44" t="str">
        <f>IF('Base de donnée articles'!B315="","",'Base de donnée articles'!B315)</f>
        <v>verin 19/45000019   PES50A200 DM</v>
      </c>
      <c r="D376" s="54">
        <v>1</v>
      </c>
      <c r="E376" s="54">
        <f>IF(B376="","",SUMIFS('Journal entrées et sorties'!D$8:D$415,'Journal entrées et sorties'!C$8:C$415,C376))</f>
        <v>0</v>
      </c>
      <c r="F376" s="54">
        <f>IF(C376="","",SUMIFS('Journal entrées et sorties'!E$8:E$515,'Journal entrées et sorties'!C$8:C$515,C376))</f>
        <v>0</v>
      </c>
      <c r="G376" s="64">
        <f>IF(C376="","",D376+E376-F376)</f>
        <v>1</v>
      </c>
      <c r="H376" s="54">
        <f>VLOOKUP(B376,'Base de donnée articles'!A315:F321,4,0)</f>
        <v>10</v>
      </c>
      <c r="I376" s="54">
        <f>H376*G376</f>
        <v>10</v>
      </c>
    </row>
    <row r="377" spans="2:9" x14ac:dyDescent="0.25">
      <c r="B377" s="48" t="str">
        <f>IF('Base de donnée articles'!A316="","",'Base de donnée articles'!A316)</f>
        <v>verin 2</v>
      </c>
      <c r="C377" s="44" t="str">
        <f>IF('Base de donnée articles'!B316="","",'Base de donnée articles'!B316)</f>
        <v>verin 2/asco54191023</v>
      </c>
      <c r="D377" s="54">
        <v>1</v>
      </c>
      <c r="E377" s="54">
        <f>IF(B377="","",SUMIFS('Journal entrées et sorties'!D$8:D$415,'Journal entrées et sorties'!C$8:C$415,C377))</f>
        <v>0</v>
      </c>
      <c r="F377" s="54">
        <f>IF(C377="","",SUMIFS('Journal entrées et sorties'!E$8:E$515,'Journal entrées et sorties'!C$8:C$515,C377))</f>
        <v>0</v>
      </c>
      <c r="G377" s="64">
        <f>IF(C377="","",D377+E377-F377)</f>
        <v>1</v>
      </c>
      <c r="H377" s="54">
        <f>VLOOKUP(B377,'Base de donnée articles'!A316:F322,4,0)</f>
        <v>10</v>
      </c>
      <c r="I377" s="54">
        <f>H377*G377</f>
        <v>10</v>
      </c>
    </row>
    <row r="378" spans="2:9" x14ac:dyDescent="0.25">
      <c r="B378" s="48" t="str">
        <f>IF('Base de donnée articles'!A317="","",'Base de donnée articles'!A317)</f>
        <v>verin 20</v>
      </c>
      <c r="C378" s="44" t="str">
        <f>IF('Base de donnée articles'!B317="","",'Base de donnée articles'!B317)</f>
        <v>verin 20/453500030200 PES32PA200DM</v>
      </c>
      <c r="D378" s="54">
        <v>1</v>
      </c>
      <c r="E378" s="54">
        <f>IF(B378="","",SUMIFS('Journal entrées et sorties'!D$8:D$415,'Journal entrées et sorties'!C$8:C$415,C378))</f>
        <v>0</v>
      </c>
      <c r="F378" s="54">
        <f>IF(C378="","",SUMIFS('Journal entrées et sorties'!E$8:E$515,'Journal entrées et sorties'!C$8:C$515,C378))</f>
        <v>0</v>
      </c>
      <c r="G378" s="64">
        <f>IF(C378="","",D378+E378-F378)</f>
        <v>1</v>
      </c>
      <c r="H378" s="54">
        <f>VLOOKUP(B378,'Base de donnée articles'!A317:F323,4,0)</f>
        <v>10</v>
      </c>
      <c r="I378" s="54">
        <f>H378*G378</f>
        <v>10</v>
      </c>
    </row>
    <row r="379" spans="2:9" x14ac:dyDescent="0.25">
      <c r="B379" s="48" t="str">
        <f>IF('Base de donnée articles'!A318="","",'Base de donnée articles'!A318)</f>
        <v>verin 21</v>
      </c>
      <c r="C379" s="44" t="str">
        <f>IF('Base de donnée articles'!B318="","",'Base de donnée articles'!B318)</f>
        <v>verin 21/453500040050</v>
      </c>
      <c r="D379" s="54">
        <v>1</v>
      </c>
      <c r="E379" s="54">
        <f>IF(B379="","",SUMIFS('Journal entrées et sorties'!D$8:D$415,'Journal entrées et sorties'!C$8:C$415,C379))</f>
        <v>0</v>
      </c>
      <c r="F379" s="54">
        <f>IF(C379="","",SUMIFS('Journal entrées et sorties'!E$8:E$515,'Journal entrées et sorties'!C$8:C$515,C379))</f>
        <v>0</v>
      </c>
      <c r="G379" s="64">
        <f>IF(C379="","",D379+E379-F379)</f>
        <v>1</v>
      </c>
      <c r="H379" s="54">
        <f>VLOOKUP(B379,'Base de donnée articles'!A318:F324,4,0)</f>
        <v>10</v>
      </c>
      <c r="I379" s="54">
        <f>H379*G379</f>
        <v>10</v>
      </c>
    </row>
    <row r="380" spans="2:9" x14ac:dyDescent="0.25">
      <c r="B380" s="48" t="str">
        <f>IF('Base de donnée articles'!A319="","",'Base de donnée articles'!A319)</f>
        <v>verin 22</v>
      </c>
      <c r="C380" s="44" t="str">
        <f>IF('Base de donnée articles'!B319="","",'Base de donnée articles'!B319)</f>
        <v>verin 22/453500040050 PES40PA50-DM</v>
      </c>
      <c r="D380" s="54">
        <v>1</v>
      </c>
      <c r="E380" s="54">
        <f>IF(B380="","",SUMIFS('Journal entrées et sorties'!D$8:D$415,'Journal entrées et sorties'!C$8:C$415,C380))</f>
        <v>0</v>
      </c>
      <c r="F380" s="54">
        <f>IF(C380="","",SUMIFS('Journal entrées et sorties'!E$8:E$515,'Journal entrées et sorties'!C$8:C$515,C380))</f>
        <v>0</v>
      </c>
      <c r="G380" s="64">
        <f>IF(C380="","",D380+E380-F380)</f>
        <v>1</v>
      </c>
      <c r="H380" s="54">
        <f>VLOOKUP(B380,'Base de donnée articles'!A319:F325,4,0)</f>
        <v>10</v>
      </c>
      <c r="I380" s="54">
        <f>H380*G380</f>
        <v>10</v>
      </c>
    </row>
    <row r="381" spans="2:9" x14ac:dyDescent="0.25">
      <c r="B381" s="48" t="str">
        <f>IF('Base de donnée articles'!A320="","",'Base de donnée articles'!A320)</f>
        <v>verin 23</v>
      </c>
      <c r="C381" s="44" t="str">
        <f>IF('Base de donnée articles'!B320="","",'Base de donnée articles'!B320)</f>
        <v>verin 23/453500040080 PES40PA80-DM</v>
      </c>
      <c r="D381" s="54">
        <v>2</v>
      </c>
      <c r="E381" s="54">
        <f>IF(B381="","",SUMIFS('Journal entrées et sorties'!D$8:D$415,'Journal entrées et sorties'!C$8:C$415,C381))</f>
        <v>0</v>
      </c>
      <c r="F381" s="54">
        <f>IF(C381="","",SUMIFS('Journal entrées et sorties'!E$8:E$515,'Journal entrées et sorties'!C$8:C$515,C381))</f>
        <v>0</v>
      </c>
      <c r="G381" s="64">
        <f>IF(C381="","",D381+E381-F381)</f>
        <v>2</v>
      </c>
      <c r="H381" s="54">
        <f>VLOOKUP(B381,'Base de donnée articles'!A320:F326,4,0)</f>
        <v>10</v>
      </c>
      <c r="I381" s="54">
        <f>H381*G381</f>
        <v>20</v>
      </c>
    </row>
    <row r="382" spans="2:9" x14ac:dyDescent="0.25">
      <c r="B382" s="48" t="str">
        <f>IF('Base de donnée articles'!A321="","",'Base de donnée articles'!A321)</f>
        <v>verin 25</v>
      </c>
      <c r="C382" s="44" t="str">
        <f>IF('Base de donnée articles'!B321="","",'Base de donnée articles'!B321)</f>
        <v>verin 25/45350004050  PES40PA50-DM</v>
      </c>
      <c r="D382" s="54">
        <v>2</v>
      </c>
      <c r="E382" s="54">
        <f>IF(B382="","",SUMIFS('Journal entrées et sorties'!D$8:D$415,'Journal entrées et sorties'!C$8:C$415,C382))</f>
        <v>0</v>
      </c>
      <c r="F382" s="54">
        <f>IF(C382="","",SUMIFS('Journal entrées et sorties'!E$8:E$515,'Journal entrées et sorties'!C$8:C$515,C382))</f>
        <v>0</v>
      </c>
      <c r="G382" s="64">
        <f>IF(C382="","",D382+E382-F382)</f>
        <v>2</v>
      </c>
      <c r="H382" s="54">
        <f>VLOOKUP(B382,'Base de donnée articles'!A321:F328,4,0)</f>
        <v>10</v>
      </c>
      <c r="I382" s="54">
        <f>H382*G382</f>
        <v>20</v>
      </c>
    </row>
    <row r="383" spans="2:9" x14ac:dyDescent="0.25">
      <c r="B383" s="48" t="str">
        <f>IF('Base de donnée articles'!A322="","",'Base de donnée articles'!A322)</f>
        <v>verin 26</v>
      </c>
      <c r="C383" s="44" t="str">
        <f>IF('Base de donnée articles'!B322="","",'Base de donnée articles'!B322)</f>
        <v>verin 26/CDQ2 B50 TF-75 DZ</v>
      </c>
      <c r="D383" s="54">
        <v>1</v>
      </c>
      <c r="E383" s="54">
        <f>IF(B383="","",SUMIFS('Journal entrées et sorties'!D$8:D$415,'Journal entrées et sorties'!C$8:C$415,C383))</f>
        <v>0</v>
      </c>
      <c r="F383" s="54">
        <f>IF(C383="","",SUMIFS('Journal entrées et sorties'!E$8:E$515,'Journal entrées et sorties'!C$8:C$515,C383))</f>
        <v>0</v>
      </c>
      <c r="G383" s="64">
        <f>IF(C383="","",D383+E383-F383)</f>
        <v>1</v>
      </c>
      <c r="H383" s="54">
        <f>VLOOKUP(B383,'Base de donnée articles'!A322:F329,4,0)</f>
        <v>10</v>
      </c>
      <c r="I383" s="54">
        <f>H383*G383</f>
        <v>10</v>
      </c>
    </row>
    <row r="384" spans="2:9" x14ac:dyDescent="0.25">
      <c r="B384" s="48" t="str">
        <f>IF('Base de donnée articles'!A323="","",'Base de donnée articles'!A323)</f>
        <v>verin 27</v>
      </c>
      <c r="C384" s="44" t="str">
        <f>IF('Base de donnée articles'!B323="","",'Base de donnée articles'!B323)</f>
        <v>verin 27/CP95SDB50-50</v>
      </c>
      <c r="D384" s="54">
        <v>1</v>
      </c>
      <c r="E384" s="54">
        <f>IF(B384="","",SUMIFS('Journal entrées et sorties'!D$8:D$415,'Journal entrées et sorties'!C$8:C$415,C384))</f>
        <v>0</v>
      </c>
      <c r="F384" s="54">
        <f>IF(C384="","",SUMIFS('Journal entrées et sorties'!E$8:E$515,'Journal entrées et sorties'!C$8:C$515,C384))</f>
        <v>0</v>
      </c>
      <c r="G384" s="64">
        <f>IF(C384="","",D384+E384-F384)</f>
        <v>1</v>
      </c>
      <c r="H384" s="54">
        <f>VLOOKUP(B384,'Base de donnée articles'!A323:F330,4,0)</f>
        <v>10</v>
      </c>
      <c r="I384" s="54">
        <f>H384*G384</f>
        <v>10</v>
      </c>
    </row>
    <row r="385" spans="2:9" x14ac:dyDescent="0.25">
      <c r="B385" s="48" t="str">
        <f>IF('Base de donnée articles'!A324="","",'Base de donnée articles'!A324)</f>
        <v>verin 28</v>
      </c>
      <c r="C385" s="44" t="str">
        <f>IF('Base de donnée articles'!B324="","",'Base de donnée articles'!B324)</f>
        <v>verin 28/CP96SDB40-80</v>
      </c>
      <c r="D385" s="54">
        <v>1</v>
      </c>
      <c r="E385" s="54">
        <f>IF(B385="","",SUMIFS('Journal entrées et sorties'!D$8:D$415,'Journal entrées et sorties'!C$8:C$415,C385))</f>
        <v>0</v>
      </c>
      <c r="F385" s="54">
        <f>IF(C385="","",SUMIFS('Journal entrées et sorties'!E$8:E$515,'Journal entrées et sorties'!C$8:C$515,C385))</f>
        <v>1</v>
      </c>
      <c r="G385" s="64">
        <f>IF(C385="","",D385+E385-F385)</f>
        <v>0</v>
      </c>
      <c r="H385" s="54">
        <f>VLOOKUP(B385,'Base de donnée articles'!A324:F331,4,0)</f>
        <v>10</v>
      </c>
      <c r="I385" s="54">
        <f>H385*G385</f>
        <v>0</v>
      </c>
    </row>
    <row r="386" spans="2:9" x14ac:dyDescent="0.25">
      <c r="B386" s="48" t="str">
        <f>IF('Base de donnée articles'!A325="","",'Base de donnée articles'!A325)</f>
        <v>verin 29</v>
      </c>
      <c r="C386" s="44" t="str">
        <f>IF('Base de donnée articles'!B325="","",'Base de donnée articles'!B325)</f>
        <v>verin 29/CQ2 B25-20DM</v>
      </c>
      <c r="D386" s="54">
        <v>1</v>
      </c>
      <c r="E386" s="54">
        <f>IF(B386="","",SUMIFS('Journal entrées et sorties'!D$8:D$415,'Journal entrées et sorties'!C$8:C$415,C386))</f>
        <v>0</v>
      </c>
      <c r="F386" s="54">
        <f>IF(C386="","",SUMIFS('Journal entrées et sorties'!E$8:E$515,'Journal entrées et sorties'!C$8:C$515,C386))</f>
        <v>0</v>
      </c>
      <c r="G386" s="64">
        <f>IF(C386="","",D386+E386-F386)</f>
        <v>1</v>
      </c>
      <c r="H386" s="54">
        <f>VLOOKUP(B386,'Base de donnée articles'!A325:F332,4,0)</f>
        <v>10</v>
      </c>
      <c r="I386" s="54">
        <f>H386*G386</f>
        <v>10</v>
      </c>
    </row>
    <row r="387" spans="2:9" x14ac:dyDescent="0.25">
      <c r="B387" s="48" t="str">
        <f>IF('Base de donnée articles'!A326="","",'Base de donnée articles'!A326)</f>
        <v>verin 3</v>
      </c>
      <c r="C387" s="44" t="str">
        <f>IF('Base de donnée articles'!B326="","",'Base de donnée articles'!B326)</f>
        <v>verin 3/1319.40.200.01 diam 40 course 200</v>
      </c>
      <c r="D387" s="54">
        <v>2</v>
      </c>
      <c r="E387" s="54">
        <f>IF(B387="","",SUMIFS('Journal entrées et sorties'!D$8:D$415,'Journal entrées et sorties'!C$8:C$415,C387))</f>
        <v>0</v>
      </c>
      <c r="F387" s="54">
        <f>IF(C387="","",SUMIFS('Journal entrées et sorties'!E$8:E$515,'Journal entrées et sorties'!C$8:C$515,C387))</f>
        <v>0</v>
      </c>
      <c r="G387" s="64">
        <f>IF(C387="","",D387+E387-F387)</f>
        <v>2</v>
      </c>
      <c r="H387" s="54">
        <f>VLOOKUP(B387,'Base de donnée articles'!A326:F333,4,0)</f>
        <v>10</v>
      </c>
      <c r="I387" s="54">
        <f>H387*G387</f>
        <v>20</v>
      </c>
    </row>
    <row r="388" spans="2:9" x14ac:dyDescent="0.25">
      <c r="B388" s="48" t="str">
        <f>IF('Base de donnée articles'!A327="","",'Base de donnée articles'!A327)</f>
        <v>verin 30</v>
      </c>
      <c r="C388" s="44" t="str">
        <f>IF('Base de donnée articles'!B327="","",'Base de donnée articles'!B327)</f>
        <v>verin 30/ECQ2 B40-30D   809 04 547</v>
      </c>
      <c r="D388" s="54">
        <v>2</v>
      </c>
      <c r="E388" s="54">
        <f>IF(B388="","",SUMIFS('Journal entrées et sorties'!D$8:D$415,'Journal entrées et sorties'!C$8:C$415,C388))</f>
        <v>0</v>
      </c>
      <c r="F388" s="54">
        <f>IF(C388="","",SUMIFS('Journal entrées et sorties'!E$8:E$515,'Journal entrées et sorties'!C$8:C$515,C388))</f>
        <v>0</v>
      </c>
      <c r="G388" s="64">
        <f>IF(C388="","",D388+E388-F388)</f>
        <v>2</v>
      </c>
      <c r="H388" s="54">
        <f>VLOOKUP(B388,'Base de donnée articles'!A327:F334,4,0)</f>
        <v>10</v>
      </c>
      <c r="I388" s="54">
        <f>H388*G388</f>
        <v>20</v>
      </c>
    </row>
    <row r="389" spans="2:9" x14ac:dyDescent="0.25">
      <c r="B389" s="48" t="str">
        <f>IF('Base de donnée articles'!A328="","",'Base de donnée articles'!A328)</f>
        <v>verin 31</v>
      </c>
      <c r="C389" s="44" t="str">
        <f>IF('Base de donnée articles'!B328="","",'Base de donnée articles'!B328)</f>
        <v>verin 31/ECQ2B40-50 DM Diam 40 course 50</v>
      </c>
      <c r="D389" s="54">
        <v>1</v>
      </c>
      <c r="E389" s="54">
        <f>IF(B389="","",SUMIFS('Journal entrées et sorties'!D$8:D$415,'Journal entrées et sorties'!C$8:C$415,C389))</f>
        <v>0</v>
      </c>
      <c r="F389" s="54">
        <f>IF(C389="","",SUMIFS('Journal entrées et sorties'!E$8:E$515,'Journal entrées et sorties'!C$8:C$515,C389))</f>
        <v>0</v>
      </c>
      <c r="G389" s="64">
        <f>IF(C389="","",D389+E389-F389)</f>
        <v>1</v>
      </c>
      <c r="H389" s="54">
        <f>VLOOKUP(B389,'Base de donnée articles'!A328:F335,4,0)</f>
        <v>10</v>
      </c>
      <c r="I389" s="54">
        <f>H389*G389</f>
        <v>10</v>
      </c>
    </row>
    <row r="390" spans="2:9" x14ac:dyDescent="0.25">
      <c r="B390" s="48" t="str">
        <f>IF('Base de donnée articles'!A329="","",'Base de donnée articles'!A329)</f>
        <v>verin 32</v>
      </c>
      <c r="C390" s="44" t="str">
        <f>IF('Base de donnée articles'!B329="","",'Base de donnée articles'!B329)</f>
        <v>verin 32/G441AM2G0050A00-025 x 0050</v>
      </c>
      <c r="D390" s="54">
        <v>0</v>
      </c>
      <c r="E390" s="54">
        <f>IF(B390="","",SUMIFS('Journal entrées et sorties'!D$8:D$415,'Journal entrées et sorties'!C$8:C$415,C390))</f>
        <v>4</v>
      </c>
      <c r="F390" s="54">
        <f>IF(C390="","",SUMIFS('Journal entrées et sorties'!E$8:E$515,'Journal entrées et sorties'!C$8:C$515,C390))</f>
        <v>1</v>
      </c>
      <c r="G390" s="64">
        <f>IF(C390="","",D390+E390-F390)</f>
        <v>3</v>
      </c>
      <c r="H390" s="54">
        <f>VLOOKUP(B390,'Base de donnée articles'!A329:F336,4,0)</f>
        <v>10</v>
      </c>
      <c r="I390" s="54">
        <f>H390*G390</f>
        <v>30</v>
      </c>
    </row>
    <row r="391" spans="2:9" x14ac:dyDescent="0.25">
      <c r="B391" s="48" t="str">
        <f>IF('Base de donnée articles'!A330="","",'Base de donnée articles'!A330)</f>
        <v>verin 33</v>
      </c>
      <c r="C391" s="44" t="str">
        <f>IF('Base de donnée articles'!B330="","",'Base de donnée articles'!B330)</f>
        <v>verin 33/G449A5SM0050A00</v>
      </c>
      <c r="D391" s="54">
        <v>1</v>
      </c>
      <c r="E391" s="54">
        <f>IF(B391="","",SUMIFS('Journal entrées et sorties'!D$8:D$415,'Journal entrées et sorties'!C$8:C$415,C391))</f>
        <v>3</v>
      </c>
      <c r="F391" s="54">
        <f>IF(C391="","",SUMIFS('Journal entrées et sorties'!E$8:E$515,'Journal entrées et sorties'!C$8:C$515,C391))</f>
        <v>4</v>
      </c>
      <c r="G391" s="64">
        <f>IF(C391="","",D391+E391-F391)</f>
        <v>0</v>
      </c>
      <c r="H391" s="54">
        <f>VLOOKUP(B391,'Base de donnée articles'!A330:F337,4,0)</f>
        <v>10</v>
      </c>
      <c r="I391" s="54">
        <f>H391*G391</f>
        <v>0</v>
      </c>
    </row>
    <row r="392" spans="2:9" x14ac:dyDescent="0.25">
      <c r="B392" s="48" t="str">
        <f>IF('Base de donnée articles'!A331="","",'Base de donnée articles'!A331)</f>
        <v>verin 34</v>
      </c>
      <c r="C392" s="44" t="str">
        <f>IF('Base de donnée articles'!B331="","",'Base de donnée articles'!B331)</f>
        <v>verin 34/G453A35KO160A00-032 x 0160</v>
      </c>
      <c r="D392" s="54">
        <v>1</v>
      </c>
      <c r="E392" s="54">
        <f>IF(B392="","",SUMIFS('Journal entrées et sorties'!D$8:D$415,'Journal entrées et sorties'!C$8:C$415,C392))</f>
        <v>0</v>
      </c>
      <c r="F392" s="54">
        <f>IF(C392="","",SUMIFS('Journal entrées et sorties'!E$8:E$515,'Journal entrées et sorties'!C$8:C$515,C392))</f>
        <v>0</v>
      </c>
      <c r="G392" s="64">
        <f>IF(C392="","",D392+E392-F392)</f>
        <v>1</v>
      </c>
      <c r="H392" s="54">
        <f>VLOOKUP(B392,'Base de donnée articles'!A331:F338,4,0)</f>
        <v>10</v>
      </c>
      <c r="I392" s="54">
        <f>H392*G392</f>
        <v>10</v>
      </c>
    </row>
    <row r="393" spans="2:9" x14ac:dyDescent="0.25">
      <c r="B393" s="48" t="str">
        <f>IF('Base de donnée articles'!A332="","",'Base de donnée articles'!A332)</f>
        <v>verin 35</v>
      </c>
      <c r="C393" s="44" t="str">
        <f>IF('Base de donnée articles'!B332="","",'Base de donnée articles'!B332)</f>
        <v>verin 35/G453A4SK0080A00-040 x 0080</v>
      </c>
      <c r="D393" s="54">
        <v>1</v>
      </c>
      <c r="E393" s="54">
        <f>IF(B393="","",SUMIFS('Journal entrées et sorties'!D$8:D$415,'Journal entrées et sorties'!C$8:C$415,C393))</f>
        <v>2</v>
      </c>
      <c r="F393" s="54">
        <f>IF(C393="","",SUMIFS('Journal entrées et sorties'!E$8:E$515,'Journal entrées et sorties'!C$8:C$515,C393))</f>
        <v>1</v>
      </c>
      <c r="G393" s="64">
        <f>IF(C393="","",D393+E393-F393)</f>
        <v>2</v>
      </c>
      <c r="H393" s="54">
        <f>VLOOKUP(B393,'Base de donnée articles'!A332:F339,4,0)</f>
        <v>10</v>
      </c>
      <c r="I393" s="54">
        <f>H393*G393</f>
        <v>20</v>
      </c>
    </row>
    <row r="394" spans="2:9" x14ac:dyDescent="0.25">
      <c r="B394" s="48" t="str">
        <f>IF('Base de donnée articles'!A333="","",'Base de donnée articles'!A333)</f>
        <v>verin 36</v>
      </c>
      <c r="C394" s="44" t="str">
        <f>IF('Base de donnée articles'!B333="","",'Base de donnée articles'!B333)</f>
        <v>verin 36/G453A5SK0160A0-050 x 0160</v>
      </c>
      <c r="D394" s="54">
        <v>1</v>
      </c>
      <c r="E394" s="54">
        <f>IF(B394="","",SUMIFS('Journal entrées et sorties'!D$8:D$415,'Journal entrées et sorties'!C$8:C$415,C394))</f>
        <v>0</v>
      </c>
      <c r="F394" s="54">
        <f>IF(C394="","",SUMIFS('Journal entrées et sorties'!E$8:E$515,'Journal entrées et sorties'!C$8:C$515,C394))</f>
        <v>0</v>
      </c>
      <c r="G394" s="64">
        <f>IF(C394="","",D394+E394-F394)</f>
        <v>1</v>
      </c>
      <c r="H394" s="54">
        <f>VLOOKUP(B394,'Base de donnée articles'!A333:F339,4,0)</f>
        <v>10</v>
      </c>
      <c r="I394" s="54">
        <f>H394*G394</f>
        <v>10</v>
      </c>
    </row>
    <row r="395" spans="2:9" x14ac:dyDescent="0.25">
      <c r="B395" s="48" t="str">
        <f>IF('Base de donnée articles'!A334="","",'Base de donnée articles'!A334)</f>
        <v>verin 37</v>
      </c>
      <c r="C395" s="44" t="str">
        <f>IF('Base de donnée articles'!B334="","",'Base de donnée articles'!B334)</f>
        <v>verin 37/G453A6SK0050A00-063 x 0050</v>
      </c>
      <c r="D395" s="54">
        <v>1</v>
      </c>
      <c r="E395" s="54">
        <f>IF(B395="","",SUMIFS('Journal entrées et sorties'!D$8:D$415,'Journal entrées et sorties'!C$8:C$415,C395))</f>
        <v>0</v>
      </c>
      <c r="F395" s="54">
        <f>IF(C395="","",SUMIFS('Journal entrées et sorties'!E$8:E$515,'Journal entrées et sorties'!C$8:C$515,C395))</f>
        <v>0</v>
      </c>
      <c r="G395" s="64">
        <f>IF(C395="","",D395+E395-F395)</f>
        <v>1</v>
      </c>
      <c r="H395" s="54">
        <f>VLOOKUP(B395,'Base de donnée articles'!A334:F340,4,0)</f>
        <v>10</v>
      </c>
      <c r="I395" s="54">
        <f>H395*G395</f>
        <v>10</v>
      </c>
    </row>
    <row r="396" spans="2:9" x14ac:dyDescent="0.25">
      <c r="B396" s="48" t="str">
        <f>IF('Base de donnée articles'!A335="","",'Base de donnée articles'!A335)</f>
        <v>verin 38</v>
      </c>
      <c r="C396" s="44" t="str">
        <f>IF('Base de donnée articles'!B335="","",'Base de donnée articles'!B335)</f>
        <v>verin 38/G453A6SK0050A00-063 x 0050</v>
      </c>
      <c r="D396" s="54">
        <v>1</v>
      </c>
      <c r="E396" s="54">
        <f>IF(B396="","",SUMIFS('Journal entrées et sorties'!D$8:D$415,'Journal entrées et sorties'!C$8:C$415,C396))</f>
        <v>0</v>
      </c>
      <c r="F396" s="54">
        <f>IF(C396="","",SUMIFS('Journal entrées et sorties'!E$8:E$515,'Journal entrées et sorties'!C$8:C$515,C396))</f>
        <v>0</v>
      </c>
      <c r="G396" s="64">
        <f>IF(C396="","",D396+E396-F396)</f>
        <v>1</v>
      </c>
      <c r="H396" s="54">
        <f>VLOOKUP(B396,'Base de donnée articles'!A335:F341,4,0)</f>
        <v>10</v>
      </c>
      <c r="I396" s="54">
        <f>H396*G396</f>
        <v>10</v>
      </c>
    </row>
    <row r="397" spans="2:9" x14ac:dyDescent="0.25">
      <c r="B397" s="48" t="str">
        <f>IF('Base de donnée articles'!A336="","",'Base de donnée articles'!A336)</f>
        <v>verin 39</v>
      </c>
      <c r="C397" s="44" t="str">
        <f>IF('Base de donnée articles'!B336="","",'Base de donnée articles'!B336)</f>
        <v>verin 39/PN02570.200</v>
      </c>
      <c r="D397" s="54">
        <v>1</v>
      </c>
      <c r="E397" s="54">
        <f>IF(B397="","",SUMIFS('Journal entrées et sorties'!D$8:D$415,'Journal entrées et sorties'!C$8:C$415,C397))</f>
        <v>0</v>
      </c>
      <c r="F397" s="54">
        <f>IF(C397="","",SUMIFS('Journal entrées et sorties'!E$8:E$515,'Journal entrées et sorties'!C$8:C$515,C397))</f>
        <v>0</v>
      </c>
      <c r="G397" s="64">
        <f>IF(C397="","",D397+E397-F397)</f>
        <v>1</v>
      </c>
      <c r="H397" s="54">
        <f>VLOOKUP(B397,'Base de donnée articles'!A336:F342,4,0)</f>
        <v>10</v>
      </c>
      <c r="I397" s="54">
        <f>H397*G397</f>
        <v>10</v>
      </c>
    </row>
    <row r="398" spans="2:9" x14ac:dyDescent="0.25">
      <c r="B398" s="48" t="str">
        <f>IF('Base de donnée articles'!A337="","",'Base de donnée articles'!A337)</f>
        <v>verin 4</v>
      </c>
      <c r="C398" s="44" t="str">
        <f>IF('Base de donnée articles'!B337="","",'Base de donnée articles'!B337)</f>
        <v>verin 4/1319.50.150-01 diam 50 course 150</v>
      </c>
      <c r="D398" s="54">
        <v>1</v>
      </c>
      <c r="E398" s="54">
        <f>IF(B398="","",SUMIFS('Journal entrées et sorties'!D$8:D$415,'Journal entrées et sorties'!C$8:C$415,C398))</f>
        <v>0</v>
      </c>
      <c r="F398" s="54">
        <f>IF(C398="","",SUMIFS('Journal entrées et sorties'!E$8:E$515,'Journal entrées et sorties'!C$8:C$515,C398))</f>
        <v>0</v>
      </c>
      <c r="G398" s="64">
        <f>IF(C398="","",D398+E398-F398)</f>
        <v>1</v>
      </c>
      <c r="H398" s="54">
        <f>VLOOKUP(B398,'Base de donnée articles'!A337:F343,4,0)</f>
        <v>10</v>
      </c>
      <c r="I398" s="54">
        <f>H398*G398</f>
        <v>10</v>
      </c>
    </row>
    <row r="399" spans="2:9" x14ac:dyDescent="0.25">
      <c r="B399" s="48" t="str">
        <f>IF('Base de donnée articles'!A338="","",'Base de donnée articles'!A338)</f>
        <v>verin 40</v>
      </c>
      <c r="C399" s="44" t="str">
        <f>IF('Base de donnée articles'!B338="","",'Base de donnée articles'!B338)</f>
        <v>verin 40/4495T2040010 PEC40NA.T.10-D</v>
      </c>
      <c r="D399" s="54">
        <v>1</v>
      </c>
      <c r="E399" s="54">
        <f>IF(B399="","",SUMIFS('Journal entrées et sorties'!D$8:D$415,'Journal entrées et sorties'!C$8:C$415,C399))</f>
        <v>0</v>
      </c>
      <c r="F399" s="54">
        <f>IF(C399="","",SUMIFS('Journal entrées et sorties'!E$8:E$515,'Journal entrées et sorties'!C$8:C$515,C399))</f>
        <v>0</v>
      </c>
      <c r="G399" s="64">
        <f>IF(C399="","",D399+E399-F399)</f>
        <v>1</v>
      </c>
      <c r="H399" s="54">
        <f>VLOOKUP(B399,'Base de donnée articles'!A338:F344,4,0)</f>
        <v>10</v>
      </c>
      <c r="I399" s="54">
        <f>H399*G399</f>
        <v>10</v>
      </c>
    </row>
    <row r="400" spans="2:9" x14ac:dyDescent="0.25">
      <c r="B400" s="48" t="str">
        <f>IF('Base de donnée articles'!A339="","",'Base de donnée articles'!A339)</f>
        <v>verin 41</v>
      </c>
      <c r="C400" s="44" t="str">
        <f>IF('Base de donnée articles'!B339="","",'Base de donnée articles'!B339)</f>
        <v>verin 41/809 04 551 CQ2B4OTF-35DMZ</v>
      </c>
      <c r="D400" s="54">
        <v>1</v>
      </c>
      <c r="E400" s="54">
        <f>IF(B400="","",SUMIFS('Journal entrées et sorties'!D$8:D$415,'Journal entrées et sorties'!C$8:C$415,C400))</f>
        <v>0</v>
      </c>
      <c r="F400" s="54">
        <f>IF(C400="","",SUMIFS('Journal entrées et sorties'!E$8:E$515,'Journal entrées et sorties'!C$8:C$515,C400))</f>
        <v>0</v>
      </c>
      <c r="G400" s="64">
        <f>IF(C400="","",D400+E400-F400)</f>
        <v>1</v>
      </c>
      <c r="H400" s="54">
        <f>VLOOKUP(B400,'Base de donnée articles'!A339:F345,4,0)</f>
        <v>10</v>
      </c>
      <c r="I400" s="54">
        <f>H400*G400</f>
        <v>10</v>
      </c>
    </row>
    <row r="401" spans="2:9" x14ac:dyDescent="0.25">
      <c r="B401" s="48" t="str">
        <f>IF('Base de donnée articles'!A340="","",'Base de donnée articles'!A340)</f>
        <v>verin 6</v>
      </c>
      <c r="C401" s="44" t="str">
        <f>IF('Base de donnée articles'!B340="","",'Base de donnée articles'!B340)</f>
        <v>verin 6/43500314 C25AS50 DM</v>
      </c>
      <c r="D401" s="54">
        <v>1</v>
      </c>
      <c r="E401" s="54">
        <f>IF(B401="","",SUMIFS('Journal entrées et sorties'!D$8:D$415,'Journal entrées et sorties'!C$8:C$415,C401))</f>
        <v>0</v>
      </c>
      <c r="F401" s="54">
        <f>IF(C401="","",SUMIFS('Journal entrées et sorties'!E$8:E$515,'Journal entrées et sorties'!C$8:C$515,C401))</f>
        <v>0</v>
      </c>
      <c r="G401" s="64">
        <f>IF(C401="","",D401+E401-F401)</f>
        <v>1</v>
      </c>
      <c r="H401" s="54">
        <f>VLOOKUP(B401,'Base de donnée articles'!A340:F347,4,0)</f>
        <v>10</v>
      </c>
      <c r="I401" s="54">
        <f>H401*G401</f>
        <v>10</v>
      </c>
    </row>
    <row r="402" spans="2:9" x14ac:dyDescent="0.25">
      <c r="B402" s="48" t="str">
        <f>IF('Base de donnée articles'!A341="","",'Base de donnée articles'!A341)</f>
        <v>verin 7</v>
      </c>
      <c r="C402" s="44" t="str">
        <f>IF('Base de donnée articles'!B341="","",'Base de donnée articles'!B341)</f>
        <v>verin 7/43700662  PCN40A100S</v>
      </c>
      <c r="D402" s="54">
        <v>1</v>
      </c>
      <c r="E402" s="54">
        <f>IF(B402="","",SUMIFS('Journal entrées et sorties'!D$8:D$415,'Journal entrées et sorties'!C$8:C$415,C402))</f>
        <v>0</v>
      </c>
      <c r="F402" s="54">
        <f>IF(C402="","",SUMIFS('Journal entrées et sorties'!E$8:E$515,'Journal entrées et sorties'!C$8:C$515,C402))</f>
        <v>0</v>
      </c>
      <c r="G402" s="64">
        <f>IF(C402="","",D402+E402-F402)</f>
        <v>1</v>
      </c>
      <c r="H402" s="54">
        <f>VLOOKUP(B402,'Base de donnée articles'!A341:F348,4,0)</f>
        <v>10</v>
      </c>
      <c r="I402" s="54">
        <f>H402*G402</f>
        <v>10</v>
      </c>
    </row>
    <row r="403" spans="2:9" x14ac:dyDescent="0.25">
      <c r="B403" s="48" t="str">
        <f>IF('Base de donnée articles'!A342="","",'Base de donnée articles'!A342)</f>
        <v>verin 8</v>
      </c>
      <c r="C403" s="44" t="str">
        <f>IF('Base de donnée articles'!B342="","",'Base de donnée articles'!B342)</f>
        <v>verin 8/43700662 PCN40A100S</v>
      </c>
      <c r="D403" s="54">
        <v>1</v>
      </c>
      <c r="E403" s="54">
        <f>IF(B403="","",SUMIFS('Journal entrées et sorties'!D$8:D$415,'Journal entrées et sorties'!C$8:C$415,C403))</f>
        <v>0</v>
      </c>
      <c r="F403" s="54">
        <f>IF(C403="","",SUMIFS('Journal entrées et sorties'!E$8:E$515,'Journal entrées et sorties'!C$8:C$515,C403))</f>
        <v>0</v>
      </c>
      <c r="G403" s="64">
        <f>IF(C403="","",D403+E403-F403)</f>
        <v>1</v>
      </c>
      <c r="H403" s="54">
        <f>VLOOKUP(B403,'Base de donnée articles'!A342:F349,4,0)</f>
        <v>10</v>
      </c>
      <c r="I403" s="54">
        <f>H403*G403</f>
        <v>10</v>
      </c>
    </row>
    <row r="404" spans="2:9" x14ac:dyDescent="0.25">
      <c r="B404" s="48" t="str">
        <f>IF('Base de donnée articles'!A343="","",'Base de donnée articles'!A343)</f>
        <v>verin 9</v>
      </c>
      <c r="C404" s="44" t="str">
        <f>IF('Base de donnée articles'!B343="","",'Base de donnée articles'!B343)</f>
        <v>verin 9/43800098  CIS50NA100-DM</v>
      </c>
      <c r="D404" s="54">
        <v>1</v>
      </c>
      <c r="E404" s="54">
        <f>IF(B404="","",SUMIFS('Journal entrées et sorties'!D$8:D$415,'Journal entrées et sorties'!C$8:C$415,C404))</f>
        <v>0</v>
      </c>
      <c r="F404" s="54">
        <f>IF(C404="","",SUMIFS('Journal entrées et sorties'!E$8:E$515,'Journal entrées et sorties'!C$8:C$515,C404))</f>
        <v>0</v>
      </c>
      <c r="G404" s="64">
        <f>IF(C404="","",D404+E404-F404)</f>
        <v>1</v>
      </c>
      <c r="H404" s="54">
        <f>VLOOKUP(B404,'Base de donnée articles'!A343:F350,4,0)</f>
        <v>10</v>
      </c>
      <c r="I404" s="54">
        <f>H404*G404</f>
        <v>10</v>
      </c>
    </row>
    <row r="405" spans="2:9" x14ac:dyDescent="0.25">
      <c r="B405" s="48" t="str">
        <f>IF('Base de donnée articles'!A468="","",'Base de donnée articles'!A468)</f>
        <v>verin pointe corali</v>
      </c>
      <c r="C405" s="44" t="str">
        <f>IF('Base de donnée articles'!B468="","",'Base de donnée articles'!B468)</f>
        <v>verin pointe corali/bloqueur 809057041</v>
      </c>
      <c r="D405" s="54">
        <v>0</v>
      </c>
      <c r="E405" s="65">
        <f>IF(B405="","",SUMIFS('Journal entrées et sorties'!D$8:D$415,'Journal entrées et sorties'!C$8:C$415,C405))</f>
        <v>2</v>
      </c>
      <c r="F405" s="54">
        <f>IF(C405="","",SUMIFS('Journal entrées et sorties'!E$8:E$515,'Journal entrées et sorties'!C$8:C$515,C405))</f>
        <v>0</v>
      </c>
      <c r="G405" s="64">
        <f>IF(C405="","",D405+E405-F405)</f>
        <v>2</v>
      </c>
      <c r="H405" s="54">
        <f>VLOOKUP(B405,'Base de donnée articles'!A468:F528,4,0)</f>
        <v>10</v>
      </c>
      <c r="I405" s="54">
        <f>H405*G405</f>
        <v>20</v>
      </c>
    </row>
    <row r="406" spans="2:9" x14ac:dyDescent="0.25">
      <c r="B406" s="48" t="str">
        <f>IF('Base de donnée articles'!A344="","",'Base de donnée articles'!A344)</f>
        <v>verin riveur</v>
      </c>
      <c r="C406" s="44" t="str">
        <f>IF('Base de donnée articles'!B344="","",'Base de donnée articles'!B344)</f>
        <v>verin riveur/verin riveur</v>
      </c>
      <c r="D406" s="54">
        <v>1</v>
      </c>
      <c r="E406" s="54">
        <f>IF(B406="","",SUMIFS('Journal entrées et sorties'!D$8:D$415,'Journal entrées et sorties'!C$8:C$415,C406))</f>
        <v>0</v>
      </c>
      <c r="F406" s="54">
        <f>IF(C406="","",SUMIFS('Journal entrées et sorties'!E$8:E$515,'Journal entrées et sorties'!C$8:C$515,C406))</f>
        <v>1</v>
      </c>
      <c r="G406" s="64">
        <f>IF(C406="","",D406+E406-F406)</f>
        <v>0</v>
      </c>
      <c r="H406" s="54">
        <f>VLOOKUP(B406,'Base de donnée articles'!A344:F351,4,0)</f>
        <v>10</v>
      </c>
      <c r="I406" s="54">
        <f>H406*G406</f>
        <v>0</v>
      </c>
    </row>
    <row r="407" spans="2:9" x14ac:dyDescent="0.25">
      <c r="B407" s="48" t="str">
        <f>IF('Base de donnée articles'!A345="","",'Base de donnée articles'!A345)</f>
        <v>VERINS PNEUMATIQUES 1</v>
      </c>
      <c r="C407" s="44" t="str">
        <f>IF('Base de donnée articles'!B345="","",'Base de donnée articles'!B345)</f>
        <v>VERINS PNEUMATIQUES 1/G453A3SK0160A00-032 x 0160</v>
      </c>
      <c r="D407" s="54">
        <v>1</v>
      </c>
      <c r="E407" s="54">
        <f>IF(B407="","",SUMIFS('Journal entrées et sorties'!D$8:D$415,'Journal entrées et sorties'!C$8:C$415,C407))</f>
        <v>1</v>
      </c>
      <c r="F407" s="54">
        <f>IF(C407="","",SUMIFS('Journal entrées et sorties'!E$8:E$515,'Journal entrées et sorties'!C$8:C$515,C407))</f>
        <v>1</v>
      </c>
      <c r="G407" s="64">
        <f>IF(C407="","",D407+E407-F407)</f>
        <v>1</v>
      </c>
      <c r="H407" s="54">
        <f>VLOOKUP(B407,'Base de donnée articles'!A345:F352,4,0)</f>
        <v>10</v>
      </c>
      <c r="I407" s="54">
        <f>H407*G407</f>
        <v>10</v>
      </c>
    </row>
    <row r="408" spans="2:9" x14ac:dyDescent="0.25">
      <c r="B408" s="48" t="str">
        <f>IF('Base de donnée articles'!A346="","",'Base de donnée articles'!A346)</f>
        <v>VERINS PNEUMATIQUES 10</v>
      </c>
      <c r="C408" s="44" t="str">
        <f>IF('Base de donnée articles'!B346="","",'Base de donnée articles'!B346)</f>
        <v>VERINS PNEUMATIQUES 10/type 453500060050-PES63PA50-DM</v>
      </c>
      <c r="D408" s="54">
        <v>1</v>
      </c>
      <c r="E408" s="54">
        <f>IF(B408="","",SUMIFS('Journal entrées et sorties'!D$8:D$415,'Journal entrées et sorties'!C$8:C$415,C408))</f>
        <v>0</v>
      </c>
      <c r="F408" s="54">
        <f>IF(C408="","",SUMIFS('Journal entrées et sorties'!E$8:E$515,'Journal entrées et sorties'!C$8:C$515,C408))</f>
        <v>0</v>
      </c>
      <c r="G408" s="64">
        <f>IF(C408="","",D408+E408-F408)</f>
        <v>1</v>
      </c>
      <c r="H408" s="54">
        <f>VLOOKUP(B408,'Base de donnée articles'!A346:F353,4,0)</f>
        <v>10</v>
      </c>
      <c r="I408" s="54">
        <f>H408*G408</f>
        <v>10</v>
      </c>
    </row>
    <row r="409" spans="2:9" x14ac:dyDescent="0.25">
      <c r="B409" s="48" t="str">
        <f>IF('Base de donnée articles'!A347="","",'Base de donnée articles'!A347)</f>
        <v>VERINS PNEUMATIQUES 11</v>
      </c>
      <c r="C409" s="44" t="str">
        <f>IF('Base de donnée articles'!B347="","",'Base de donnée articles'!B347)</f>
        <v>VERINS PNEUMATIQUES 11/type CQ2B25-20DM</v>
      </c>
      <c r="D409" s="54">
        <v>1</v>
      </c>
      <c r="E409" s="54">
        <f>IF(B409="","",SUMIFS('Journal entrées et sorties'!D$8:D$415,'Journal entrées et sorties'!C$8:C$415,C409))</f>
        <v>0</v>
      </c>
      <c r="F409" s="54">
        <f>IF(C409="","",SUMIFS('Journal entrées et sorties'!E$8:E$515,'Journal entrées et sorties'!C$8:C$515,C409))</f>
        <v>0</v>
      </c>
      <c r="G409" s="64">
        <f>IF(C409="","",D409+E409-F409)</f>
        <v>1</v>
      </c>
      <c r="H409" s="54">
        <f>VLOOKUP(B409,'Base de donnée articles'!A347:F354,4,0)</f>
        <v>10</v>
      </c>
      <c r="I409" s="54">
        <f>H409*G409</f>
        <v>10</v>
      </c>
    </row>
    <row r="410" spans="2:9" x14ac:dyDescent="0.25">
      <c r="B410" s="48" t="str">
        <f>IF('Base de donnée articles'!A348="","",'Base de donnée articles'!A348)</f>
        <v>VERINS PNEUMATIQUES 12</v>
      </c>
      <c r="C410" s="44" t="str">
        <f>IF('Base de donnée articles'!B348="","",'Base de donnée articles'!B348)</f>
        <v>VERINS PNEUMATIQUES 12/vérin pour doigts empileurs</v>
      </c>
      <c r="D410" s="54">
        <v>1</v>
      </c>
      <c r="E410" s="54">
        <f>IF(B410="","",SUMIFS('Journal entrées et sorties'!D$8:D$415,'Journal entrées et sorties'!C$8:C$415,C410))</f>
        <v>0</v>
      </c>
      <c r="F410" s="54">
        <f>IF(C410="","",SUMIFS('Journal entrées et sorties'!E$8:E$515,'Journal entrées et sorties'!C$8:C$515,C410))</f>
        <v>0</v>
      </c>
      <c r="G410" s="64">
        <f>IF(C410="","",D410+E410-F410)</f>
        <v>1</v>
      </c>
      <c r="H410" s="54">
        <f>VLOOKUP(B410,'Base de donnée articles'!A348:F355,4,0)</f>
        <v>10</v>
      </c>
      <c r="I410" s="54">
        <f>H410*G410</f>
        <v>10</v>
      </c>
    </row>
    <row r="411" spans="2:9" ht="30" x14ac:dyDescent="0.25">
      <c r="B411" s="48" t="str">
        <f>IF('Base de donnée articles'!A349="","",'Base de donnée articles'!A349)</f>
        <v>VERINS PNEUMATIQUES 13</v>
      </c>
      <c r="C411" s="44" t="str">
        <f>IF('Base de donnée articles'!B349="","",'Base de donnée articles'!B349)</f>
        <v>VERINS PNEUMATIQUES 13/Vérin pour ligne 1 cloueuse 2 retourneur</v>
      </c>
      <c r="D411" s="54">
        <v>1</v>
      </c>
      <c r="E411" s="54">
        <f>IF(B411="","",SUMIFS('Journal entrées et sorties'!D$8:D$415,'Journal entrées et sorties'!C$8:C$415,C411))</f>
        <v>0</v>
      </c>
      <c r="F411" s="54">
        <f>IF(C411="","",SUMIFS('Journal entrées et sorties'!E$8:E$515,'Journal entrées et sorties'!C$8:C$515,C411))</f>
        <v>0</v>
      </c>
      <c r="G411" s="64">
        <f>IF(C411="","",D411+E411-F411)</f>
        <v>1</v>
      </c>
      <c r="H411" s="54">
        <f>VLOOKUP(B411,'Base de donnée articles'!A349:F356,4,0)</f>
        <v>10</v>
      </c>
      <c r="I411" s="54">
        <f>H411*G411</f>
        <v>10</v>
      </c>
    </row>
    <row r="412" spans="2:9" x14ac:dyDescent="0.25">
      <c r="B412" s="48" t="str">
        <f>IF('Base de donnée articles'!A350="","",'Base de donnée articles'!A350)</f>
        <v>VERINS PNEUMATIQUES 2</v>
      </c>
      <c r="C412" s="44" t="str">
        <f>IF('Base de donnée articles'!B350="","",'Base de donnée articles'!B350)</f>
        <v>VERINS PNEUMATIQUES 2/type 442500180025-KN25D25 DM</v>
      </c>
      <c r="D412" s="54">
        <v>1</v>
      </c>
      <c r="E412" s="54">
        <f>IF(B412="","",SUMIFS('Journal entrées et sorties'!D$8:D$415,'Journal entrées et sorties'!C$8:C$415,C412))</f>
        <v>0</v>
      </c>
      <c r="F412" s="54">
        <f>IF(C412="","",SUMIFS('Journal entrées et sorties'!E$8:E$515,'Journal entrées et sorties'!C$8:C$515,C412))</f>
        <v>0</v>
      </c>
      <c r="G412" s="64">
        <f>IF(C412="","",D412+E412-F412)</f>
        <v>1</v>
      </c>
      <c r="H412" s="54">
        <f>VLOOKUP(B412,'Base de donnée articles'!A350:F357,4,0)</f>
        <v>10</v>
      </c>
      <c r="I412" s="54">
        <f>H412*G412</f>
        <v>10</v>
      </c>
    </row>
    <row r="413" spans="2:9" x14ac:dyDescent="0.25">
      <c r="B413" s="48" t="str">
        <f>IF('Base de donnée articles'!A351="","",'Base de donnée articles'!A351)</f>
        <v>VERINS PNEUMATIQUES 3</v>
      </c>
      <c r="C413" s="44" t="str">
        <f>IF('Base de donnée articles'!B351="","",'Base de donnée articles'!B351)</f>
        <v>VERINS PNEUMATIQUES 3/type 442500180040-KN25D40 DM</v>
      </c>
      <c r="D413" s="54">
        <v>1</v>
      </c>
      <c r="E413" s="54">
        <f>IF(B413="","",SUMIFS('Journal entrées et sorties'!D$8:D$415,'Journal entrées et sorties'!C$8:C$415,C413))</f>
        <v>0</v>
      </c>
      <c r="F413" s="54">
        <f>IF(C413="","",SUMIFS('Journal entrées et sorties'!E$8:E$515,'Journal entrées et sorties'!C$8:C$515,C413))</f>
        <v>0</v>
      </c>
      <c r="G413" s="64">
        <f>IF(C413="","",D413+E413-F413)</f>
        <v>1</v>
      </c>
      <c r="H413" s="54">
        <f>VLOOKUP(B413,'Base de donnée articles'!A351:F358,4,0)</f>
        <v>10</v>
      </c>
      <c r="I413" s="54">
        <f>H413*G413</f>
        <v>10</v>
      </c>
    </row>
    <row r="414" spans="2:9" x14ac:dyDescent="0.25">
      <c r="B414" s="48" t="str">
        <f>IF('Base de donnée articles'!A352="","",'Base de donnée articles'!A352)</f>
        <v>VERINS PNEUMATIQUES 4</v>
      </c>
      <c r="C414" s="44" t="str">
        <f>IF('Base de donnée articles'!B352="","",'Base de donnée articles'!B352)</f>
        <v>VERINS PNEUMATIQUES 4/type 449500130050-PEC32NA50 DM</v>
      </c>
      <c r="D414" s="54">
        <v>1</v>
      </c>
      <c r="E414" s="54">
        <f>IF(B414="","",SUMIFS('Journal entrées et sorties'!D$8:D$415,'Journal entrées et sorties'!C$8:C$415,C414))</f>
        <v>0</v>
      </c>
      <c r="F414" s="54">
        <f>IF(C414="","",SUMIFS('Journal entrées et sorties'!E$8:E$515,'Journal entrées et sorties'!C$8:C$515,C414))</f>
        <v>0</v>
      </c>
      <c r="G414" s="64">
        <f>IF(C414="","",D414+E414-F414)</f>
        <v>1</v>
      </c>
      <c r="H414" s="54">
        <f>VLOOKUP(B414,'Base de donnée articles'!A352:F359,4,0)</f>
        <v>10</v>
      </c>
      <c r="I414" s="54">
        <f>H414*G414</f>
        <v>10</v>
      </c>
    </row>
    <row r="415" spans="2:9" x14ac:dyDescent="0.25">
      <c r="B415" s="48" t="str">
        <f>IF('Base de donnée articles'!A353="","",'Base de donnée articles'!A353)</f>
        <v>VERINS PNEUMATIQUES 5</v>
      </c>
      <c r="C415" s="44" t="str">
        <f>IF('Base de donnée articles'!B353="","",'Base de donnée articles'!B353)</f>
        <v>VERINS PNEUMATIQUES 5/type 449500140050 PEC40NA50 DM</v>
      </c>
      <c r="D415" s="54">
        <v>1</v>
      </c>
      <c r="E415" s="54">
        <f>IF(B415="","",SUMIFS('Journal entrées et sorties'!D$8:D$415,'Journal entrées et sorties'!C$8:C$415,C415))</f>
        <v>0</v>
      </c>
      <c r="F415" s="54">
        <f>IF(C415="","",SUMIFS('Journal entrées et sorties'!E$8:E$515,'Journal entrées et sorties'!C$8:C$515,C415))</f>
        <v>0</v>
      </c>
      <c r="G415" s="64">
        <f>IF(C415="","",D415+E415-F415)</f>
        <v>1</v>
      </c>
      <c r="H415" s="54">
        <f>VLOOKUP(B415,'Base de donnée articles'!A353:F360,4,0)</f>
        <v>10</v>
      </c>
      <c r="I415" s="54">
        <f>H415*G415</f>
        <v>10</v>
      </c>
    </row>
    <row r="416" spans="2:9" x14ac:dyDescent="0.25">
      <c r="B416" s="48" t="str">
        <f>IF('Base de donnée articles'!A354="","",'Base de donnée articles'!A354)</f>
        <v>VERINS PNEUMATIQUES 6</v>
      </c>
      <c r="C416" s="44" t="str">
        <f>IF('Base de donnée articles'!B354="","",'Base de donnée articles'!B354)</f>
        <v>VERINS PNEUMATIQUES 6/type 4495T2040020-PEC40NA.T20-DM</v>
      </c>
      <c r="D416" s="54">
        <v>1</v>
      </c>
      <c r="E416" s="54">
        <f>IF(B416="","",SUMIFS('Journal entrées et sorties'!D$8:D$415,'Journal entrées et sorties'!C$8:C$415,C416))</f>
        <v>0</v>
      </c>
      <c r="F416" s="54">
        <f>IF(C416="","",SUMIFS('Journal entrées et sorties'!E$8:E$515,'Journal entrées et sorties'!C$8:C$515,C416))</f>
        <v>0</v>
      </c>
      <c r="G416" s="64">
        <f>IF(C416="","",D416+E416-F416)</f>
        <v>1</v>
      </c>
      <c r="H416" s="54">
        <f>VLOOKUP(B416,'Base de donnée articles'!A354:F361,4,0)</f>
        <v>10</v>
      </c>
      <c r="I416" s="54">
        <f>H416*G416</f>
        <v>10</v>
      </c>
    </row>
    <row r="417" spans="2:9" x14ac:dyDescent="0.25">
      <c r="B417" s="48" t="str">
        <f>IF('Base de donnée articles'!A355="","",'Base de donnée articles'!A355)</f>
        <v>VERINS PNEUMATIQUES 7</v>
      </c>
      <c r="C417" s="44" t="str">
        <f>IF('Base de donnée articles'!B355="","",'Base de donnée articles'!B355)</f>
        <v>VERINS PNEUMATIQUES 7/type 45000004-PES32A160DM</v>
      </c>
      <c r="D417" s="54">
        <v>1</v>
      </c>
      <c r="E417" s="54">
        <f>IF(B417="","",SUMIFS('Journal entrées et sorties'!D$8:D$415,'Journal entrées et sorties'!C$8:C$415,C417))</f>
        <v>0</v>
      </c>
      <c r="F417" s="54">
        <f>IF(C417="","",SUMIFS('Journal entrées et sorties'!E$8:E$515,'Journal entrées et sorties'!C$8:C$515,C417))</f>
        <v>0</v>
      </c>
      <c r="G417" s="64">
        <f>IF(C417="","",D417+E417-F417)</f>
        <v>1</v>
      </c>
      <c r="H417" s="54">
        <f>VLOOKUP(B417,'Base de donnée articles'!A355:F362,4,0)</f>
        <v>10</v>
      </c>
      <c r="I417" s="54">
        <f>H417*G417</f>
        <v>10</v>
      </c>
    </row>
    <row r="418" spans="2:9" x14ac:dyDescent="0.25">
      <c r="B418" s="48" t="str">
        <f>IF('Base de donnée articles'!A356="","",'Base de donnée articles'!A356)</f>
        <v>VERINS PNEUMATIQUES 8</v>
      </c>
      <c r="C418" s="44" t="str">
        <f>IF('Base de donnée articles'!B356="","",'Base de donnée articles'!B356)</f>
        <v>VERINS PNEUMATIQUES 8/type 45000018-PES50A160 DM</v>
      </c>
      <c r="D418" s="54">
        <v>1</v>
      </c>
      <c r="E418" s="54">
        <f>IF(B418="","",SUMIFS('Journal entrées et sorties'!D$8:D$415,'Journal entrées et sorties'!C$8:C$415,C418))</f>
        <v>0</v>
      </c>
      <c r="F418" s="54">
        <f>IF(C418="","",SUMIFS('Journal entrées et sorties'!E$8:E$515,'Journal entrées et sorties'!C$8:C$515,C418))</f>
        <v>0</v>
      </c>
      <c r="G418" s="64">
        <f>IF(C418="","",D418+E418-F418)</f>
        <v>1</v>
      </c>
      <c r="H418" s="54">
        <f>VLOOKUP(B418,'Base de donnée articles'!A356:F363,4,0)</f>
        <v>10</v>
      </c>
      <c r="I418" s="54">
        <f>H418*G418</f>
        <v>10</v>
      </c>
    </row>
    <row r="419" spans="2:9" x14ac:dyDescent="0.25">
      <c r="B419" s="48" t="str">
        <f>IF('Base de donnée articles'!A357="","",'Base de donnée articles'!A357)</f>
        <v>VERINS PNEUMATIQUES 9</v>
      </c>
      <c r="C419" s="44" t="str">
        <f>IF('Base de donnée articles'!B357="","",'Base de donnée articles'!B357)</f>
        <v>VERINS PNEUMATIQUES 9/type 453500050160-PES50PA160-DM</v>
      </c>
      <c r="D419" s="54">
        <v>1</v>
      </c>
      <c r="E419" s="54">
        <f>IF(B419="","",SUMIFS('Journal entrées et sorties'!D$8:D$415,'Journal entrées et sorties'!C$8:C$415,C419))</f>
        <v>0</v>
      </c>
      <c r="F419" s="54">
        <f>IF(C419="","",SUMIFS('Journal entrées et sorties'!E$8:E$515,'Journal entrées et sorties'!C$8:C$515,C419))</f>
        <v>0</v>
      </c>
      <c r="G419" s="64">
        <f>IF(C419="","",D419+E419-F419)</f>
        <v>1</v>
      </c>
      <c r="H419" s="54">
        <f>VLOOKUP(B419,'Base de donnée articles'!A357:F364,4,0)</f>
        <v>10</v>
      </c>
      <c r="I419" s="54">
        <f>H419*G419</f>
        <v>10</v>
      </c>
    </row>
    <row r="420" spans="2:9" x14ac:dyDescent="0.25">
      <c r="B420" s="48" t="str">
        <f>IF('Base de donnée articles'!A456="","",'Base de donnée articles'!A456)</f>
        <v>vis</v>
      </c>
      <c r="C420" s="44" t="str">
        <f>IF('Base de donnée articles'!B456="","",'Base de donnée articles'!B456)</f>
        <v>vis/fhc10*40</v>
      </c>
      <c r="D420" s="54">
        <v>0</v>
      </c>
      <c r="E420" s="54">
        <f>IF(B420="","",SUMIFS('Journal entrées et sorties'!D$8:D$415,'Journal entrées et sorties'!C$8:C$415,C420))</f>
        <v>1</v>
      </c>
      <c r="F420" s="54">
        <f>IF(C420="","",SUMIFS('Journal entrées et sorties'!E$8:E$515,'Journal entrées et sorties'!C$8:C$515,C420))</f>
        <v>0</v>
      </c>
      <c r="G420" s="64">
        <f>IF(C420="","",D420+E420-F420)</f>
        <v>1</v>
      </c>
      <c r="H420" s="54">
        <f>VLOOKUP(B420,'Base de donnée articles'!A456:F516,4,0)</f>
        <v>10</v>
      </c>
      <c r="I420" s="54">
        <f>H420*G420</f>
        <v>10</v>
      </c>
    </row>
    <row r="421" spans="2:9" x14ac:dyDescent="0.25">
      <c r="B421" s="48" t="str">
        <f>IF('Base de donnée articles'!A358="","",'Base de donnée articles'!A358)</f>
        <v>vis CHC 1</v>
      </c>
      <c r="C421" s="44" t="str">
        <f>IF('Base de donnée articles'!B358="","",'Base de donnée articles'!B358)</f>
        <v>vis CHC 1/M10 X100</v>
      </c>
      <c r="D421" s="54">
        <v>1</v>
      </c>
      <c r="E421" s="54">
        <f>IF(B421="","",SUMIFS('Journal entrées et sorties'!D$8:D$415,'Journal entrées et sorties'!C$8:C$415,C421))</f>
        <v>0</v>
      </c>
      <c r="F421" s="54">
        <f>IF(C421="","",SUMIFS('Journal entrées et sorties'!E$8:E$515,'Journal entrées et sorties'!C$8:C$515,C421))</f>
        <v>0</v>
      </c>
      <c r="G421" s="64">
        <f>IF(C421="","",D421+E421-F421)</f>
        <v>1</v>
      </c>
      <c r="H421" s="54">
        <f>VLOOKUP(B421,'Base de donnée articles'!A358:F365,4,0)</f>
        <v>10</v>
      </c>
      <c r="I421" s="54">
        <f>H421*G421</f>
        <v>10</v>
      </c>
    </row>
    <row r="422" spans="2:9" x14ac:dyDescent="0.25">
      <c r="B422" s="48" t="str">
        <f>IF('Base de donnée articles'!A359="","",'Base de donnée articles'!A359)</f>
        <v>vis CHC 10</v>
      </c>
      <c r="C422" s="44" t="str">
        <f>IF('Base de donnée articles'!B359="","",'Base de donnée articles'!B359)</f>
        <v>vis CHC 10/M12 X60</v>
      </c>
      <c r="D422" s="54">
        <v>1</v>
      </c>
      <c r="E422" s="54">
        <f>IF(B422="","",SUMIFS('Journal entrées et sorties'!D$8:D$415,'Journal entrées et sorties'!C$8:C$415,C422))</f>
        <v>0</v>
      </c>
      <c r="F422" s="54">
        <f>IF(C422="","",SUMIFS('Journal entrées et sorties'!E$8:E$515,'Journal entrées et sorties'!C$8:C$515,C422))</f>
        <v>0</v>
      </c>
      <c r="G422" s="64">
        <f>IF(C422="","",D422+E422-F422)</f>
        <v>1</v>
      </c>
      <c r="H422" s="54">
        <f>VLOOKUP(B422,'Base de donnée articles'!A359:F366,4,0)</f>
        <v>10</v>
      </c>
      <c r="I422" s="54">
        <f>H422*G422</f>
        <v>10</v>
      </c>
    </row>
    <row r="423" spans="2:9" x14ac:dyDescent="0.25">
      <c r="B423" s="48" t="str">
        <f>IF('Base de donnée articles'!A360="","",'Base de donnée articles'!A360)</f>
        <v>vis CHC 11</v>
      </c>
      <c r="C423" s="44" t="str">
        <f>IF('Base de donnée articles'!B360="","",'Base de donnée articles'!B360)</f>
        <v>vis CHC 11/M12X70</v>
      </c>
      <c r="D423" s="54">
        <v>1</v>
      </c>
      <c r="E423" s="54">
        <f>IF(B423="","",SUMIFS('Journal entrées et sorties'!D$8:D$415,'Journal entrées et sorties'!C$8:C$415,C423))</f>
        <v>0</v>
      </c>
      <c r="F423" s="54">
        <f>IF(C423="","",SUMIFS('Journal entrées et sorties'!E$8:E$515,'Journal entrées et sorties'!C$8:C$515,C423))</f>
        <v>0</v>
      </c>
      <c r="G423" s="64">
        <f>IF(C423="","",D423+E423-F423)</f>
        <v>1</v>
      </c>
      <c r="H423" s="54">
        <f>VLOOKUP(B423,'Base de donnée articles'!A360:F367,4,0)</f>
        <v>10</v>
      </c>
      <c r="I423" s="54">
        <f>H423*G423</f>
        <v>10</v>
      </c>
    </row>
    <row r="424" spans="2:9" x14ac:dyDescent="0.25">
      <c r="B424" s="48" t="str">
        <f>IF('Base de donnée articles'!A361="","",'Base de donnée articles'!A361)</f>
        <v>vis CHC 12</v>
      </c>
      <c r="C424" s="44" t="str">
        <f>IF('Base de donnée articles'!B361="","",'Base de donnée articles'!B361)</f>
        <v>vis CHC 12/M14 X40</v>
      </c>
      <c r="D424" s="54">
        <v>1</v>
      </c>
      <c r="E424" s="54">
        <f>IF(B424="","",SUMIFS('Journal entrées et sorties'!D$8:D$415,'Journal entrées et sorties'!C$8:C$415,C424))</f>
        <v>0</v>
      </c>
      <c r="F424" s="54">
        <f>IF(C424="","",SUMIFS('Journal entrées et sorties'!E$8:E$515,'Journal entrées et sorties'!C$8:C$515,C424))</f>
        <v>0</v>
      </c>
      <c r="G424" s="64">
        <f>IF(C424="","",D424+E424-F424)</f>
        <v>1</v>
      </c>
      <c r="H424" s="54">
        <f>VLOOKUP(B424,'Base de donnée articles'!A361:F368,4,0)</f>
        <v>10</v>
      </c>
      <c r="I424" s="54">
        <f>H424*G424</f>
        <v>10</v>
      </c>
    </row>
    <row r="425" spans="2:9" x14ac:dyDescent="0.25">
      <c r="B425" s="48" t="str">
        <f>IF('Base de donnée articles'!A362="","",'Base de donnée articles'!A362)</f>
        <v>vis CHC 13</v>
      </c>
      <c r="C425" s="44" t="str">
        <f>IF('Base de donnée articles'!B362="","",'Base de donnée articles'!B362)</f>
        <v>vis CHC 13/M14 X60</v>
      </c>
      <c r="D425" s="54">
        <v>1</v>
      </c>
      <c r="E425" s="54">
        <f>IF(B425="","",SUMIFS('Journal entrées et sorties'!D$8:D$415,'Journal entrées et sorties'!C$8:C$415,C425))</f>
        <v>0</v>
      </c>
      <c r="F425" s="54">
        <f>IF(C425="","",SUMIFS('Journal entrées et sorties'!E$8:E$515,'Journal entrées et sorties'!C$8:C$515,C425))</f>
        <v>0</v>
      </c>
      <c r="G425" s="64">
        <f>IF(C425="","",D425+E425-F425)</f>
        <v>1</v>
      </c>
      <c r="H425" s="54">
        <f>VLOOKUP(B425,'Base de donnée articles'!A362:F369,4,0)</f>
        <v>10</v>
      </c>
      <c r="I425" s="54">
        <f>H425*G425</f>
        <v>10</v>
      </c>
    </row>
    <row r="426" spans="2:9" x14ac:dyDescent="0.25">
      <c r="B426" s="48" t="str">
        <f>IF('Base de donnée articles'!A363="","",'Base de donnée articles'!A363)</f>
        <v>vis CHC 14</v>
      </c>
      <c r="C426" s="44" t="str">
        <f>IF('Base de donnée articles'!B363="","",'Base de donnée articles'!B363)</f>
        <v>vis CHC 14/M14 X80</v>
      </c>
      <c r="D426" s="54">
        <v>1</v>
      </c>
      <c r="E426" s="54">
        <f>IF(B426="","",SUMIFS('Journal entrées et sorties'!D$8:D$415,'Journal entrées et sorties'!C$8:C$415,C426))</f>
        <v>0</v>
      </c>
      <c r="F426" s="54">
        <f>IF(C426="","",SUMIFS('Journal entrées et sorties'!E$8:E$515,'Journal entrées et sorties'!C$8:C$515,C426))</f>
        <v>0</v>
      </c>
      <c r="G426" s="64">
        <f>IF(C426="","",D426+E426-F426)</f>
        <v>1</v>
      </c>
      <c r="H426" s="54">
        <f>VLOOKUP(B426,'Base de donnée articles'!A363:F370,4,0)</f>
        <v>10</v>
      </c>
      <c r="I426" s="54">
        <f>H426*G426</f>
        <v>10</v>
      </c>
    </row>
    <row r="427" spans="2:9" x14ac:dyDescent="0.25">
      <c r="B427" s="48" t="str">
        <f>IF('Base de donnée articles'!A364="","",'Base de donnée articles'!A364)</f>
        <v>vis CHC 15</v>
      </c>
      <c r="C427" s="44" t="str">
        <f>IF('Base de donnée articles'!B364="","",'Base de donnée articles'!B364)</f>
        <v>vis CHC 15/M18 X60</v>
      </c>
      <c r="D427" s="54">
        <v>1</v>
      </c>
      <c r="E427" s="54">
        <f>IF(B427="","",SUMIFS('Journal entrées et sorties'!D$8:D$415,'Journal entrées et sorties'!C$8:C$415,C427))</f>
        <v>0</v>
      </c>
      <c r="F427" s="54">
        <f>IF(C427="","",SUMIFS('Journal entrées et sorties'!E$8:E$515,'Journal entrées et sorties'!C$8:C$515,C427))</f>
        <v>0</v>
      </c>
      <c r="G427" s="64">
        <f>IF(C427="","",D427+E427-F427)</f>
        <v>1</v>
      </c>
      <c r="H427" s="54">
        <f>VLOOKUP(B427,'Base de donnée articles'!A364:F371,4,0)</f>
        <v>10</v>
      </c>
      <c r="I427" s="54">
        <f>H427*G427</f>
        <v>10</v>
      </c>
    </row>
    <row r="428" spans="2:9" x14ac:dyDescent="0.25">
      <c r="B428" s="48" t="str">
        <f>IF('Base de donnée articles'!A365="","",'Base de donnée articles'!A365)</f>
        <v>vis CHC 16</v>
      </c>
      <c r="C428" s="44" t="str">
        <f>IF('Base de donnée articles'!B365="","",'Base de donnée articles'!B365)</f>
        <v>vis CHC 16/M4 X16</v>
      </c>
      <c r="D428" s="54">
        <v>1</v>
      </c>
      <c r="E428" s="54">
        <f>IF(B428="","",SUMIFS('Journal entrées et sorties'!D$8:D$415,'Journal entrées et sorties'!C$8:C$415,C428))</f>
        <v>0</v>
      </c>
      <c r="F428" s="54">
        <f>IF(C428="","",SUMIFS('Journal entrées et sorties'!E$8:E$515,'Journal entrées et sorties'!C$8:C$515,C428))</f>
        <v>0</v>
      </c>
      <c r="G428" s="64">
        <f>IF(C428="","",D428+E428-F428)</f>
        <v>1</v>
      </c>
      <c r="H428" s="54">
        <f>VLOOKUP(B428,'Base de donnée articles'!A365:F372,4,0)</f>
        <v>10</v>
      </c>
      <c r="I428" s="54">
        <f>H428*G428</f>
        <v>10</v>
      </c>
    </row>
    <row r="429" spans="2:9" x14ac:dyDescent="0.25">
      <c r="B429" s="48" t="str">
        <f>IF('Base de donnée articles'!A366="","",'Base de donnée articles'!A366)</f>
        <v>vis CHC 17</v>
      </c>
      <c r="C429" s="44" t="str">
        <f>IF('Base de donnée articles'!B366="","",'Base de donnée articles'!B366)</f>
        <v>vis CHC 17/M4X50</v>
      </c>
      <c r="D429" s="54">
        <v>1</v>
      </c>
      <c r="E429" s="54">
        <f>IF(B429="","",SUMIFS('Journal entrées et sorties'!D$8:D$415,'Journal entrées et sorties'!C$8:C$415,C429))</f>
        <v>0</v>
      </c>
      <c r="F429" s="54">
        <f>IF(C429="","",SUMIFS('Journal entrées et sorties'!E$8:E$515,'Journal entrées et sorties'!C$8:C$515,C429))</f>
        <v>0</v>
      </c>
      <c r="G429" s="64">
        <f>IF(C429="","",D429+E429-F429)</f>
        <v>1</v>
      </c>
      <c r="H429" s="54">
        <f>VLOOKUP(B429,'Base de donnée articles'!A366:F373,4,0)</f>
        <v>10</v>
      </c>
      <c r="I429" s="54">
        <f>H429*G429</f>
        <v>10</v>
      </c>
    </row>
    <row r="430" spans="2:9" x14ac:dyDescent="0.25">
      <c r="B430" s="48" t="str">
        <f>IF('Base de donnée articles'!A367="","",'Base de donnée articles'!A367)</f>
        <v>vis CHC 18</v>
      </c>
      <c r="C430" s="44" t="str">
        <f>IF('Base de donnée articles'!B367="","",'Base de donnée articles'!B367)</f>
        <v>vis CHC 18/M5 X12</v>
      </c>
      <c r="D430" s="54">
        <v>1</v>
      </c>
      <c r="E430" s="54">
        <f>IF(B430="","",SUMIFS('Journal entrées et sorties'!D$8:D$415,'Journal entrées et sorties'!C$8:C$415,C430))</f>
        <v>0</v>
      </c>
      <c r="F430" s="54">
        <f>IF(C430="","",SUMIFS('Journal entrées et sorties'!E$8:E$515,'Journal entrées et sorties'!C$8:C$515,C430))</f>
        <v>0</v>
      </c>
      <c r="G430" s="64">
        <f>IF(C430="","",D430+E430-F430)</f>
        <v>1</v>
      </c>
      <c r="H430" s="54">
        <f>VLOOKUP(B430,'Base de donnée articles'!A367:F374,4,0)</f>
        <v>10</v>
      </c>
      <c r="I430" s="54">
        <f>H430*G430</f>
        <v>10</v>
      </c>
    </row>
    <row r="431" spans="2:9" x14ac:dyDescent="0.25">
      <c r="B431" s="48" t="str">
        <f>IF('Base de donnée articles'!A368="","",'Base de donnée articles'!A368)</f>
        <v>vis CHC 19</v>
      </c>
      <c r="C431" s="44" t="str">
        <f>IF('Base de donnée articles'!B368="","",'Base de donnée articles'!B368)</f>
        <v>vis CHC 19/M5 X20</v>
      </c>
      <c r="D431" s="54">
        <v>1</v>
      </c>
      <c r="E431" s="54">
        <f>IF(B431="","",SUMIFS('Journal entrées et sorties'!D$8:D$415,'Journal entrées et sorties'!C$8:C$415,C431))</f>
        <v>0</v>
      </c>
      <c r="F431" s="54">
        <f>IF(C431="","",SUMIFS('Journal entrées et sorties'!E$8:E$515,'Journal entrées et sorties'!C$8:C$515,C431))</f>
        <v>0</v>
      </c>
      <c r="G431" s="64">
        <f>IF(C431="","",D431+E431-F431)</f>
        <v>1</v>
      </c>
      <c r="H431" s="54">
        <f>VLOOKUP(B431,'Base de donnée articles'!A368:F375,4,0)</f>
        <v>10</v>
      </c>
      <c r="I431" s="54">
        <f>H431*G431</f>
        <v>10</v>
      </c>
    </row>
    <row r="432" spans="2:9" x14ac:dyDescent="0.25">
      <c r="B432" s="48" t="str">
        <f>IF('Base de donnée articles'!A369="","",'Base de donnée articles'!A369)</f>
        <v>vis CHC 2</v>
      </c>
      <c r="C432" s="44" t="str">
        <f>IF('Base de donnée articles'!B369="","",'Base de donnée articles'!B369)</f>
        <v>vis CHC 2/M10 X20</v>
      </c>
      <c r="D432" s="54">
        <v>1</v>
      </c>
      <c r="E432" s="54">
        <f>IF(B432="","",SUMIFS('Journal entrées et sorties'!D$8:D$415,'Journal entrées et sorties'!C$8:C$415,C432))</f>
        <v>0</v>
      </c>
      <c r="F432" s="54">
        <f>IF(C432="","",SUMIFS('Journal entrées et sorties'!E$8:E$515,'Journal entrées et sorties'!C$8:C$515,C432))</f>
        <v>0</v>
      </c>
      <c r="G432" s="64">
        <f>IF(C432="","",D432+E432-F432)</f>
        <v>1</v>
      </c>
      <c r="H432" s="54">
        <f>VLOOKUP(B432,'Base de donnée articles'!A369:F376,4,0)</f>
        <v>10</v>
      </c>
      <c r="I432" s="54">
        <f>H432*G432</f>
        <v>10</v>
      </c>
    </row>
    <row r="433" spans="2:9" x14ac:dyDescent="0.25">
      <c r="B433" s="48" t="str">
        <f>IF('Base de donnée articles'!A370="","",'Base de donnée articles'!A370)</f>
        <v>vis CHC 20</v>
      </c>
      <c r="C433" s="44" t="str">
        <f>IF('Base de donnée articles'!B370="","",'Base de donnée articles'!B370)</f>
        <v>vis CHC 20/M5 X30</v>
      </c>
      <c r="D433" s="54">
        <v>1</v>
      </c>
      <c r="E433" s="54">
        <f>IF(B433="","",SUMIFS('Journal entrées et sorties'!D$8:D$415,'Journal entrées et sorties'!C$8:C$415,C433))</f>
        <v>0</v>
      </c>
      <c r="F433" s="54">
        <f>IF(C433="","",SUMIFS('Journal entrées et sorties'!E$8:E$515,'Journal entrées et sorties'!C$8:C$515,C433))</f>
        <v>0</v>
      </c>
      <c r="G433" s="64">
        <f>IF(C433="","",D433+E433-F433)</f>
        <v>1</v>
      </c>
      <c r="H433" s="54">
        <f>VLOOKUP(B433,'Base de donnée articles'!A370:F377,4,0)</f>
        <v>10</v>
      </c>
      <c r="I433" s="54">
        <f>H433*G433</f>
        <v>10</v>
      </c>
    </row>
    <row r="434" spans="2:9" x14ac:dyDescent="0.25">
      <c r="B434" s="48" t="str">
        <f>IF('Base de donnée articles'!A371="","",'Base de donnée articles'!A371)</f>
        <v>vis CHC 21</v>
      </c>
      <c r="C434" s="44" t="str">
        <f>IF('Base de donnée articles'!B371="","",'Base de donnée articles'!B371)</f>
        <v>vis CHC 21/M5 X40</v>
      </c>
      <c r="D434" s="54">
        <v>1</v>
      </c>
      <c r="E434" s="54">
        <f>IF(B434="","",SUMIFS('Journal entrées et sorties'!D$8:D$415,'Journal entrées et sorties'!C$8:C$415,C434))</f>
        <v>0</v>
      </c>
      <c r="F434" s="54">
        <f>IF(C434="","",SUMIFS('Journal entrées et sorties'!E$8:E$515,'Journal entrées et sorties'!C$8:C$515,C434))</f>
        <v>0</v>
      </c>
      <c r="G434" s="64">
        <f>IF(C434="","",D434+E434-F434)</f>
        <v>1</v>
      </c>
      <c r="H434" s="54">
        <f>VLOOKUP(B434,'Base de donnée articles'!A371:F378,4,0)</f>
        <v>10</v>
      </c>
      <c r="I434" s="54">
        <f>H434*G434</f>
        <v>10</v>
      </c>
    </row>
    <row r="435" spans="2:9" x14ac:dyDescent="0.25">
      <c r="B435" s="48" t="str">
        <f>IF('Base de donnée articles'!A372="","",'Base de donnée articles'!A372)</f>
        <v>vis CHC 22</v>
      </c>
      <c r="C435" s="44" t="str">
        <f>IF('Base de donnée articles'!B372="","",'Base de donnée articles'!B372)</f>
        <v>vis CHC 22/M5 X90</v>
      </c>
      <c r="D435" s="54">
        <v>1</v>
      </c>
      <c r="E435" s="54">
        <f>IF(B435="","",SUMIFS('Journal entrées et sorties'!D$8:D$415,'Journal entrées et sorties'!C$8:C$415,C435))</f>
        <v>0</v>
      </c>
      <c r="F435" s="54">
        <f>IF(C435="","",SUMIFS('Journal entrées et sorties'!E$8:E$515,'Journal entrées et sorties'!C$8:C$515,C435))</f>
        <v>0</v>
      </c>
      <c r="G435" s="64">
        <f>IF(C435="","",D435+E435-F435)</f>
        <v>1</v>
      </c>
      <c r="H435" s="54">
        <f>VLOOKUP(B435,'Base de donnée articles'!A372:F379,4,0)</f>
        <v>10</v>
      </c>
      <c r="I435" s="54">
        <f>H435*G435</f>
        <v>10</v>
      </c>
    </row>
    <row r="436" spans="2:9" x14ac:dyDescent="0.25">
      <c r="B436" s="48" t="str">
        <f>IF('Base de donnée articles'!A373="","",'Base de donnée articles'!A373)</f>
        <v>vis CHC 23</v>
      </c>
      <c r="C436" s="44" t="str">
        <f>IF('Base de donnée articles'!B373="","",'Base de donnée articles'!B373)</f>
        <v>vis CHC 23/M6 X110</v>
      </c>
      <c r="D436" s="54">
        <v>1</v>
      </c>
      <c r="E436" s="54">
        <f>IF(B436="","",SUMIFS('Journal entrées et sorties'!D$8:D$415,'Journal entrées et sorties'!C$8:C$415,C436))</f>
        <v>0</v>
      </c>
      <c r="F436" s="54">
        <f>IF(C436="","",SUMIFS('Journal entrées et sorties'!E$8:E$515,'Journal entrées et sorties'!C$8:C$515,C436))</f>
        <v>0</v>
      </c>
      <c r="G436" s="64">
        <f>IF(C436="","",D436+E436-F436)</f>
        <v>1</v>
      </c>
      <c r="H436" s="54">
        <f>VLOOKUP(B436,'Base de donnée articles'!A373:F380,4,0)</f>
        <v>10</v>
      </c>
      <c r="I436" s="54">
        <f>H436*G436</f>
        <v>10</v>
      </c>
    </row>
    <row r="437" spans="2:9" x14ac:dyDescent="0.25">
      <c r="B437" s="48" t="str">
        <f>IF('Base de donnée articles'!A374="","",'Base de donnée articles'!A374)</f>
        <v>vis CHC 24</v>
      </c>
      <c r="C437" s="44" t="str">
        <f>IF('Base de donnée articles'!B374="","",'Base de donnée articles'!B374)</f>
        <v>vis CHC 24/M6 X20</v>
      </c>
      <c r="D437" s="54">
        <v>1</v>
      </c>
      <c r="E437" s="54">
        <f>IF(B437="","",SUMIFS('Journal entrées et sorties'!D$8:D$415,'Journal entrées et sorties'!C$8:C$415,C437))</f>
        <v>0</v>
      </c>
      <c r="F437" s="54">
        <f>IF(C437="","",SUMIFS('Journal entrées et sorties'!E$8:E$515,'Journal entrées et sorties'!C$8:C$515,C437))</f>
        <v>0</v>
      </c>
      <c r="G437" s="64">
        <f>IF(C437="","",D437+E437-F437)</f>
        <v>1</v>
      </c>
      <c r="H437" s="54">
        <f>VLOOKUP(B437,'Base de donnée articles'!A374:F381,4,0)</f>
        <v>10</v>
      </c>
      <c r="I437" s="54">
        <f>H437*G437</f>
        <v>10</v>
      </c>
    </row>
    <row r="438" spans="2:9" x14ac:dyDescent="0.25">
      <c r="B438" s="48" t="str">
        <f>IF('Base de donnée articles'!A375="","",'Base de donnée articles'!A375)</f>
        <v>vis CHC 25</v>
      </c>
      <c r="C438" s="44" t="str">
        <f>IF('Base de donnée articles'!B375="","",'Base de donnée articles'!B375)</f>
        <v>vis CHC 25/M6 X40</v>
      </c>
      <c r="D438" s="54">
        <v>1</v>
      </c>
      <c r="E438" s="54">
        <f>IF(B438="","",SUMIFS('Journal entrées et sorties'!D$8:D$415,'Journal entrées et sorties'!C$8:C$415,C438))</f>
        <v>0</v>
      </c>
      <c r="F438" s="54">
        <f>IF(C438="","",SUMIFS('Journal entrées et sorties'!E$8:E$515,'Journal entrées et sorties'!C$8:C$515,C438))</f>
        <v>0</v>
      </c>
      <c r="G438" s="64">
        <f>IF(C438="","",D438+E438-F438)</f>
        <v>1</v>
      </c>
      <c r="H438" s="54">
        <f>VLOOKUP(B438,'Base de donnée articles'!A375:F382,4,0)</f>
        <v>10</v>
      </c>
      <c r="I438" s="54">
        <f>H438*G438</f>
        <v>10</v>
      </c>
    </row>
    <row r="439" spans="2:9" x14ac:dyDescent="0.25">
      <c r="B439" s="48" t="str">
        <f>IF('Base de donnée articles'!A376="","",'Base de donnée articles'!A376)</f>
        <v>vis CHC 26</v>
      </c>
      <c r="C439" s="44" t="str">
        <f>IF('Base de donnée articles'!B376="","",'Base de donnée articles'!B376)</f>
        <v>vis CHC 26/M6 X50</v>
      </c>
      <c r="D439" s="54">
        <v>1</v>
      </c>
      <c r="E439" s="54">
        <f>IF(B439="","",SUMIFS('Journal entrées et sorties'!D$8:D$415,'Journal entrées et sorties'!C$8:C$415,C439))</f>
        <v>0</v>
      </c>
      <c r="F439" s="54">
        <f>IF(C439="","",SUMIFS('Journal entrées et sorties'!E$8:E$515,'Journal entrées et sorties'!C$8:C$515,C439))</f>
        <v>0</v>
      </c>
      <c r="G439" s="64">
        <f>IF(C439="","",D439+E439-F439)</f>
        <v>1</v>
      </c>
      <c r="H439" s="54">
        <f>VLOOKUP(B439,'Base de donnée articles'!A376:F383,4,0)</f>
        <v>10</v>
      </c>
      <c r="I439" s="54">
        <f>H439*G439</f>
        <v>10</v>
      </c>
    </row>
    <row r="440" spans="2:9" x14ac:dyDescent="0.25">
      <c r="B440" s="48" t="str">
        <f>IF('Base de donnée articles'!A377="","",'Base de donnée articles'!A377)</f>
        <v>vis CHC 27</v>
      </c>
      <c r="C440" s="44" t="str">
        <f>IF('Base de donnée articles'!B377="","",'Base de donnée articles'!B377)</f>
        <v>vis CHC 27/M6 X75</v>
      </c>
      <c r="D440" s="54">
        <v>1</v>
      </c>
      <c r="E440" s="54">
        <f>IF(B440="","",SUMIFS('Journal entrées et sorties'!D$8:D$415,'Journal entrées et sorties'!C$8:C$415,C440))</f>
        <v>0</v>
      </c>
      <c r="F440" s="54">
        <f>IF(C440="","",SUMIFS('Journal entrées et sorties'!E$8:E$515,'Journal entrées et sorties'!C$8:C$515,C440))</f>
        <v>0</v>
      </c>
      <c r="G440" s="64">
        <f>IF(C440="","",D440+E440-F440)</f>
        <v>1</v>
      </c>
      <c r="H440" s="54">
        <f>VLOOKUP(B440,'Base de donnée articles'!A377:F384,4,0)</f>
        <v>10</v>
      </c>
      <c r="I440" s="54">
        <f>H440*G440</f>
        <v>10</v>
      </c>
    </row>
    <row r="441" spans="2:9" x14ac:dyDescent="0.25">
      <c r="B441" s="48" t="str">
        <f>IF('Base de donnée articles'!A378="","",'Base de donnée articles'!A378)</f>
        <v>vis CHC 28</v>
      </c>
      <c r="C441" s="44" t="str">
        <f>IF('Base de donnée articles'!B378="","",'Base de donnée articles'!B378)</f>
        <v>vis CHC 28/M8 X20</v>
      </c>
      <c r="D441" s="54">
        <v>1</v>
      </c>
      <c r="E441" s="54">
        <f>IF(B441="","",SUMIFS('Journal entrées et sorties'!D$8:D$415,'Journal entrées et sorties'!C$8:C$415,C441))</f>
        <v>0</v>
      </c>
      <c r="F441" s="54">
        <f>IF(C441="","",SUMIFS('Journal entrées et sorties'!E$8:E$515,'Journal entrées et sorties'!C$8:C$515,C441))</f>
        <v>0</v>
      </c>
      <c r="G441" s="64">
        <f>IF(C441="","",D441+E441-F441)</f>
        <v>1</v>
      </c>
      <c r="H441" s="54">
        <f>VLOOKUP(B441,'Base de donnée articles'!A378:F385,4,0)</f>
        <v>10</v>
      </c>
      <c r="I441" s="54">
        <f>H441*G441</f>
        <v>10</v>
      </c>
    </row>
    <row r="442" spans="2:9" x14ac:dyDescent="0.25">
      <c r="B442" s="48" t="str">
        <f>IF('Base de donnée articles'!A379="","",'Base de donnée articles'!A379)</f>
        <v>vis CHC 29</v>
      </c>
      <c r="C442" s="44" t="str">
        <f>IF('Base de donnée articles'!B379="","",'Base de donnée articles'!B379)</f>
        <v>vis CHC 29/M8 X30</v>
      </c>
      <c r="D442" s="54">
        <v>1</v>
      </c>
      <c r="E442" s="54">
        <f>IF(B442="","",SUMIFS('Journal entrées et sorties'!D$8:D$415,'Journal entrées et sorties'!C$8:C$415,C442))</f>
        <v>1</v>
      </c>
      <c r="F442" s="54">
        <f>IF(C442="","",SUMIFS('Journal entrées et sorties'!E$8:E$515,'Journal entrées et sorties'!C$8:C$515,C442))</f>
        <v>0</v>
      </c>
      <c r="G442" s="64">
        <f>IF(C442="","",D442+E442-F442)</f>
        <v>2</v>
      </c>
      <c r="H442" s="54">
        <f>VLOOKUP(B442,'Base de donnée articles'!A379:F386,4,0)</f>
        <v>10</v>
      </c>
      <c r="I442" s="54">
        <f>H442*G442</f>
        <v>20</v>
      </c>
    </row>
    <row r="443" spans="2:9" x14ac:dyDescent="0.25">
      <c r="B443" s="48" t="str">
        <f>IF('Base de donnée articles'!A380="","",'Base de donnée articles'!A380)</f>
        <v>vis CHC 3</v>
      </c>
      <c r="C443" s="44" t="str">
        <f>IF('Base de donnée articles'!B380="","",'Base de donnée articles'!B380)</f>
        <v>vis CHC 3/M10 X25</v>
      </c>
      <c r="D443" s="54">
        <v>1</v>
      </c>
      <c r="E443" s="54">
        <f>IF(B443="","",SUMIFS('Journal entrées et sorties'!D$8:D$415,'Journal entrées et sorties'!C$8:C$415,C443))</f>
        <v>0</v>
      </c>
      <c r="F443" s="54">
        <f>IF(C443="","",SUMIFS('Journal entrées et sorties'!E$8:E$515,'Journal entrées et sorties'!C$8:C$515,C443))</f>
        <v>0</v>
      </c>
      <c r="G443" s="64">
        <f>IF(C443="","",D443+E443-F443)</f>
        <v>1</v>
      </c>
      <c r="H443" s="54">
        <f>VLOOKUP(B443,'Base de donnée articles'!A380:F387,4,0)</f>
        <v>10</v>
      </c>
      <c r="I443" s="54">
        <f>H443*G443</f>
        <v>10</v>
      </c>
    </row>
    <row r="444" spans="2:9" x14ac:dyDescent="0.25">
      <c r="B444" s="48" t="str">
        <f>IF('Base de donnée articles'!A381="","",'Base de donnée articles'!A381)</f>
        <v>vis CHC 4</v>
      </c>
      <c r="C444" s="44" t="str">
        <f>IF('Base de donnée articles'!B381="","",'Base de donnée articles'!B381)</f>
        <v>vis CHC 4/M10 X30</v>
      </c>
      <c r="D444" s="48">
        <v>1</v>
      </c>
      <c r="E444" s="54">
        <f>IF(B444="","",SUMIFS('Journal entrées et sorties'!D$8:D$415,'Journal entrées et sorties'!C$8:C$415,C444))</f>
        <v>0</v>
      </c>
      <c r="F444" s="54">
        <f>IF(C444="","",SUMIFS('Journal entrées et sorties'!E$8:E$515,'Journal entrées et sorties'!C$8:C$515,C444))</f>
        <v>0</v>
      </c>
      <c r="G444" s="64">
        <f>IF(C444="","",D444+E444-F444)</f>
        <v>1</v>
      </c>
      <c r="H444" s="54">
        <f>VLOOKUP(B444,'Base de donnée articles'!A381:F388,4,0)</f>
        <v>10</v>
      </c>
      <c r="I444" s="54">
        <f>H444*G444</f>
        <v>10</v>
      </c>
    </row>
    <row r="445" spans="2:9" x14ac:dyDescent="0.25">
      <c r="B445" s="48" t="str">
        <f>IF('Base de donnée articles'!A382="","",'Base de donnée articles'!A382)</f>
        <v>vis CHC 5</v>
      </c>
      <c r="C445" s="44" t="str">
        <f>IF('Base de donnée articles'!B382="","",'Base de donnée articles'!B382)</f>
        <v>vis CHC 5/M10 X30</v>
      </c>
      <c r="D445" s="48">
        <v>1</v>
      </c>
      <c r="E445" s="54">
        <f>IF(B445="","",SUMIFS('Journal entrées et sorties'!D$8:D$415,'Journal entrées et sorties'!C$8:C$415,C445))</f>
        <v>1</v>
      </c>
      <c r="F445" s="54">
        <f>IF(C445="","",SUMIFS('Journal entrées et sorties'!E$8:E$515,'Journal entrées et sorties'!C$8:C$515,C445))</f>
        <v>0</v>
      </c>
      <c r="G445" s="64">
        <f>IF(C445="","",D445+E445-F445)</f>
        <v>2</v>
      </c>
      <c r="H445" s="54">
        <f>VLOOKUP(B445,'Base de donnée articles'!A382:F389,4,0)</f>
        <v>10</v>
      </c>
      <c r="I445" s="54">
        <f>H445*G445</f>
        <v>20</v>
      </c>
    </row>
    <row r="446" spans="2:9" x14ac:dyDescent="0.25">
      <c r="B446" s="48" t="str">
        <f>IF('Base de donnée articles'!A383="","",'Base de donnée articles'!A383)</f>
        <v>vis CHC 6</v>
      </c>
      <c r="C446" s="44" t="str">
        <f>IF('Base de donnée articles'!B383="","",'Base de donnée articles'!B383)</f>
        <v>vis CHC 6/M10 X40</v>
      </c>
      <c r="D446" s="48">
        <v>1</v>
      </c>
      <c r="E446" s="54">
        <f>IF(B446="","",SUMIFS('Journal entrées et sorties'!D$8:D$415,'Journal entrées et sorties'!C$8:C$415,C446))</f>
        <v>1</v>
      </c>
      <c r="F446" s="54">
        <f>IF(C446="","",SUMIFS('Journal entrées et sorties'!E$8:E$515,'Journal entrées et sorties'!C$8:C$515,C446))</f>
        <v>0</v>
      </c>
      <c r="G446" s="64">
        <f>IF(C446="","",D446+E446-F446)</f>
        <v>2</v>
      </c>
      <c r="H446" s="54">
        <f>VLOOKUP(B446,'Base de donnée articles'!A383:F390,4,0)</f>
        <v>10</v>
      </c>
      <c r="I446" s="54">
        <f>H446*G446</f>
        <v>20</v>
      </c>
    </row>
    <row r="447" spans="2:9" x14ac:dyDescent="0.25">
      <c r="B447" s="48" t="str">
        <f>IF('Base de donnée articles'!A384="","",'Base de donnée articles'!A384)</f>
        <v>vis CHC 7</v>
      </c>
      <c r="C447" s="44" t="str">
        <f>IF('Base de donnée articles'!B384="","",'Base de donnée articles'!B384)</f>
        <v>vis CHC 7/M10 X50</v>
      </c>
      <c r="D447" s="48">
        <v>1</v>
      </c>
      <c r="E447" s="54">
        <f>IF(B447="","",SUMIFS('Journal entrées et sorties'!D$8:D$415,'Journal entrées et sorties'!C$8:C$415,C447))</f>
        <v>1</v>
      </c>
      <c r="F447" s="54">
        <f>IF(C447="","",SUMIFS('Journal entrées et sorties'!E$8:E$515,'Journal entrées et sorties'!C$8:C$515,C447))</f>
        <v>0</v>
      </c>
      <c r="G447" s="64">
        <f>IF(C447="","",D447+E447-F447)</f>
        <v>2</v>
      </c>
      <c r="H447" s="54">
        <f>VLOOKUP(B447,'Base de donnée articles'!A384:F391,4,0)</f>
        <v>10</v>
      </c>
      <c r="I447" s="54">
        <f>H447*G447</f>
        <v>20</v>
      </c>
    </row>
    <row r="448" spans="2:9" x14ac:dyDescent="0.25">
      <c r="B448" s="48" t="str">
        <f>IF('Base de donnée articles'!A385="","",'Base de donnée articles'!A385)</f>
        <v>vis CHC 8</v>
      </c>
      <c r="C448" s="44" t="str">
        <f>IF('Base de donnée articles'!B385="","",'Base de donnée articles'!B385)</f>
        <v>vis CHC 8/M10 X60</v>
      </c>
      <c r="D448" s="48">
        <v>1</v>
      </c>
      <c r="E448" s="54">
        <f>IF(B448="","",SUMIFS('Journal entrées et sorties'!D$8:D$415,'Journal entrées et sorties'!C$8:C$415,C448))</f>
        <v>1</v>
      </c>
      <c r="F448" s="54">
        <f>IF(C448="","",SUMIFS('Journal entrées et sorties'!E$8:E$515,'Journal entrées et sorties'!C$8:C$515,C448))</f>
        <v>0</v>
      </c>
      <c r="G448" s="64">
        <f>IF(C448="","",D448+E448-F448)</f>
        <v>2</v>
      </c>
      <c r="H448" s="54">
        <f>VLOOKUP(B448,'Base de donnée articles'!A385:F392,4,0)</f>
        <v>10</v>
      </c>
      <c r="I448" s="54">
        <f>H448*G448</f>
        <v>20</v>
      </c>
    </row>
    <row r="449" spans="2:9" x14ac:dyDescent="0.25">
      <c r="B449" s="48" t="str">
        <f>IF('Base de donnée articles'!A386="","",'Base de donnée articles'!A386)</f>
        <v>vis CHC 9</v>
      </c>
      <c r="C449" s="44" t="str">
        <f>IF('Base de donnée articles'!B386="","",'Base de donnée articles'!B386)</f>
        <v>vis CHC 9/M10 X80</v>
      </c>
      <c r="D449" s="48">
        <v>1</v>
      </c>
      <c r="E449" s="54">
        <f>IF(B449="","",SUMIFS('Journal entrées et sorties'!D$8:D$415,'Journal entrées et sorties'!C$8:C$415,C449))</f>
        <v>0</v>
      </c>
      <c r="F449" s="54">
        <f>IF(C449="","",SUMIFS('Journal entrées et sorties'!E$8:E$515,'Journal entrées et sorties'!C$8:C$515,C449))</f>
        <v>0</v>
      </c>
      <c r="G449" s="64">
        <f>IF(C449="","",D449+E449-F449)</f>
        <v>1</v>
      </c>
      <c r="H449" s="54">
        <f>VLOOKUP(B449,'Base de donnée articles'!A386:F393,4,0)</f>
        <v>10</v>
      </c>
      <c r="I449" s="54">
        <f>H449*G449</f>
        <v>10</v>
      </c>
    </row>
    <row r="450" spans="2:9" x14ac:dyDescent="0.25">
      <c r="B450" s="48" t="str">
        <f>IF('Base de donnée articles'!A387="","",'Base de donnée articles'!A387)</f>
        <v>vis tete basse CHC 1</v>
      </c>
      <c r="C450" s="44" t="str">
        <f>IF('Base de donnée articles'!B387="","",'Base de donnée articles'!B387)</f>
        <v>vis tete basse CHC 1/M10 X25</v>
      </c>
      <c r="D450" s="48">
        <v>1</v>
      </c>
      <c r="E450" s="54">
        <f>IF(B450="","",SUMIFS('Journal entrées et sorties'!D$8:D$415,'Journal entrées et sorties'!C$8:C$415,C450))</f>
        <v>0</v>
      </c>
      <c r="F450" s="54">
        <f>IF(C450="","",SUMIFS('Journal entrées et sorties'!E$8:E$515,'Journal entrées et sorties'!C$8:C$515,C450))</f>
        <v>0</v>
      </c>
      <c r="G450" s="64">
        <f>IF(C450="","",D450+E450-F450)</f>
        <v>1</v>
      </c>
      <c r="H450" s="54">
        <f>VLOOKUP(B450,'Base de donnée articles'!A387:F394,4,0)</f>
        <v>10</v>
      </c>
      <c r="I450" s="54">
        <f>H450*G450</f>
        <v>10</v>
      </c>
    </row>
    <row r="451" spans="2:9" x14ac:dyDescent="0.25">
      <c r="B451" s="48" t="str">
        <f>IF('Base de donnée articles'!A388="","",'Base de donnée articles'!A388)</f>
        <v>vis tete basse CHC 2</v>
      </c>
      <c r="C451" s="44" t="str">
        <f>IF('Base de donnée articles'!B388="","",'Base de donnée articles'!B388)</f>
        <v>vis tete basse CHC 2/M8 X25</v>
      </c>
      <c r="D451" s="48">
        <v>1</v>
      </c>
      <c r="E451" s="54">
        <f>IF(B451="","",SUMIFS('Journal entrées et sorties'!D$8:D$415,'Journal entrées et sorties'!C$8:C$415,C451))</f>
        <v>0</v>
      </c>
      <c r="F451" s="54">
        <f>IF(C451="","",SUMIFS('Journal entrées et sorties'!E$8:E$515,'Journal entrées et sorties'!C$8:C$515,C451))</f>
        <v>0</v>
      </c>
      <c r="G451" s="64">
        <f>IF(C451="","",D451+E451-F451)</f>
        <v>1</v>
      </c>
      <c r="H451" s="54">
        <f>VLOOKUP(B451,'Base de donnée articles'!A388:F395,4,0)</f>
        <v>10</v>
      </c>
      <c r="I451" s="54">
        <f>H451*G451</f>
        <v>10</v>
      </c>
    </row>
    <row r="452" spans="2:9" x14ac:dyDescent="0.25">
      <c r="B452" s="48" t="str">
        <f>IF('Base de donnée articles'!A389="","",'Base de donnée articles'!A389)</f>
        <v>vis tete basse CHC 3</v>
      </c>
      <c r="C452" s="44" t="str">
        <f>IF('Base de donnée articles'!B389="","",'Base de donnée articles'!B389)</f>
        <v>vis tete basse CHC 3/M8 X30</v>
      </c>
      <c r="D452" s="48">
        <v>1</v>
      </c>
      <c r="E452" s="54">
        <f>IF(B452="","",SUMIFS('Journal entrées et sorties'!D$8:D$415,'Journal entrées et sorties'!C$8:C$415,C452))</f>
        <v>0</v>
      </c>
      <c r="F452" s="54">
        <f>IF(C452="","",SUMIFS('Journal entrées et sorties'!E$8:E$515,'Journal entrées et sorties'!C$8:C$515,C452))</f>
        <v>0</v>
      </c>
      <c r="G452" s="64">
        <f>IF(C452="","",D452+E452-F452)</f>
        <v>1</v>
      </c>
      <c r="H452" s="54">
        <f>VLOOKUP(B452,'Base de donnée articles'!A389:F396,4,0)</f>
        <v>10</v>
      </c>
      <c r="I452" s="54">
        <f>H452*G452</f>
        <v>10</v>
      </c>
    </row>
    <row r="453" spans="2:9" x14ac:dyDescent="0.25">
      <c r="B453" s="48" t="str">
        <f>IF('Base de donnée articles'!A390="","",'Base de donnée articles'!A390)</f>
        <v>Vis tete fraisée 1</v>
      </c>
      <c r="C453" s="44" t="str">
        <f>IF('Base de donnée articles'!B390="","",'Base de donnée articles'!B390)</f>
        <v>Vis tete fraisée 1/M5 X10</v>
      </c>
      <c r="D453" s="48">
        <v>1</v>
      </c>
      <c r="E453" s="54">
        <f>IF(B453="","",SUMIFS('Journal entrées et sorties'!D$8:D$415,'Journal entrées et sorties'!C$8:C$415,C453))</f>
        <v>0</v>
      </c>
      <c r="F453" s="54">
        <f>IF(C453="","",SUMIFS('Journal entrées et sorties'!E$8:E$515,'Journal entrées et sorties'!C$8:C$515,C453))</f>
        <v>0</v>
      </c>
      <c r="G453" s="64">
        <f>IF(C453="","",D453+E453-F453)</f>
        <v>1</v>
      </c>
      <c r="H453" s="54">
        <f>VLOOKUP(B453,'Base de donnée articles'!A390:F397,4,0)</f>
        <v>10</v>
      </c>
      <c r="I453" s="54">
        <f>H453*G453</f>
        <v>10</v>
      </c>
    </row>
    <row r="454" spans="2:9" x14ac:dyDescent="0.25">
      <c r="B454" s="48" t="str">
        <f>IF('Base de donnée articles'!A391="","",'Base de donnée articles'!A391)</f>
        <v>Vis tete fraisée 2</v>
      </c>
      <c r="C454" s="44" t="str">
        <f>IF('Base de donnée articles'!B391="","",'Base de donnée articles'!B391)</f>
        <v>Vis tete fraisée 2/M6 X10</v>
      </c>
      <c r="D454" s="48">
        <v>1</v>
      </c>
      <c r="E454" s="54">
        <f>IF(B454="","",SUMIFS('Journal entrées et sorties'!D$8:D$415,'Journal entrées et sorties'!C$8:C$415,C454))</f>
        <v>0</v>
      </c>
      <c r="F454" s="54">
        <f>IF(C454="","",SUMIFS('Journal entrées et sorties'!E$8:E$515,'Journal entrées et sorties'!C$8:C$515,C454))</f>
        <v>0</v>
      </c>
      <c r="G454" s="64">
        <f>IF(C454="","",D454+E454-F454)</f>
        <v>1</v>
      </c>
      <c r="H454" s="54">
        <f>VLOOKUP(B454,'Base de donnée articles'!A391:F398,4,0)</f>
        <v>10</v>
      </c>
      <c r="I454" s="54">
        <f>H454*G454</f>
        <v>10</v>
      </c>
    </row>
    <row r="455" spans="2:9" x14ac:dyDescent="0.25">
      <c r="B455" s="48" t="str">
        <f>IF('Base de donnée articles'!A392="","",'Base de donnée articles'!A392)</f>
        <v>Vis tete fraisée 3</v>
      </c>
      <c r="C455" s="44" t="str">
        <f>IF('Base de donnée articles'!B392="","",'Base de donnée articles'!B392)</f>
        <v>Vis tete fraisée 3/M6 X15</v>
      </c>
      <c r="D455" s="48">
        <v>1</v>
      </c>
      <c r="E455" s="54">
        <f>IF(B455="","",SUMIFS('Journal entrées et sorties'!D$8:D$415,'Journal entrées et sorties'!C$8:C$415,C455))</f>
        <v>0</v>
      </c>
      <c r="F455" s="54">
        <f>IF(C455="","",SUMIFS('Journal entrées et sorties'!E$8:E$515,'Journal entrées et sorties'!C$8:C$515,C455))</f>
        <v>0</v>
      </c>
      <c r="G455" s="64">
        <f>IF(C455="","",D455+E455-F455)</f>
        <v>1</v>
      </c>
      <c r="H455" s="54">
        <f>VLOOKUP(B455,'Base de donnée articles'!A392:F399,4,0)</f>
        <v>10</v>
      </c>
      <c r="I455" s="54">
        <f>H455*G455</f>
        <v>10</v>
      </c>
    </row>
    <row r="456" spans="2:9" x14ac:dyDescent="0.25">
      <c r="B456" s="48" t="str">
        <f>IF('Base de donnée articles'!A393="","",'Base de donnée articles'!A393)</f>
        <v>Vis tete fraisée 4</v>
      </c>
      <c r="C456" s="44" t="str">
        <f>IF('Base de donnée articles'!B393="","",'Base de donnée articles'!B393)</f>
        <v>Vis tete fraisée 4/M6 X30</v>
      </c>
      <c r="D456" s="48">
        <v>1</v>
      </c>
      <c r="E456" s="54">
        <f>IF(B456="","",SUMIFS('Journal entrées et sorties'!D$8:D$415,'Journal entrées et sorties'!C$8:C$415,C456))</f>
        <v>0</v>
      </c>
      <c r="F456" s="54">
        <f>IF(C456="","",SUMIFS('Journal entrées et sorties'!E$8:E$515,'Journal entrées et sorties'!C$8:C$515,C456))</f>
        <v>0</v>
      </c>
      <c r="G456" s="64">
        <f>IF(C456="","",D456+E456-F456)</f>
        <v>1</v>
      </c>
      <c r="H456" s="54">
        <f>VLOOKUP(B456,'Base de donnée articles'!A393:F400,4,0)</f>
        <v>10</v>
      </c>
      <c r="I456" s="54">
        <f>H456*G456</f>
        <v>10</v>
      </c>
    </row>
    <row r="457" spans="2:9" x14ac:dyDescent="0.25">
      <c r="B457" s="48" t="str">
        <f>IF('Base de donnée articles'!A394="","",'Base de donnée articles'!A394)</f>
        <v>Vis tete fraisée 5</v>
      </c>
      <c r="C457" s="44" t="str">
        <f>IF('Base de donnée articles'!B394="","",'Base de donnée articles'!B394)</f>
        <v>Vis tete fraisée 5/M8 X20</v>
      </c>
      <c r="D457" s="54">
        <v>1</v>
      </c>
      <c r="E457" s="54">
        <f>IF(B457="","",SUMIFS('Journal entrées et sorties'!D$8:D$415,'Journal entrées et sorties'!C$8:C$415,C457))</f>
        <v>0</v>
      </c>
      <c r="F457" s="54">
        <f>IF(C457="","",SUMIFS('Journal entrées et sorties'!E$8:E$515,'Journal entrées et sorties'!C$8:C$515,C457))</f>
        <v>0</v>
      </c>
      <c r="G457" s="64">
        <f>IF(C457="","",D457+E457-F457)</f>
        <v>1</v>
      </c>
      <c r="H457" s="54">
        <f>VLOOKUP(B457,'Base de donnée articles'!A394:F401,4,0)</f>
        <v>10</v>
      </c>
      <c r="I457" s="54">
        <f>H457*G457</f>
        <v>10</v>
      </c>
    </row>
    <row r="458" spans="2:9" x14ac:dyDescent="0.25">
      <c r="B458" s="48" t="str">
        <f>IF('Base de donnée articles'!A395="","",'Base de donnée articles'!A395)</f>
        <v>Vis tete fraisée 6</v>
      </c>
      <c r="C458" s="44" t="str">
        <f>IF('Base de donnée articles'!B395="","",'Base de donnée articles'!B395)</f>
        <v>Vis tete fraisée 6/M8 X30</v>
      </c>
      <c r="D458" s="54">
        <v>1</v>
      </c>
      <c r="E458" s="54">
        <f>IF(B458="","",SUMIFS('Journal entrées et sorties'!D$8:D$415,'Journal entrées et sorties'!C$8:C$415,C458))</f>
        <v>0</v>
      </c>
      <c r="F458" s="54">
        <f>IF(C458="","",SUMIFS('Journal entrées et sorties'!E$8:E$515,'Journal entrées et sorties'!C$8:C$515,C458))</f>
        <v>0</v>
      </c>
      <c r="G458" s="64">
        <f>IF(C458="","",D458+E458-F458)</f>
        <v>1</v>
      </c>
      <c r="H458" s="54">
        <f>VLOOKUP(B458,'Base de donnée articles'!A395:F402,4,0)</f>
        <v>10</v>
      </c>
      <c r="I458" s="54">
        <f>H458*G458</f>
        <v>10</v>
      </c>
    </row>
    <row r="459" spans="2:9" x14ac:dyDescent="0.25">
      <c r="B459" s="48" t="str">
        <f>IF('Base de donnée articles'!A396="","",'Base de donnée articles'!A396)</f>
        <v>Vis tete fraisée 7</v>
      </c>
      <c r="C459" s="44" t="str">
        <f>IF('Base de donnée articles'!B396="","",'Base de donnée articles'!B396)</f>
        <v>Vis tete fraisée 7/M8 X80</v>
      </c>
      <c r="D459" s="54">
        <v>1</v>
      </c>
      <c r="E459" s="54">
        <f>IF(B459="","",SUMIFS('Journal entrées et sorties'!D$8:D$415,'Journal entrées et sorties'!C$8:C$415,C459))</f>
        <v>0</v>
      </c>
      <c r="F459" s="54">
        <f>IF(C459="","",SUMIFS('Journal entrées et sorties'!E$8:E$515,'Journal entrées et sorties'!C$8:C$515,C459))</f>
        <v>0</v>
      </c>
      <c r="G459" s="64">
        <f>IF(C459="","",D459+E459-F459)</f>
        <v>1</v>
      </c>
      <c r="H459" s="54">
        <f>VLOOKUP(B459,'Base de donnée articles'!A396:F403,4,0)</f>
        <v>10</v>
      </c>
      <c r="I459" s="54">
        <f>H459*G459</f>
        <v>10</v>
      </c>
    </row>
    <row r="460" spans="2:9" x14ac:dyDescent="0.25">
      <c r="B460" s="48" t="str">
        <f>IF('Base de donnée articles'!A397="","",'Base de donnée articles'!A397)</f>
        <v>vis tete H 1</v>
      </c>
      <c r="C460" s="44" t="str">
        <f>IF('Base de donnée articles'!B397="","",'Base de donnée articles'!B397)</f>
        <v>vis tete H 1/M10 X30</v>
      </c>
      <c r="D460" s="54">
        <v>1</v>
      </c>
      <c r="E460" s="54">
        <f>IF(B460="","",SUMIFS('Journal entrées et sorties'!D$8:D$415,'Journal entrées et sorties'!C$8:C$415,C460))</f>
        <v>0</v>
      </c>
      <c r="F460" s="54">
        <f>IF(C460="","",SUMIFS('Journal entrées et sorties'!E$8:E$515,'Journal entrées et sorties'!C$8:C$515,C460))</f>
        <v>0</v>
      </c>
      <c r="G460" s="64">
        <f>IF(C460="","",D460+E460-F460)</f>
        <v>1</v>
      </c>
      <c r="H460" s="54">
        <f>VLOOKUP(B460,'Base de donnée articles'!A397:F404,4,0)</f>
        <v>10</v>
      </c>
      <c r="I460" s="54">
        <f>H460*G460</f>
        <v>10</v>
      </c>
    </row>
    <row r="461" spans="2:9" x14ac:dyDescent="0.25">
      <c r="B461" s="48" t="str">
        <f>IF('Base de donnée articles'!A398="","",'Base de donnée articles'!A398)</f>
        <v>vis tete H 10</v>
      </c>
      <c r="C461" s="44" t="str">
        <f>IF('Base de donnée articles'!B398="","",'Base de donnée articles'!B398)</f>
        <v>vis tete H 10/M6 X30</v>
      </c>
      <c r="D461" s="54">
        <v>1</v>
      </c>
      <c r="E461" s="54">
        <f>IF(B461="","",SUMIFS('Journal entrées et sorties'!D$8:D$415,'Journal entrées et sorties'!C$8:C$415,C461))</f>
        <v>0</v>
      </c>
      <c r="F461" s="54">
        <f>IF(C461="","",SUMIFS('Journal entrées et sorties'!E$8:E$515,'Journal entrées et sorties'!C$8:C$515,C461))</f>
        <v>0</v>
      </c>
      <c r="G461" s="64">
        <f>IF(C461="","",D461+E461-F461)</f>
        <v>1</v>
      </c>
      <c r="H461" s="54">
        <f>VLOOKUP(B461,'Base de donnée articles'!A398:F405,4,0)</f>
        <v>10</v>
      </c>
      <c r="I461" s="54">
        <f>H461*G461</f>
        <v>10</v>
      </c>
    </row>
    <row r="462" spans="2:9" x14ac:dyDescent="0.25">
      <c r="B462" s="48" t="str">
        <f>IF('Base de donnée articles'!A399="","",'Base de donnée articles'!A399)</f>
        <v>vis tete H 11</v>
      </c>
      <c r="C462" s="44" t="str">
        <f>IF('Base de donnée articles'!B399="","",'Base de donnée articles'!B399)</f>
        <v>vis tete H 11/M6 X40</v>
      </c>
      <c r="D462" s="54">
        <v>1</v>
      </c>
      <c r="E462" s="54">
        <f>IF(B462="","",SUMIFS('Journal entrées et sorties'!D$8:D$415,'Journal entrées et sorties'!C$8:C$415,C462))</f>
        <v>0</v>
      </c>
      <c r="F462" s="54">
        <f>IF(C462="","",SUMIFS('Journal entrées et sorties'!E$8:E$515,'Journal entrées et sorties'!C$8:C$515,C462))</f>
        <v>0</v>
      </c>
      <c r="G462" s="64">
        <f>IF(C462="","",D462+E462-F462)</f>
        <v>1</v>
      </c>
      <c r="H462" s="54">
        <f>VLOOKUP(B462,'Base de donnée articles'!A399:F406,4,0)</f>
        <v>10</v>
      </c>
      <c r="I462" s="54">
        <f>H462*G462</f>
        <v>10</v>
      </c>
    </row>
    <row r="463" spans="2:9" x14ac:dyDescent="0.25">
      <c r="B463" s="48" t="str">
        <f>IF('Base de donnée articles'!A400="","",'Base de donnée articles'!A400)</f>
        <v>vis tete H 12</v>
      </c>
      <c r="C463" s="44" t="str">
        <f>IF('Base de donnée articles'!B400="","",'Base de donnée articles'!B400)</f>
        <v>vis tete H 12/M8 X30</v>
      </c>
      <c r="D463" s="54">
        <v>1</v>
      </c>
      <c r="E463" s="54">
        <f>IF(B463="","",SUMIFS('Journal entrées et sorties'!D$8:D$415,'Journal entrées et sorties'!C$8:C$415,C463))</f>
        <v>0</v>
      </c>
      <c r="F463" s="54">
        <f>IF(C463="","",SUMIFS('Journal entrées et sorties'!E$8:E$515,'Journal entrées et sorties'!C$8:C$515,C463))</f>
        <v>0</v>
      </c>
      <c r="G463" s="64">
        <f>IF(C463="","",D463+E463-F463)</f>
        <v>1</v>
      </c>
      <c r="H463" s="54">
        <f>VLOOKUP(B463,'Base de donnée articles'!A400:F407,4,0)</f>
        <v>10</v>
      </c>
      <c r="I463" s="54">
        <f>H463*G463</f>
        <v>10</v>
      </c>
    </row>
    <row r="464" spans="2:9" x14ac:dyDescent="0.25">
      <c r="B464" s="48" t="str">
        <f>IF('Base de donnée articles'!A401="","",'Base de donnée articles'!A401)</f>
        <v>vis tete H 2</v>
      </c>
      <c r="C464" s="44" t="str">
        <f>IF('Base de donnée articles'!B401="","",'Base de donnée articles'!B401)</f>
        <v>vis tete H 2/M10 X40</v>
      </c>
      <c r="D464" s="54">
        <v>1</v>
      </c>
      <c r="E464" s="54">
        <f>IF(B464="","",SUMIFS('Journal entrées et sorties'!D$8:D$415,'Journal entrées et sorties'!C$8:C$415,C464))</f>
        <v>0</v>
      </c>
      <c r="F464" s="54">
        <f>IF(C464="","",SUMIFS('Journal entrées et sorties'!E$8:E$515,'Journal entrées et sorties'!C$8:C$515,C464))</f>
        <v>0</v>
      </c>
      <c r="G464" s="64">
        <f>IF(C464="","",D464+E464-F464)</f>
        <v>1</v>
      </c>
      <c r="H464" s="54">
        <f>VLOOKUP(B464,'Base de donnée articles'!A401:F408,4,0)</f>
        <v>10</v>
      </c>
      <c r="I464" s="54">
        <f>H464*G464</f>
        <v>10</v>
      </c>
    </row>
    <row r="465" spans="2:9" x14ac:dyDescent="0.25">
      <c r="B465" s="48" t="str">
        <f>IF('Base de donnée articles'!A402="","",'Base de donnée articles'!A402)</f>
        <v>vis tete H 3</v>
      </c>
      <c r="C465" s="44" t="str">
        <f>IF('Base de donnée articles'!B402="","",'Base de donnée articles'!B402)</f>
        <v>vis tete H 3/M10 X70</v>
      </c>
      <c r="D465" s="54">
        <v>1</v>
      </c>
      <c r="E465" s="54">
        <f>IF(B465="","",SUMIFS('Journal entrées et sorties'!D$8:D$415,'Journal entrées et sorties'!C$8:C$415,C465))</f>
        <v>0</v>
      </c>
      <c r="F465" s="54">
        <f>IF(C465="","",SUMIFS('Journal entrées et sorties'!E$8:E$515,'Journal entrées et sorties'!C$8:C$515,C465))</f>
        <v>0</v>
      </c>
      <c r="G465" s="64">
        <f>IF(C465="","",D465+E465-F465)</f>
        <v>1</v>
      </c>
      <c r="H465" s="54">
        <f>VLOOKUP(B465,'Base de donnée articles'!A402:F421,4,0)</f>
        <v>10</v>
      </c>
      <c r="I465" s="54">
        <f>H465*G465</f>
        <v>10</v>
      </c>
    </row>
    <row r="466" spans="2:9" x14ac:dyDescent="0.25">
      <c r="B466" s="48" t="str">
        <f>IF('Base de donnée articles'!A403="","",'Base de donnée articles'!A403)</f>
        <v>vis tete H 4</v>
      </c>
      <c r="C466" s="44" t="str">
        <f>IF('Base de donnée articles'!B403="","",'Base de donnée articles'!B403)</f>
        <v>vis tete H 4/M12 X110</v>
      </c>
      <c r="D466" s="54">
        <v>1</v>
      </c>
      <c r="E466" s="54">
        <f>IF(B466="","",SUMIFS('Journal entrées et sorties'!D$8:D$415,'Journal entrées et sorties'!C$8:C$415,C466))</f>
        <v>0</v>
      </c>
      <c r="F466" s="54">
        <f>IF(C466="","",SUMIFS('Journal entrées et sorties'!E$8:E$515,'Journal entrées et sorties'!C$8:C$515,C466))</f>
        <v>0</v>
      </c>
      <c r="G466" s="64">
        <f>IF(C466="","",D466+E466-F466)</f>
        <v>1</v>
      </c>
      <c r="H466" s="54">
        <f>VLOOKUP(B466,'Base de donnée articles'!A403:F425,4,0)</f>
        <v>10</v>
      </c>
      <c r="I466" s="54">
        <f>H466*G466</f>
        <v>10</v>
      </c>
    </row>
    <row r="467" spans="2:9" x14ac:dyDescent="0.25">
      <c r="B467" s="48" t="str">
        <f>IF('Base de donnée articles'!A404="","",'Base de donnée articles'!A404)</f>
        <v>vis tete H 5</v>
      </c>
      <c r="C467" s="44" t="str">
        <f>IF('Base de donnée articles'!B404="","",'Base de donnée articles'!B404)</f>
        <v>vis tete H 5/M12 X120</v>
      </c>
      <c r="D467" s="54">
        <v>1</v>
      </c>
      <c r="E467" s="54">
        <f>IF(B467="","",SUMIFS('Journal entrées et sorties'!D$8:D$415,'Journal entrées et sorties'!C$8:C$415,C467))</f>
        <v>0</v>
      </c>
      <c r="F467" s="54">
        <f>IF(C467="","",SUMIFS('Journal entrées et sorties'!E$8:E$515,'Journal entrées et sorties'!C$8:C$515,C467))</f>
        <v>0</v>
      </c>
      <c r="G467" s="64">
        <f>IF(C467="","",D467+E467-F467)</f>
        <v>1</v>
      </c>
      <c r="H467" s="54">
        <f>VLOOKUP(B467,'Base de donnée articles'!A404:F426,4,0)</f>
        <v>10</v>
      </c>
      <c r="I467" s="54">
        <f>H467*G467</f>
        <v>10</v>
      </c>
    </row>
    <row r="468" spans="2:9" x14ac:dyDescent="0.25">
      <c r="B468" s="48" t="str">
        <f>IF('Base de donnée articles'!A405="","",'Base de donnée articles'!A405)</f>
        <v>vis tete H 6</v>
      </c>
      <c r="C468" s="44" t="str">
        <f>IF('Base de donnée articles'!B405="","",'Base de donnée articles'!B405)</f>
        <v>vis tete H 6/M12 X30</v>
      </c>
      <c r="D468" s="54">
        <v>1</v>
      </c>
      <c r="E468" s="54">
        <f>IF(B468="","",SUMIFS('Journal entrées et sorties'!D$8:D$415,'Journal entrées et sorties'!C$8:C$415,C468))</f>
        <v>0</v>
      </c>
      <c r="F468" s="54">
        <f>IF(C468="","",SUMIFS('Journal entrées et sorties'!E$8:E$515,'Journal entrées et sorties'!C$8:C$515,C468))</f>
        <v>0</v>
      </c>
      <c r="G468" s="64">
        <f>IF(C468="","",D468+E468-F468)</f>
        <v>1</v>
      </c>
      <c r="H468" s="54">
        <f>VLOOKUP(B468,'Base de donnée articles'!A405:F427,4,0)</f>
        <v>10</v>
      </c>
      <c r="I468" s="54">
        <f>H468*G468</f>
        <v>10</v>
      </c>
    </row>
    <row r="469" spans="2:9" x14ac:dyDescent="0.25">
      <c r="B469" s="48" t="str">
        <f>IF('Base de donnée articles'!A406="","",'Base de donnée articles'!A406)</f>
        <v>vis tete H 7</v>
      </c>
      <c r="C469" s="44" t="str">
        <f>IF('Base de donnée articles'!B406="","",'Base de donnée articles'!B406)</f>
        <v>vis tete H 7/M12 X50</v>
      </c>
      <c r="D469" s="54">
        <v>1</v>
      </c>
      <c r="E469" s="54">
        <f>IF(B469="","",SUMIFS('Journal entrées et sorties'!D$8:D$415,'Journal entrées et sorties'!C$8:C$415,C469))</f>
        <v>0</v>
      </c>
      <c r="F469" s="54">
        <f>IF(C469="","",SUMIFS('Journal entrées et sorties'!E$8:E$515,'Journal entrées et sorties'!C$8:C$515,C469))</f>
        <v>0</v>
      </c>
      <c r="G469" s="64">
        <f>IF(C469="","",D469+E469-F469)</f>
        <v>1</v>
      </c>
      <c r="H469" s="54">
        <f>VLOOKUP(B469,'Base de donnée articles'!A406:F428,4,0)</f>
        <v>10</v>
      </c>
      <c r="I469" s="54">
        <f>H469*G469</f>
        <v>10</v>
      </c>
    </row>
    <row r="470" spans="2:9" x14ac:dyDescent="0.25">
      <c r="B470" s="48" t="str">
        <f>IF('Base de donnée articles'!A407="","",'Base de donnée articles'!A407)</f>
        <v>vis tete H 8</v>
      </c>
      <c r="C470" s="44" t="str">
        <f>IF('Base de donnée articles'!B407="","",'Base de donnée articles'!B407)</f>
        <v>vis tete H 8/M16 X60</v>
      </c>
      <c r="D470" s="54">
        <v>1</v>
      </c>
      <c r="E470" s="54">
        <f>IF(B470="","",SUMIFS('Journal entrées et sorties'!D$8:D$415,'Journal entrées et sorties'!C$8:C$415,C470))</f>
        <v>0</v>
      </c>
      <c r="F470" s="54">
        <f>IF(C470="","",SUMIFS('Journal entrées et sorties'!E$8:E$515,'Journal entrées et sorties'!C$8:C$515,C470))</f>
        <v>0</v>
      </c>
      <c r="G470" s="64">
        <f>IF(C470="","",D470+E470-F470)</f>
        <v>1</v>
      </c>
      <c r="H470" s="54">
        <f>VLOOKUP(B470,'Base de donnée articles'!A407:F434,4,0)</f>
        <v>10</v>
      </c>
      <c r="I470" s="54">
        <f>H470*G470</f>
        <v>10</v>
      </c>
    </row>
    <row r="471" spans="2:9" x14ac:dyDescent="0.25">
      <c r="B471" s="48" t="str">
        <f>IF('Base de donnée articles'!A408="","",'Base de donnée articles'!A408)</f>
        <v>vis tete H 9</v>
      </c>
      <c r="C471" s="44" t="str">
        <f>IF('Base de donnée articles'!B408="","",'Base de donnée articles'!B408)</f>
        <v>vis tete H 9/M6 X20</v>
      </c>
      <c r="D471" s="54">
        <v>1</v>
      </c>
      <c r="E471" s="54">
        <f>IF(B471="","",SUMIFS('Journal entrées et sorties'!D$8:D$415,'Journal entrées et sorties'!C$8:C$415,C471))</f>
        <v>0</v>
      </c>
      <c r="F471" s="54">
        <f>IF(C471="","",SUMIFS('Journal entrées et sorties'!E$8:E$515,'Journal entrées et sorties'!C$8:C$515,C471))</f>
        <v>0</v>
      </c>
      <c r="G471" s="64">
        <f>IF(C471="","",D471+E471-F471)</f>
        <v>1</v>
      </c>
      <c r="H471" s="54">
        <f>VLOOKUP(B471,'Base de donnée articles'!A408:F439,4,0)</f>
        <v>10</v>
      </c>
      <c r="I471" s="54">
        <f>H471*G471</f>
        <v>10</v>
      </c>
    </row>
  </sheetData>
  <autoFilter ref="B7:I7">
    <sortState ref="B8:I471">
      <sortCondition ref="B7"/>
    </sortState>
  </autoFilter>
  <mergeCells count="3">
    <mergeCell ref="K10:L10"/>
    <mergeCell ref="K11:L11"/>
    <mergeCell ref="B2:I2"/>
  </mergeCells>
  <conditionalFormatting sqref="D8:D27 G8:G444 E450 B445:D450 C444:D444 H450 D450:D456 B8:C471 I444:I471 F444:G471">
    <cfRule type="notContainsBlanks" dxfId="1" priority="6" stopIfTrue="1">
      <formula>LEN(TRIM(B8))&gt;0</formula>
    </cfRule>
  </conditionalFormatting>
  <pageMargins left="0" right="0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92"/>
  <sheetViews>
    <sheetView workbookViewId="0">
      <selection activeCell="F9" sqref="F9"/>
    </sheetView>
  </sheetViews>
  <sheetFormatPr baseColWidth="10" defaultRowHeight="15" x14ac:dyDescent="0.25"/>
  <sheetData>
    <row r="1" spans="1:1" x14ac:dyDescent="0.25">
      <c r="A1" t="s">
        <v>1025</v>
      </c>
    </row>
    <row r="2" spans="1:1" x14ac:dyDescent="0.25">
      <c r="A2" t="str">
        <f>'Base de donnée articles'!B480</f>
        <v>accouplement et flector/l3cl1/2 groupe hydraulique</v>
      </c>
    </row>
    <row r="3" spans="1:1" x14ac:dyDescent="0.25">
      <c r="A3" t="str">
        <f>'Base de donnée articles'!B8</f>
        <v>Amortisseur anti retour/RB1007 RB0A17</v>
      </c>
    </row>
    <row r="4" spans="1:1" x14ac:dyDescent="0.25">
      <c r="A4" t="str">
        <f>'Base de donnée articles'!B9</f>
        <v>Arbre 1/carré 22mm</v>
      </c>
    </row>
    <row r="5" spans="1:1" x14ac:dyDescent="0.25">
      <c r="A5" t="str">
        <f>'Base de donnée articles'!B10</f>
        <v xml:space="preserve">Arbre 2/Carré pour retourneur </v>
      </c>
    </row>
    <row r="6" spans="1:1" x14ac:dyDescent="0.25">
      <c r="A6" t="str">
        <f>'Base de donnée articles'!B11</f>
        <v xml:space="preserve">Arbre 3/DDA L1 </v>
      </c>
    </row>
    <row r="7" spans="1:1" x14ac:dyDescent="0.25">
      <c r="A7" t="str">
        <f>'Base de donnée articles'!B12</f>
        <v>Arbre 4/DDA L2 OU L3</v>
      </c>
    </row>
    <row r="8" spans="1:1" x14ac:dyDescent="0.25">
      <c r="A8" t="str">
        <f>'Base de donnée articles'!B13</f>
        <v>Arbre 5/demi axe empileur/depileur</v>
      </c>
    </row>
    <row r="9" spans="1:1" x14ac:dyDescent="0.25">
      <c r="A9" t="str">
        <f>'Base de donnée articles'!B14</f>
        <v>Arbre 6/LIGNE 1 CL 1 OU 2</v>
      </c>
    </row>
    <row r="10" spans="1:1" x14ac:dyDescent="0.25">
      <c r="A10" t="str">
        <f>'Base de donnée articles'!B15</f>
        <v>arbre cannelé/arbre cannelé introducteur</v>
      </c>
    </row>
    <row r="11" spans="1:1" x14ac:dyDescent="0.25">
      <c r="A11" t="str">
        <f>'Base de donnée articles'!B481</f>
        <v>attache rapide /chaine 10b1</v>
      </c>
    </row>
    <row r="12" spans="1:1" x14ac:dyDescent="0.25">
      <c r="A12" t="str">
        <f>'Base de donnée articles'!B482</f>
        <v>attache rapide/chaine 12b1</v>
      </c>
    </row>
    <row r="13" spans="1:1" x14ac:dyDescent="0.25">
      <c r="A13" t="str">
        <f>'Base de donnée articles'!B433</f>
        <v>attache rapide/demi maillon 16b1</v>
      </c>
    </row>
    <row r="14" spans="1:1" x14ac:dyDescent="0.25">
      <c r="A14" t="str">
        <f>'Base de donnée articles'!B16</f>
        <v>axe chromé/diam 16x260mm</v>
      </c>
    </row>
    <row r="15" spans="1:1" x14ac:dyDescent="0.25">
      <c r="A15" t="str">
        <f>'Base de donnée articles'!B422</f>
        <v>axe distribution pointes/axe corali 165 25 24</v>
      </c>
    </row>
    <row r="16" spans="1:1" x14ac:dyDescent="0.25">
      <c r="A16" t="str">
        <f>'Base de donnée articles'!B437</f>
        <v>axe enclume/corali 81334225</v>
      </c>
    </row>
    <row r="17" spans="1:1" x14ac:dyDescent="0.25">
      <c r="A17" t="str">
        <f>'Base de donnée articles'!B478</f>
        <v>axe reducteur/cape bac a pointes</v>
      </c>
    </row>
    <row r="18" spans="1:1" x14ac:dyDescent="0.25">
      <c r="A18" t="str">
        <f>'Base de donnée articles'!B411</f>
        <v>axe réglage butée empileur/axe vis trapézoidale</v>
      </c>
    </row>
    <row r="19" spans="1:1" x14ac:dyDescent="0.25">
      <c r="A19" t="str">
        <f>'Base de donnée articles'!B17</f>
        <v>Bagues (laiton) CORALI pour distribution pointes/dimensions: diam ext 12 x diam int 8 x longueur 12mm</v>
      </c>
    </row>
    <row r="20" spans="1:1" x14ac:dyDescent="0.25">
      <c r="A20" t="str">
        <f>'Base de donnée articles'!B435</f>
        <v>bagues riveur /corali 24202312</v>
      </c>
    </row>
    <row r="21" spans="1:1" x14ac:dyDescent="0.25">
      <c r="A21" t="str">
        <f>'Base de donnée articles'!B439</f>
        <v>bagues/enclume guide 24202312</v>
      </c>
    </row>
    <row r="22" spans="1:1" x14ac:dyDescent="0.25">
      <c r="A22" t="str">
        <f>'Base de donnée articles'!B461</f>
        <v>bobine /48 vac</v>
      </c>
    </row>
    <row r="23" spans="1:1" x14ac:dyDescent="0.25">
      <c r="A23" t="str">
        <f>'Base de donnée articles'!B18</f>
        <v>bobine 1/type MSFG-24/42-50/60-OD   24V DC et 42V AC  ref 809 35 014</v>
      </c>
    </row>
    <row r="24" spans="1:1" x14ac:dyDescent="0.25">
      <c r="A24" t="str">
        <f>'Base de donnée articles'!B19</f>
        <v>bobine 2/Type 115-120V AC  ref 430 041 54</v>
      </c>
    </row>
    <row r="25" spans="1:1" x14ac:dyDescent="0.25">
      <c r="A25" t="str">
        <f>'Base de donnée articles'!B20</f>
        <v>bobine 3/Type 230V AC  ref 430 044 22</v>
      </c>
    </row>
    <row r="26" spans="1:1" x14ac:dyDescent="0.25">
      <c r="A26" t="str">
        <f>'Base de donnée articles'!B21</f>
        <v>bobine 4/Type 240V  ref 1 824 210 220 ou 1 824 210 234</v>
      </c>
    </row>
    <row r="27" spans="1:1" x14ac:dyDescent="0.25">
      <c r="A27" t="str">
        <f>'Base de donnée articles'!B22</f>
        <v>bobine 5/type 24V AC ref 430 044 16 ou 430 04 181</v>
      </c>
    </row>
    <row r="28" spans="1:1" x14ac:dyDescent="0.25">
      <c r="A28" t="str">
        <f>'Base de donnée articles'!B23</f>
        <v>bobine 6/Type 24V DC ref 430 041 66 ou 400 904 -042</v>
      </c>
    </row>
    <row r="29" spans="1:1" x14ac:dyDescent="0.25">
      <c r="A29" t="str">
        <f>'Base de donnée articles'!B24</f>
        <v>bobine 7/Type 48V AC    ref 430 044 17</v>
      </c>
    </row>
    <row r="30" spans="1:1" x14ac:dyDescent="0.25">
      <c r="A30" t="str">
        <f>'Base de donnée articles'!B410</f>
        <v>bouton arrêt d'urgence zb4bc4 / zb4bc4</v>
      </c>
    </row>
    <row r="31" spans="1:1" x14ac:dyDescent="0.25">
      <c r="A31" t="str">
        <f>'Base de donnée articles'!B25</f>
        <v>Bride 1/Diam 105</v>
      </c>
    </row>
    <row r="32" spans="1:1" x14ac:dyDescent="0.25">
      <c r="A32" t="str">
        <f>'Base de donnée articles'!B26</f>
        <v>Bride 10/K534.206.200</v>
      </c>
    </row>
    <row r="33" spans="1:1" x14ac:dyDescent="0.25">
      <c r="A33" t="str">
        <f>'Base de donnée articles'!B27</f>
        <v>Bride 2/Diam 120</v>
      </c>
    </row>
    <row r="34" spans="1:1" x14ac:dyDescent="0.25">
      <c r="A34" t="str">
        <f>'Base de donnée articles'!B28</f>
        <v>Bride 3/Diam 140</v>
      </c>
    </row>
    <row r="35" spans="1:1" x14ac:dyDescent="0.25">
      <c r="A35" t="str">
        <f>'Base de donnée articles'!B29</f>
        <v>Bride 4/Diam 160</v>
      </c>
    </row>
    <row r="36" spans="1:1" x14ac:dyDescent="0.25">
      <c r="A36" t="str">
        <f>'Base de donnée articles'!B30</f>
        <v>Bride 5/K531.203</v>
      </c>
    </row>
    <row r="37" spans="1:1" x14ac:dyDescent="0.25">
      <c r="A37" t="str">
        <f>'Base de donnée articles'!B31</f>
        <v>Bride 6/K532.203</v>
      </c>
    </row>
    <row r="38" spans="1:1" x14ac:dyDescent="0.25">
      <c r="A38" t="str">
        <f>'Base de donnée articles'!B32</f>
        <v>Bride 7/K532.203</v>
      </c>
    </row>
    <row r="39" spans="1:1" x14ac:dyDescent="0.25">
      <c r="A39" t="str">
        <f>'Base de donnée articles'!B33</f>
        <v>Bride 8/K532.206.120</v>
      </c>
    </row>
    <row r="40" spans="1:1" x14ac:dyDescent="0.25">
      <c r="A40" t="str">
        <f>'Base de donnée articles'!B34</f>
        <v>Bride 9/K533.206.140</v>
      </c>
    </row>
    <row r="41" spans="1:1" x14ac:dyDescent="0.25">
      <c r="A41" t="str">
        <f>'Base de donnée articles'!B35</f>
        <v>Bride B5/Diam 200</v>
      </c>
    </row>
    <row r="42" spans="1:1" x14ac:dyDescent="0.25">
      <c r="A42" t="str">
        <f>'Base de donnée articles'!B486</f>
        <v>bride ho32fa/dpa1/4t</v>
      </c>
    </row>
    <row r="43" spans="1:1" x14ac:dyDescent="0.25">
      <c r="A43" t="str">
        <f>'Base de donnée articles'!B420</f>
        <v>bride reducteur/bride k4 t80 b14</v>
      </c>
    </row>
    <row r="44" spans="1:1" x14ac:dyDescent="0.25">
      <c r="A44" t="str">
        <f>'Base de donnée articles'!B475</f>
        <v>cable electrique/4g1,5</v>
      </c>
    </row>
    <row r="45" spans="1:1" x14ac:dyDescent="0.25">
      <c r="A45" t="str">
        <f>'Base de donnée articles'!B476</f>
        <v>cable electrique/5g1</v>
      </c>
    </row>
    <row r="46" spans="1:1" x14ac:dyDescent="0.25">
      <c r="A46" t="str">
        <f>'Base de donnée articles'!B36</f>
        <v>cable et connecteur/WC4T-5/TEL</v>
      </c>
    </row>
    <row r="47" spans="1:1" x14ac:dyDescent="0.25">
      <c r="A47" t="str">
        <f>'Base de donnée articles'!B37</f>
        <v>Capteur 1/804 82 041</v>
      </c>
    </row>
    <row r="48" spans="1:1" x14ac:dyDescent="0.25">
      <c r="A48" t="str">
        <f>'Base de donnée articles'!B38</f>
        <v>Capteur 2/805 13 520</v>
      </c>
    </row>
    <row r="49" spans="1:1" x14ac:dyDescent="0.25">
      <c r="A49" t="str">
        <f>'Base de donnée articles'!B469</f>
        <v>capteur corali/clou 804821163</v>
      </c>
    </row>
    <row r="50" spans="1:1" x14ac:dyDescent="0.25">
      <c r="A50" t="str">
        <f>'Base de donnée articles'!B39</f>
        <v>Capteur magnétique position vérin/REED-FL5-00</v>
      </c>
    </row>
    <row r="51" spans="1:1" x14ac:dyDescent="0.25">
      <c r="A51" t="str">
        <f>'Base de donnée articles'!B470</f>
        <v>capteur pointes/cape b01an22pscv8</v>
      </c>
    </row>
    <row r="52" spans="1:1" x14ac:dyDescent="0.25">
      <c r="A52" t="str">
        <f>'Base de donnée articles'!B414</f>
        <v>capteur position/xckt1587922</v>
      </c>
    </row>
    <row r="53" spans="1:1" x14ac:dyDescent="0.25">
      <c r="A53" t="str">
        <f>'Base de donnée articles'!B40</f>
        <v>Capteurs de position tiges vérins 1/322-20 0311</v>
      </c>
    </row>
    <row r="54" spans="1:1" x14ac:dyDescent="0.25">
      <c r="A54" t="str">
        <f>'Base de donnée articles'!B41</f>
        <v>Capteurs de position tiges vérins 2/88100142</v>
      </c>
    </row>
    <row r="55" spans="1:1" x14ac:dyDescent="0.25">
      <c r="A55" t="str">
        <f>'Base de donnée articles'!B42</f>
        <v>Capteurs de position tiges vérins 3/88100144</v>
      </c>
    </row>
    <row r="56" spans="1:1" x14ac:dyDescent="0.25">
      <c r="A56" t="str">
        <f>'Base de donnée articles'!B43</f>
        <v>Capteurs de position tiges vérins 4/88100186</v>
      </c>
    </row>
    <row r="57" spans="1:1" x14ac:dyDescent="0.25">
      <c r="A57" t="str">
        <f>'Base de donnée articles'!B44</f>
        <v>Capteurs de position tiges vérins 5/88100417</v>
      </c>
    </row>
    <row r="58" spans="1:1" x14ac:dyDescent="0.25">
      <c r="A58" t="str">
        <f>'Base de donnée articles'!B45</f>
        <v>Capteurs de position tiges vérins 6/88144201</v>
      </c>
    </row>
    <row r="59" spans="1:1" x14ac:dyDescent="0.25">
      <c r="A59" t="str">
        <f>'Base de donnée articles'!B46</f>
        <v>Capteurs de position tiges vérins 7/88144203</v>
      </c>
    </row>
    <row r="60" spans="1:1" x14ac:dyDescent="0.25">
      <c r="A60" t="str">
        <f>'Base de donnée articles'!B47</f>
        <v>Capteurs de position tiges vérins 8/REED-FL2-00</v>
      </c>
    </row>
    <row r="61" spans="1:1" x14ac:dyDescent="0.25">
      <c r="A61" t="str">
        <f>'Base de donnée articles'!B48</f>
        <v>Carte communication CORALI/1P6ES7 151-1AA05-OABO</v>
      </c>
    </row>
    <row r="62" spans="1:1" x14ac:dyDescent="0.25">
      <c r="A62" t="str">
        <f>'Base de donnée articles'!B49</f>
        <v>cellule 1/Ni12UM18AP6Xh1141</v>
      </c>
    </row>
    <row r="63" spans="1:1" x14ac:dyDescent="0.25">
      <c r="A63" t="str">
        <f>'Base de donnée articles'!B50</f>
        <v>cellule 10/type WT18-2P410  ref 804 82 053</v>
      </c>
    </row>
    <row r="64" spans="1:1" x14ac:dyDescent="0.25">
      <c r="A64" t="str">
        <f>'Base de donnée articles'!B51</f>
        <v>cellule 2/type WT18-3P410  ref 804 82 053</v>
      </c>
    </row>
    <row r="65" spans="1:1" x14ac:dyDescent="0.25">
      <c r="A65" t="str">
        <f>'Base de donnée articles'!B52</f>
        <v>cellule 3/Ni8UM12AP6XH1141</v>
      </c>
    </row>
    <row r="66" spans="1:1" x14ac:dyDescent="0.25">
      <c r="A66" t="str">
        <f>'Base de donnée articles'!B53</f>
        <v>cellule 4/QS18VP6AF100Q5</v>
      </c>
    </row>
    <row r="67" spans="1:1" x14ac:dyDescent="0.25">
      <c r="A67" t="str">
        <f>'Base de donnée articles'!B54</f>
        <v>cellule 5/QS18VP6AF50Q8</v>
      </c>
    </row>
    <row r="68" spans="1:1" x14ac:dyDescent="0.25">
      <c r="A68" t="str">
        <f>'Base de donnée articles'!B55</f>
        <v>cellule 6/QS18VP6DQ8</v>
      </c>
    </row>
    <row r="69" spans="1:1" x14ac:dyDescent="0.25">
      <c r="A69" t="str">
        <f>'Base de donnée articles'!B56</f>
        <v>cellule 7/QS18VP6LPQ8</v>
      </c>
    </row>
    <row r="70" spans="1:1" x14ac:dyDescent="0.25">
      <c r="A70" t="str">
        <f>'Base de donnée articles'!B57</f>
        <v>cellule 8/QS18VP6WQ8</v>
      </c>
    </row>
    <row r="71" spans="1:1" x14ac:dyDescent="0.25">
      <c r="A71" t="str">
        <f>'Base de donnée articles'!B58</f>
        <v>cellule 9/type WT150-P460  ref 804 81 102</v>
      </c>
    </row>
    <row r="72" spans="1:1" x14ac:dyDescent="0.25">
      <c r="A72" t="str">
        <f>'Base de donnée articles'!B434</f>
        <v>cellule capte noir/datalogic s62-pa-5-m21-pp</v>
      </c>
    </row>
    <row r="73" spans="1:1" x14ac:dyDescent="0.25">
      <c r="A73" t="str">
        <f>'Base de donnée articles'!B447</f>
        <v>cellule clou/bi30rq20ap6xh1141</v>
      </c>
    </row>
    <row r="74" spans="1:1" x14ac:dyDescent="0.25">
      <c r="A74" t="str">
        <f>'Base de donnée articles'!B441</f>
        <v>cellule s62 pa5m21pp/capte noi datalogic</v>
      </c>
    </row>
    <row r="75" spans="1:1" x14ac:dyDescent="0.25">
      <c r="A75" t="str">
        <f>'Base de donnée articles'!B59</f>
        <v>cellule taquet/80482041</v>
      </c>
    </row>
    <row r="76" spans="1:1" x14ac:dyDescent="0.25">
      <c r="A76" t="str">
        <f>'Base de donnée articles'!B409</f>
        <v>cellule/804821163</v>
      </c>
    </row>
    <row r="77" spans="1:1" x14ac:dyDescent="0.25">
      <c r="A77" t="str">
        <f>'Base de donnée articles'!B427</f>
        <v>cellule/cellule sick wt150-p460</v>
      </c>
    </row>
    <row r="78" spans="1:1" x14ac:dyDescent="0.25">
      <c r="A78" t="str">
        <f>'Base de donnée articles'!B430</f>
        <v>cellule/datalogic s3z-pr-5-m01-pl</v>
      </c>
    </row>
    <row r="79" spans="1:1" x14ac:dyDescent="0.25">
      <c r="A79" t="str">
        <f>'Base de donnée articles'!B454</f>
        <v>chaine/10b1</v>
      </c>
    </row>
    <row r="80" spans="1:1" x14ac:dyDescent="0.25">
      <c r="A80" t="str">
        <f>'Base de donnée articles'!B455</f>
        <v>chaine/12b1</v>
      </c>
    </row>
    <row r="81" spans="1:1" x14ac:dyDescent="0.25">
      <c r="A81" t="str">
        <f>'Base de donnée articles'!B60</f>
        <v>Chaine/12b2 5ml</v>
      </c>
    </row>
    <row r="82" spans="1:1" x14ac:dyDescent="0.25">
      <c r="A82" t="str">
        <f>'Base de donnée articles'!B448</f>
        <v>chaine/8b1</v>
      </c>
    </row>
    <row r="83" spans="1:1" x14ac:dyDescent="0.25">
      <c r="A83" t="str">
        <f>'Base de donnée articles'!B61</f>
        <v>Cloueur complet/cloueur complet</v>
      </c>
    </row>
    <row r="84" spans="1:1" x14ac:dyDescent="0.25">
      <c r="A84" t="str">
        <f>'Base de donnée articles'!B467</f>
        <v>codeur corali/poutre 80402046</v>
      </c>
    </row>
    <row r="85" spans="1:1" x14ac:dyDescent="0.25">
      <c r="A85" t="str">
        <f>'Base de donnée articles'!B62</f>
        <v>Codeur/GHM406-1000-006</v>
      </c>
    </row>
    <row r="86" spans="1:1" x14ac:dyDescent="0.25">
      <c r="A86" t="str">
        <f>'Base de donnée articles'!B63</f>
        <v>codeur/hohner</v>
      </c>
    </row>
    <row r="87" spans="1:1" x14ac:dyDescent="0.25">
      <c r="A87" t="str">
        <f>'Base de donnée articles'!B64</f>
        <v>Compteur/KALIA-d111</v>
      </c>
    </row>
    <row r="88" spans="1:1" x14ac:dyDescent="0.25">
      <c r="A88" t="str">
        <f>'Base de donnée articles'!B65</f>
        <v>Connecteur droit 4 fils /RKC4.4T-5/TEL</v>
      </c>
    </row>
    <row r="89" spans="1:1" x14ac:dyDescent="0.25">
      <c r="A89" t="str">
        <f>'Base de donnée articles'!B66</f>
        <v>Connecteur équerre 3 fils /WKC4T-5/TEL</v>
      </c>
    </row>
    <row r="90" spans="1:1" x14ac:dyDescent="0.25">
      <c r="A90" t="str">
        <f>'Base de donnée articles'!B67</f>
        <v>Contact instantané 1/GV1-M20</v>
      </c>
    </row>
    <row r="91" spans="1:1" x14ac:dyDescent="0.25">
      <c r="A91" t="str">
        <f>'Base de donnée articles'!B68</f>
        <v>Contact instantané 2/LA1 DN 11</v>
      </c>
    </row>
    <row r="92" spans="1:1" x14ac:dyDescent="0.25">
      <c r="A92" t="str">
        <f>'Base de donnée articles'!B69</f>
        <v>Contact instantané 3/LADN11</v>
      </c>
    </row>
    <row r="93" spans="1:1" x14ac:dyDescent="0.25">
      <c r="A93" t="str">
        <f>'Base de donnée articles'!B70</f>
        <v>Contacteur  11/CA2 DN31 E7</v>
      </c>
    </row>
    <row r="94" spans="1:1" x14ac:dyDescent="0.25">
      <c r="A94" t="str">
        <f>'Base de donnée articles'!B71</f>
        <v>Contacteur  12/CA2 DN40 40E</v>
      </c>
    </row>
    <row r="95" spans="1:1" x14ac:dyDescent="0.25">
      <c r="A95" t="str">
        <f>'Base de donnée articles'!B72</f>
        <v>Contacteur  13/CAD32</v>
      </c>
    </row>
    <row r="96" spans="1:1" x14ac:dyDescent="0.25">
      <c r="A96" t="str">
        <f>'Base de donnée articles'!B73</f>
        <v>Contacteur  14/LC1 D09</v>
      </c>
    </row>
    <row r="97" spans="1:1" x14ac:dyDescent="0.25">
      <c r="A97" t="str">
        <f>'Base de donnée articles'!B74</f>
        <v>Contacteur  15/LC1 D09 10</v>
      </c>
    </row>
    <row r="98" spans="1:1" x14ac:dyDescent="0.25">
      <c r="A98" t="str">
        <f>'Base de donnée articles'!B75</f>
        <v xml:space="preserve">Contacteur  16/LC1 D18 </v>
      </c>
    </row>
    <row r="99" spans="1:1" x14ac:dyDescent="0.25">
      <c r="A99" t="str">
        <f>'Base de donnée articles'!B76</f>
        <v>Contacteur  17/LC1 D25</v>
      </c>
    </row>
    <row r="100" spans="1:1" x14ac:dyDescent="0.25">
      <c r="A100" t="str">
        <f>'Base de donnée articles'!B77</f>
        <v>Contacteur  18/LC1K06 10B7</v>
      </c>
    </row>
    <row r="101" spans="1:1" x14ac:dyDescent="0.25">
      <c r="A101" t="str">
        <f>'Base de donnée articles'!B78</f>
        <v>Contacteur  19/LP 2K06 01BD</v>
      </c>
    </row>
    <row r="102" spans="1:1" x14ac:dyDescent="0.25">
      <c r="A102" t="str">
        <f>'Base de donnée articles'!B79</f>
        <v>Contacteur  20/LP 2K09 01BD</v>
      </c>
    </row>
    <row r="103" spans="1:1" x14ac:dyDescent="0.25">
      <c r="A103" t="str">
        <f>'Base de donnée articles'!B80</f>
        <v>Contacteur  21/LP1K06 10BD</v>
      </c>
    </row>
    <row r="104" spans="1:1" x14ac:dyDescent="0.25">
      <c r="A104" t="str">
        <f>'Base de donnée articles'!B81</f>
        <v>Contacteur  22/LP1K12 10BD</v>
      </c>
    </row>
    <row r="105" spans="1:1" x14ac:dyDescent="0.25">
      <c r="A105" t="str">
        <f>'Base de donnée articles'!B82</f>
        <v>Contacteur  23/LC1 D65 11</v>
      </c>
    </row>
    <row r="106" spans="1:1" x14ac:dyDescent="0.25">
      <c r="A106" t="str">
        <f>'Base de donnée articles'!B83</f>
        <v>Contacteur  24/3RT1015-1BB41</v>
      </c>
    </row>
    <row r="107" spans="1:1" x14ac:dyDescent="0.25">
      <c r="A107" t="str">
        <f>'Base de donnée articles'!B84</f>
        <v>Contacteur  25/3RT1016-1BB42</v>
      </c>
    </row>
    <row r="108" spans="1:1" x14ac:dyDescent="0.25">
      <c r="A108" t="str">
        <f>'Base de donnée articles'!B85</f>
        <v>Contacteur  26/3RT1026-1B..0</v>
      </c>
    </row>
    <row r="109" spans="1:1" x14ac:dyDescent="0.25">
      <c r="A109" t="str">
        <f>'Base de donnée articles'!B86</f>
        <v>Contacteur  27/CA2 DN22 E7</v>
      </c>
    </row>
    <row r="110" spans="1:1" x14ac:dyDescent="0.25">
      <c r="A110" t="str">
        <f>'Base de donnée articles'!B87</f>
        <v>Contacteur  28/CA2 DN31 31E</v>
      </c>
    </row>
    <row r="111" spans="1:1" x14ac:dyDescent="0.25">
      <c r="A111" t="str">
        <f>'Base de donnée articles'!B416</f>
        <v>contacteur lc1d18b7/lc1d18b7</v>
      </c>
    </row>
    <row r="112" spans="1:1" x14ac:dyDescent="0.25">
      <c r="A112" t="str">
        <f>'Base de donnée articles'!B88</f>
        <v>Courroie codeur poutre clouage/808 06 499  type 390XL S191 AG</v>
      </c>
    </row>
    <row r="113" spans="1:1" x14ac:dyDescent="0.25">
      <c r="A113" t="str">
        <f>'Base de donnée articles'!B89</f>
        <v>Courroie crantée/510 H 4064</v>
      </c>
    </row>
    <row r="114" spans="1:1" x14ac:dyDescent="0.25">
      <c r="A114" t="str">
        <f>'Base de donnée articles'!B90</f>
        <v>cremaillere introducteur/module 4</v>
      </c>
    </row>
    <row r="115" spans="1:1" x14ac:dyDescent="0.25">
      <c r="A115" t="str">
        <f>'Base de donnée articles'!B91</f>
        <v>Détecteur annulaire/Bi30R-Q20-AP6X2-H1141</v>
      </c>
    </row>
    <row r="116" spans="1:1" x14ac:dyDescent="0.25">
      <c r="A116" t="str">
        <f>'Base de donnée articles'!B92</f>
        <v>Détecteur annulaire/BO1AN30POC5T=100MS</v>
      </c>
    </row>
    <row r="117" spans="1:1" x14ac:dyDescent="0.25">
      <c r="A117" t="str">
        <f>'Base de donnée articles'!B458</f>
        <v>disque /pignon 70 dents 12b1</v>
      </c>
    </row>
    <row r="118" spans="1:1" x14ac:dyDescent="0.25">
      <c r="A118" t="str">
        <f>'Base de donnée articles'!B460</f>
        <v>distributeur hydraulique/dhi071100</v>
      </c>
    </row>
    <row r="119" spans="1:1" x14ac:dyDescent="0.25">
      <c r="A119" t="str">
        <f>'Base de donnée articles'!B474</f>
        <v>distributeur hydraulique/t3dhi071300</v>
      </c>
    </row>
    <row r="120" spans="1:1" x14ac:dyDescent="0.25">
      <c r="A120" t="str">
        <f>'Base de donnée articles'!B473</f>
        <v>distributeur hydraulique/t7dph2714/r</v>
      </c>
    </row>
    <row r="121" spans="1:1" x14ac:dyDescent="0.25">
      <c r="A121" t="str">
        <f>'Base de donnée articles'!B93</f>
        <v>Distributeur pneumatique 1/54191023</v>
      </c>
    </row>
    <row r="122" spans="1:1" x14ac:dyDescent="0.25">
      <c r="A122" t="str">
        <f>'Base de donnée articles'!B94</f>
        <v>Distributeur pneumatique 2/54292028</v>
      </c>
    </row>
    <row r="123" spans="1:1" x14ac:dyDescent="0.25">
      <c r="A123" t="str">
        <f>'Base de donnée articles'!B95</f>
        <v>Distributeurs 1/MD1D-2TA/50</v>
      </c>
    </row>
    <row r="124" spans="1:1" x14ac:dyDescent="0.25">
      <c r="A124" t="str">
        <f>'Base de donnée articles'!B96</f>
        <v>Distributeurs 2/MD1D-R/50</v>
      </c>
    </row>
    <row r="125" spans="1:1" x14ac:dyDescent="0.25">
      <c r="A125" t="str">
        <f>'Base de donnée articles'!B97</f>
        <v>Distributeurs 3/SDHI-0610 23</v>
      </c>
    </row>
    <row r="126" spans="1:1" x14ac:dyDescent="0.25">
      <c r="A126" t="str">
        <f>'Base de donnée articles'!B98</f>
        <v>Diviseur de flux hydraulique/810 180 05</v>
      </c>
    </row>
    <row r="127" spans="1:1" x14ac:dyDescent="0.25">
      <c r="A127" t="str">
        <f>'Base de donnée articles'!B99</f>
        <v>Diviseur de flux hydraulique/81018005</v>
      </c>
    </row>
    <row r="128" spans="1:1" x14ac:dyDescent="0.25">
      <c r="A128" t="str">
        <f>'Base de donnée articles'!B431</f>
        <v>douille à billes/ kb20-pp</v>
      </c>
    </row>
    <row r="129" spans="1:1" x14ac:dyDescent="0.25">
      <c r="A129" t="str">
        <f>'Base de donnée articles'!B100</f>
        <v xml:space="preserve">ecrous 1/M8 </v>
      </c>
    </row>
    <row r="130" spans="1:1" x14ac:dyDescent="0.25">
      <c r="A130" t="str">
        <f>'Base de donnée articles'!B101</f>
        <v>ecrous 10/M4</v>
      </c>
    </row>
    <row r="131" spans="1:1" x14ac:dyDescent="0.25">
      <c r="A131" t="str">
        <f>'Base de donnée articles'!B102</f>
        <v>ecrous 11/M4</v>
      </c>
    </row>
    <row r="132" spans="1:1" x14ac:dyDescent="0.25">
      <c r="A132" t="str">
        <f>'Base de donnée articles'!B103</f>
        <v>ecrous 12/M5</v>
      </c>
    </row>
    <row r="133" spans="1:1" x14ac:dyDescent="0.25">
      <c r="A133" t="str">
        <f>'Base de donnée articles'!B104</f>
        <v>ecrous 13/M5</v>
      </c>
    </row>
    <row r="134" spans="1:1" x14ac:dyDescent="0.25">
      <c r="A134" t="str">
        <f>'Base de donnée articles'!B105</f>
        <v>ecrous 14/M6</v>
      </c>
    </row>
    <row r="135" spans="1:1" x14ac:dyDescent="0.25">
      <c r="A135" t="str">
        <f>'Base de donnée articles'!B106</f>
        <v>ecrous 15/M6</v>
      </c>
    </row>
    <row r="136" spans="1:1" x14ac:dyDescent="0.25">
      <c r="A136" t="str">
        <f>'Base de donnée articles'!B107</f>
        <v>ecrous 16/M6 FREIN</v>
      </c>
    </row>
    <row r="137" spans="1:1" x14ac:dyDescent="0.25">
      <c r="A137" t="str">
        <f>'Base de donnée articles'!B108</f>
        <v>ecrous 17/M6 FREIN</v>
      </c>
    </row>
    <row r="138" spans="1:1" x14ac:dyDescent="0.25">
      <c r="A138" t="str">
        <f>'Base de donnée articles'!B109</f>
        <v>ecrous 2/234.03.025</v>
      </c>
    </row>
    <row r="139" spans="1:1" x14ac:dyDescent="0.25">
      <c r="A139" t="str">
        <f>'Base de donnée articles'!B110</f>
        <v>ecrous 3/234.03.090</v>
      </c>
    </row>
    <row r="140" spans="1:1" x14ac:dyDescent="0.25">
      <c r="A140" t="str">
        <f>'Base de donnée articles'!B111</f>
        <v>ecrous 4/M10</v>
      </c>
    </row>
    <row r="141" spans="1:1" x14ac:dyDescent="0.25">
      <c r="A141" t="str">
        <f>'Base de donnée articles'!B112</f>
        <v>ecrous 5/M10</v>
      </c>
    </row>
    <row r="142" spans="1:1" x14ac:dyDescent="0.25">
      <c r="A142" t="str">
        <f>'Base de donnée articles'!B113</f>
        <v>ecrous 6/M10 FREIN</v>
      </c>
    </row>
    <row r="143" spans="1:1" x14ac:dyDescent="0.25">
      <c r="A143" t="str">
        <f>'Base de donnée articles'!B114</f>
        <v>ecrous 7/M12</v>
      </c>
    </row>
    <row r="144" spans="1:1" x14ac:dyDescent="0.25">
      <c r="A144" t="str">
        <f>'Base de donnée articles'!B115</f>
        <v>ecrous 8/M12 frein</v>
      </c>
    </row>
    <row r="145" spans="1:1" x14ac:dyDescent="0.25">
      <c r="A145" t="str">
        <f>'Base de donnée articles'!B116</f>
        <v>ecrous 9/M14</v>
      </c>
    </row>
    <row r="146" spans="1:1" x14ac:dyDescent="0.25">
      <c r="A146" t="str">
        <f>'Base de donnée articles'!B117</f>
        <v>électroaimant distribution pointes/2C1AD00301AC   24 V DC</v>
      </c>
    </row>
    <row r="147" spans="1:1" x14ac:dyDescent="0.25">
      <c r="A147" t="str">
        <f>'Base de donnée articles'!B118</f>
        <v>électrodistributeur 1/0820 022 911</v>
      </c>
    </row>
    <row r="148" spans="1:1" x14ac:dyDescent="0.25">
      <c r="A148" t="str">
        <f>'Base de donnée articles'!B119</f>
        <v>électrodistributeur 2/809 31 022   type MFH-5-1/4B</v>
      </c>
    </row>
    <row r="149" spans="1:1" x14ac:dyDescent="0.25">
      <c r="A149" t="str">
        <f>'Base de donnée articles'!B120</f>
        <v>électrodistributeur 3/809 31 022   type MFH-5-1/8-B</v>
      </c>
    </row>
    <row r="150" spans="1:1" x14ac:dyDescent="0.25">
      <c r="A150" t="str">
        <f>'Base de donnée articles'!B121</f>
        <v>électrodistributeur 4/809 31 046   type MFH-3-1/8</v>
      </c>
    </row>
    <row r="151" spans="1:1" x14ac:dyDescent="0.25">
      <c r="A151" t="str">
        <f>'Base de donnée articles'!B122</f>
        <v>Electrovanne 1/1B24 210 243</v>
      </c>
    </row>
    <row r="152" spans="1:1" x14ac:dyDescent="0.25">
      <c r="A152" t="str">
        <f>'Base de donnée articles'!B123</f>
        <v>Electrovanne 2/430 04 153</v>
      </c>
    </row>
    <row r="153" spans="1:1" x14ac:dyDescent="0.25">
      <c r="A153" t="str">
        <f>'Base de donnée articles'!B124</f>
        <v>Electrovanne 3/430 04 417</v>
      </c>
    </row>
    <row r="154" spans="1:1" x14ac:dyDescent="0.25">
      <c r="A154" t="str">
        <f>'Base de donnée articles'!B471</f>
        <v>embout fixation/tuyau cloueur cape</v>
      </c>
    </row>
    <row r="155" spans="1:1" x14ac:dyDescent="0.25">
      <c r="A155" t="str">
        <f>'Base de donnée articles'!B483</f>
        <v>embout tuyau cloueur/fixation cloueur cape</v>
      </c>
    </row>
    <row r="156" spans="1:1" x14ac:dyDescent="0.25">
      <c r="A156" t="str">
        <f>'Base de donnée articles'!B125</f>
        <v>Embrayage 1/Type COMBIBOX-0810640-4003 -24V/28W -24V/21W -63008</v>
      </c>
    </row>
    <row r="157" spans="1:1" x14ac:dyDescent="0.25">
      <c r="A157" t="str">
        <f>'Base de donnée articles'!B126</f>
        <v>Embrayage 2/Type COMBIBOX-0810-670-4000-24V= K28/B21W-63008</v>
      </c>
    </row>
    <row r="158" spans="1:1" x14ac:dyDescent="0.25">
      <c r="A158" t="str">
        <f>'Base de donnée articles'!B127</f>
        <v>enclume rivetage/24202071</v>
      </c>
    </row>
    <row r="159" spans="1:1" x14ac:dyDescent="0.25">
      <c r="A159" t="str">
        <f>'Base de donnée articles'!B423</f>
        <v>enclume rivetage/riveur cape cpa198*cpa198,1</v>
      </c>
    </row>
    <row r="160" spans="1:1" x14ac:dyDescent="0.25">
      <c r="A160" t="str">
        <f>'Base de donnée articles'!B436</f>
        <v>enclume riveur/corali 24202071</v>
      </c>
    </row>
    <row r="161" spans="1:1" x14ac:dyDescent="0.25">
      <c r="A161" t="str">
        <f>'Base de donnée articles'!B128</f>
        <v>Encodeur/804 02 026</v>
      </c>
    </row>
    <row r="162" spans="1:1" x14ac:dyDescent="0.25">
      <c r="A162" t="str">
        <f>'Base de donnée articles'!B438</f>
        <v>entretoise riveur/corali 24202187</v>
      </c>
    </row>
    <row r="163" spans="1:1" x14ac:dyDescent="0.25">
      <c r="A163" t="str">
        <f>'Base de donnée articles'!B129</f>
        <v>Flexible riveur /CAPE</v>
      </c>
    </row>
    <row r="164" spans="1:1" x14ac:dyDescent="0.25">
      <c r="A164" t="str">
        <f>'Base de donnée articles'!B130</f>
        <v>Fonction de sortie complémentaire (capteur magnétique) 1/Type IM12-04NPP-ZC1 ref 804 82 026</v>
      </c>
    </row>
    <row r="165" spans="1:1" x14ac:dyDescent="0.25">
      <c r="A165" t="str">
        <f>'Base de donnée articles'!B131</f>
        <v>Fonction de sortie complémentaire (capteur magnétique) 2/type IM12-04NPS-ZC1 ref 804 82 025</v>
      </c>
    </row>
    <row r="166" spans="1:1" x14ac:dyDescent="0.25">
      <c r="A166" t="str">
        <f>'Base de donnée articles'!B132</f>
        <v>fourreaux pour riveur/24202312</v>
      </c>
    </row>
    <row r="167" spans="1:1" x14ac:dyDescent="0.25">
      <c r="A167" t="str">
        <f>'Base de donnée articles'!B426</f>
        <v>fourrure/diametre 2,7 01270427</v>
      </c>
    </row>
    <row r="168" spans="1:1" x14ac:dyDescent="0.25">
      <c r="A168" t="str">
        <f>'Base de donnée articles'!B465</f>
        <v>frein moteur/seipee t132 9,2kw</v>
      </c>
    </row>
    <row r="169" spans="1:1" x14ac:dyDescent="0.25">
      <c r="A169" t="str">
        <f>'Base de donnée articles'!B419</f>
        <v>gaine aspiration/gaine d125 polyurethane</v>
      </c>
    </row>
    <row r="170" spans="1:1" x14ac:dyDescent="0.25">
      <c r="A170" t="str">
        <f>'Base de donnée articles'!B133</f>
        <v>Glissières 1/165-25.035</v>
      </c>
    </row>
    <row r="171" spans="1:1" x14ac:dyDescent="0.25">
      <c r="A171" t="str">
        <f>'Base de donnée articles'!B134</f>
        <v>Glissières 2/165-25.036</v>
      </c>
    </row>
    <row r="172" spans="1:1" x14ac:dyDescent="0.25">
      <c r="A172" t="str">
        <f>'Base de donnée articles'!B135</f>
        <v xml:space="preserve">godets laiton cloueurs/godet laiton </v>
      </c>
    </row>
    <row r="173" spans="1:1" x14ac:dyDescent="0.25">
      <c r="A173" t="str">
        <f>'Base de donnée articles'!B136</f>
        <v>kit joints bac a pointe/809049621</v>
      </c>
    </row>
    <row r="174" spans="1:1" x14ac:dyDescent="0.25">
      <c r="A174" t="str">
        <f>'Base de donnée articles'!B137</f>
        <v>Kit joints riveur 2/JJCHE2514</v>
      </c>
    </row>
    <row r="175" spans="1:1" x14ac:dyDescent="0.25">
      <c r="A175" t="str">
        <f>'Base de donnée articles'!B464</f>
        <v>kit joints/rg6100/0010 pneumax</v>
      </c>
    </row>
    <row r="176" spans="1:1" x14ac:dyDescent="0.25">
      <c r="A176" t="str">
        <f>'Base de donnée articles'!B432</f>
        <v>lame /scie a metaux</v>
      </c>
    </row>
    <row r="177" spans="1:1" x14ac:dyDescent="0.25">
      <c r="A177" t="str">
        <f>'Base de donnée articles'!B466</f>
        <v>lame scie /corali 234,03,080</v>
      </c>
    </row>
    <row r="178" spans="1:1" x14ac:dyDescent="0.25">
      <c r="A178" t="str">
        <f>'Base de donnée articles'!B418</f>
        <v>lame scie carbure /z100 d30 diametre 305</v>
      </c>
    </row>
    <row r="179" spans="1:1" x14ac:dyDescent="0.25">
      <c r="A179" t="str">
        <f>'Base de donnée articles'!B138</f>
        <v>Lamelles dents de scie /longueur 21,6 cm</v>
      </c>
    </row>
    <row r="180" spans="1:1" x14ac:dyDescent="0.25">
      <c r="A180" t="str">
        <f>'Base de donnée articles'!B479</f>
        <v>lanterne groupe hydraulique/ligne 3 cl1/2</v>
      </c>
    </row>
    <row r="181" spans="1:1" x14ac:dyDescent="0.25">
      <c r="A181" t="str">
        <f>'Base de donnée articles'!B139</f>
        <v>levier alignement 1/dx</v>
      </c>
    </row>
    <row r="182" spans="1:1" x14ac:dyDescent="0.25">
      <c r="A182" t="str">
        <f>'Base de donnée articles'!B140</f>
        <v>levier alignement 2/sx</v>
      </c>
    </row>
    <row r="183" spans="1:1" x14ac:dyDescent="0.25">
      <c r="A183" t="str">
        <f>'Base de donnée articles'!B141</f>
        <v>Machoires neuves cloueurs 1/165-71.059 (Dx)</v>
      </c>
    </row>
    <row r="184" spans="1:1" x14ac:dyDescent="0.25">
      <c r="A184" t="str">
        <f>'Base de donnée articles'!B142</f>
        <v>Machoires neuves cloueurs 2/165-71.060 (Sx)</v>
      </c>
    </row>
    <row r="185" spans="1:1" x14ac:dyDescent="0.25">
      <c r="A185" t="str">
        <f>'Base de donnée articles'!B144</f>
        <v xml:space="preserve">MAS frein (arrière bleu)/M2A071B6   frein DC 104 AC 230    0,25kW en 230/400V 910 tr/min  </v>
      </c>
    </row>
    <row r="186" spans="1:1" x14ac:dyDescent="0.25">
      <c r="A186" t="str">
        <f>'Base de donnée articles'!B143</f>
        <v>MAS frein /M2A071B6  0,25kW en 230/400V 910 tr/min   frein DC 104 AC 230          ref corali 802 05 300</v>
      </c>
    </row>
    <row r="187" spans="1:1" x14ac:dyDescent="0.25">
      <c r="A187" t="str">
        <f>'Base de donnée articles'!B145</f>
        <v>moteur 1/132 4p 9,25 4w</v>
      </c>
    </row>
    <row r="188" spans="1:1" x14ac:dyDescent="0.25">
      <c r="A188" t="str">
        <f>'Base de donnée articles'!B146</f>
        <v>moteur 10/Type HPEV71SA 2 B34-2,3kW en 230/400V-2855 tr/min -FO,SX                      Filetage pas à gauche</v>
      </c>
    </row>
    <row r="189" spans="1:1" x14ac:dyDescent="0.25">
      <c r="A189" t="str">
        <f>'Base de donnée articles'!B147</f>
        <v>moteur 11/Type K21R 112 M6-2,2 kW en 230/400V   950 tr/min</v>
      </c>
    </row>
    <row r="190" spans="1:1" x14ac:dyDescent="0.25">
      <c r="A190" t="str">
        <f>'Base de donnée articles'!B148</f>
        <v>moteur 12/Type SSG3WD80 N4-0,75kW en 230/400V-1400 tr/min</v>
      </c>
    </row>
    <row r="191" spans="1:1" x14ac:dyDescent="0.25">
      <c r="A191" t="str">
        <f>'Base de donnée articles'!B149</f>
        <v>moteur 13/Type ZKF90L 4 B14-1,5kW en 230/400V-1425 tr/min</v>
      </c>
    </row>
    <row r="192" spans="1:1" x14ac:dyDescent="0.25">
      <c r="A192" t="str">
        <f>'Base de donnée articles'!B150</f>
        <v xml:space="preserve">moteur 2/HPEV63MB 2 B34             FO,SX         1,85kW en 230/400V                     2830 tr/min                                     </v>
      </c>
    </row>
    <row r="193" spans="1:1" x14ac:dyDescent="0.25">
      <c r="A193" t="str">
        <f>'Base de donnée articles'!B151</f>
        <v xml:space="preserve">moteur 3/HPEV7/SA2 B34                                 R3 DX </v>
      </c>
    </row>
    <row r="194" spans="1:1" x14ac:dyDescent="0.25">
      <c r="A194" t="str">
        <f>'Base de donnée articles'!B152</f>
        <v xml:space="preserve">moteur 4/HPEV7/SA2 B34-R3 FO,SX </v>
      </c>
    </row>
    <row r="195" spans="1:1" x14ac:dyDescent="0.25">
      <c r="A195" t="str">
        <f>'Base de donnée articles'!B153</f>
        <v xml:space="preserve">moteur 5/HPEV7/SA2 B3-R3 FO,DX </v>
      </c>
    </row>
    <row r="196" spans="1:1" x14ac:dyDescent="0.25">
      <c r="A196" t="str">
        <f>'Base de donnée articles'!B154</f>
        <v>moteur 6/Type E80 LA2 -7,5 kW en 230/400V                        2800 tr/min dx</v>
      </c>
    </row>
    <row r="197" spans="1:1" x14ac:dyDescent="0.25">
      <c r="A197" t="str">
        <f>'Base de donnée articles'!B155</f>
        <v>moteur 7/Type E80 LAZ   7,5 kW en 230/400V                        2800 tr/min sx</v>
      </c>
    </row>
    <row r="198" spans="1:1" x14ac:dyDescent="0.25">
      <c r="A198" t="str">
        <f>'Base de donnée articles'!B156</f>
        <v>moteur 8/Type HPEV63MB 2 B34 -FO,DX-1,85kW en 230/400V -2830 tr/min</v>
      </c>
    </row>
    <row r="199" spans="1:1" x14ac:dyDescent="0.25">
      <c r="A199" t="str">
        <f>'Base de donnée articles'!B157</f>
        <v>moteur 9/Type HPEV71SA 2 B34 -2,3kW en 230/400V- 2855 tr/min -FO,DX-Filetage pas à droite</v>
      </c>
    </row>
    <row r="200" spans="1:1" x14ac:dyDescent="0.25">
      <c r="A200" t="str">
        <f>'Base de donnée articles'!B421</f>
        <v>moteur electrique/moteur t71 4p 0,37kw</v>
      </c>
    </row>
    <row r="201" spans="1:1" x14ac:dyDescent="0.25">
      <c r="A201" t="str">
        <f>'Base de donnée articles'!B413</f>
        <v>moteur électrique/Taille 100 3kw B3 4P</v>
      </c>
    </row>
    <row r="202" spans="1:1" x14ac:dyDescent="0.25">
      <c r="A202" t="str">
        <f>'Base de donnée articles'!B412</f>
        <v>moteur électrique/taille 90 4p 1,5 kw b14</v>
      </c>
    </row>
    <row r="203" spans="1:1" x14ac:dyDescent="0.25">
      <c r="A203" t="str">
        <f>'Base de donnée articles'!B446</f>
        <v>moteur four/taille 100 3kw B3 4P</v>
      </c>
    </row>
    <row r="204" spans="1:1" x14ac:dyDescent="0.25">
      <c r="A204" t="str">
        <f>'Base de donnée articles'!B472</f>
        <v>moteur frein taille 80/4p 1,1kw b14</v>
      </c>
    </row>
    <row r="205" spans="1:1" x14ac:dyDescent="0.25">
      <c r="A205" t="str">
        <f>'Base de donnée articles'!B429</f>
        <v>Moteur frein/motovario t100 4p 2,2 kw frein 3</v>
      </c>
    </row>
    <row r="206" spans="1:1" x14ac:dyDescent="0.25">
      <c r="A206" t="str">
        <f>'Base de donnée articles'!B453</f>
        <v>moteur frein/taille 100 4p 2,2 kw b5</v>
      </c>
    </row>
    <row r="207" spans="1:1" x14ac:dyDescent="0.25">
      <c r="A207" t="str">
        <f>'Base de donnée articles'!B415</f>
        <v>moteur frein/taille 80 4p b5 0,75 kw</v>
      </c>
    </row>
    <row r="208" spans="1:1" x14ac:dyDescent="0.25">
      <c r="A208" t="str">
        <f>'Base de donnée articles'!B158</f>
        <v>moteur introducteur/brochless</v>
      </c>
    </row>
    <row r="209" spans="1:1" x14ac:dyDescent="0.25">
      <c r="A209" t="str">
        <f>'Base de donnée articles'!B417</f>
        <v>moteur/taille 80 4p 0,75kw b5</v>
      </c>
    </row>
    <row r="210" spans="1:1" x14ac:dyDescent="0.25">
      <c r="A210" t="str">
        <f>'Base de donnée articles'!B159</f>
        <v>moteurs 14/Taille 100 3kw B3 4P</v>
      </c>
    </row>
    <row r="211" spans="1:1" x14ac:dyDescent="0.25">
      <c r="A211" t="str">
        <f>'Base de donnée articles'!B160</f>
        <v>moteurs 15/Taille 63</v>
      </c>
    </row>
    <row r="212" spans="1:1" x14ac:dyDescent="0.25">
      <c r="A212" t="str">
        <f>'Base de donnée articles'!B161</f>
        <v>moteurs 16/Taille 80</v>
      </c>
    </row>
    <row r="213" spans="1:1" x14ac:dyDescent="0.25">
      <c r="A213" t="str">
        <f>'Base de donnée articles'!B162</f>
        <v>moteurs 17/Taille 90 1,5KW B14 4P</v>
      </c>
    </row>
    <row r="214" spans="1:1" x14ac:dyDescent="0.25">
      <c r="A214" t="str">
        <f>'Base de donnée articles'!B452</f>
        <v>moyeu amovible/2012AL35</v>
      </c>
    </row>
    <row r="215" spans="1:1" x14ac:dyDescent="0.25">
      <c r="A215" t="str">
        <f>'Base de donnée articles'!B163</f>
        <v>Moyeux 1/type 1008 diam 25</v>
      </c>
    </row>
    <row r="216" spans="1:1" x14ac:dyDescent="0.25">
      <c r="A216" t="str">
        <f>'Base de donnée articles'!B164</f>
        <v>Moyeux 10/type 2012 diam 28</v>
      </c>
    </row>
    <row r="217" spans="1:1" x14ac:dyDescent="0.25">
      <c r="A217" t="str">
        <f>'Base de donnée articles'!B165</f>
        <v>Moyeux 11/type 2012 diam 32</v>
      </c>
    </row>
    <row r="218" spans="1:1" x14ac:dyDescent="0.25">
      <c r="A218" t="str">
        <f>'Base de donnée articles'!B166</f>
        <v>Moyeux 12/type 2012 diam 35</v>
      </c>
    </row>
    <row r="219" spans="1:1" x14ac:dyDescent="0.25">
      <c r="A219" t="str">
        <f>'Base de donnée articles'!B167</f>
        <v>Moyeux 13/type 2517 diam 25</v>
      </c>
    </row>
    <row r="220" spans="1:1" x14ac:dyDescent="0.25">
      <c r="A220" t="str">
        <f>'Base de donnée articles'!B168</f>
        <v>Moyeux 14/type 2517 diam 30</v>
      </c>
    </row>
    <row r="221" spans="1:1" x14ac:dyDescent="0.25">
      <c r="A221" t="str">
        <f>'Base de donnée articles'!B169</f>
        <v>Moyeux 15/type 2517 diam 32</v>
      </c>
    </row>
    <row r="222" spans="1:1" x14ac:dyDescent="0.25">
      <c r="A222" t="str">
        <f>'Base de donnée articles'!B170</f>
        <v>Moyeux 16/type 2517 diam 35</v>
      </c>
    </row>
    <row r="223" spans="1:1" x14ac:dyDescent="0.25">
      <c r="A223" t="str">
        <f>'Base de donnée articles'!B171</f>
        <v>Moyeux 17/type 2517 diam 38</v>
      </c>
    </row>
    <row r="224" spans="1:1" x14ac:dyDescent="0.25">
      <c r="A224" t="str">
        <f>'Base de donnée articles'!B172</f>
        <v>Moyeux 18/type 2517 diam 50</v>
      </c>
    </row>
    <row r="225" spans="1:1" x14ac:dyDescent="0.25">
      <c r="A225" t="str">
        <f>'Base de donnée articles'!B173</f>
        <v>Moyeux 19/type 3030 diam 50</v>
      </c>
    </row>
    <row r="226" spans="1:1" x14ac:dyDescent="0.25">
      <c r="A226" t="str">
        <f>'Base de donnée articles'!B174</f>
        <v>Moyeux 2/type 1210 diam 30</v>
      </c>
    </row>
    <row r="227" spans="1:1" x14ac:dyDescent="0.25">
      <c r="A227" t="str">
        <f>'Base de donnée articles'!B175</f>
        <v>Moyeux 3/type 1610 diam 24</v>
      </c>
    </row>
    <row r="228" spans="1:1" x14ac:dyDescent="0.25">
      <c r="A228" t="str">
        <f>'Base de donnée articles'!B176</f>
        <v>Moyeux 4/type 1610 diam 28</v>
      </c>
    </row>
    <row r="229" spans="1:1" x14ac:dyDescent="0.25">
      <c r="A229" t="str">
        <f>'Base de donnée articles'!B177</f>
        <v>Moyeux 5/type 1610 diam 30</v>
      </c>
    </row>
    <row r="230" spans="1:1" x14ac:dyDescent="0.25">
      <c r="A230" t="str">
        <f>'Base de donnée articles'!B178</f>
        <v>Moyeux 6/type 1615 diam 35</v>
      </c>
    </row>
    <row r="231" spans="1:1" x14ac:dyDescent="0.25">
      <c r="A231" t="str">
        <f>'Base de donnée articles'!B179</f>
        <v>Moyeux 7/type 2012 diam 19</v>
      </c>
    </row>
    <row r="232" spans="1:1" x14ac:dyDescent="0.25">
      <c r="A232" t="str">
        <f>'Base de donnée articles'!B180</f>
        <v>Moyeux 8/type 2012 diam 24</v>
      </c>
    </row>
    <row r="233" spans="1:1" x14ac:dyDescent="0.25">
      <c r="A233" t="str">
        <f>'Base de donnée articles'!B181</f>
        <v>Moyeux 9/type 2012 diam 25</v>
      </c>
    </row>
    <row r="234" spans="1:1" x14ac:dyDescent="0.25">
      <c r="A234" t="str">
        <f>'Base de donnée articles'!B182</f>
        <v>néons/58w</v>
      </c>
    </row>
    <row r="235" spans="1:1" x14ac:dyDescent="0.25">
      <c r="A235" t="str">
        <f>'Base de donnée articles'!B183</f>
        <v>palier 1/ucf 207</v>
      </c>
    </row>
    <row r="236" spans="1:1" x14ac:dyDescent="0.25">
      <c r="A236" t="str">
        <f>'Base de donnée articles'!B184</f>
        <v>palier 2/ucf214</v>
      </c>
    </row>
    <row r="237" spans="1:1" x14ac:dyDescent="0.25">
      <c r="A237" t="str">
        <f>'Base de donnée articles'!B185</f>
        <v>Palier 3/palier phuse 25</v>
      </c>
    </row>
    <row r="238" spans="1:1" x14ac:dyDescent="0.25">
      <c r="A238" t="str">
        <f>'Base de donnée articles'!B450</f>
        <v>palier/ucf204</v>
      </c>
    </row>
    <row r="239" spans="1:1" x14ac:dyDescent="0.25">
      <c r="A239" t="str">
        <f>'Base de donnée articles'!B451</f>
        <v>patin/hiwin HGW35HCZ0H</v>
      </c>
    </row>
    <row r="240" spans="1:1" x14ac:dyDescent="0.25">
      <c r="A240" t="str">
        <f>'Base de donnée articles'!B186</f>
        <v>Pièce levier 1/242.07.012 Dx</v>
      </c>
    </row>
    <row r="241" spans="1:1" x14ac:dyDescent="0.25">
      <c r="A241" t="str">
        <f>'Base de donnée articles'!B187</f>
        <v>Pièce levier 2/242.07.012 Sx</v>
      </c>
    </row>
    <row r="242" spans="1:1" x14ac:dyDescent="0.25">
      <c r="A242" t="str">
        <f>'Base de donnée articles'!B459</f>
        <v>pignon /32 dents/moyeu 2012</v>
      </c>
    </row>
    <row r="243" spans="1:1" x14ac:dyDescent="0.25">
      <c r="A243" t="str">
        <f>'Base de donnée articles'!B188</f>
        <v>pignon/pignon cremaillere introducteur</v>
      </c>
    </row>
    <row r="244" spans="1:1" x14ac:dyDescent="0.25">
      <c r="A244" t="str">
        <f>'Base de donnée articles'!B462</f>
        <v>pilote pneumatique/1890001</v>
      </c>
    </row>
    <row r="245" spans="1:1" x14ac:dyDescent="0.25">
      <c r="A245" t="str">
        <f>'Base de donnée articles'!B487</f>
        <v>pompe hydraulique/ligne 3 cl1/2</v>
      </c>
    </row>
    <row r="246" spans="1:1" x14ac:dyDescent="0.25">
      <c r="A246" t="str">
        <f>'Base de donnée articles'!B189</f>
        <v>pousseur planches /234030058</v>
      </c>
    </row>
    <row r="247" spans="1:1" x14ac:dyDescent="0.25">
      <c r="A247" t="str">
        <f>'Base de donnée articles'!B190</f>
        <v>Prise élec scpéciale/10 pins pour en/codeur ref 804 02 026</v>
      </c>
    </row>
    <row r="248" spans="1:1" x14ac:dyDescent="0.25">
      <c r="A248" t="str">
        <f>'Base de donnée articles'!B191</f>
        <v>Rabateur de traverses/24227108 dx</v>
      </c>
    </row>
    <row r="249" spans="1:1" x14ac:dyDescent="0.25">
      <c r="A249" t="str">
        <f>'Base de donnée articles'!B192</f>
        <v>Rabateur de traverses/24227108 sx</v>
      </c>
    </row>
    <row r="250" spans="1:1" x14ac:dyDescent="0.25">
      <c r="A250" t="str">
        <f>'Base de donnée articles'!B193</f>
        <v>raccord air 1/Banjo d6 1/4</v>
      </c>
    </row>
    <row r="251" spans="1:1" x14ac:dyDescent="0.25">
      <c r="A251" t="str">
        <f>'Base de donnée articles'!B194</f>
        <v>raccord air 10/Droit d6m 4f</v>
      </c>
    </row>
    <row r="252" spans="1:1" x14ac:dyDescent="0.25">
      <c r="A252" t="str">
        <f>'Base de donnée articles'!B195</f>
        <v>raccord air 11/Droit d8 1/4</v>
      </c>
    </row>
    <row r="253" spans="1:1" x14ac:dyDescent="0.25">
      <c r="A253" t="str">
        <f>'Base de donnée articles'!B196</f>
        <v>raccord air 12/Droit d8f 6m</v>
      </c>
    </row>
    <row r="254" spans="1:1" x14ac:dyDescent="0.25">
      <c r="A254" t="str">
        <f>'Base de donnée articles'!B197</f>
        <v>raccord air 13/Droit d8m 6f</v>
      </c>
    </row>
    <row r="255" spans="1:1" x14ac:dyDescent="0.25">
      <c r="A255" t="str">
        <f>'Base de donnée articles'!B198</f>
        <v>raccord air 14/Equerre d4 1/8</v>
      </c>
    </row>
    <row r="256" spans="1:1" x14ac:dyDescent="0.25">
      <c r="A256" t="str">
        <f>'Base de donnée articles'!B199</f>
        <v>raccord air 15/Equerre d4 1/8</v>
      </c>
    </row>
    <row r="257" spans="1:1" x14ac:dyDescent="0.25">
      <c r="A257" t="str">
        <f>'Base de donnée articles'!B200</f>
        <v>raccord air 16/Equerre d6  1/4</v>
      </c>
    </row>
    <row r="258" spans="1:1" x14ac:dyDescent="0.25">
      <c r="A258" t="str">
        <f>'Base de donnée articles'!B201</f>
        <v>raccord air 17/Equerre d6  1/8</v>
      </c>
    </row>
    <row r="259" spans="1:1" x14ac:dyDescent="0.25">
      <c r="A259" t="str">
        <f>'Base de donnée articles'!B202</f>
        <v>raccord air 18/Equerre d6 1/4</v>
      </c>
    </row>
    <row r="260" spans="1:1" x14ac:dyDescent="0.25">
      <c r="A260" t="str">
        <f>'Base de donnée articles'!B203</f>
        <v>raccord air 19/Equerre d6 m/f</v>
      </c>
    </row>
    <row r="261" spans="1:1" x14ac:dyDescent="0.25">
      <c r="A261" t="str">
        <f>'Base de donnée articles'!B204</f>
        <v>raccord air 2/Banjo d6 m5</v>
      </c>
    </row>
    <row r="262" spans="1:1" x14ac:dyDescent="0.25">
      <c r="A262" t="str">
        <f>'Base de donnée articles'!B205</f>
        <v>raccord air 20/Equerre d6 m5</v>
      </c>
    </row>
    <row r="263" spans="1:1" x14ac:dyDescent="0.25">
      <c r="A263" t="str">
        <f>'Base de donnée articles'!B206</f>
        <v>raccord air 21/Equerre d8 ¼</v>
      </c>
    </row>
    <row r="264" spans="1:1" x14ac:dyDescent="0.25">
      <c r="A264" t="str">
        <f>'Base de donnée articles'!B207</f>
        <v>raccord air 22/Equerre d8 1/8</v>
      </c>
    </row>
    <row r="265" spans="1:1" x14ac:dyDescent="0.25">
      <c r="A265" t="str">
        <f>'Base de donnée articles'!B208</f>
        <v>raccord air 23/Mamelon 1/4</v>
      </c>
    </row>
    <row r="266" spans="1:1" x14ac:dyDescent="0.25">
      <c r="A266" t="str">
        <f>'Base de donnée articles'!B209</f>
        <v>raccord air 24/Mamelon 1/8</v>
      </c>
    </row>
    <row r="267" spans="1:1" x14ac:dyDescent="0.25">
      <c r="A267" t="str">
        <f>'Base de donnée articles'!B210</f>
        <v>raccord air 25/Mamelon 3/8</v>
      </c>
    </row>
    <row r="268" spans="1:1" x14ac:dyDescent="0.25">
      <c r="A268" t="str">
        <f>'Base de donnée articles'!B211</f>
        <v>raccord air 26/Manchon d4</v>
      </c>
    </row>
    <row r="269" spans="1:1" x14ac:dyDescent="0.25">
      <c r="A269" t="str">
        <f>'Base de donnée articles'!B212</f>
        <v>raccord air 27/Manchon d6</v>
      </c>
    </row>
    <row r="270" spans="1:1" x14ac:dyDescent="0.25">
      <c r="A270" t="str">
        <f>'Base de donnée articles'!B213</f>
        <v>raccord air 28/Manchon d8</v>
      </c>
    </row>
    <row r="271" spans="1:1" x14ac:dyDescent="0.25">
      <c r="A271" t="str">
        <f>'Base de donnée articles'!B214</f>
        <v>raccord air 29/Reduction ¼ 1/8</v>
      </c>
    </row>
    <row r="272" spans="1:1" x14ac:dyDescent="0.25">
      <c r="A272" t="str">
        <f>'Base de donnée articles'!B215</f>
        <v>raccord air 3/Bouchon  d6</v>
      </c>
    </row>
    <row r="273" spans="1:1" x14ac:dyDescent="0.25">
      <c r="A273" t="str">
        <f>'Base de donnée articles'!B216</f>
        <v>raccord air 30/Réduction d6 d8</v>
      </c>
    </row>
    <row r="274" spans="1:1" x14ac:dyDescent="0.25">
      <c r="A274" t="str">
        <f>'Base de donnée articles'!B217</f>
        <v>raccord air 32/Té d6</v>
      </c>
    </row>
    <row r="275" spans="1:1" x14ac:dyDescent="0.25">
      <c r="A275" t="str">
        <f>'Base de donnée articles'!B218</f>
        <v>raccord air 33/Té d6 en fer</v>
      </c>
    </row>
    <row r="276" spans="1:1" x14ac:dyDescent="0.25">
      <c r="A276" t="str">
        <f>'Base de donnée articles'!B219</f>
        <v>raccord air 34/Té d8</v>
      </c>
    </row>
    <row r="277" spans="1:1" x14ac:dyDescent="0.25">
      <c r="A277" t="str">
        <f>'Base de donnée articles'!B220</f>
        <v>raccord air 35/Y d6</v>
      </c>
    </row>
    <row r="278" spans="1:1" x14ac:dyDescent="0.25">
      <c r="A278" t="str">
        <f>'Base de donnée articles'!B221</f>
        <v>raccord air 36/Y d8</v>
      </c>
    </row>
    <row r="279" spans="1:1" x14ac:dyDescent="0.25">
      <c r="A279" t="str">
        <f>'Base de donnée articles'!B222</f>
        <v>raccord air 4/Bouchon d4</v>
      </c>
    </row>
    <row r="280" spans="1:1" x14ac:dyDescent="0.25">
      <c r="A280" t="str">
        <f>'Base de donnée articles'!B223</f>
        <v>raccord air 5/Droit d4 1/8</v>
      </c>
    </row>
    <row r="281" spans="1:1" x14ac:dyDescent="0.25">
      <c r="A281" t="str">
        <f>'Base de donnée articles'!B224</f>
        <v>raccord air 6/Droit d4m 6f</v>
      </c>
    </row>
    <row r="282" spans="1:1" x14ac:dyDescent="0.25">
      <c r="A282" t="str">
        <f>'Base de donnée articles'!B225</f>
        <v>raccord air 8/Droit d6 1/4</v>
      </c>
    </row>
    <row r="283" spans="1:1" x14ac:dyDescent="0.25">
      <c r="A283" t="str">
        <f>'Base de donnée articles'!B226</f>
        <v>raccord air 9/Droit d6 m5</v>
      </c>
    </row>
    <row r="284" spans="1:1" x14ac:dyDescent="0.25">
      <c r="A284" t="str">
        <f>'Base de donnée articles'!B425</f>
        <v>raccord olive /diametre 4 01110400</v>
      </c>
    </row>
    <row r="285" spans="1:1" x14ac:dyDescent="0.25">
      <c r="A285" t="str">
        <f>'Base de donnée articles'!B227</f>
        <v>Raccords à olives diamètre 6/1/Legris 0105 06 13</v>
      </c>
    </row>
    <row r="286" spans="1:1" x14ac:dyDescent="0.25">
      <c r="A286" t="str">
        <f>'Base de donnée articles'!B228</f>
        <v>raccords à olives diamètre 6/1/Legris 0106 06 00</v>
      </c>
    </row>
    <row r="287" spans="1:1" x14ac:dyDescent="0.25">
      <c r="A287" t="str">
        <f>'Base de donnée articles'!B457</f>
        <v>rail/hgr35</v>
      </c>
    </row>
    <row r="288" spans="1:1" x14ac:dyDescent="0.25">
      <c r="A288" t="str">
        <f>'Base de donnée articles'!B229</f>
        <v>reducteur 1/SRT040</v>
      </c>
    </row>
    <row r="289" spans="1:1" x14ac:dyDescent="0.25">
      <c r="A289" t="str">
        <f>'Base de donnée articles'!B230</f>
        <v>reducteur 2/SRT050</v>
      </c>
    </row>
    <row r="290" spans="1:1" x14ac:dyDescent="0.25">
      <c r="A290" t="str">
        <f>'Base de donnée articles'!B231</f>
        <v>reducteur 3/SRT060</v>
      </c>
    </row>
    <row r="291" spans="1:1" x14ac:dyDescent="0.25">
      <c r="A291" t="str">
        <f>'Base de donnée articles'!B232</f>
        <v>reducteur 4/SRT070</v>
      </c>
    </row>
    <row r="292" spans="1:1" x14ac:dyDescent="0.25">
      <c r="A292" t="str">
        <f>'Base de donnée articles'!B233</f>
        <v>reducteur 5/SRT085</v>
      </c>
    </row>
    <row r="293" spans="1:1" x14ac:dyDescent="0.25">
      <c r="A293" t="str">
        <f>'Base de donnée articles'!B234</f>
        <v>reducteur 6/corali: 802 11 584-type VF49P1P71 B5 -Montage B3  i=10</v>
      </c>
    </row>
    <row r="294" spans="1:1" x14ac:dyDescent="0.25">
      <c r="A294" t="str">
        <f>'Base de donnée articles'!B477</f>
        <v xml:space="preserve">reducteur bac pointes/cape </v>
      </c>
    </row>
    <row r="295" spans="1:1" x14ac:dyDescent="0.25">
      <c r="A295" t="str">
        <f>'Base de donnée articles'!B445</f>
        <v>reducteur/varvel srt04015g319</v>
      </c>
    </row>
    <row r="296" spans="1:1" x14ac:dyDescent="0.25">
      <c r="A296" t="str">
        <f>'Base de donnée articles'!B428</f>
        <v>reflecteur rond/reflecteur brt 84</v>
      </c>
    </row>
    <row r="297" spans="1:1" x14ac:dyDescent="0.25">
      <c r="A297" t="str">
        <f>'Base de donnée articles'!B235</f>
        <v>réflecteurs diam 80/BRT- 1./BRT25</v>
      </c>
    </row>
    <row r="298" spans="1:1" x14ac:dyDescent="0.25">
      <c r="A298" t="str">
        <f>'Base de donnée articles'!B236</f>
        <v>RELAIS 12V DC/RP011012</v>
      </c>
    </row>
    <row r="299" spans="1:1" x14ac:dyDescent="0.25">
      <c r="A299" t="str">
        <f>'Base de donnée articles'!B237</f>
        <v>Relais 24V AC /1/55.34.8.024.0040</v>
      </c>
    </row>
    <row r="300" spans="1:1" x14ac:dyDescent="0.25">
      <c r="A300" t="str">
        <f>'Base de donnée articles'!B238</f>
        <v>Relais 24V AC /2/R4-2014-23-5024-WT</v>
      </c>
    </row>
    <row r="301" spans="1:1" x14ac:dyDescent="0.25">
      <c r="A301" t="str">
        <f>'Base de donnée articles'!B239</f>
        <v>Relais 24V AC /3/40.31</v>
      </c>
    </row>
    <row r="302" spans="1:1" x14ac:dyDescent="0.25">
      <c r="A302" t="str">
        <f>'Base de donnée articles'!B240</f>
        <v>Relais 24V AC /4/55.34.9.024.0040</v>
      </c>
    </row>
    <row r="303" spans="1:1" x14ac:dyDescent="0.25">
      <c r="A303" t="str">
        <f>'Base de donnée articles'!B241</f>
        <v>Relais 48V AC /1/55.34.8.048.0040</v>
      </c>
    </row>
    <row r="304" spans="1:1" x14ac:dyDescent="0.25">
      <c r="A304" t="str">
        <f>'Base de donnée articles'!B242</f>
        <v xml:space="preserve">Relais 48V AC /2/R4-2014-23-5048-WT </v>
      </c>
    </row>
    <row r="305" spans="1:1" x14ac:dyDescent="0.25">
      <c r="A305" t="str">
        <f>'Base de donnée articles'!B243</f>
        <v>ressort cloueur/16571009</v>
      </c>
    </row>
    <row r="306" spans="1:1" x14ac:dyDescent="0.25">
      <c r="A306" t="str">
        <f>'Base de donnée articles'!B244</f>
        <v>Ressort de traction pour skis en sortie machine/15CM M10</v>
      </c>
    </row>
    <row r="307" spans="1:1" x14ac:dyDescent="0.25">
      <c r="A307" t="str">
        <f>'Base de donnée articles'!B245</f>
        <v>rondelles 1/diametre 10</v>
      </c>
    </row>
    <row r="308" spans="1:1" x14ac:dyDescent="0.25">
      <c r="A308" t="str">
        <f>'Base de donnée articles'!B246</f>
        <v>rondelles 2/diametre 12</v>
      </c>
    </row>
    <row r="309" spans="1:1" x14ac:dyDescent="0.25">
      <c r="A309" t="str">
        <f>'Base de donnée articles'!B247</f>
        <v>rondelles 3/diametre 6</v>
      </c>
    </row>
    <row r="310" spans="1:1" x14ac:dyDescent="0.25">
      <c r="A310" t="str">
        <f>'Base de donnée articles'!B248</f>
        <v>rondelles 4/diametre 8</v>
      </c>
    </row>
    <row r="311" spans="1:1" x14ac:dyDescent="0.25">
      <c r="A311" t="str">
        <f>'Base de donnée articles'!B485</f>
        <v>rotule /gakfr25pb</v>
      </c>
    </row>
    <row r="312" spans="1:1" x14ac:dyDescent="0.25">
      <c r="A312" t="str">
        <f>'Base de donnée articles'!B463</f>
        <v>rotule/gakl20-pb</v>
      </c>
    </row>
    <row r="313" spans="1:1" x14ac:dyDescent="0.25">
      <c r="A313" t="str">
        <f>'Base de donnée articles'!B449</f>
        <v>rotule/gakr20pb droit</v>
      </c>
    </row>
    <row r="314" spans="1:1" x14ac:dyDescent="0.25">
      <c r="A314" t="str">
        <f>'Base de donnée articles'!B249</f>
        <v>Roue crantée motrice fenwick gerbeur/roue motrice 5 trous</v>
      </c>
    </row>
    <row r="315" spans="1:1" x14ac:dyDescent="0.25">
      <c r="A315" t="str">
        <f>'Base de donnée articles'!B250</f>
        <v>roue motrice 4 trous/roue motrice 4 trous</v>
      </c>
    </row>
    <row r="316" spans="1:1" x14ac:dyDescent="0.25">
      <c r="A316" t="str">
        <f>'Base de donnée articles'!B251</f>
        <v xml:space="preserve">Roue stabilisatrice fenwick gerbeur/F0009933747 </v>
      </c>
    </row>
    <row r="317" spans="1:1" x14ac:dyDescent="0.25">
      <c r="A317" t="str">
        <f>'Base de donnée articles'!B253</f>
        <v>roulement 1/6002</v>
      </c>
    </row>
    <row r="318" spans="1:1" x14ac:dyDescent="0.25">
      <c r="A318" t="str">
        <f>'Base de donnée articles'!B254</f>
        <v>roulement 10/6015</v>
      </c>
    </row>
    <row r="319" spans="1:1" x14ac:dyDescent="0.25">
      <c r="A319" t="str">
        <f>'Base de donnée articles'!B255</f>
        <v>roulement 12/6202</v>
      </c>
    </row>
    <row r="320" spans="1:1" x14ac:dyDescent="0.25">
      <c r="A320" t="str">
        <f>'Base de donnée articles'!B256</f>
        <v>roulement 13/6203</v>
      </c>
    </row>
    <row r="321" spans="1:1" x14ac:dyDescent="0.25">
      <c r="A321" t="str">
        <f>'Base de donnée articles'!B257</f>
        <v>roulement 14/6204</v>
      </c>
    </row>
    <row r="322" spans="1:1" x14ac:dyDescent="0.25">
      <c r="A322" t="str">
        <f>'Base de donnée articles'!B258</f>
        <v>roulement 16/6205 2RS</v>
      </c>
    </row>
    <row r="323" spans="1:1" x14ac:dyDescent="0.25">
      <c r="A323" t="str">
        <f>'Base de donnée articles'!B259</f>
        <v>roulement 17/6206</v>
      </c>
    </row>
    <row r="324" spans="1:1" x14ac:dyDescent="0.25">
      <c r="A324" t="str">
        <f>'Base de donnée articles'!B260</f>
        <v>roulement 18/6207</v>
      </c>
    </row>
    <row r="325" spans="1:1" x14ac:dyDescent="0.25">
      <c r="A325" t="str">
        <f>'Base de donnée articles'!B261</f>
        <v>roulement 19/6208</v>
      </c>
    </row>
    <row r="326" spans="1:1" x14ac:dyDescent="0.25">
      <c r="A326" t="str">
        <f>'Base de donnée articles'!B262</f>
        <v>roulement 2/6004</v>
      </c>
    </row>
    <row r="327" spans="1:1" x14ac:dyDescent="0.25">
      <c r="A327" t="str">
        <f>'Base de donnée articles'!B263</f>
        <v>roulement 23/6209DDU CM</v>
      </c>
    </row>
    <row r="328" spans="1:1" x14ac:dyDescent="0.25">
      <c r="A328" t="str">
        <f>'Base de donnée articles'!B264</f>
        <v>roulement 25/6210ZZCM</v>
      </c>
    </row>
    <row r="329" spans="1:1" x14ac:dyDescent="0.25">
      <c r="A329" t="str">
        <f>'Base de donnée articles'!B265</f>
        <v>roulement 26/6211</v>
      </c>
    </row>
    <row r="330" spans="1:1" x14ac:dyDescent="0.25">
      <c r="A330" t="str">
        <f>'Base de donnée articles'!B266</f>
        <v>roulement 29/6212</v>
      </c>
    </row>
    <row r="331" spans="1:1" x14ac:dyDescent="0.25">
      <c r="A331" t="str">
        <f>'Base de donnée articles'!B267</f>
        <v>roulement 3/6005</v>
      </c>
    </row>
    <row r="332" spans="1:1" x14ac:dyDescent="0.25">
      <c r="A332" t="str">
        <f>'Base de donnée articles'!B268</f>
        <v>roulement 32/6213</v>
      </c>
    </row>
    <row r="333" spans="1:1" x14ac:dyDescent="0.25">
      <c r="A333" t="str">
        <f>'Base de donnée articles'!B269</f>
        <v>roulement 34/6217CM</v>
      </c>
    </row>
    <row r="334" spans="1:1" x14ac:dyDescent="0.25">
      <c r="A334" t="str">
        <f>'Base de donnée articles'!B270</f>
        <v>roulement 35/6301</v>
      </c>
    </row>
    <row r="335" spans="1:1" x14ac:dyDescent="0.25">
      <c r="A335" t="str">
        <f>'Base de donnée articles'!B271</f>
        <v>roulement 37/6302</v>
      </c>
    </row>
    <row r="336" spans="1:1" x14ac:dyDescent="0.25">
      <c r="A336" t="str">
        <f>'Base de donnée articles'!B272</f>
        <v>roulement 38/6303</v>
      </c>
    </row>
    <row r="337" spans="1:1" x14ac:dyDescent="0.25">
      <c r="A337" t="str">
        <f>'Base de donnée articles'!B273</f>
        <v>roulement 39/6304</v>
      </c>
    </row>
    <row r="338" spans="1:1" x14ac:dyDescent="0.25">
      <c r="A338" t="str">
        <f>'Base de donnée articles'!B274</f>
        <v>roulement 4/6008</v>
      </c>
    </row>
    <row r="339" spans="1:1" x14ac:dyDescent="0.25">
      <c r="A339" t="str">
        <f>'Base de donnée articles'!B275</f>
        <v>roulement 40/6306</v>
      </c>
    </row>
    <row r="340" spans="1:1" x14ac:dyDescent="0.25">
      <c r="A340" t="str">
        <f>'Base de donnée articles'!B276</f>
        <v>roulement 45/6307ZZ J30</v>
      </c>
    </row>
    <row r="341" spans="1:1" x14ac:dyDescent="0.25">
      <c r="A341" t="str">
        <f>'Base de donnée articles'!B277</f>
        <v>roulement 50/6308DDU B AS2S</v>
      </c>
    </row>
    <row r="342" spans="1:1" x14ac:dyDescent="0.25">
      <c r="A342" t="str">
        <f>'Base de donnée articles'!B278</f>
        <v>roulement 51/6309</v>
      </c>
    </row>
    <row r="343" spans="1:1" x14ac:dyDescent="0.25">
      <c r="A343" t="str">
        <f>'Base de donnée articles'!B279</f>
        <v>roulement 53/6312DDU CM NS7S</v>
      </c>
    </row>
    <row r="344" spans="1:1" x14ac:dyDescent="0.25">
      <c r="A344" t="str">
        <f>'Base de donnée articles'!B280</f>
        <v>roulement 54/6408</v>
      </c>
    </row>
    <row r="345" spans="1:1" x14ac:dyDescent="0.25">
      <c r="A345" t="str">
        <f>'Base de donnée articles'!B281</f>
        <v>roulement 56/6804</v>
      </c>
    </row>
    <row r="346" spans="1:1" x14ac:dyDescent="0.25">
      <c r="A346" t="str">
        <f>'Base de donnée articles'!B282</f>
        <v>roulement 57/Type 6207.2RSR</v>
      </c>
    </row>
    <row r="347" spans="1:1" x14ac:dyDescent="0.25">
      <c r="A347" t="str">
        <f>'Base de donnée articles'!B283</f>
        <v>roulement 58/6002-C-2HRS</v>
      </c>
    </row>
    <row r="348" spans="1:1" x14ac:dyDescent="0.25">
      <c r="A348" t="str">
        <f>'Base de donnée articles'!B284</f>
        <v>roulement 59/6003-2RSR</v>
      </c>
    </row>
    <row r="349" spans="1:1" x14ac:dyDescent="0.25">
      <c r="A349" t="str">
        <f>'Base de donnée articles'!B285</f>
        <v>roulement 6/6010</v>
      </c>
    </row>
    <row r="350" spans="1:1" x14ac:dyDescent="0.25">
      <c r="A350" t="str">
        <f>'Base de donnée articles'!B286</f>
        <v>roulement 65/6005DU</v>
      </c>
    </row>
    <row r="351" spans="1:1" x14ac:dyDescent="0.25">
      <c r="A351" t="str">
        <f>'Base de donnée articles'!B287</f>
        <v>roulement 7/6010CM</v>
      </c>
    </row>
    <row r="352" spans="1:1" x14ac:dyDescent="0.25">
      <c r="A352" t="str">
        <f>'Base de donnée articles'!B288</f>
        <v>roulement 75/6205DDU</v>
      </c>
    </row>
    <row r="353" spans="1:1" x14ac:dyDescent="0.25">
      <c r="A353" t="str">
        <f>'Base de donnée articles'!B289</f>
        <v>roulement 76/6206.2RS</v>
      </c>
    </row>
    <row r="354" spans="1:1" x14ac:dyDescent="0.25">
      <c r="A354" t="str">
        <f>'Base de donnée articles'!B290</f>
        <v>roulement 77/6207.2RSR</v>
      </c>
    </row>
    <row r="355" spans="1:1" x14ac:dyDescent="0.25">
      <c r="A355" t="str">
        <f>'Base de donnée articles'!B291</f>
        <v>roulement 78/6303DU</v>
      </c>
    </row>
    <row r="356" spans="1:1" x14ac:dyDescent="0.25">
      <c r="A356" t="str">
        <f>'Base de donnée articles'!B292</f>
        <v>roulement 8/6012</v>
      </c>
    </row>
    <row r="357" spans="1:1" x14ac:dyDescent="0.25">
      <c r="A357" t="str">
        <f>'Base de donnée articles'!B293</f>
        <v>roulement 80/6304.2ZR</v>
      </c>
    </row>
    <row r="358" spans="1:1" x14ac:dyDescent="0.25">
      <c r="A358" t="str">
        <f>'Base de donnée articles'!B252</f>
        <v>roulement 81/60908</v>
      </c>
    </row>
    <row r="359" spans="1:1" x14ac:dyDescent="0.25">
      <c r="A359" t="str">
        <f>'Base de donnée articles'!B294</f>
        <v>Support pince CAPE/DX ET SX</v>
      </c>
    </row>
    <row r="360" spans="1:1" x14ac:dyDescent="0.25">
      <c r="A360" t="str">
        <f>'Base de donnée articles'!B295</f>
        <v>Support relais 1/2571W1</v>
      </c>
    </row>
    <row r="361" spans="1:1" x14ac:dyDescent="0.25">
      <c r="A361" t="str">
        <f>'Base de donnée articles'!B296</f>
        <v>Support relais 2/94.44.1</v>
      </c>
    </row>
    <row r="362" spans="1:1" x14ac:dyDescent="0.25">
      <c r="A362" t="str">
        <f>'Base de donnée articles'!B297</f>
        <v>Support relais 6-24V DC/9902.9024.99</v>
      </c>
    </row>
    <row r="363" spans="1:1" x14ac:dyDescent="0.25">
      <c r="A363" t="str">
        <f>'Base de donnée articles'!B298</f>
        <v>Tapis DDA ligne 3 /bande transporteuse B212 V15 vert  7400mm x 1150mm sans fin</v>
      </c>
    </row>
    <row r="364" spans="1:1" x14ac:dyDescent="0.25">
      <c r="A364" t="str">
        <f>'Base de donnée articles'!B299</f>
        <v xml:space="preserve">Tapis ligne 2 apres 1/4 de tour/bande transporteuse </v>
      </c>
    </row>
    <row r="365" spans="1:1" x14ac:dyDescent="0.25">
      <c r="A365" t="str">
        <f>'Base de donnée articles'!B300</f>
        <v>Tapis ligne 3 liaison retourneur/écornage/Bande transporteuse 620mm x 8850mm sans fin</v>
      </c>
    </row>
    <row r="366" spans="1:1" x14ac:dyDescent="0.25">
      <c r="A366" t="str">
        <f>'Base de donnée articles'!B484</f>
        <v>tige pour cloueur/d10*315</v>
      </c>
    </row>
    <row r="367" spans="1:1" x14ac:dyDescent="0.25">
      <c r="A367" t="str">
        <f>'Base de donnée articles'!B301</f>
        <v>Tranfo 400 ou 230/ 24-48V/T100.24/48</v>
      </c>
    </row>
    <row r="368" spans="1:1" x14ac:dyDescent="0.25">
      <c r="A368" t="str">
        <f>'Base de donnée articles'!B303</f>
        <v>Transfo 400 ou 230/24V/AS CS 6864 N</v>
      </c>
    </row>
    <row r="369" spans="1:1" x14ac:dyDescent="0.25">
      <c r="A369" t="str">
        <f>'Base de donnée articles'!B302</f>
        <v>TRANSFO/804 01 090</v>
      </c>
    </row>
    <row r="370" spans="1:1" x14ac:dyDescent="0.25">
      <c r="A370" t="str">
        <f>'Base de donnée articles'!B304</f>
        <v>Tube polyamide diametre 6/1025 P0600 31090610</v>
      </c>
    </row>
    <row r="371" spans="1:1" x14ac:dyDescent="0.25">
      <c r="A371" t="str">
        <f>'Base de donnée articles'!B305</f>
        <v>Tube polyamide diametre 8 /1025 P0800</v>
      </c>
    </row>
    <row r="372" spans="1:1" x14ac:dyDescent="0.25">
      <c r="A372" t="str">
        <f>'Base de donnée articles'!B306</f>
        <v xml:space="preserve">Tuyau enroulé/809 54 019  diam 20 ext  diam 16 int </v>
      </c>
    </row>
    <row r="373" spans="1:1" x14ac:dyDescent="0.25">
      <c r="A373" t="str">
        <f>'Base de donnée articles'!B307</f>
        <v>tuyau polyuréthane 1/diam 4</v>
      </c>
    </row>
    <row r="374" spans="1:1" x14ac:dyDescent="0.25">
      <c r="A374" t="str">
        <f>'Base de donnée articles'!B308</f>
        <v>Tuyau transparent diametre 18x23/tubclair AL 18X23</v>
      </c>
    </row>
    <row r="375" spans="1:1" x14ac:dyDescent="0.25">
      <c r="A375" t="str">
        <f>'Base de donnée articles'!B424</f>
        <v>tuyau tressé /tricoclair 10*16</v>
      </c>
    </row>
    <row r="376" spans="1:1" x14ac:dyDescent="0.25">
      <c r="A376" t="str">
        <f>'Base de donnée articles'!B309</f>
        <v>verin 10/442500010015 KN20R15 DM</v>
      </c>
    </row>
    <row r="377" spans="1:1" x14ac:dyDescent="0.25">
      <c r="A377" t="str">
        <f>'Base de donnée articles'!B310</f>
        <v>verin 11/442500200020  KN40D20 DM</v>
      </c>
    </row>
    <row r="378" spans="1:1" x14ac:dyDescent="0.25">
      <c r="A378" t="str">
        <f>'Base de donnée articles'!B311</f>
        <v>verin 12/449500130050 PEC32NA50 DM</v>
      </c>
    </row>
    <row r="379" spans="1:1" x14ac:dyDescent="0.25">
      <c r="A379" t="str">
        <f>'Base de donnée articles'!B312</f>
        <v>verin 16/45000005 PES32A200 DM</v>
      </c>
    </row>
    <row r="380" spans="1:1" x14ac:dyDescent="0.25">
      <c r="A380" t="str">
        <f>'Base de donnée articles'!B313</f>
        <v>verin 17/45000007 PES40A25 DM</v>
      </c>
    </row>
    <row r="381" spans="1:1" x14ac:dyDescent="0.25">
      <c r="A381" t="str">
        <f>'Base de donnée articles'!B314</f>
        <v>verin 18/45000009  PES40A100 DM</v>
      </c>
    </row>
    <row r="382" spans="1:1" x14ac:dyDescent="0.25">
      <c r="A382" t="str">
        <f>'Base de donnée articles'!B315</f>
        <v>verin 19/45000019   PES50A200 DM</v>
      </c>
    </row>
    <row r="383" spans="1:1" x14ac:dyDescent="0.25">
      <c r="A383" t="str">
        <f>'Base de donnée articles'!B316</f>
        <v>verin 2/asco54191023</v>
      </c>
    </row>
    <row r="384" spans="1:1" x14ac:dyDescent="0.25">
      <c r="A384" t="str">
        <f>'Base de donnée articles'!B317</f>
        <v>verin 20/453500030200 PES32PA200DM</v>
      </c>
    </row>
    <row r="385" spans="1:1" x14ac:dyDescent="0.25">
      <c r="A385" t="str">
        <f>'Base de donnée articles'!B318</f>
        <v>verin 21/453500040050</v>
      </c>
    </row>
    <row r="386" spans="1:1" x14ac:dyDescent="0.25">
      <c r="A386" t="str">
        <f>'Base de donnée articles'!B319</f>
        <v>verin 22/453500040050 PES40PA50-DM</v>
      </c>
    </row>
    <row r="387" spans="1:1" x14ac:dyDescent="0.25">
      <c r="A387" t="str">
        <f>'Base de donnée articles'!B320</f>
        <v>verin 23/453500040080 PES40PA80-DM</v>
      </c>
    </row>
    <row r="388" spans="1:1" x14ac:dyDescent="0.25">
      <c r="A388" t="str">
        <f>'Base de donnée articles'!B321</f>
        <v>verin 25/45350004050  PES40PA50-DM</v>
      </c>
    </row>
    <row r="389" spans="1:1" x14ac:dyDescent="0.25">
      <c r="A389" t="str">
        <f>'Base de donnée articles'!B322</f>
        <v>verin 26/CDQ2 B50 TF-75 DZ</v>
      </c>
    </row>
    <row r="390" spans="1:1" x14ac:dyDescent="0.25">
      <c r="A390" t="str">
        <f>'Base de donnée articles'!B323</f>
        <v>verin 27/CP95SDB50-50</v>
      </c>
    </row>
    <row r="391" spans="1:1" x14ac:dyDescent="0.25">
      <c r="A391" t="str">
        <f>'Base de donnée articles'!B324</f>
        <v>verin 28/CP96SDB40-80</v>
      </c>
    </row>
    <row r="392" spans="1:1" x14ac:dyDescent="0.25">
      <c r="A392" t="str">
        <f>'Base de donnée articles'!B325</f>
        <v>verin 29/CQ2 B25-20DM</v>
      </c>
    </row>
    <row r="393" spans="1:1" x14ac:dyDescent="0.25">
      <c r="A393" t="str">
        <f>'Base de donnée articles'!B326</f>
        <v>verin 3/1319.40.200.01 diam 40 course 200</v>
      </c>
    </row>
    <row r="394" spans="1:1" x14ac:dyDescent="0.25">
      <c r="A394" t="str">
        <f>'Base de donnée articles'!B327</f>
        <v>verin 30/ECQ2 B40-30D   809 04 547</v>
      </c>
    </row>
    <row r="395" spans="1:1" x14ac:dyDescent="0.25">
      <c r="A395" t="str">
        <f>'Base de donnée articles'!B328</f>
        <v>verin 31/ECQ2B40-50 DM Diam 40 course 50</v>
      </c>
    </row>
    <row r="396" spans="1:1" x14ac:dyDescent="0.25">
      <c r="A396" t="str">
        <f>'Base de donnée articles'!B329</f>
        <v>verin 32/G441AM2G0050A00-025 x 0050</v>
      </c>
    </row>
    <row r="397" spans="1:1" x14ac:dyDescent="0.25">
      <c r="A397" t="str">
        <f>'Base de donnée articles'!B330</f>
        <v>verin 33/G449A5SM0050A00</v>
      </c>
    </row>
    <row r="398" spans="1:1" x14ac:dyDescent="0.25">
      <c r="A398" t="str">
        <f>'Base de donnée articles'!B331</f>
        <v>verin 34/G453A35KO160A00-032 x 0160</v>
      </c>
    </row>
    <row r="399" spans="1:1" x14ac:dyDescent="0.25">
      <c r="A399" t="str">
        <f>'Base de donnée articles'!B332</f>
        <v>verin 35/G453A4SK0080A00-040 x 0080</v>
      </c>
    </row>
    <row r="400" spans="1:1" x14ac:dyDescent="0.25">
      <c r="A400" t="str">
        <f>'Base de donnée articles'!B333</f>
        <v>verin 36/G453A5SK0160A0-050 x 0160</v>
      </c>
    </row>
    <row r="401" spans="1:1" x14ac:dyDescent="0.25">
      <c r="A401" t="str">
        <f>'Base de donnée articles'!B334</f>
        <v>verin 37/G453A6SK0050A00-063 x 0050</v>
      </c>
    </row>
    <row r="402" spans="1:1" x14ac:dyDescent="0.25">
      <c r="A402" t="str">
        <f>'Base de donnée articles'!B335</f>
        <v>verin 38/G453A6SK0050A00-063 x 0050</v>
      </c>
    </row>
    <row r="403" spans="1:1" x14ac:dyDescent="0.25">
      <c r="A403" t="str">
        <f>'Base de donnée articles'!B336</f>
        <v>verin 39/PN02570.200</v>
      </c>
    </row>
    <row r="404" spans="1:1" x14ac:dyDescent="0.25">
      <c r="A404" t="str">
        <f>'Base de donnée articles'!B337</f>
        <v>verin 4/1319.50.150-01 diam 50 course 150</v>
      </c>
    </row>
    <row r="405" spans="1:1" x14ac:dyDescent="0.25">
      <c r="A405" t="str">
        <f>'Base de donnée articles'!B338</f>
        <v>verin 40/4495T2040010 PEC40NA.T.10-D</v>
      </c>
    </row>
    <row r="406" spans="1:1" x14ac:dyDescent="0.25">
      <c r="A406" t="str">
        <f>'Base de donnée articles'!B339</f>
        <v>verin 41/809 04 551 CQ2B4OTF-35DMZ</v>
      </c>
    </row>
    <row r="407" spans="1:1" x14ac:dyDescent="0.25">
      <c r="A407" t="str">
        <f>'Base de donnée articles'!B340</f>
        <v>verin 6/43500314 C25AS50 DM</v>
      </c>
    </row>
    <row r="408" spans="1:1" x14ac:dyDescent="0.25">
      <c r="A408" t="str">
        <f>'Base de donnée articles'!B341</f>
        <v>verin 7/43700662  PCN40A100S</v>
      </c>
    </row>
    <row r="409" spans="1:1" x14ac:dyDescent="0.25">
      <c r="A409" t="str">
        <f>'Base de donnée articles'!B342</f>
        <v>verin 8/43700662 PCN40A100S</v>
      </c>
    </row>
    <row r="410" spans="1:1" x14ac:dyDescent="0.25">
      <c r="A410" t="str">
        <f>'Base de donnée articles'!B343</f>
        <v>verin 9/43800098  CIS50NA100-DM</v>
      </c>
    </row>
    <row r="411" spans="1:1" x14ac:dyDescent="0.25">
      <c r="A411" t="str">
        <f>'Base de donnée articles'!B468</f>
        <v>verin pointe corali/bloqueur 809057041</v>
      </c>
    </row>
    <row r="412" spans="1:1" x14ac:dyDescent="0.25">
      <c r="A412" t="str">
        <f>'Base de donnée articles'!B344</f>
        <v>verin riveur/verin riveur</v>
      </c>
    </row>
    <row r="413" spans="1:1" x14ac:dyDescent="0.25">
      <c r="A413" t="str">
        <f>'Base de donnée articles'!B345</f>
        <v>VERINS PNEUMATIQUES 1/G453A3SK0160A00-032 x 0160</v>
      </c>
    </row>
    <row r="414" spans="1:1" x14ac:dyDescent="0.25">
      <c r="A414" t="str">
        <f>'Base de donnée articles'!B346</f>
        <v>VERINS PNEUMATIQUES 10/type 453500060050-PES63PA50-DM</v>
      </c>
    </row>
    <row r="415" spans="1:1" x14ac:dyDescent="0.25">
      <c r="A415" t="str">
        <f>'Base de donnée articles'!B347</f>
        <v>VERINS PNEUMATIQUES 11/type CQ2B25-20DM</v>
      </c>
    </row>
    <row r="416" spans="1:1" x14ac:dyDescent="0.25">
      <c r="A416" t="str">
        <f>'Base de donnée articles'!B348</f>
        <v>VERINS PNEUMATIQUES 12/vérin pour doigts empileurs</v>
      </c>
    </row>
    <row r="417" spans="1:1" x14ac:dyDescent="0.25">
      <c r="A417" t="str">
        <f>'Base de donnée articles'!B349</f>
        <v>VERINS PNEUMATIQUES 13/Vérin pour ligne 1 cloueuse 2 retourneur</v>
      </c>
    </row>
    <row r="418" spans="1:1" x14ac:dyDescent="0.25">
      <c r="A418" t="str">
        <f>'Base de donnée articles'!B350</f>
        <v>VERINS PNEUMATIQUES 2/type 442500180025-KN25D25 DM</v>
      </c>
    </row>
    <row r="419" spans="1:1" x14ac:dyDescent="0.25">
      <c r="A419" t="str">
        <f>'Base de donnée articles'!B351</f>
        <v>VERINS PNEUMATIQUES 3/type 442500180040-KN25D40 DM</v>
      </c>
    </row>
    <row r="420" spans="1:1" x14ac:dyDescent="0.25">
      <c r="A420" t="str">
        <f>'Base de donnée articles'!B352</f>
        <v>VERINS PNEUMATIQUES 4/type 449500130050-PEC32NA50 DM</v>
      </c>
    </row>
    <row r="421" spans="1:1" x14ac:dyDescent="0.25">
      <c r="A421" t="str">
        <f>'Base de donnée articles'!B353</f>
        <v>VERINS PNEUMATIQUES 5/type 449500140050 PEC40NA50 DM</v>
      </c>
    </row>
    <row r="422" spans="1:1" x14ac:dyDescent="0.25">
      <c r="A422" t="str">
        <f>'Base de donnée articles'!B354</f>
        <v>VERINS PNEUMATIQUES 6/type 4495T2040020-PEC40NA.T20-DM</v>
      </c>
    </row>
    <row r="423" spans="1:1" x14ac:dyDescent="0.25">
      <c r="A423" t="str">
        <f>'Base de donnée articles'!B355</f>
        <v>VERINS PNEUMATIQUES 7/type 45000004-PES32A160DM</v>
      </c>
    </row>
    <row r="424" spans="1:1" x14ac:dyDescent="0.25">
      <c r="A424" t="str">
        <f>'Base de donnée articles'!B356</f>
        <v>VERINS PNEUMATIQUES 8/type 45000018-PES50A160 DM</v>
      </c>
    </row>
    <row r="425" spans="1:1" x14ac:dyDescent="0.25">
      <c r="A425" t="str">
        <f>'Base de donnée articles'!B357</f>
        <v>VERINS PNEUMATIQUES 9/type 453500050160-PES50PA160-DM</v>
      </c>
    </row>
    <row r="426" spans="1:1" x14ac:dyDescent="0.25">
      <c r="A426" t="str">
        <f>'Base de donnée articles'!B442</f>
        <v>vis 12/chc m12*50</v>
      </c>
    </row>
    <row r="427" spans="1:1" x14ac:dyDescent="0.25">
      <c r="A427" t="str">
        <f>'Base de donnée articles'!B443</f>
        <v>vis 14/chc m14*40</v>
      </c>
    </row>
    <row r="428" spans="1:1" x14ac:dyDescent="0.25">
      <c r="A428" t="str">
        <f>'Base de donnée articles'!B444</f>
        <v>vis 6/chc m6*90</v>
      </c>
    </row>
    <row r="429" spans="1:1" x14ac:dyDescent="0.25">
      <c r="A429" t="str">
        <f>'Base de donnée articles'!B358</f>
        <v>vis CHC 1/M10 X100</v>
      </c>
    </row>
    <row r="430" spans="1:1" x14ac:dyDescent="0.25">
      <c r="A430" t="str">
        <f>'Base de donnée articles'!B359</f>
        <v>vis CHC 10/M12 X60</v>
      </c>
    </row>
    <row r="431" spans="1:1" x14ac:dyDescent="0.25">
      <c r="A431" t="str">
        <f>'Base de donnée articles'!B360</f>
        <v>vis CHC 11/M12X70</v>
      </c>
    </row>
    <row r="432" spans="1:1" x14ac:dyDescent="0.25">
      <c r="A432" t="str">
        <f>'Base de donnée articles'!B361</f>
        <v>vis CHC 12/M14 X40</v>
      </c>
    </row>
    <row r="433" spans="1:1" x14ac:dyDescent="0.25">
      <c r="A433" t="str">
        <f>'Base de donnée articles'!B362</f>
        <v>vis CHC 13/M14 X60</v>
      </c>
    </row>
    <row r="434" spans="1:1" x14ac:dyDescent="0.25">
      <c r="A434" t="str">
        <f>'Base de donnée articles'!B363</f>
        <v>vis CHC 14/M14 X80</v>
      </c>
    </row>
    <row r="435" spans="1:1" x14ac:dyDescent="0.25">
      <c r="A435" t="str">
        <f>'Base de donnée articles'!B364</f>
        <v>vis CHC 15/M18 X60</v>
      </c>
    </row>
    <row r="436" spans="1:1" x14ac:dyDescent="0.25">
      <c r="A436" t="str">
        <f>'Base de donnée articles'!B365</f>
        <v>vis CHC 16/M4 X16</v>
      </c>
    </row>
    <row r="437" spans="1:1" x14ac:dyDescent="0.25">
      <c r="A437" t="str">
        <f>'Base de donnée articles'!B366</f>
        <v>vis CHC 17/M4X50</v>
      </c>
    </row>
    <row r="438" spans="1:1" x14ac:dyDescent="0.25">
      <c r="A438" t="str">
        <f>'Base de donnée articles'!B367</f>
        <v>vis CHC 18/M5 X12</v>
      </c>
    </row>
    <row r="439" spans="1:1" x14ac:dyDescent="0.25">
      <c r="A439" t="str">
        <f>'Base de donnée articles'!B368</f>
        <v>vis CHC 19/M5 X20</v>
      </c>
    </row>
    <row r="440" spans="1:1" x14ac:dyDescent="0.25">
      <c r="A440" t="str">
        <f>'Base de donnée articles'!B369</f>
        <v>vis CHC 2/M10 X20</v>
      </c>
    </row>
    <row r="441" spans="1:1" x14ac:dyDescent="0.25">
      <c r="A441" t="str">
        <f>'Base de donnée articles'!B370</f>
        <v>vis CHC 20/M5 X30</v>
      </c>
    </row>
    <row r="442" spans="1:1" x14ac:dyDescent="0.25">
      <c r="A442" t="str">
        <f>'Base de donnée articles'!B371</f>
        <v>vis CHC 21/M5 X40</v>
      </c>
    </row>
    <row r="443" spans="1:1" x14ac:dyDescent="0.25">
      <c r="A443" t="str">
        <f>'Base de donnée articles'!B372</f>
        <v>vis CHC 22/M5 X90</v>
      </c>
    </row>
    <row r="444" spans="1:1" x14ac:dyDescent="0.25">
      <c r="A444" t="str">
        <f>'Base de donnée articles'!B373</f>
        <v>vis CHC 23/M6 X110</v>
      </c>
    </row>
    <row r="445" spans="1:1" x14ac:dyDescent="0.25">
      <c r="A445" t="str">
        <f>'Base de donnée articles'!B374</f>
        <v>vis CHC 24/M6 X20</v>
      </c>
    </row>
    <row r="446" spans="1:1" x14ac:dyDescent="0.25">
      <c r="A446" t="str">
        <f>'Base de donnée articles'!B375</f>
        <v>vis CHC 25/M6 X40</v>
      </c>
    </row>
    <row r="447" spans="1:1" x14ac:dyDescent="0.25">
      <c r="A447" t="str">
        <f>'Base de donnée articles'!B376</f>
        <v>vis CHC 26/M6 X50</v>
      </c>
    </row>
    <row r="448" spans="1:1" x14ac:dyDescent="0.25">
      <c r="A448" t="str">
        <f>'Base de donnée articles'!B377</f>
        <v>vis CHC 27/M6 X75</v>
      </c>
    </row>
    <row r="449" spans="1:1" x14ac:dyDescent="0.25">
      <c r="A449" t="str">
        <f>'Base de donnée articles'!B378</f>
        <v>vis CHC 28/M8 X20</v>
      </c>
    </row>
    <row r="450" spans="1:1" x14ac:dyDescent="0.25">
      <c r="A450" t="str">
        <f>'Base de donnée articles'!B379</f>
        <v>vis CHC 29/M8 X30</v>
      </c>
    </row>
    <row r="451" spans="1:1" x14ac:dyDescent="0.25">
      <c r="A451" t="str">
        <f>'Base de donnée articles'!B380</f>
        <v>vis CHC 3/M10 X25</v>
      </c>
    </row>
    <row r="452" spans="1:1" x14ac:dyDescent="0.25">
      <c r="A452" t="str">
        <f>'Base de donnée articles'!B381</f>
        <v>vis CHC 4/M10 X30</v>
      </c>
    </row>
    <row r="453" spans="1:1" x14ac:dyDescent="0.25">
      <c r="A453" t="str">
        <f>'Base de donnée articles'!B382</f>
        <v>vis CHC 5/M10 X30</v>
      </c>
    </row>
    <row r="454" spans="1:1" x14ac:dyDescent="0.25">
      <c r="A454" t="str">
        <f>'Base de donnée articles'!B383</f>
        <v>vis CHC 6/M10 X40</v>
      </c>
    </row>
    <row r="455" spans="1:1" x14ac:dyDescent="0.25">
      <c r="A455" t="str">
        <f>'Base de donnée articles'!B384</f>
        <v>vis CHC 7/M10 X50</v>
      </c>
    </row>
    <row r="456" spans="1:1" x14ac:dyDescent="0.25">
      <c r="A456" t="str">
        <f>'Base de donnée articles'!B385</f>
        <v>vis CHC 8/M10 X60</v>
      </c>
    </row>
    <row r="457" spans="1:1" x14ac:dyDescent="0.25">
      <c r="A457" t="str">
        <f>'Base de donnée articles'!B386</f>
        <v>vis CHC 9/M10 X80</v>
      </c>
    </row>
    <row r="458" spans="1:1" x14ac:dyDescent="0.25">
      <c r="A458" t="str">
        <f>'Base de donnée articles'!B387</f>
        <v>vis tete basse CHC 1/M10 X25</v>
      </c>
    </row>
    <row r="459" spans="1:1" x14ac:dyDescent="0.25">
      <c r="A459" t="str">
        <f>'Base de donnée articles'!B388</f>
        <v>vis tete basse CHC 2/M8 X25</v>
      </c>
    </row>
    <row r="460" spans="1:1" x14ac:dyDescent="0.25">
      <c r="A460" t="str">
        <f>'Base de donnée articles'!B389</f>
        <v>vis tete basse CHC 3/M8 X30</v>
      </c>
    </row>
    <row r="461" spans="1:1" x14ac:dyDescent="0.25">
      <c r="A461" t="str">
        <f>'Base de donnée articles'!B390</f>
        <v>Vis tete fraisée 1/M5 X10</v>
      </c>
    </row>
    <row r="462" spans="1:1" x14ac:dyDescent="0.25">
      <c r="A462" t="str">
        <f>'Base de donnée articles'!B391</f>
        <v>Vis tete fraisée 2/M6 X10</v>
      </c>
    </row>
    <row r="463" spans="1:1" x14ac:dyDescent="0.25">
      <c r="A463" t="str">
        <f>'Base de donnée articles'!B392</f>
        <v>Vis tete fraisée 3/M6 X15</v>
      </c>
    </row>
    <row r="464" spans="1:1" x14ac:dyDescent="0.25">
      <c r="A464" t="str">
        <f>'Base de donnée articles'!B393</f>
        <v>Vis tete fraisée 4/M6 X30</v>
      </c>
    </row>
    <row r="465" spans="1:1" x14ac:dyDescent="0.25">
      <c r="A465" t="str">
        <f>'Base de donnée articles'!B394</f>
        <v>Vis tete fraisée 5/M8 X20</v>
      </c>
    </row>
    <row r="466" spans="1:1" x14ac:dyDescent="0.25">
      <c r="A466" t="str">
        <f>'Base de donnée articles'!B395</f>
        <v>Vis tete fraisée 6/M8 X30</v>
      </c>
    </row>
    <row r="467" spans="1:1" x14ac:dyDescent="0.25">
      <c r="A467" t="str">
        <f>'Base de donnée articles'!B396</f>
        <v>Vis tete fraisée 7/M8 X80</v>
      </c>
    </row>
    <row r="468" spans="1:1" x14ac:dyDescent="0.25">
      <c r="A468" t="str">
        <f>'Base de donnée articles'!B397</f>
        <v>vis tete H 1/M10 X30</v>
      </c>
    </row>
    <row r="469" spans="1:1" x14ac:dyDescent="0.25">
      <c r="A469" t="str">
        <f>'Base de donnée articles'!B398</f>
        <v>vis tete H 10/M6 X30</v>
      </c>
    </row>
    <row r="470" spans="1:1" x14ac:dyDescent="0.25">
      <c r="A470" t="str">
        <f>'Base de donnée articles'!B399</f>
        <v>vis tete H 11/M6 X40</v>
      </c>
    </row>
    <row r="471" spans="1:1" x14ac:dyDescent="0.25">
      <c r="A471" t="str">
        <f>'Base de donnée articles'!B400</f>
        <v>vis tete H 12/M8 X30</v>
      </c>
    </row>
    <row r="472" spans="1:1" x14ac:dyDescent="0.25">
      <c r="A472" t="str">
        <f>'Base de donnée articles'!B401</f>
        <v>vis tete H 2/M10 X40</v>
      </c>
    </row>
    <row r="473" spans="1:1" x14ac:dyDescent="0.25">
      <c r="A473" t="str">
        <f>'Base de donnée articles'!B402</f>
        <v>vis tete H 3/M10 X70</v>
      </c>
    </row>
    <row r="474" spans="1:1" x14ac:dyDescent="0.25">
      <c r="A474" t="str">
        <f>'Base de donnée articles'!B403</f>
        <v>vis tete H 4/M12 X110</v>
      </c>
    </row>
    <row r="475" spans="1:1" x14ac:dyDescent="0.25">
      <c r="A475" t="str">
        <f>'Base de donnée articles'!B404</f>
        <v>vis tete H 5/M12 X120</v>
      </c>
    </row>
    <row r="476" spans="1:1" x14ac:dyDescent="0.25">
      <c r="A476" t="str">
        <f>'Base de donnée articles'!B405</f>
        <v>vis tete H 6/M12 X30</v>
      </c>
    </row>
    <row r="477" spans="1:1" x14ac:dyDescent="0.25">
      <c r="A477" t="str">
        <f>'Base de donnée articles'!B406</f>
        <v>vis tete H 7/M12 X50</v>
      </c>
    </row>
    <row r="478" spans="1:1" x14ac:dyDescent="0.25">
      <c r="A478" t="str">
        <f>'Base de donnée articles'!B407</f>
        <v>vis tete H 8/M16 X60</v>
      </c>
    </row>
    <row r="479" spans="1:1" x14ac:dyDescent="0.25">
      <c r="A479" t="str">
        <f>'Base de donnée articles'!B408</f>
        <v>vis tete H 9/M6 X20</v>
      </c>
    </row>
    <row r="480" spans="1:1" x14ac:dyDescent="0.25">
      <c r="A480" t="str">
        <f>'Base de donnée articles'!B456</f>
        <v>vis/fhc10*40</v>
      </c>
    </row>
    <row r="481" spans="1:1" x14ac:dyDescent="0.25">
      <c r="A481" t="str">
        <f>'Base de donnée articles'!B440</f>
        <v>voyants/pointes 80528102</v>
      </c>
    </row>
    <row r="482" spans="1:1" x14ac:dyDescent="0.25">
      <c r="A482" t="str">
        <f>'Base de donnée articles'!B488</f>
        <v>z/</v>
      </c>
    </row>
    <row r="483" spans="1:1" x14ac:dyDescent="0.25">
      <c r="A483" t="str">
        <f>'Base de donnée articles'!B489</f>
        <v>z/</v>
      </c>
    </row>
    <row r="484" spans="1:1" x14ac:dyDescent="0.25">
      <c r="A484" t="str">
        <f>'Base de donnée articles'!B490</f>
        <v>z/</v>
      </c>
    </row>
    <row r="485" spans="1:1" x14ac:dyDescent="0.25">
      <c r="A485" t="str">
        <f>'Base de donnée articles'!B491</f>
        <v>z/</v>
      </c>
    </row>
    <row r="486" spans="1:1" x14ac:dyDescent="0.25">
      <c r="A486" t="str">
        <f>'Base de donnée articles'!B492</f>
        <v>z/</v>
      </c>
    </row>
    <row r="487" spans="1:1" x14ac:dyDescent="0.25">
      <c r="A487" t="str">
        <f>'Base de donnée articles'!B493</f>
        <v>z/</v>
      </c>
    </row>
    <row r="488" spans="1:1" x14ac:dyDescent="0.25">
      <c r="A488" t="str">
        <f>'Base de donnée articles'!B494</f>
        <v>z/</v>
      </c>
    </row>
    <row r="489" spans="1:1" x14ac:dyDescent="0.25">
      <c r="A489" t="str">
        <f>'Base de donnée articles'!B495</f>
        <v>z/</v>
      </c>
    </row>
    <row r="490" spans="1:1" x14ac:dyDescent="0.25">
      <c r="A490" t="str">
        <f>'Base de donnée articles'!B496</f>
        <v>z/</v>
      </c>
    </row>
    <row r="491" spans="1:1" x14ac:dyDescent="0.25">
      <c r="A491" t="str">
        <f>'Base de donnée articles'!B497</f>
        <v>z/</v>
      </c>
    </row>
    <row r="492" spans="1:1" x14ac:dyDescent="0.25">
      <c r="A492" t="str">
        <f>'Base de donnée articles'!B498</f>
        <v>z/</v>
      </c>
    </row>
  </sheetData>
  <autoFilter ref="A1:A492">
    <sortState ref="A2:A492">
      <sortCondition ref="A1:A492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36</vt:i4>
      </vt:variant>
    </vt:vector>
  </HeadingPairs>
  <TitlesOfParts>
    <vt:vector size="40" baseType="lpstr">
      <vt:lpstr>Base de donnée articles</vt:lpstr>
      <vt:lpstr>Journal entrées et sorties</vt:lpstr>
      <vt:lpstr>Etat des stocks</vt:lpstr>
      <vt:lpstr>Feuil1</vt:lpstr>
      <vt:lpstr>Article</vt:lpstr>
      <vt:lpstr>bdd</vt:lpstr>
      <vt:lpstr>joachim</vt:lpstr>
      <vt:lpstr>joachim1</vt:lpstr>
      <vt:lpstr>joachim333</vt:lpstr>
      <vt:lpstr>joachimm</vt:lpstr>
      <vt:lpstr>joachimme</vt:lpstr>
      <vt:lpstr>joachimmej</vt:lpstr>
      <vt:lpstr>joachimmejean</vt:lpstr>
      <vt:lpstr>joachimmm</vt:lpstr>
      <vt:lpstr>joachimmmm</vt:lpstr>
      <vt:lpstr>joo</vt:lpstr>
      <vt:lpstr>lara</vt:lpstr>
      <vt:lpstr>Liste_Article</vt:lpstr>
      <vt:lpstr>liste1</vt:lpstr>
      <vt:lpstr>listejo</vt:lpstr>
      <vt:lpstr>LISTEPIECE</vt:lpstr>
      <vt:lpstr>maliste</vt:lpstr>
      <vt:lpstr>Ref</vt:lpstr>
      <vt:lpstr>STOCK</vt:lpstr>
      <vt:lpstr>stock10</vt:lpstr>
      <vt:lpstr>stock11</vt:lpstr>
      <vt:lpstr>stock1jo</vt:lpstr>
      <vt:lpstr>stock4</vt:lpstr>
      <vt:lpstr>stockjo</vt:lpstr>
      <vt:lpstr>stockjo1</vt:lpstr>
      <vt:lpstr>stockjoh</vt:lpstr>
      <vt:lpstr>stocklara</vt:lpstr>
      <vt:lpstr>STOCKPIECE</vt:lpstr>
      <vt:lpstr>stockref</vt:lpstr>
      <vt:lpstr>stockref1</vt:lpstr>
      <vt:lpstr>stockref3</vt:lpstr>
      <vt:lpstr>STOCKS</vt:lpstr>
      <vt:lpstr>STOCKS1</vt:lpstr>
      <vt:lpstr>STOCKS2</vt:lpstr>
      <vt:lpstr>stockstock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Kilian Spieczny</cp:lastModifiedBy>
  <cp:lastPrinted>2016-10-18T09:23:47Z</cp:lastPrinted>
  <dcterms:created xsi:type="dcterms:W3CDTF">2015-08-05T11:02:55Z</dcterms:created>
  <dcterms:modified xsi:type="dcterms:W3CDTF">2017-09-06T12:06:10Z</dcterms:modified>
</cp:coreProperties>
</file>