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5930" windowHeight="6060" activeTab="1"/>
  </bookViews>
  <sheets>
    <sheet name="Paramètres" sheetId="2" r:id="rId1"/>
    <sheet name="Données prix et lead time" sheetId="1" r:id="rId2"/>
    <sheet name="KOCT" sheetId="7" r:id="rId3"/>
    <sheet name="POCT" sheetId="9" r:id="rId4"/>
    <sheet name="MOCT" sheetId="11" r:id="rId5"/>
    <sheet name="Comparateur" sheetId="3" r:id="rId6"/>
  </sheets>
  <functionGroups builtInGroupCount="17"/>
  <definedNames>
    <definedName name="_xlnm._FilterDatabase" localSheetId="2" hidden="1">KOCT!$A$5:$T$67</definedName>
    <definedName name="_xlnm._FilterDatabase" localSheetId="0" hidden="1">Paramètres!$B$1:$C$1</definedName>
    <definedName name="_xlnm._FilterDatabase" localSheetId="3" hidden="1">POCT!$A$6:$R$47</definedName>
    <definedName name="All_Trajet">Paramètres!$B$2:$B$106</definedName>
    <definedName name="Transport">Paramètres!$C$2:$C$11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7" i="11" l="1"/>
  <c r="N67" i="11"/>
  <c r="J67" i="11"/>
  <c r="L67" i="11" s="1"/>
  <c r="P66" i="11"/>
  <c r="N66" i="11"/>
  <c r="J66" i="11"/>
  <c r="L66" i="11" s="1"/>
  <c r="P65" i="11"/>
  <c r="O65" i="11"/>
  <c r="N65" i="11"/>
  <c r="M65" i="11"/>
  <c r="J65" i="11"/>
  <c r="L65" i="11" s="1"/>
  <c r="I65" i="11"/>
  <c r="K65" i="11" s="1"/>
  <c r="P64" i="11"/>
  <c r="O64" i="11"/>
  <c r="N64" i="11"/>
  <c r="M64" i="11"/>
  <c r="J64" i="11"/>
  <c r="L64" i="11" s="1"/>
  <c r="I64" i="11"/>
  <c r="K64" i="11" s="1"/>
  <c r="P63" i="11"/>
  <c r="O63" i="11"/>
  <c r="N63" i="11"/>
  <c r="M63" i="11"/>
  <c r="J63" i="11"/>
  <c r="L63" i="11" s="1"/>
  <c r="I63" i="11"/>
  <c r="K63" i="11" s="1"/>
  <c r="P62" i="11"/>
  <c r="O62" i="11"/>
  <c r="N62" i="11"/>
  <c r="M62" i="11"/>
  <c r="J62" i="11"/>
  <c r="L62" i="11" s="1"/>
  <c r="I62" i="11"/>
  <c r="K62" i="11" s="1"/>
  <c r="P61" i="11"/>
  <c r="O61" i="11"/>
  <c r="N61" i="11"/>
  <c r="M61" i="11"/>
  <c r="J61" i="11"/>
  <c r="L61" i="11" s="1"/>
  <c r="I61" i="11"/>
  <c r="K61" i="11" s="1"/>
  <c r="P60" i="11"/>
  <c r="O60" i="11"/>
  <c r="N60" i="11"/>
  <c r="M60" i="11"/>
  <c r="J60" i="11"/>
  <c r="L60" i="11" s="1"/>
  <c r="I60" i="11"/>
  <c r="K60" i="11" s="1"/>
  <c r="P59" i="11"/>
  <c r="O59" i="11"/>
  <c r="N59" i="11"/>
  <c r="M59" i="11"/>
  <c r="J59" i="11"/>
  <c r="L59" i="11" s="1"/>
  <c r="I59" i="11"/>
  <c r="K59" i="11" s="1"/>
  <c r="P58" i="11"/>
  <c r="O58" i="11"/>
  <c r="N58" i="11"/>
  <c r="M58" i="11"/>
  <c r="J58" i="11"/>
  <c r="L58" i="11" s="1"/>
  <c r="I58" i="11"/>
  <c r="K58" i="11" s="1"/>
  <c r="P57" i="11"/>
  <c r="O57" i="11"/>
  <c r="N57" i="11"/>
  <c r="M57" i="11"/>
  <c r="J57" i="11"/>
  <c r="L57" i="11" s="1"/>
  <c r="I57" i="11"/>
  <c r="K57" i="11" s="1"/>
  <c r="P56" i="11"/>
  <c r="O56" i="11"/>
  <c r="N56" i="11"/>
  <c r="M56" i="11"/>
  <c r="J56" i="11"/>
  <c r="L56" i="11" s="1"/>
  <c r="I56" i="11"/>
  <c r="K56" i="11" s="1"/>
  <c r="P55" i="11"/>
  <c r="O55" i="11"/>
  <c r="N55" i="11"/>
  <c r="M55" i="11"/>
  <c r="J55" i="11"/>
  <c r="L55" i="11" s="1"/>
  <c r="I55" i="11"/>
  <c r="K55" i="11" s="1"/>
  <c r="P54" i="11"/>
  <c r="O54" i="11"/>
  <c r="N54" i="11"/>
  <c r="M54" i="11"/>
  <c r="J54" i="11"/>
  <c r="L54" i="11" s="1"/>
  <c r="I54" i="11"/>
  <c r="K54" i="11" s="1"/>
  <c r="P53" i="11"/>
  <c r="O53" i="11"/>
  <c r="N53" i="11"/>
  <c r="M53" i="11"/>
  <c r="J53" i="11"/>
  <c r="L53" i="11" s="1"/>
  <c r="I53" i="11"/>
  <c r="K53" i="11" s="1"/>
  <c r="P52" i="11"/>
  <c r="O52" i="11"/>
  <c r="N52" i="11"/>
  <c r="M52" i="11"/>
  <c r="J52" i="11"/>
  <c r="L52" i="11" s="1"/>
  <c r="I52" i="11"/>
  <c r="K52" i="11" s="1"/>
  <c r="P51" i="11"/>
  <c r="O51" i="11"/>
  <c r="N51" i="11"/>
  <c r="M51" i="11"/>
  <c r="J51" i="11"/>
  <c r="L51" i="11" s="1"/>
  <c r="I51" i="11"/>
  <c r="K51" i="11" s="1"/>
  <c r="P50" i="11"/>
  <c r="O50" i="11"/>
  <c r="N50" i="11"/>
  <c r="M50" i="11"/>
  <c r="J50" i="11"/>
  <c r="L50" i="11" s="1"/>
  <c r="I50" i="11"/>
  <c r="K50" i="11" s="1"/>
  <c r="P49" i="11"/>
  <c r="O49" i="11"/>
  <c r="N49" i="11"/>
  <c r="M49" i="11"/>
  <c r="J49" i="11"/>
  <c r="L49" i="11" s="1"/>
  <c r="I49" i="11"/>
  <c r="K49" i="11" s="1"/>
  <c r="P48" i="11"/>
  <c r="O48" i="11"/>
  <c r="N48" i="11"/>
  <c r="M48" i="11"/>
  <c r="J48" i="11"/>
  <c r="L48" i="11" s="1"/>
  <c r="I48" i="11"/>
  <c r="K48" i="11" s="1"/>
  <c r="P47" i="11"/>
  <c r="O47" i="11"/>
  <c r="N47" i="11"/>
  <c r="M47" i="11"/>
  <c r="J47" i="11"/>
  <c r="L47" i="11" s="1"/>
  <c r="I47" i="11"/>
  <c r="K47" i="11" s="1"/>
  <c r="P46" i="11"/>
  <c r="O46" i="11"/>
  <c r="N46" i="11"/>
  <c r="M46" i="11"/>
  <c r="J46" i="11"/>
  <c r="L46" i="11" s="1"/>
  <c r="I46" i="11"/>
  <c r="K46" i="11" s="1"/>
  <c r="P45" i="11"/>
  <c r="O45" i="11"/>
  <c r="N45" i="11"/>
  <c r="M45" i="11"/>
  <c r="J45" i="11"/>
  <c r="L45" i="11" s="1"/>
  <c r="I45" i="11"/>
  <c r="K45" i="11" s="1"/>
  <c r="P44" i="11"/>
  <c r="O44" i="11"/>
  <c r="N44" i="11"/>
  <c r="M44" i="11"/>
  <c r="J44" i="11"/>
  <c r="L44" i="11" s="1"/>
  <c r="I44" i="11"/>
  <c r="K44" i="11" s="1"/>
  <c r="P43" i="11"/>
  <c r="O43" i="11"/>
  <c r="N43" i="11"/>
  <c r="M43" i="11"/>
  <c r="J43" i="11"/>
  <c r="L43" i="11" s="1"/>
  <c r="I43" i="11"/>
  <c r="K43" i="11" s="1"/>
  <c r="P42" i="11"/>
  <c r="O42" i="11"/>
  <c r="N42" i="11"/>
  <c r="M42" i="11"/>
  <c r="J42" i="11"/>
  <c r="L42" i="11" s="1"/>
  <c r="I42" i="11"/>
  <c r="K42" i="11" s="1"/>
  <c r="P41" i="11"/>
  <c r="O41" i="11"/>
  <c r="N41" i="11"/>
  <c r="M41" i="11"/>
  <c r="J41" i="11"/>
  <c r="L41" i="11" s="1"/>
  <c r="I41" i="11"/>
  <c r="K41" i="11" s="1"/>
  <c r="P40" i="11"/>
  <c r="O40" i="11"/>
  <c r="N40" i="11"/>
  <c r="M40" i="11"/>
  <c r="J40" i="11"/>
  <c r="L40" i="11" s="1"/>
  <c r="I40" i="11"/>
  <c r="K40" i="11" s="1"/>
  <c r="P39" i="11"/>
  <c r="O39" i="11"/>
  <c r="N39" i="11"/>
  <c r="M39" i="11"/>
  <c r="J39" i="11"/>
  <c r="L39" i="11" s="1"/>
  <c r="I39" i="11"/>
  <c r="K39" i="11" s="1"/>
  <c r="P38" i="11"/>
  <c r="O38" i="11"/>
  <c r="N38" i="11"/>
  <c r="M38" i="11"/>
  <c r="J38" i="11"/>
  <c r="L38" i="11" s="1"/>
  <c r="I38" i="11"/>
  <c r="K38" i="11" s="1"/>
  <c r="P37" i="11"/>
  <c r="O37" i="11"/>
  <c r="N37" i="11"/>
  <c r="M37" i="11"/>
  <c r="J37" i="11"/>
  <c r="L37" i="11" s="1"/>
  <c r="I37" i="11"/>
  <c r="K37" i="11" s="1"/>
  <c r="P36" i="11"/>
  <c r="O36" i="11"/>
  <c r="N36" i="11"/>
  <c r="M36" i="11"/>
  <c r="J36" i="11"/>
  <c r="L36" i="11" s="1"/>
  <c r="I36" i="11"/>
  <c r="K36" i="11" s="1"/>
  <c r="P34" i="11"/>
  <c r="O34" i="11"/>
  <c r="N34" i="11"/>
  <c r="M34" i="11"/>
  <c r="J34" i="11"/>
  <c r="L34" i="11" s="1"/>
  <c r="I34" i="11"/>
  <c r="K34" i="11" s="1"/>
  <c r="P33" i="11"/>
  <c r="O33" i="11"/>
  <c r="N33" i="11"/>
  <c r="M33" i="11"/>
  <c r="J33" i="11"/>
  <c r="L33" i="11" s="1"/>
  <c r="I33" i="11"/>
  <c r="K33" i="11" s="1"/>
  <c r="P32" i="11"/>
  <c r="O32" i="11"/>
  <c r="N32" i="11"/>
  <c r="M32" i="11"/>
  <c r="J32" i="11"/>
  <c r="L32" i="11" s="1"/>
  <c r="I32" i="11"/>
  <c r="K32" i="11" s="1"/>
  <c r="P31" i="11"/>
  <c r="O31" i="11"/>
  <c r="N31" i="11"/>
  <c r="M31" i="11"/>
  <c r="J31" i="11"/>
  <c r="L31" i="11" s="1"/>
  <c r="I31" i="11"/>
  <c r="K31" i="11" s="1"/>
  <c r="P30" i="11"/>
  <c r="O30" i="11"/>
  <c r="N30" i="11"/>
  <c r="M30" i="11"/>
  <c r="J30" i="11"/>
  <c r="L30" i="11" s="1"/>
  <c r="I30" i="11"/>
  <c r="K30" i="11" s="1"/>
  <c r="P29" i="11"/>
  <c r="O29" i="11"/>
  <c r="N29" i="11"/>
  <c r="M29" i="11"/>
  <c r="J29" i="11"/>
  <c r="L29" i="11" s="1"/>
  <c r="I29" i="11"/>
  <c r="K29" i="11" s="1"/>
  <c r="P28" i="11"/>
  <c r="O28" i="11"/>
  <c r="N28" i="11"/>
  <c r="M28" i="11"/>
  <c r="J28" i="11"/>
  <c r="L28" i="11" s="1"/>
  <c r="I28" i="11"/>
  <c r="K28" i="11" s="1"/>
  <c r="P27" i="11"/>
  <c r="O27" i="11"/>
  <c r="N27" i="11"/>
  <c r="M27" i="11"/>
  <c r="J27" i="11"/>
  <c r="L27" i="11" s="1"/>
  <c r="I27" i="11"/>
  <c r="K27" i="11" s="1"/>
  <c r="P26" i="11"/>
  <c r="O26" i="11"/>
  <c r="N26" i="11"/>
  <c r="M26" i="11"/>
  <c r="J26" i="11"/>
  <c r="L26" i="11" s="1"/>
  <c r="I26" i="11"/>
  <c r="K26" i="11" s="1"/>
  <c r="P25" i="11"/>
  <c r="O25" i="11"/>
  <c r="N25" i="11"/>
  <c r="M25" i="11"/>
  <c r="J25" i="11"/>
  <c r="L25" i="11" s="1"/>
  <c r="I25" i="11"/>
  <c r="K25" i="11" s="1"/>
  <c r="P24" i="11"/>
  <c r="O24" i="11"/>
  <c r="N24" i="11"/>
  <c r="M24" i="11"/>
  <c r="J24" i="11"/>
  <c r="L24" i="11" s="1"/>
  <c r="I24" i="11"/>
  <c r="K24" i="11" s="1"/>
  <c r="P23" i="11"/>
  <c r="O23" i="11"/>
  <c r="N23" i="11"/>
  <c r="M23" i="11"/>
  <c r="J23" i="11"/>
  <c r="L23" i="11" s="1"/>
  <c r="I23" i="11"/>
  <c r="K23" i="11" s="1"/>
  <c r="P22" i="11"/>
  <c r="O22" i="11"/>
  <c r="N22" i="11"/>
  <c r="M22" i="11"/>
  <c r="J22" i="11"/>
  <c r="L22" i="11" s="1"/>
  <c r="I22" i="11"/>
  <c r="K22" i="11" s="1"/>
  <c r="P21" i="11"/>
  <c r="O21" i="11"/>
  <c r="N21" i="11"/>
  <c r="M21" i="11"/>
  <c r="J21" i="11"/>
  <c r="L21" i="11" s="1"/>
  <c r="I21" i="11"/>
  <c r="K21" i="11" s="1"/>
  <c r="P20" i="11"/>
  <c r="O20" i="11"/>
  <c r="N20" i="11"/>
  <c r="M20" i="11"/>
  <c r="J20" i="11"/>
  <c r="L20" i="11" s="1"/>
  <c r="I20" i="11"/>
  <c r="K20" i="11" s="1"/>
  <c r="P19" i="11"/>
  <c r="O19" i="11"/>
  <c r="N19" i="11"/>
  <c r="M19" i="11"/>
  <c r="J19" i="11"/>
  <c r="L19" i="11" s="1"/>
  <c r="I19" i="11"/>
  <c r="K19" i="11" s="1"/>
  <c r="P18" i="11"/>
  <c r="O18" i="11"/>
  <c r="N18" i="11"/>
  <c r="M18" i="11"/>
  <c r="J18" i="11"/>
  <c r="L18" i="11" s="1"/>
  <c r="I18" i="11"/>
  <c r="K18" i="11" s="1"/>
  <c r="P17" i="11"/>
  <c r="O17" i="11"/>
  <c r="N17" i="11"/>
  <c r="M17" i="11"/>
  <c r="J17" i="11"/>
  <c r="L17" i="11" s="1"/>
  <c r="I17" i="11"/>
  <c r="K17" i="11" s="1"/>
  <c r="P16" i="11"/>
  <c r="O16" i="11"/>
  <c r="N16" i="11"/>
  <c r="M16" i="11"/>
  <c r="J16" i="11"/>
  <c r="L16" i="11" s="1"/>
  <c r="I16" i="11"/>
  <c r="K16" i="11" s="1"/>
  <c r="P15" i="11"/>
  <c r="O15" i="11"/>
  <c r="N15" i="11"/>
  <c r="M15" i="11"/>
  <c r="J15" i="11"/>
  <c r="L15" i="11" s="1"/>
  <c r="I15" i="11"/>
  <c r="K15" i="11" s="1"/>
  <c r="P14" i="11"/>
  <c r="O14" i="11"/>
  <c r="N14" i="11"/>
  <c r="M14" i="11"/>
  <c r="J14" i="11"/>
  <c r="L14" i="11" s="1"/>
  <c r="I14" i="11"/>
  <c r="K14" i="11" s="1"/>
  <c r="P13" i="11"/>
  <c r="O13" i="11"/>
  <c r="N13" i="11"/>
  <c r="M13" i="11"/>
  <c r="J13" i="11"/>
  <c r="L13" i="11" s="1"/>
  <c r="I13" i="11"/>
  <c r="K13" i="11" s="1"/>
  <c r="P12" i="11"/>
  <c r="O12" i="11"/>
  <c r="N12" i="11"/>
  <c r="M12" i="11"/>
  <c r="J12" i="11"/>
  <c r="L12" i="11" s="1"/>
  <c r="I12" i="11"/>
  <c r="K12" i="11" s="1"/>
  <c r="P11" i="11"/>
  <c r="O11" i="11"/>
  <c r="N11" i="11"/>
  <c r="M11" i="11"/>
  <c r="J11" i="11"/>
  <c r="L11" i="11" s="1"/>
  <c r="I11" i="11"/>
  <c r="K11" i="11" s="1"/>
  <c r="P10" i="11"/>
  <c r="O10" i="11"/>
  <c r="N10" i="11"/>
  <c r="M10" i="11"/>
  <c r="J10" i="11"/>
  <c r="L10" i="11" s="1"/>
  <c r="I10" i="11"/>
  <c r="K10" i="11" s="1"/>
  <c r="P9" i="11"/>
  <c r="O9" i="11"/>
  <c r="N9" i="11"/>
  <c r="M9" i="11"/>
  <c r="J9" i="11"/>
  <c r="L9" i="11" s="1"/>
  <c r="I9" i="11"/>
  <c r="K9" i="11" s="1"/>
  <c r="P8" i="11"/>
  <c r="O8" i="11"/>
  <c r="N8" i="11"/>
  <c r="M8" i="11"/>
  <c r="J8" i="11"/>
  <c r="L8" i="11" s="1"/>
  <c r="I8" i="11"/>
  <c r="K8" i="11" s="1"/>
  <c r="P7" i="11"/>
  <c r="O7" i="11"/>
  <c r="N7" i="11"/>
  <c r="M7" i="11"/>
  <c r="J7" i="11"/>
  <c r="L7" i="11" s="1"/>
  <c r="I7" i="11"/>
  <c r="K7" i="11" s="1"/>
  <c r="P6" i="11"/>
  <c r="O6" i="11"/>
  <c r="N6" i="11"/>
  <c r="M6" i="11"/>
  <c r="J6" i="11"/>
  <c r="L6" i="11" s="1"/>
  <c r="I6" i="11"/>
  <c r="K6" i="11" s="1"/>
  <c r="I15" i="1"/>
  <c r="N15" i="1"/>
  <c r="M16" i="1"/>
  <c r="F17" i="1"/>
  <c r="L17" i="1"/>
  <c r="E18" i="1"/>
  <c r="J18" i="1"/>
  <c r="I19" i="1"/>
  <c r="N19" i="1"/>
  <c r="M20" i="1"/>
  <c r="F21" i="1"/>
  <c r="L21" i="1"/>
  <c r="E22" i="1"/>
  <c r="J22" i="1"/>
  <c r="I23" i="1"/>
  <c r="N23" i="1"/>
  <c r="M24" i="1"/>
  <c r="F25" i="1"/>
  <c r="L25" i="1"/>
  <c r="E26" i="1"/>
  <c r="J26" i="1"/>
  <c r="I27" i="1"/>
  <c r="N27" i="1"/>
  <c r="M28" i="1"/>
  <c r="F29" i="1"/>
  <c r="L29" i="1"/>
  <c r="E30" i="1"/>
  <c r="J30" i="1"/>
  <c r="I31" i="1"/>
  <c r="N31" i="1"/>
  <c r="M32" i="1"/>
  <c r="F33" i="1"/>
  <c r="L33" i="1"/>
  <c r="E34" i="1"/>
  <c r="J34" i="1"/>
  <c r="I35" i="1"/>
  <c r="N35" i="1"/>
  <c r="M36" i="1"/>
  <c r="F37" i="1"/>
  <c r="L37" i="1"/>
  <c r="E38" i="1"/>
  <c r="J38" i="1"/>
  <c r="I39" i="1"/>
  <c r="N39" i="1"/>
  <c r="M40" i="1"/>
  <c r="F41" i="1"/>
  <c r="L41" i="1"/>
  <c r="E42" i="1"/>
  <c r="J42" i="1"/>
  <c r="I43" i="1"/>
  <c r="N43" i="1"/>
  <c r="M44" i="1"/>
  <c r="F45" i="1"/>
  <c r="L45" i="1"/>
  <c r="E46" i="1"/>
  <c r="J46" i="1"/>
  <c r="I47" i="1"/>
  <c r="N47" i="1"/>
  <c r="M48" i="1"/>
  <c r="F49" i="1"/>
  <c r="L49" i="1"/>
  <c r="E50" i="1"/>
  <c r="J50" i="1"/>
  <c r="I51" i="1"/>
  <c r="N51" i="1"/>
  <c r="M52" i="1"/>
  <c r="F53" i="1"/>
  <c r="L53" i="1"/>
  <c r="E54" i="1"/>
  <c r="J54" i="1"/>
  <c r="I55" i="1"/>
  <c r="N55" i="1"/>
  <c r="M56" i="1"/>
  <c r="F57" i="1"/>
  <c r="L57" i="1"/>
  <c r="E58" i="1"/>
  <c r="J58" i="1"/>
  <c r="I59" i="1"/>
  <c r="N59" i="1"/>
  <c r="M60" i="1"/>
  <c r="F61" i="1"/>
  <c r="L61" i="1"/>
  <c r="E62" i="1"/>
  <c r="J62" i="1"/>
  <c r="I63" i="1"/>
  <c r="N63" i="1"/>
  <c r="M64" i="1"/>
  <c r="F65" i="1"/>
  <c r="L65" i="1"/>
  <c r="E66" i="1"/>
  <c r="J66" i="1"/>
  <c r="I67" i="1"/>
  <c r="N67" i="1"/>
  <c r="M68" i="1"/>
  <c r="F69" i="1"/>
  <c r="L69" i="1"/>
  <c r="E70" i="1"/>
  <c r="J70" i="1"/>
  <c r="E15" i="1"/>
  <c r="J15" i="1"/>
  <c r="I16" i="1"/>
  <c r="N16" i="1"/>
  <c r="M17" i="1"/>
  <c r="F18" i="1"/>
  <c r="L18" i="1"/>
  <c r="E19" i="1"/>
  <c r="J19" i="1"/>
  <c r="I20" i="1"/>
  <c r="N20" i="1"/>
  <c r="M21" i="1"/>
  <c r="F22" i="1"/>
  <c r="L22" i="1"/>
  <c r="E23" i="1"/>
  <c r="J23" i="1"/>
  <c r="I24" i="1"/>
  <c r="N24" i="1"/>
  <c r="M25" i="1"/>
  <c r="F26" i="1"/>
  <c r="L26" i="1"/>
  <c r="E27" i="1"/>
  <c r="J27" i="1"/>
  <c r="I28" i="1"/>
  <c r="N28" i="1"/>
  <c r="M29" i="1"/>
  <c r="F30" i="1"/>
  <c r="L30" i="1"/>
  <c r="E31" i="1"/>
  <c r="J31" i="1"/>
  <c r="I32" i="1"/>
  <c r="N32" i="1"/>
  <c r="M33" i="1"/>
  <c r="F34" i="1"/>
  <c r="L34" i="1"/>
  <c r="E35" i="1"/>
  <c r="J35" i="1"/>
  <c r="I36" i="1"/>
  <c r="N36" i="1"/>
  <c r="M37" i="1"/>
  <c r="F38" i="1"/>
  <c r="L38" i="1"/>
  <c r="E39" i="1"/>
  <c r="J39" i="1"/>
  <c r="I40" i="1"/>
  <c r="N40" i="1"/>
  <c r="M41" i="1"/>
  <c r="F42" i="1"/>
  <c r="L42" i="1"/>
  <c r="E43" i="1"/>
  <c r="J43" i="1"/>
  <c r="I44" i="1"/>
  <c r="N44" i="1"/>
  <c r="M45" i="1"/>
  <c r="F46" i="1"/>
  <c r="L46" i="1"/>
  <c r="E47" i="1"/>
  <c r="J47" i="1"/>
  <c r="I48" i="1"/>
  <c r="N48" i="1"/>
  <c r="M49" i="1"/>
  <c r="F50" i="1"/>
  <c r="L50" i="1"/>
  <c r="E51" i="1"/>
  <c r="J51" i="1"/>
  <c r="I52" i="1"/>
  <c r="N52" i="1"/>
  <c r="M53" i="1"/>
  <c r="F54" i="1"/>
  <c r="L54" i="1"/>
  <c r="E55" i="1"/>
  <c r="J55" i="1"/>
  <c r="I56" i="1"/>
  <c r="N56" i="1"/>
  <c r="M57" i="1"/>
  <c r="F58" i="1"/>
  <c r="L58" i="1"/>
  <c r="E59" i="1"/>
  <c r="J59" i="1"/>
  <c r="I60" i="1"/>
  <c r="N60" i="1"/>
  <c r="M61" i="1"/>
  <c r="F62" i="1"/>
  <c r="L62" i="1"/>
  <c r="E63" i="1"/>
  <c r="J63" i="1"/>
  <c r="I64" i="1"/>
  <c r="N64" i="1"/>
  <c r="M65" i="1"/>
  <c r="F66" i="1"/>
  <c r="L66" i="1"/>
  <c r="E67" i="1"/>
  <c r="J67" i="1"/>
  <c r="I68" i="1"/>
  <c r="N68" i="1"/>
  <c r="M69" i="1"/>
  <c r="F70" i="1"/>
  <c r="L70" i="1"/>
  <c r="E71" i="1"/>
  <c r="F15" i="1"/>
  <c r="L15" i="1"/>
  <c r="E16" i="1"/>
  <c r="J16" i="1"/>
  <c r="I17" i="1"/>
  <c r="N17" i="1"/>
  <c r="M18" i="1"/>
  <c r="F19" i="1"/>
  <c r="L19" i="1"/>
  <c r="E20" i="1"/>
  <c r="J20" i="1"/>
  <c r="I21" i="1"/>
  <c r="N21" i="1"/>
  <c r="M22" i="1"/>
  <c r="F23" i="1"/>
  <c r="L23" i="1"/>
  <c r="E24" i="1"/>
  <c r="J24" i="1"/>
  <c r="I25" i="1"/>
  <c r="N25" i="1"/>
  <c r="M26" i="1"/>
  <c r="F27" i="1"/>
  <c r="L27" i="1"/>
  <c r="E28" i="1"/>
  <c r="J28" i="1"/>
  <c r="I29" i="1"/>
  <c r="N29" i="1"/>
  <c r="M30" i="1"/>
  <c r="F31" i="1"/>
  <c r="L31" i="1"/>
  <c r="E32" i="1"/>
  <c r="J32" i="1"/>
  <c r="I33" i="1"/>
  <c r="N33" i="1"/>
  <c r="M34" i="1"/>
  <c r="F35" i="1"/>
  <c r="L35" i="1"/>
  <c r="E36" i="1"/>
  <c r="J36" i="1"/>
  <c r="I37" i="1"/>
  <c r="N37" i="1"/>
  <c r="M38" i="1"/>
  <c r="F39" i="1"/>
  <c r="L39" i="1"/>
  <c r="E40" i="1"/>
  <c r="J40" i="1"/>
  <c r="I41" i="1"/>
  <c r="N41" i="1"/>
  <c r="M42" i="1"/>
  <c r="F43" i="1"/>
  <c r="L43" i="1"/>
  <c r="E44" i="1"/>
  <c r="J44" i="1"/>
  <c r="I45" i="1"/>
  <c r="N45" i="1"/>
  <c r="M46" i="1"/>
  <c r="F47" i="1"/>
  <c r="L47" i="1"/>
  <c r="E48" i="1"/>
  <c r="J48" i="1"/>
  <c r="I49" i="1"/>
  <c r="N49" i="1"/>
  <c r="M50" i="1"/>
  <c r="F51" i="1"/>
  <c r="L51" i="1"/>
  <c r="E52" i="1"/>
  <c r="J52" i="1"/>
  <c r="I53" i="1"/>
  <c r="N53" i="1"/>
  <c r="M54" i="1"/>
  <c r="F55" i="1"/>
  <c r="L55" i="1"/>
  <c r="E56" i="1"/>
  <c r="J56" i="1"/>
  <c r="I57" i="1"/>
  <c r="N57" i="1"/>
  <c r="M58" i="1"/>
  <c r="F59" i="1"/>
  <c r="L59" i="1"/>
  <c r="E60" i="1"/>
  <c r="J60" i="1"/>
  <c r="I61" i="1"/>
  <c r="N61" i="1"/>
  <c r="M62" i="1"/>
  <c r="F63" i="1"/>
  <c r="L63" i="1"/>
  <c r="E64" i="1"/>
  <c r="J64" i="1"/>
  <c r="I65" i="1"/>
  <c r="N65" i="1"/>
  <c r="M66" i="1"/>
  <c r="F67" i="1"/>
  <c r="L67" i="1"/>
  <c r="E68" i="1"/>
  <c r="J68" i="1"/>
  <c r="I69" i="1"/>
  <c r="N69" i="1"/>
  <c r="M70" i="1"/>
  <c r="F71" i="1"/>
  <c r="M15" i="1"/>
  <c r="F16" i="1"/>
  <c r="L16" i="1"/>
  <c r="E17" i="1"/>
  <c r="J17" i="1"/>
  <c r="I18" i="1"/>
  <c r="N18" i="1"/>
  <c r="M19" i="1"/>
  <c r="F20" i="1"/>
  <c r="L20" i="1"/>
  <c r="E21" i="1"/>
  <c r="J21" i="1"/>
  <c r="I22" i="1"/>
  <c r="N22" i="1"/>
  <c r="M23" i="1"/>
  <c r="F24" i="1"/>
  <c r="L24" i="1"/>
  <c r="E25" i="1"/>
  <c r="J25" i="1"/>
  <c r="I26" i="1"/>
  <c r="N26" i="1"/>
  <c r="M27" i="1"/>
  <c r="F28" i="1"/>
  <c r="L28" i="1"/>
  <c r="E29" i="1"/>
  <c r="J29" i="1"/>
  <c r="I30" i="1"/>
  <c r="N30" i="1"/>
  <c r="M31" i="1"/>
  <c r="F32" i="1"/>
  <c r="L32" i="1"/>
  <c r="E33" i="1"/>
  <c r="J33" i="1"/>
  <c r="I34" i="1"/>
  <c r="N34" i="1"/>
  <c r="M35" i="1"/>
  <c r="F36" i="1"/>
  <c r="L36" i="1"/>
  <c r="E37" i="1"/>
  <c r="J37" i="1"/>
  <c r="I38" i="1"/>
  <c r="N38" i="1"/>
  <c r="M39" i="1"/>
  <c r="F40" i="1"/>
  <c r="L40" i="1"/>
  <c r="E41" i="1"/>
  <c r="J41" i="1"/>
  <c r="I42" i="1"/>
  <c r="N42" i="1"/>
  <c r="M43" i="1"/>
  <c r="F44" i="1"/>
  <c r="L44" i="1"/>
  <c r="E45" i="1"/>
  <c r="J45" i="1"/>
  <c r="I46" i="1"/>
  <c r="N46" i="1"/>
  <c r="M47" i="1"/>
  <c r="F48" i="1"/>
  <c r="L48" i="1"/>
  <c r="E49" i="1"/>
  <c r="J49" i="1"/>
  <c r="I50" i="1"/>
  <c r="N50" i="1"/>
  <c r="M51" i="1"/>
  <c r="F52" i="1"/>
  <c r="L52" i="1"/>
  <c r="E53" i="1"/>
  <c r="J53" i="1"/>
  <c r="I54" i="1"/>
  <c r="N54" i="1"/>
  <c r="M55" i="1"/>
  <c r="F56" i="1"/>
  <c r="L56" i="1"/>
  <c r="E57" i="1"/>
  <c r="J57" i="1"/>
  <c r="I58" i="1"/>
  <c r="N58" i="1"/>
  <c r="M59" i="1"/>
  <c r="F60" i="1"/>
  <c r="L60" i="1"/>
  <c r="E61" i="1"/>
  <c r="J61" i="1"/>
  <c r="I62" i="1"/>
  <c r="N62" i="1"/>
  <c r="M63" i="1"/>
  <c r="F64" i="1"/>
  <c r="L64" i="1"/>
  <c r="E65" i="1"/>
  <c r="J65" i="1"/>
  <c r="I66" i="1"/>
  <c r="N66" i="1"/>
  <c r="M67" i="1"/>
  <c r="F68" i="1"/>
  <c r="L68" i="1"/>
  <c r="E69" i="1"/>
  <c r="J69" i="1"/>
  <c r="I70" i="1"/>
  <c r="N70" i="1"/>
  <c r="I71" i="1"/>
  <c r="N71" i="1"/>
  <c r="M72" i="1"/>
  <c r="F73" i="1"/>
  <c r="L73" i="1"/>
  <c r="E74" i="1"/>
  <c r="J74" i="1"/>
  <c r="I75" i="1"/>
  <c r="N75" i="1"/>
  <c r="M76" i="1"/>
  <c r="F77" i="1"/>
  <c r="L77" i="1"/>
  <c r="E78" i="1"/>
  <c r="J78" i="1"/>
  <c r="I79" i="1"/>
  <c r="N79" i="1"/>
  <c r="H80" i="1"/>
  <c r="M80" i="1"/>
  <c r="F81" i="1"/>
  <c r="L81" i="1"/>
  <c r="E82" i="1"/>
  <c r="J82" i="1"/>
  <c r="D83" i="1"/>
  <c r="I83" i="1"/>
  <c r="N83" i="1"/>
  <c r="H84" i="1"/>
  <c r="M84" i="1"/>
  <c r="F85" i="1"/>
  <c r="L85" i="1"/>
  <c r="E86" i="1"/>
  <c r="J86" i="1"/>
  <c r="I87" i="1"/>
  <c r="N87" i="1"/>
  <c r="M88" i="1"/>
  <c r="F89" i="1"/>
  <c r="L89" i="1"/>
  <c r="E90" i="1"/>
  <c r="J90" i="1"/>
  <c r="I91" i="1"/>
  <c r="N91" i="1"/>
  <c r="M92" i="1"/>
  <c r="F93" i="1"/>
  <c r="L93" i="1"/>
  <c r="E94" i="1"/>
  <c r="J94" i="1"/>
  <c r="I95" i="1"/>
  <c r="N95" i="1"/>
  <c r="M96" i="1"/>
  <c r="F97" i="1"/>
  <c r="L97" i="1"/>
  <c r="E98" i="1"/>
  <c r="J98" i="1"/>
  <c r="I99" i="1"/>
  <c r="N99" i="1"/>
  <c r="M100" i="1"/>
  <c r="F101" i="1"/>
  <c r="L101" i="1"/>
  <c r="E102" i="1"/>
  <c r="J102" i="1"/>
  <c r="I103" i="1"/>
  <c r="N103" i="1"/>
  <c r="M104" i="1"/>
  <c r="F105" i="1"/>
  <c r="L105" i="1"/>
  <c r="E106" i="1"/>
  <c r="J106" i="1"/>
  <c r="I107" i="1"/>
  <c r="N107" i="1"/>
  <c r="M108" i="1"/>
  <c r="F109" i="1"/>
  <c r="L109" i="1"/>
  <c r="E110" i="1"/>
  <c r="J110" i="1"/>
  <c r="I111" i="1"/>
  <c r="N111" i="1"/>
  <c r="M112" i="1"/>
  <c r="F113" i="1"/>
  <c r="L113" i="1"/>
  <c r="E114" i="1"/>
  <c r="J114" i="1"/>
  <c r="J71" i="1"/>
  <c r="I72" i="1"/>
  <c r="N72" i="1"/>
  <c r="M73" i="1"/>
  <c r="F74" i="1"/>
  <c r="L74" i="1"/>
  <c r="E75" i="1"/>
  <c r="J75" i="1"/>
  <c r="I76" i="1"/>
  <c r="N76" i="1"/>
  <c r="M77" i="1"/>
  <c r="F78" i="1"/>
  <c r="L78" i="1"/>
  <c r="E79" i="1"/>
  <c r="J79" i="1"/>
  <c r="D80" i="1"/>
  <c r="I80" i="1"/>
  <c r="N80" i="1"/>
  <c r="M81" i="1"/>
  <c r="F82" i="1"/>
  <c r="L82" i="1"/>
  <c r="E83" i="1"/>
  <c r="J83" i="1"/>
  <c r="D84" i="1"/>
  <c r="I84" i="1"/>
  <c r="N84" i="1"/>
  <c r="H85" i="1"/>
  <c r="M85" i="1"/>
  <c r="F86" i="1"/>
  <c r="L86" i="1"/>
  <c r="E87" i="1"/>
  <c r="J87" i="1"/>
  <c r="I88" i="1"/>
  <c r="N88" i="1"/>
  <c r="M89" i="1"/>
  <c r="F90" i="1"/>
  <c r="L90" i="1"/>
  <c r="E91" i="1"/>
  <c r="J91" i="1"/>
  <c r="I92" i="1"/>
  <c r="N92" i="1"/>
  <c r="M93" i="1"/>
  <c r="F94" i="1"/>
  <c r="L94" i="1"/>
  <c r="E95" i="1"/>
  <c r="J95" i="1"/>
  <c r="I96" i="1"/>
  <c r="N96" i="1"/>
  <c r="M97" i="1"/>
  <c r="F98" i="1"/>
  <c r="L98" i="1"/>
  <c r="E99" i="1"/>
  <c r="J99" i="1"/>
  <c r="I100" i="1"/>
  <c r="N100" i="1"/>
  <c r="M101" i="1"/>
  <c r="F102" i="1"/>
  <c r="L102" i="1"/>
  <c r="E103" i="1"/>
  <c r="J103" i="1"/>
  <c r="I104" i="1"/>
  <c r="N104" i="1"/>
  <c r="M105" i="1"/>
  <c r="F106" i="1"/>
  <c r="L106" i="1"/>
  <c r="E107" i="1"/>
  <c r="J107" i="1"/>
  <c r="I108" i="1"/>
  <c r="N108" i="1"/>
  <c r="M109" i="1"/>
  <c r="F110" i="1"/>
  <c r="L110" i="1"/>
  <c r="E111" i="1"/>
  <c r="J111" i="1"/>
  <c r="I112" i="1"/>
  <c r="N112" i="1"/>
  <c r="M113" i="1"/>
  <c r="F114" i="1"/>
  <c r="L114" i="1"/>
  <c r="L71" i="1"/>
  <c r="E72" i="1"/>
  <c r="J72" i="1"/>
  <c r="I73" i="1"/>
  <c r="N73" i="1"/>
  <c r="M74" i="1"/>
  <c r="F75" i="1"/>
  <c r="L75" i="1"/>
  <c r="E76" i="1"/>
  <c r="J76" i="1"/>
  <c r="I77" i="1"/>
  <c r="N77" i="1"/>
  <c r="M78" i="1"/>
  <c r="F79" i="1"/>
  <c r="L79" i="1"/>
  <c r="E80" i="1"/>
  <c r="J80" i="1"/>
  <c r="I81" i="1"/>
  <c r="N81" i="1"/>
  <c r="M82" i="1"/>
  <c r="F83" i="1"/>
  <c r="L83" i="1"/>
  <c r="E84" i="1"/>
  <c r="J84" i="1"/>
  <c r="D85" i="1"/>
  <c r="I85" i="1"/>
  <c r="N85" i="1"/>
  <c r="M86" i="1"/>
  <c r="F87" i="1"/>
  <c r="L87" i="1"/>
  <c r="E88" i="1"/>
  <c r="J88" i="1"/>
  <c r="I89" i="1"/>
  <c r="N89" i="1"/>
  <c r="M90" i="1"/>
  <c r="F91" i="1"/>
  <c r="L91" i="1"/>
  <c r="E92" i="1"/>
  <c r="J92" i="1"/>
  <c r="I93" i="1"/>
  <c r="N93" i="1"/>
  <c r="M94" i="1"/>
  <c r="F95" i="1"/>
  <c r="L95" i="1"/>
  <c r="E96" i="1"/>
  <c r="J96" i="1"/>
  <c r="I97" i="1"/>
  <c r="N97" i="1"/>
  <c r="M98" i="1"/>
  <c r="F99" i="1"/>
  <c r="L99" i="1"/>
  <c r="E100" i="1"/>
  <c r="J100" i="1"/>
  <c r="I101" i="1"/>
  <c r="N101" i="1"/>
  <c r="M102" i="1"/>
  <c r="F103" i="1"/>
  <c r="L103" i="1"/>
  <c r="E104" i="1"/>
  <c r="J104" i="1"/>
  <c r="I105" i="1"/>
  <c r="N105" i="1"/>
  <c r="M106" i="1"/>
  <c r="F107" i="1"/>
  <c r="L107" i="1"/>
  <c r="E108" i="1"/>
  <c r="J108" i="1"/>
  <c r="I109" i="1"/>
  <c r="N109" i="1"/>
  <c r="M110" i="1"/>
  <c r="F111" i="1"/>
  <c r="L111" i="1"/>
  <c r="E112" i="1"/>
  <c r="J112" i="1"/>
  <c r="I113" i="1"/>
  <c r="N113" i="1"/>
  <c r="M114" i="1"/>
  <c r="M71" i="1"/>
  <c r="F72" i="1"/>
  <c r="L72" i="1"/>
  <c r="E73" i="1"/>
  <c r="J73" i="1"/>
  <c r="I74" i="1"/>
  <c r="N74" i="1"/>
  <c r="M75" i="1"/>
  <c r="F76" i="1"/>
  <c r="L76" i="1"/>
  <c r="E77" i="1"/>
  <c r="J77" i="1"/>
  <c r="I78" i="1"/>
  <c r="N78" i="1"/>
  <c r="M79" i="1"/>
  <c r="F80" i="1"/>
  <c r="L80" i="1"/>
  <c r="E81" i="1"/>
  <c r="J81" i="1"/>
  <c r="I82" i="1"/>
  <c r="N82" i="1"/>
  <c r="H83" i="1"/>
  <c r="M83" i="1"/>
  <c r="F84" i="1"/>
  <c r="L84" i="1"/>
  <c r="E85" i="1"/>
  <c r="J85" i="1"/>
  <c r="I86" i="1"/>
  <c r="N86" i="1"/>
  <c r="M87" i="1"/>
  <c r="F88" i="1"/>
  <c r="L88" i="1"/>
  <c r="E89" i="1"/>
  <c r="J89" i="1"/>
  <c r="I90" i="1"/>
  <c r="N90" i="1"/>
  <c r="M91" i="1"/>
  <c r="F92" i="1"/>
  <c r="L92" i="1"/>
  <c r="E93" i="1"/>
  <c r="J93" i="1"/>
  <c r="I94" i="1"/>
  <c r="N94" i="1"/>
  <c r="M95" i="1"/>
  <c r="F96" i="1"/>
  <c r="L96" i="1"/>
  <c r="E97" i="1"/>
  <c r="J97" i="1"/>
  <c r="I98" i="1"/>
  <c r="N98" i="1"/>
  <c r="M99" i="1"/>
  <c r="F100" i="1"/>
  <c r="L100" i="1"/>
  <c r="E101" i="1"/>
  <c r="J101" i="1"/>
  <c r="I102" i="1"/>
  <c r="N102" i="1"/>
  <c r="M103" i="1"/>
  <c r="F104" i="1"/>
  <c r="L104" i="1"/>
  <c r="E105" i="1"/>
  <c r="J105" i="1"/>
  <c r="I106" i="1"/>
  <c r="N106" i="1"/>
  <c r="M107" i="1"/>
  <c r="F108" i="1"/>
  <c r="L108" i="1"/>
  <c r="E109" i="1"/>
  <c r="J109" i="1"/>
  <c r="I110" i="1"/>
  <c r="N110" i="1"/>
  <c r="M111" i="1"/>
  <c r="F112" i="1"/>
  <c r="L112" i="1"/>
  <c r="E113" i="1"/>
  <c r="J113" i="1"/>
  <c r="I114" i="1"/>
  <c r="N114" i="1"/>
  <c r="L12" i="1"/>
  <c r="M13" i="1"/>
  <c r="N14" i="1"/>
  <c r="M12" i="1"/>
  <c r="N13" i="1"/>
  <c r="N12" i="1"/>
  <c r="L13" i="1"/>
  <c r="M14" i="1"/>
  <c r="L14" i="1"/>
  <c r="N11" i="1"/>
  <c r="M11" i="1"/>
  <c r="L11" i="1"/>
  <c r="I13" i="1"/>
  <c r="J14" i="1"/>
  <c r="I12" i="1"/>
  <c r="J13" i="1"/>
  <c r="J12" i="1"/>
  <c r="H14" i="1"/>
  <c r="I14" i="1"/>
  <c r="J11" i="1"/>
  <c r="I11" i="1"/>
  <c r="E13" i="1"/>
  <c r="F14" i="1"/>
  <c r="E12" i="1"/>
  <c r="F13" i="1"/>
  <c r="F12" i="1"/>
  <c r="D14" i="1"/>
  <c r="E14" i="1"/>
  <c r="F11" i="1"/>
  <c r="E11" i="1"/>
  <c r="I6" i="7" l="1"/>
  <c r="K6" i="7" s="1"/>
  <c r="J6" i="7"/>
  <c r="L6" i="7" s="1"/>
  <c r="M6" i="7"/>
  <c r="N6" i="7"/>
  <c r="O6" i="7"/>
  <c r="P6" i="7"/>
  <c r="I7" i="7"/>
  <c r="K7" i="7" s="1"/>
  <c r="J7" i="7"/>
  <c r="L7" i="7" s="1"/>
  <c r="M7" i="7"/>
  <c r="N7" i="7"/>
  <c r="O7" i="7"/>
  <c r="P7" i="7"/>
  <c r="I8" i="7"/>
  <c r="K8" i="7" s="1"/>
  <c r="J8" i="7"/>
  <c r="L8" i="7" s="1"/>
  <c r="M8" i="7"/>
  <c r="N8" i="7"/>
  <c r="O8" i="7"/>
  <c r="P8" i="7"/>
  <c r="I9" i="7"/>
  <c r="K9" i="7" s="1"/>
  <c r="J9" i="7"/>
  <c r="L9" i="7" s="1"/>
  <c r="M9" i="7"/>
  <c r="N9" i="7"/>
  <c r="O9" i="7"/>
  <c r="P9" i="7"/>
  <c r="I10" i="7"/>
  <c r="K10" i="7" s="1"/>
  <c r="J10" i="7"/>
  <c r="L10" i="7" s="1"/>
  <c r="M10" i="7"/>
  <c r="N10" i="7"/>
  <c r="O10" i="7"/>
  <c r="P10" i="7"/>
  <c r="I11" i="7"/>
  <c r="K11" i="7" s="1"/>
  <c r="J11" i="7"/>
  <c r="L11" i="7" s="1"/>
  <c r="M11" i="7"/>
  <c r="N11" i="7"/>
  <c r="O11" i="7"/>
  <c r="P11" i="7"/>
  <c r="I12" i="7"/>
  <c r="K12" i="7" s="1"/>
  <c r="J12" i="7"/>
  <c r="L12" i="7" s="1"/>
  <c r="M12" i="7"/>
  <c r="N12" i="7"/>
  <c r="O12" i="7"/>
  <c r="P12" i="7"/>
  <c r="I13" i="7"/>
  <c r="K13" i="7" s="1"/>
  <c r="J13" i="7"/>
  <c r="L13" i="7" s="1"/>
  <c r="M13" i="7"/>
  <c r="N13" i="7"/>
  <c r="O13" i="7"/>
  <c r="P13" i="7"/>
  <c r="I14" i="7"/>
  <c r="K14" i="7" s="1"/>
  <c r="J14" i="7"/>
  <c r="L14" i="7" s="1"/>
  <c r="M14" i="7"/>
  <c r="N14" i="7"/>
  <c r="O14" i="7"/>
  <c r="P14" i="7"/>
  <c r="I15" i="7"/>
  <c r="K15" i="7" s="1"/>
  <c r="J15" i="7"/>
  <c r="L15" i="7" s="1"/>
  <c r="M15" i="7"/>
  <c r="N15" i="7"/>
  <c r="O15" i="7"/>
  <c r="P15" i="7"/>
  <c r="I16" i="7"/>
  <c r="K16" i="7" s="1"/>
  <c r="J16" i="7"/>
  <c r="L16" i="7" s="1"/>
  <c r="M16" i="7"/>
  <c r="N16" i="7"/>
  <c r="O16" i="7"/>
  <c r="P16" i="7"/>
  <c r="I17" i="7"/>
  <c r="K17" i="7" s="1"/>
  <c r="J17" i="7"/>
  <c r="L17" i="7" s="1"/>
  <c r="M17" i="7"/>
  <c r="N17" i="7"/>
  <c r="O17" i="7"/>
  <c r="P17" i="7"/>
  <c r="I18" i="7"/>
  <c r="K18" i="7" s="1"/>
  <c r="J18" i="7"/>
  <c r="L18" i="7" s="1"/>
  <c r="M18" i="7"/>
  <c r="N18" i="7"/>
  <c r="O18" i="7"/>
  <c r="P18" i="7"/>
  <c r="I19" i="7"/>
  <c r="K19" i="7" s="1"/>
  <c r="J19" i="7"/>
  <c r="L19" i="7" s="1"/>
  <c r="M19" i="7"/>
  <c r="N19" i="7"/>
  <c r="O19" i="7"/>
  <c r="P19" i="7"/>
  <c r="I20" i="7"/>
  <c r="K20" i="7" s="1"/>
  <c r="J20" i="7"/>
  <c r="L20" i="7" s="1"/>
  <c r="M20" i="7"/>
  <c r="N20" i="7"/>
  <c r="O20" i="7"/>
  <c r="P20" i="7"/>
  <c r="I21" i="7"/>
  <c r="K21" i="7" s="1"/>
  <c r="J21" i="7"/>
  <c r="L21" i="7" s="1"/>
  <c r="M21" i="7"/>
  <c r="N21" i="7"/>
  <c r="O21" i="7"/>
  <c r="P21" i="7"/>
  <c r="I22" i="7"/>
  <c r="K22" i="7" s="1"/>
  <c r="J22" i="7"/>
  <c r="L22" i="7" s="1"/>
  <c r="M22" i="7"/>
  <c r="N22" i="7"/>
  <c r="O22" i="7"/>
  <c r="P22" i="7"/>
  <c r="I23" i="7"/>
  <c r="K23" i="7" s="1"/>
  <c r="J23" i="7"/>
  <c r="L23" i="7" s="1"/>
  <c r="M23" i="7"/>
  <c r="N23" i="7"/>
  <c r="O23" i="7"/>
  <c r="P23" i="7"/>
  <c r="I24" i="7"/>
  <c r="K24" i="7" s="1"/>
  <c r="J24" i="7"/>
  <c r="L24" i="7" s="1"/>
  <c r="M24" i="7"/>
  <c r="N24" i="7"/>
  <c r="O24" i="7"/>
  <c r="P24" i="7"/>
  <c r="I25" i="7"/>
  <c r="K25" i="7" s="1"/>
  <c r="J25" i="7"/>
  <c r="L25" i="7" s="1"/>
  <c r="M25" i="7"/>
  <c r="N25" i="7"/>
  <c r="O25" i="7"/>
  <c r="P25" i="7"/>
  <c r="I26" i="7"/>
  <c r="K26" i="7" s="1"/>
  <c r="J26" i="7"/>
  <c r="L26" i="7" s="1"/>
  <c r="M26" i="7"/>
  <c r="N26" i="7"/>
  <c r="O26" i="7"/>
  <c r="P26" i="7"/>
  <c r="I27" i="7"/>
  <c r="K27" i="7" s="1"/>
  <c r="J27" i="7"/>
  <c r="L27" i="7" s="1"/>
  <c r="M27" i="7"/>
  <c r="N27" i="7"/>
  <c r="O27" i="7"/>
  <c r="P27" i="7"/>
  <c r="I28" i="7"/>
  <c r="K28" i="7" s="1"/>
  <c r="J28" i="7"/>
  <c r="L28" i="7" s="1"/>
  <c r="M28" i="7"/>
  <c r="N28" i="7"/>
  <c r="O28" i="7"/>
  <c r="P28" i="7"/>
  <c r="I29" i="7"/>
  <c r="K29" i="7" s="1"/>
  <c r="J29" i="7"/>
  <c r="L29" i="7" s="1"/>
  <c r="M29" i="7"/>
  <c r="N29" i="7"/>
  <c r="O29" i="7"/>
  <c r="P29" i="7"/>
  <c r="I30" i="7"/>
  <c r="K30" i="7" s="1"/>
  <c r="J30" i="7"/>
  <c r="L30" i="7" s="1"/>
  <c r="M30" i="7"/>
  <c r="N30" i="7"/>
  <c r="O30" i="7"/>
  <c r="P30" i="7"/>
  <c r="I31" i="7"/>
  <c r="K31" i="7" s="1"/>
  <c r="J31" i="7"/>
  <c r="L31" i="7" s="1"/>
  <c r="M31" i="7"/>
  <c r="N31" i="7"/>
  <c r="O31" i="7"/>
  <c r="P31" i="7"/>
  <c r="I32" i="7"/>
  <c r="K32" i="7" s="1"/>
  <c r="J32" i="7"/>
  <c r="L32" i="7" s="1"/>
  <c r="M32" i="7"/>
  <c r="N32" i="7"/>
  <c r="O32" i="7"/>
  <c r="P32" i="7"/>
  <c r="I33" i="7"/>
  <c r="K33" i="7" s="1"/>
  <c r="J33" i="7"/>
  <c r="L33" i="7" s="1"/>
  <c r="M33" i="7"/>
  <c r="N33" i="7"/>
  <c r="O33" i="7"/>
  <c r="P33" i="7"/>
  <c r="I34" i="7"/>
  <c r="K34" i="7" s="1"/>
  <c r="J34" i="7"/>
  <c r="L34" i="7" s="1"/>
  <c r="M34" i="7"/>
  <c r="N34" i="7"/>
  <c r="O34" i="7"/>
  <c r="P34" i="7"/>
  <c r="I36" i="7"/>
  <c r="K36" i="7" s="1"/>
  <c r="J36" i="7"/>
  <c r="L36" i="7" s="1"/>
  <c r="M36" i="7"/>
  <c r="N36" i="7"/>
  <c r="O36" i="7"/>
  <c r="P36" i="7"/>
  <c r="I37" i="7"/>
  <c r="K37" i="7" s="1"/>
  <c r="J37" i="7"/>
  <c r="L37" i="7" s="1"/>
  <c r="M37" i="7"/>
  <c r="N37" i="7"/>
  <c r="O37" i="7"/>
  <c r="P37" i="7"/>
  <c r="I38" i="7"/>
  <c r="K38" i="7" s="1"/>
  <c r="J38" i="7"/>
  <c r="L38" i="7" s="1"/>
  <c r="M38" i="7"/>
  <c r="N38" i="7"/>
  <c r="O38" i="7"/>
  <c r="P38" i="7"/>
  <c r="I39" i="7"/>
  <c r="K39" i="7" s="1"/>
  <c r="J39" i="7"/>
  <c r="L39" i="7" s="1"/>
  <c r="M39" i="7"/>
  <c r="N39" i="7"/>
  <c r="O39" i="7"/>
  <c r="P39" i="7"/>
  <c r="I40" i="7"/>
  <c r="K40" i="7" s="1"/>
  <c r="J40" i="7"/>
  <c r="L40" i="7" s="1"/>
  <c r="M40" i="7"/>
  <c r="N40" i="7"/>
  <c r="O40" i="7"/>
  <c r="P40" i="7"/>
  <c r="I41" i="7"/>
  <c r="K41" i="7" s="1"/>
  <c r="J41" i="7"/>
  <c r="L41" i="7" s="1"/>
  <c r="M41" i="7"/>
  <c r="N41" i="7"/>
  <c r="O41" i="7"/>
  <c r="P41" i="7"/>
  <c r="I42" i="7"/>
  <c r="K42" i="7" s="1"/>
  <c r="J42" i="7"/>
  <c r="L42" i="7" s="1"/>
  <c r="M42" i="7"/>
  <c r="N42" i="7"/>
  <c r="O42" i="7"/>
  <c r="P42" i="7"/>
  <c r="I43" i="7"/>
  <c r="K43" i="7" s="1"/>
  <c r="J43" i="7"/>
  <c r="L43" i="7" s="1"/>
  <c r="M43" i="7"/>
  <c r="N43" i="7"/>
  <c r="O43" i="7"/>
  <c r="P43" i="7"/>
  <c r="I44" i="7"/>
  <c r="K44" i="7" s="1"/>
  <c r="J44" i="7"/>
  <c r="L44" i="7" s="1"/>
  <c r="M44" i="7"/>
  <c r="N44" i="7"/>
  <c r="O44" i="7"/>
  <c r="P44" i="7"/>
  <c r="I45" i="7"/>
  <c r="K45" i="7" s="1"/>
  <c r="J45" i="7"/>
  <c r="L45" i="7" s="1"/>
  <c r="M45" i="7"/>
  <c r="N45" i="7"/>
  <c r="O45" i="7"/>
  <c r="P45" i="7"/>
  <c r="I46" i="7"/>
  <c r="K46" i="7" s="1"/>
  <c r="J46" i="7"/>
  <c r="L46" i="7" s="1"/>
  <c r="M46" i="7"/>
  <c r="N46" i="7"/>
  <c r="O46" i="7"/>
  <c r="P46" i="7"/>
  <c r="I47" i="7"/>
  <c r="K47" i="7" s="1"/>
  <c r="J47" i="7"/>
  <c r="L47" i="7" s="1"/>
  <c r="M47" i="7"/>
  <c r="N47" i="7"/>
  <c r="O47" i="7"/>
  <c r="P47" i="7"/>
  <c r="I48" i="7"/>
  <c r="K48" i="7" s="1"/>
  <c r="J48" i="7"/>
  <c r="L48" i="7" s="1"/>
  <c r="M48" i="7"/>
  <c r="N48" i="7"/>
  <c r="O48" i="7"/>
  <c r="P48" i="7"/>
  <c r="I49" i="7"/>
  <c r="K49" i="7" s="1"/>
  <c r="J49" i="7"/>
  <c r="L49" i="7" s="1"/>
  <c r="M49" i="7"/>
  <c r="N49" i="7"/>
  <c r="O49" i="7"/>
  <c r="P49" i="7"/>
  <c r="I50" i="7"/>
  <c r="K50" i="7" s="1"/>
  <c r="J50" i="7"/>
  <c r="L50" i="7" s="1"/>
  <c r="M50" i="7"/>
  <c r="N50" i="7"/>
  <c r="O50" i="7"/>
  <c r="P50" i="7"/>
  <c r="I51" i="7"/>
  <c r="K51" i="7" s="1"/>
  <c r="J51" i="7"/>
  <c r="L51" i="7" s="1"/>
  <c r="M51" i="7"/>
  <c r="N51" i="7"/>
  <c r="O51" i="7"/>
  <c r="P51" i="7"/>
  <c r="I52" i="7"/>
  <c r="K52" i="7" s="1"/>
  <c r="J52" i="7"/>
  <c r="L52" i="7" s="1"/>
  <c r="M52" i="7"/>
  <c r="N52" i="7"/>
  <c r="O52" i="7"/>
  <c r="P52" i="7"/>
  <c r="I53" i="7"/>
  <c r="K53" i="7" s="1"/>
  <c r="J53" i="7"/>
  <c r="L53" i="7" s="1"/>
  <c r="M53" i="7"/>
  <c r="N53" i="7"/>
  <c r="O53" i="7"/>
  <c r="P53" i="7"/>
  <c r="I54" i="7"/>
  <c r="K54" i="7" s="1"/>
  <c r="J54" i="7"/>
  <c r="L54" i="7" s="1"/>
  <c r="M54" i="7"/>
  <c r="N54" i="7"/>
  <c r="O54" i="7"/>
  <c r="P54" i="7"/>
  <c r="I55" i="7"/>
  <c r="K55" i="7" s="1"/>
  <c r="J55" i="7"/>
  <c r="L55" i="7" s="1"/>
  <c r="M55" i="7"/>
  <c r="N55" i="7"/>
  <c r="O55" i="7"/>
  <c r="P55" i="7"/>
  <c r="I56" i="7"/>
  <c r="K56" i="7" s="1"/>
  <c r="J56" i="7"/>
  <c r="L56" i="7" s="1"/>
  <c r="M56" i="7"/>
  <c r="N56" i="7"/>
  <c r="O56" i="7"/>
  <c r="P56" i="7"/>
  <c r="I57" i="7"/>
  <c r="K57" i="7" s="1"/>
  <c r="J57" i="7"/>
  <c r="L57" i="7" s="1"/>
  <c r="M57" i="7"/>
  <c r="N57" i="7"/>
  <c r="O57" i="7"/>
  <c r="P57" i="7"/>
  <c r="I58" i="7"/>
  <c r="K58" i="7" s="1"/>
  <c r="J58" i="7"/>
  <c r="L58" i="7" s="1"/>
  <c r="M58" i="7"/>
  <c r="N58" i="7"/>
  <c r="O58" i="7"/>
  <c r="P58" i="7"/>
  <c r="I59" i="7"/>
  <c r="K59" i="7" s="1"/>
  <c r="J59" i="7"/>
  <c r="L59" i="7" s="1"/>
  <c r="M59" i="7"/>
  <c r="N59" i="7"/>
  <c r="O59" i="7"/>
  <c r="P59" i="7"/>
  <c r="I60" i="7"/>
  <c r="K60" i="7" s="1"/>
  <c r="J60" i="7"/>
  <c r="L60" i="7" s="1"/>
  <c r="M60" i="7"/>
  <c r="N60" i="7"/>
  <c r="O60" i="7"/>
  <c r="P60" i="7"/>
  <c r="I61" i="7"/>
  <c r="K61" i="7" s="1"/>
  <c r="J61" i="7"/>
  <c r="L61" i="7" s="1"/>
  <c r="M61" i="7"/>
  <c r="N61" i="7"/>
  <c r="O61" i="7"/>
  <c r="P61" i="7"/>
  <c r="I62" i="7"/>
  <c r="K62" i="7" s="1"/>
  <c r="J62" i="7"/>
  <c r="L62" i="7" s="1"/>
  <c r="M62" i="7"/>
  <c r="N62" i="7"/>
  <c r="O62" i="7"/>
  <c r="P62" i="7"/>
  <c r="I63" i="7"/>
  <c r="K63" i="7" s="1"/>
  <c r="J63" i="7"/>
  <c r="L63" i="7" s="1"/>
  <c r="M63" i="7"/>
  <c r="N63" i="7"/>
  <c r="O63" i="7"/>
  <c r="P63" i="7"/>
  <c r="I64" i="7"/>
  <c r="K64" i="7" s="1"/>
  <c r="J64" i="7"/>
  <c r="L64" i="7" s="1"/>
  <c r="M64" i="7"/>
  <c r="N64" i="7"/>
  <c r="O64" i="7"/>
  <c r="P64" i="7"/>
  <c r="I65" i="7"/>
  <c r="K65" i="7" s="1"/>
  <c r="J65" i="7"/>
  <c r="L65" i="7" s="1"/>
  <c r="M65" i="7"/>
  <c r="N65" i="7"/>
  <c r="O65" i="7"/>
  <c r="P65" i="7"/>
  <c r="J66" i="7"/>
  <c r="L66" i="7" s="1"/>
  <c r="N66" i="7"/>
  <c r="P66" i="7"/>
  <c r="J67" i="7"/>
  <c r="L67" i="7"/>
  <c r="N67" i="7"/>
  <c r="P67" i="7"/>
  <c r="D87" i="1"/>
  <c r="D15" i="1"/>
  <c r="D89" i="1"/>
  <c r="D11" i="1"/>
  <c r="D90" i="1"/>
  <c r="D26" i="1"/>
  <c r="D91" i="1"/>
  <c r="D42" i="1"/>
  <c r="D92" i="1"/>
  <c r="D58" i="1"/>
  <c r="D93" i="1"/>
  <c r="D73" i="1"/>
  <c r="D24" i="1"/>
  <c r="D95" i="1"/>
  <c r="D64" i="1"/>
  <c r="D39" i="1"/>
  <c r="D79" i="1"/>
  <c r="D99" i="1"/>
  <c r="D54" i="1"/>
  <c r="D55" i="1"/>
  <c r="D13" i="1"/>
  <c r="D12" i="1"/>
  <c r="D100" i="1"/>
  <c r="D31" i="1"/>
  <c r="D102" i="1"/>
  <c r="D62" i="1"/>
  <c r="D61" i="1"/>
  <c r="D103" i="1"/>
  <c r="D21" i="1"/>
  <c r="D20" i="1"/>
  <c r="D19" i="1"/>
  <c r="D53" i="1"/>
  <c r="D25" i="1"/>
  <c r="D106" i="1"/>
  <c r="D37" i="1"/>
  <c r="D36" i="1"/>
  <c r="D78" i="1"/>
  <c r="D77" i="1"/>
  <c r="D108" i="1"/>
  <c r="D56" i="1"/>
  <c r="D59" i="1"/>
  <c r="D32" i="1"/>
  <c r="D44" i="1"/>
  <c r="D109" i="1"/>
  <c r="D49" i="1"/>
  <c r="D82" i="1"/>
  <c r="D111" i="1"/>
  <c r="D71" i="1"/>
  <c r="D113" i="1"/>
  <c r="D41" i="1"/>
  <c r="D52" i="1"/>
  <c r="D74" i="1"/>
  <c r="H75" i="1"/>
  <c r="H96" i="1"/>
  <c r="H76" i="1"/>
  <c r="H104" i="1"/>
  <c r="H30" i="1"/>
  <c r="H29" i="1"/>
  <c r="H70" i="1"/>
  <c r="H23" i="1"/>
  <c r="H72" i="1"/>
  <c r="H22" i="1"/>
  <c r="H40" i="1"/>
  <c r="H110" i="1"/>
  <c r="H81" i="1"/>
  <c r="H50" i="1"/>
  <c r="H112" i="1"/>
  <c r="H33" i="1"/>
  <c r="H114" i="1"/>
  <c r="H51" i="1"/>
  <c r="H67" i="1"/>
  <c r="H45" i="1"/>
  <c r="H87" i="1"/>
  <c r="H15" i="1"/>
  <c r="H11" i="1"/>
  <c r="H89" i="1"/>
  <c r="H90" i="1"/>
  <c r="H26" i="1"/>
  <c r="H91" i="1"/>
  <c r="H42" i="1"/>
  <c r="H92" i="1"/>
  <c r="H58" i="1"/>
  <c r="H93" i="1"/>
  <c r="H73" i="1"/>
  <c r="H24" i="1"/>
  <c r="H95" i="1"/>
  <c r="H64" i="1"/>
  <c r="H39" i="1"/>
  <c r="H79" i="1"/>
  <c r="H99" i="1"/>
  <c r="H55" i="1"/>
  <c r="H54" i="1"/>
  <c r="H13" i="1"/>
  <c r="H12" i="1"/>
  <c r="H100" i="1"/>
  <c r="H31" i="1"/>
  <c r="H102" i="1"/>
  <c r="H62" i="1"/>
  <c r="H61" i="1"/>
  <c r="H103" i="1"/>
  <c r="H21" i="1"/>
  <c r="H20" i="1"/>
  <c r="H19" i="1"/>
  <c r="H53" i="1"/>
  <c r="H25" i="1"/>
  <c r="H106" i="1"/>
  <c r="H37" i="1"/>
  <c r="H36" i="1"/>
  <c r="H78" i="1"/>
  <c r="H77" i="1"/>
  <c r="H108" i="1"/>
  <c r="H56" i="1"/>
  <c r="H59" i="1"/>
  <c r="H32" i="1"/>
  <c r="H44" i="1"/>
  <c r="H109" i="1"/>
  <c r="H49" i="1"/>
  <c r="H111" i="1"/>
  <c r="H82" i="1"/>
  <c r="H71" i="1"/>
  <c r="H113" i="1"/>
  <c r="H41" i="1"/>
  <c r="H52" i="1"/>
  <c r="H74" i="1"/>
  <c r="H97" i="1"/>
  <c r="H69" i="1"/>
  <c r="H68" i="1"/>
  <c r="H98" i="1"/>
  <c r="H35" i="1"/>
  <c r="H34" i="1"/>
  <c r="H43" i="1"/>
  <c r="H101" i="1"/>
  <c r="H47" i="1"/>
  <c r="H46" i="1"/>
  <c r="H38" i="1"/>
  <c r="H57" i="1"/>
  <c r="D86" i="1"/>
  <c r="D16" i="1"/>
  <c r="D88" i="1"/>
  <c r="D28" i="1"/>
  <c r="D27" i="1"/>
  <c r="D94" i="1"/>
  <c r="D66" i="1"/>
  <c r="D65" i="1"/>
  <c r="D96" i="1"/>
  <c r="D76" i="1"/>
  <c r="D75" i="1"/>
  <c r="D97" i="1"/>
  <c r="D69" i="1"/>
  <c r="D68" i="1"/>
  <c r="D98" i="1"/>
  <c r="D34" i="1"/>
  <c r="D35" i="1"/>
  <c r="D43" i="1"/>
  <c r="D101" i="1"/>
  <c r="D46" i="1"/>
  <c r="D47" i="1"/>
  <c r="D38" i="1"/>
  <c r="D48" i="1"/>
  <c r="D60" i="1"/>
  <c r="D104" i="1"/>
  <c r="D30" i="1"/>
  <c r="D29" i="1"/>
  <c r="D70" i="1"/>
  <c r="D105" i="1"/>
  <c r="D63" i="1"/>
  <c r="D107" i="1"/>
  <c r="D18" i="1"/>
  <c r="D17" i="1"/>
  <c r="D23" i="1"/>
  <c r="D72" i="1"/>
  <c r="D22" i="1"/>
  <c r="D57" i="1"/>
  <c r="D40" i="1"/>
  <c r="D110" i="1"/>
  <c r="D81" i="1"/>
  <c r="D50" i="1"/>
  <c r="D112" i="1"/>
  <c r="D33" i="1"/>
  <c r="D114" i="1"/>
  <c r="D51" i="1"/>
  <c r="D67" i="1"/>
  <c r="D45" i="1"/>
  <c r="H86" i="1"/>
  <c r="H16" i="1"/>
  <c r="H88" i="1"/>
  <c r="H27" i="1"/>
  <c r="H28" i="1"/>
  <c r="H94" i="1"/>
  <c r="H66" i="1"/>
  <c r="H65" i="1"/>
  <c r="H48" i="1"/>
  <c r="H60" i="1"/>
  <c r="H105" i="1"/>
  <c r="H63" i="1"/>
  <c r="H107" i="1"/>
  <c r="H18" i="1"/>
  <c r="H17" i="1"/>
  <c r="L2" i="3" l="1"/>
  <c r="I9" i="3" l="1"/>
  <c r="L4" i="3" l="1"/>
  <c r="L3" i="3"/>
  <c r="L8" i="3" s="1"/>
  <c r="J7" i="3" l="1"/>
  <c r="J9" i="3"/>
  <c r="J8" i="3"/>
  <c r="L9" i="3"/>
  <c r="G8" i="3"/>
  <c r="G7" i="3"/>
  <c r="I7" i="3"/>
  <c r="L7" i="3"/>
  <c r="I8" i="3"/>
  <c r="G9" i="3"/>
</calcChain>
</file>

<file path=xl/sharedStrings.xml><?xml version="1.0" encoding="utf-8"?>
<sst xmlns="http://schemas.openxmlformats.org/spreadsheetml/2006/main" count="1194" uniqueCount="257">
  <si>
    <t>Sedan 20 Ft</t>
  </si>
  <si>
    <t>Sedan 40 Ft</t>
  </si>
  <si>
    <t>Buenos Aires</t>
  </si>
  <si>
    <t>Adélaide</t>
  </si>
  <si>
    <t>Brisbane</t>
  </si>
  <si>
    <t>Fremantle</t>
  </si>
  <si>
    <t>Melbourne</t>
  </si>
  <si>
    <t>Sydney</t>
  </si>
  <si>
    <t>Bahrain</t>
  </si>
  <si>
    <t>Santos</t>
  </si>
  <si>
    <t xml:space="preserve">San Antonio </t>
  </si>
  <si>
    <t>Valparaiso</t>
  </si>
  <si>
    <t>Chongqing</t>
  </si>
  <si>
    <t>Shanghai</t>
  </si>
  <si>
    <t>Xingang</t>
  </si>
  <si>
    <t>Cartagena</t>
  </si>
  <si>
    <t>Limassol</t>
  </si>
  <si>
    <t>Guayaquil</t>
  </si>
  <si>
    <t>Alexandrie</t>
  </si>
  <si>
    <t>Hong Kong</t>
  </si>
  <si>
    <t>Calcutta / Kolkata</t>
  </si>
  <si>
    <t>Chennai</t>
  </si>
  <si>
    <t>Nhava Sheva</t>
  </si>
  <si>
    <t>Jakarta</t>
  </si>
  <si>
    <t>Ashdod</t>
  </si>
  <si>
    <t>Nagoya</t>
  </si>
  <si>
    <t>Aqaba</t>
  </si>
  <si>
    <t>Busan</t>
  </si>
  <si>
    <t>Kuwait</t>
  </si>
  <si>
    <t>Shuwaikh</t>
  </si>
  <si>
    <t>Beirut</t>
  </si>
  <si>
    <t>Port Kelang</t>
  </si>
  <si>
    <t>Casablanca</t>
  </si>
  <si>
    <t>Altamira</t>
  </si>
  <si>
    <t>Veracruz</t>
  </si>
  <si>
    <t xml:space="preserve">Auckland </t>
  </si>
  <si>
    <t xml:space="preserve">Lyttelton </t>
  </si>
  <si>
    <t>Sohar</t>
  </si>
  <si>
    <t>Asuncion</t>
  </si>
  <si>
    <t>Callao</t>
  </si>
  <si>
    <t>Manila</t>
  </si>
  <si>
    <t>Hammad, Qatar</t>
  </si>
  <si>
    <t>Damman</t>
  </si>
  <si>
    <t>Jeddah</t>
  </si>
  <si>
    <t>Singapore</t>
  </si>
  <si>
    <t>Cape Town</t>
  </si>
  <si>
    <t>Durban</t>
  </si>
  <si>
    <t>Kaohsiung</t>
  </si>
  <si>
    <t>Keelung</t>
  </si>
  <si>
    <t>Sfax Seago</t>
  </si>
  <si>
    <t>Ho Chi Minh</t>
  </si>
  <si>
    <t>Alger</t>
  </si>
  <si>
    <t>: Trajet Direct</t>
  </si>
  <si>
    <t>JAUNE</t>
  </si>
  <si>
    <t>VERT</t>
  </si>
  <si>
    <t>BLEU</t>
  </si>
  <si>
    <t>TRAJET</t>
  </si>
  <si>
    <t>TRANSPORT</t>
  </si>
  <si>
    <t>Dubai</t>
  </si>
  <si>
    <t>Direct</t>
  </si>
  <si>
    <t>Indirect</t>
  </si>
  <si>
    <t>ROSE</t>
  </si>
  <si>
    <r>
      <t xml:space="preserve">Sedan </t>
    </r>
    <r>
      <rPr>
        <b/>
        <u/>
        <sz val="16"/>
        <rFont val="Arial"/>
        <family val="2"/>
      </rPr>
      <t>40 F</t>
    </r>
    <r>
      <rPr>
        <b/>
        <sz val="16"/>
        <rFont val="Arial"/>
        <family val="2"/>
      </rPr>
      <t>t</t>
    </r>
  </si>
  <si>
    <t>Lead Time Direct</t>
  </si>
  <si>
    <t>Lead Time Indirect</t>
  </si>
  <si>
    <t xml:space="preserve">- Since all rates are in EUR, we will adjust our quotation in case the USD/EUR exchange rate will drastically change </t>
  </si>
  <si>
    <t xml:space="preserve">- 2 hours freetime for loading/unloading, each additional hour 45 EUR </t>
  </si>
  <si>
    <t>- Validity: 01.10.2017- 31.10.2017</t>
  </si>
  <si>
    <t xml:space="preserve">- Exceptional surcharges implemented by the carrier during the validity period, will be forwarded to the customer </t>
  </si>
  <si>
    <t>- Surcharges valid at time of shipment</t>
  </si>
  <si>
    <t>- Shipment with carriers of our choice</t>
  </si>
  <si>
    <t>- Payment: within 30 days as from invoice date</t>
  </si>
  <si>
    <t>- Subject to space &amp; equipment availability</t>
  </si>
  <si>
    <t>n/a</t>
  </si>
  <si>
    <t>-</t>
  </si>
  <si>
    <t xml:space="preserve">23.8 tons </t>
  </si>
  <si>
    <t>Yes</t>
  </si>
  <si>
    <t xml:space="preserve">19.9 tons </t>
  </si>
  <si>
    <t xml:space="preserve">USA </t>
  </si>
  <si>
    <t>No</t>
  </si>
  <si>
    <t>Vietnam</t>
  </si>
  <si>
    <t>Tunis Seago</t>
  </si>
  <si>
    <t>Tunis</t>
  </si>
  <si>
    <t>Taiwan</t>
  </si>
  <si>
    <t>South Africa</t>
  </si>
  <si>
    <t>Saudi Arabia</t>
  </si>
  <si>
    <t xml:space="preserve">Jebel Ali / Dubai </t>
  </si>
  <si>
    <t>UAE</t>
  </si>
  <si>
    <t>Qatar</t>
  </si>
  <si>
    <t>Philippinen</t>
  </si>
  <si>
    <t xml:space="preserve">Peru </t>
  </si>
  <si>
    <t>Paraguay</t>
  </si>
  <si>
    <t xml:space="preserve">No </t>
  </si>
  <si>
    <t>Montevideo</t>
  </si>
  <si>
    <t>Uruguay</t>
  </si>
  <si>
    <t>Oman</t>
  </si>
  <si>
    <t>NO</t>
  </si>
  <si>
    <t>New Zealand</t>
  </si>
  <si>
    <t>Mexico</t>
  </si>
  <si>
    <t>Maroc</t>
  </si>
  <si>
    <t>Malaysia</t>
  </si>
  <si>
    <t>Libanon</t>
  </si>
  <si>
    <t>additional port congestion 150/300 USD</t>
  </si>
  <si>
    <t>Korea</t>
  </si>
  <si>
    <t>Jordan</t>
  </si>
  <si>
    <t>Japan</t>
  </si>
  <si>
    <t>Israel</t>
  </si>
  <si>
    <t xml:space="preserve">on request </t>
  </si>
  <si>
    <t>on request</t>
  </si>
  <si>
    <t>on requst</t>
  </si>
  <si>
    <t>Umm Qasr</t>
  </si>
  <si>
    <t>Iraq</t>
  </si>
  <si>
    <t>Indonesia</t>
  </si>
  <si>
    <t>India</t>
  </si>
  <si>
    <t>Egypt</t>
  </si>
  <si>
    <t>Ecuador</t>
  </si>
  <si>
    <t>Cyprus</t>
  </si>
  <si>
    <t>Columbia</t>
  </si>
  <si>
    <t>China</t>
  </si>
  <si>
    <t>inkl THC dest. , 20 Days free time dest.</t>
  </si>
  <si>
    <t>Chile</t>
  </si>
  <si>
    <t>Brazil</t>
  </si>
  <si>
    <t>n/a no MSC serv</t>
  </si>
  <si>
    <t>Australia</t>
  </si>
  <si>
    <t>YES</t>
  </si>
  <si>
    <t xml:space="preserve">YES </t>
  </si>
  <si>
    <t>Adelaide</t>
  </si>
  <si>
    <t>Argentina</t>
  </si>
  <si>
    <t>6-10</t>
  </si>
  <si>
    <t>Alger CNAN</t>
  </si>
  <si>
    <t>Algeria</t>
  </si>
  <si>
    <t>Alger Neptumar</t>
  </si>
  <si>
    <t xml:space="preserve"> PSS in US$</t>
  </si>
  <si>
    <t>Weigting (Solas) fees</t>
  </si>
  <si>
    <t>01.10.17</t>
  </si>
  <si>
    <t>Dudelange 40 Ft</t>
  </si>
  <si>
    <t>Dudelange 20 Ft</t>
  </si>
  <si>
    <t>Konz + Lenztweiler 40FT</t>
  </si>
  <si>
    <t>Konz + Lenztweiler 20FT</t>
  </si>
  <si>
    <t>Konz 40FT</t>
  </si>
  <si>
    <t xml:space="preserve">Konz 20 FT </t>
  </si>
  <si>
    <t>Lentzweiler 40 Ft</t>
  </si>
  <si>
    <t>Lentzweiler 20 Ft</t>
  </si>
  <si>
    <t xml:space="preserve">Special   or  Rate additional !!  On top
of all in rate </t>
  </si>
  <si>
    <t>lead time (port to port)</t>
  </si>
  <si>
    <t>Direct (Yes/No)</t>
  </si>
  <si>
    <t>Port</t>
  </si>
  <si>
    <t>Country</t>
  </si>
  <si>
    <t>All in prices inclusing Seafreight+THC+trucking+toll (BE)+ISPS+BUC+Tunnel+ all surcharges + 2 hours for loading</t>
  </si>
  <si>
    <t xml:space="preserve">Prices in euros </t>
  </si>
  <si>
    <t>yes</t>
  </si>
  <si>
    <t>Marsaxlokk</t>
  </si>
  <si>
    <t>no</t>
  </si>
  <si>
    <t xml:space="preserve">Sfax </t>
  </si>
  <si>
    <t>Algeciras</t>
  </si>
  <si>
    <t>Salalah</t>
  </si>
  <si>
    <t>Hamad Port</t>
  </si>
  <si>
    <t>Jebel Ali</t>
  </si>
  <si>
    <t xml:space="preserve">no </t>
  </si>
  <si>
    <t>Balboa</t>
  </si>
  <si>
    <t>Weigting (Solas) fees at port</t>
  </si>
  <si>
    <t>Port of transhipment</t>
  </si>
  <si>
    <t>KOCT</t>
  </si>
  <si>
    <t>POCT</t>
  </si>
  <si>
    <t>MOCT</t>
  </si>
  <si>
    <t>PORTS</t>
  </si>
  <si>
    <t>ADELAIDE</t>
  </si>
  <si>
    <t>BRISBANE</t>
  </si>
  <si>
    <t>FREMANTLE</t>
  </si>
  <si>
    <t>MELBOURNE</t>
  </si>
  <si>
    <t>SYDNEY</t>
  </si>
  <si>
    <t>BAHRAIN</t>
  </si>
  <si>
    <t>CHONGQING</t>
  </si>
  <si>
    <t>XINGANG</t>
  </si>
  <si>
    <t>GUAYAQUIL</t>
  </si>
  <si>
    <t>CALCUTTA / KOLKATA</t>
  </si>
  <si>
    <t>CHENNAI</t>
  </si>
  <si>
    <t>JAKARTA</t>
  </si>
  <si>
    <t>NAGOYA</t>
  </si>
  <si>
    <t>AQABA</t>
  </si>
  <si>
    <t>KUWAIT</t>
  </si>
  <si>
    <t>SHUWAIKH</t>
  </si>
  <si>
    <t>BEIRUT</t>
  </si>
  <si>
    <t>PORT KELANG</t>
  </si>
  <si>
    <t>SOHAR</t>
  </si>
  <si>
    <t>MONTEVIDEO</t>
  </si>
  <si>
    <t>ASUNCION</t>
  </si>
  <si>
    <t>CALLAO</t>
  </si>
  <si>
    <t>MANILA</t>
  </si>
  <si>
    <t>HAMMAD, QATAR</t>
  </si>
  <si>
    <t>DAMMAN</t>
  </si>
  <si>
    <t>CAPE TOWN</t>
  </si>
  <si>
    <t>DURBAN</t>
  </si>
  <si>
    <t>KAOHSIUNG</t>
  </si>
  <si>
    <t>KEELUNG</t>
  </si>
  <si>
    <t>SFAX SEAGO</t>
  </si>
  <si>
    <t>TUNIS SEAGO</t>
  </si>
  <si>
    <t>HO CHI MINH</t>
  </si>
  <si>
    <t>ALGER</t>
  </si>
  <si>
    <t>HAMAD PORT</t>
  </si>
  <si>
    <t>TUNIS</t>
  </si>
  <si>
    <t>TRANSPORTS</t>
  </si>
  <si>
    <t>ALGER CNAN D</t>
  </si>
  <si>
    <t>ALGER NEPTUMAR D</t>
  </si>
  <si>
    <t>BUENOS AIRES D</t>
  </si>
  <si>
    <t>ADELAIDE D</t>
  </si>
  <si>
    <t>BRISBANE D</t>
  </si>
  <si>
    <t>FREMANTLE D</t>
  </si>
  <si>
    <t>MELBOURNE D</t>
  </si>
  <si>
    <t>SYDNEY D</t>
  </si>
  <si>
    <t>SANTOS D</t>
  </si>
  <si>
    <t>SAN ANTONIO D</t>
  </si>
  <si>
    <t>VALPARAISO D</t>
  </si>
  <si>
    <t>SHANGHAI D</t>
  </si>
  <si>
    <t>CARTAGENA D</t>
  </si>
  <si>
    <t>LIMASSOL D</t>
  </si>
  <si>
    <t>ALEXANDRIE D</t>
  </si>
  <si>
    <t>HONG KONG D</t>
  </si>
  <si>
    <t>NHAVA SHEVA D</t>
  </si>
  <si>
    <t>ASHDOD D</t>
  </si>
  <si>
    <t>BUSAN D</t>
  </si>
  <si>
    <t>PORT KELANG D</t>
  </si>
  <si>
    <t>CASABLANCA D</t>
  </si>
  <si>
    <t>ALTAMIRA D</t>
  </si>
  <si>
    <t>VERACRUZ D</t>
  </si>
  <si>
    <t>AUCKLAND</t>
  </si>
  <si>
    <t>LYTTELTON</t>
  </si>
  <si>
    <t>JEBEL ALI / DUBAI D</t>
  </si>
  <si>
    <t>JEDDAH D</t>
  </si>
  <si>
    <t>SINGAPORE D</t>
  </si>
  <si>
    <t>CAPE TOWN D</t>
  </si>
  <si>
    <t>DURBAN D</t>
  </si>
  <si>
    <t>KAOHSIUNG D</t>
  </si>
  <si>
    <t>SAN ANTONIO</t>
  </si>
  <si>
    <t>SFAX</t>
  </si>
  <si>
    <t>DUBAI D</t>
  </si>
  <si>
    <t>ALGER NEPTUMAR</t>
  </si>
  <si>
    <t>ALGER CNAN</t>
  </si>
  <si>
    <t>BUENOS AIRES</t>
  </si>
  <si>
    <t>SANTOS</t>
  </si>
  <si>
    <t>VALPARAISO</t>
  </si>
  <si>
    <t>SHANGHAI</t>
  </si>
  <si>
    <t>CARTAGENA</t>
  </si>
  <si>
    <t>LIMASSOL</t>
  </si>
  <si>
    <t>ALEXANDRIE</t>
  </si>
  <si>
    <t>HONG KONG</t>
  </si>
  <si>
    <t>NHAVA SHEVA</t>
  </si>
  <si>
    <t>ASHDOD</t>
  </si>
  <si>
    <t>BUSAN</t>
  </si>
  <si>
    <t>CASABLANCA</t>
  </si>
  <si>
    <t>ALTAMIRA</t>
  </si>
  <si>
    <t>VERACRUZ</t>
  </si>
  <si>
    <t>JEBEL ALI /UBAI</t>
  </si>
  <si>
    <t>JEDDAH</t>
  </si>
  <si>
    <t>SINGAPORE</t>
  </si>
  <si>
    <t>DUBAI</t>
  </si>
  <si>
    <t>DIRECTS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</si>
</sst>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.00\ [$€-1]"/>
    <numFmt numFmtId="166" formatCode="#,##0\ [$€-1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C62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164" fontId="0" fillId="7" borderId="0" xfId="0" applyNumberFormat="1" applyFill="1" applyBorder="1"/>
    <xf numFmtId="164" fontId="0" fillId="7" borderId="0" xfId="0" applyNumberFormat="1" applyFont="1" applyFill="1" applyBorder="1"/>
    <xf numFmtId="0" fontId="0" fillId="7" borderId="0" xfId="0" applyFill="1" applyBorder="1"/>
    <xf numFmtId="0" fontId="3" fillId="7" borderId="0" xfId="0" applyFont="1" applyFill="1" applyBorder="1"/>
    <xf numFmtId="0" fontId="2" fillId="7" borderId="0" xfId="0" applyFont="1" applyFill="1" applyBorder="1" applyAlignment="1">
      <alignment horizontal="center" vertical="justify"/>
    </xf>
    <xf numFmtId="0" fontId="4" fillId="7" borderId="0" xfId="0" applyFont="1" applyFill="1"/>
    <xf numFmtId="0" fontId="0" fillId="6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Border="1" applyAlignment="1">
      <alignment horizontal="center"/>
    </xf>
    <xf numFmtId="0" fontId="0" fillId="3" borderId="0" xfId="0" applyFill="1"/>
    <xf numFmtId="0" fontId="0" fillId="9" borderId="0" xfId="0" applyFill="1"/>
    <xf numFmtId="0" fontId="0" fillId="0" borderId="0" xfId="0" applyFill="1" applyBorder="1"/>
    <xf numFmtId="0" fontId="0" fillId="0" borderId="0" xfId="0" applyFill="1" applyBorder="1" applyAlignment="1"/>
    <xf numFmtId="0" fontId="0" fillId="0" borderId="36" xfId="0" applyFill="1" applyBorder="1" applyAlignment="1">
      <alignment horizontal="center"/>
    </xf>
    <xf numFmtId="0" fontId="0" fillId="8" borderId="14" xfId="1" applyNumberFormat="1" applyFont="1" applyFill="1" applyBorder="1" applyAlignment="1">
      <alignment horizontal="center"/>
    </xf>
    <xf numFmtId="0" fontId="0" fillId="5" borderId="12" xfId="1" applyNumberFormat="1" applyFont="1" applyFill="1" applyBorder="1" applyAlignment="1">
      <alignment horizontal="center"/>
    </xf>
    <xf numFmtId="0" fontId="0" fillId="9" borderId="37" xfId="1" applyNumberFormat="1" applyFont="1" applyFill="1" applyBorder="1" applyAlignment="1">
      <alignment horizontal="center"/>
    </xf>
    <xf numFmtId="0" fontId="10" fillId="0" borderId="0" xfId="0" quotePrefix="1" applyFont="1" applyFill="1"/>
    <xf numFmtId="0" fontId="10" fillId="0" borderId="0" xfId="0" applyFont="1" applyFill="1"/>
    <xf numFmtId="0" fontId="0" fillId="3" borderId="0" xfId="0" applyFill="1" applyAlignment="1">
      <alignment textRotation="45"/>
    </xf>
    <xf numFmtId="0" fontId="3" fillId="0" borderId="0" xfId="2"/>
    <xf numFmtId="0" fontId="3" fillId="0" borderId="0" xfId="2" applyFill="1"/>
    <xf numFmtId="0" fontId="11" fillId="0" borderId="0" xfId="2" quotePrefix="1" applyFont="1" applyFill="1"/>
    <xf numFmtId="0" fontId="2" fillId="0" borderId="0" xfId="2" applyFont="1" applyFill="1"/>
    <xf numFmtId="0" fontId="3" fillId="0" borderId="0" xfId="2" applyBorder="1"/>
    <xf numFmtId="165" fontId="3" fillId="0" borderId="0" xfId="2" applyNumberFormat="1" applyBorder="1"/>
    <xf numFmtId="0" fontId="3" fillId="0" borderId="0" xfId="2" applyFont="1" applyFill="1" applyBorder="1"/>
    <xf numFmtId="0" fontId="3" fillId="0" borderId="0" xfId="2" applyFont="1" applyBorder="1"/>
    <xf numFmtId="165" fontId="3" fillId="0" borderId="0" xfId="2" applyNumberFormat="1" applyFill="1" applyBorder="1"/>
    <xf numFmtId="165" fontId="3" fillId="0" borderId="0" xfId="2" applyNumberFormat="1" applyFont="1" applyFill="1" applyBorder="1"/>
    <xf numFmtId="0" fontId="3" fillId="0" borderId="0" xfId="2" applyBorder="1" applyAlignment="1">
      <alignment horizontal="center"/>
    </xf>
    <xf numFmtId="0" fontId="12" fillId="0" borderId="0" xfId="2" applyFont="1" applyBorder="1"/>
    <xf numFmtId="0" fontId="3" fillId="0" borderId="35" xfId="2" applyBorder="1"/>
    <xf numFmtId="165" fontId="3" fillId="0" borderId="32" xfId="2" applyNumberFormat="1" applyBorder="1"/>
    <xf numFmtId="0" fontId="3" fillId="0" borderId="35" xfId="2" applyFont="1" applyFill="1" applyBorder="1"/>
    <xf numFmtId="165" fontId="3" fillId="0" borderId="23" xfId="2" applyNumberFormat="1" applyBorder="1"/>
    <xf numFmtId="0" fontId="3" fillId="0" borderId="29" xfId="2" applyFont="1" applyBorder="1"/>
    <xf numFmtId="165" fontId="3" fillId="0" borderId="2" xfId="2" applyNumberFormat="1" applyBorder="1"/>
    <xf numFmtId="0" fontId="3" fillId="0" borderId="10" xfId="2" applyFont="1" applyBorder="1"/>
    <xf numFmtId="165" fontId="3" fillId="0" borderId="2" xfId="2" applyNumberFormat="1" applyFill="1" applyBorder="1"/>
    <xf numFmtId="165" fontId="3" fillId="0" borderId="1" xfId="2" applyNumberFormat="1" applyFont="1" applyFill="1" applyBorder="1"/>
    <xf numFmtId="0" fontId="3" fillId="0" borderId="35" xfId="2" applyFont="1" applyBorder="1"/>
    <xf numFmtId="0" fontId="3" fillId="0" borderId="27" xfId="2" applyBorder="1" applyAlignment="1">
      <alignment horizontal="center"/>
    </xf>
    <xf numFmtId="0" fontId="3" fillId="0" borderId="1" xfId="2" applyBorder="1" applyAlignment="1">
      <alignment horizontal="center"/>
    </xf>
    <xf numFmtId="0" fontId="12" fillId="0" borderId="35" xfId="2" applyFont="1" applyBorder="1"/>
    <xf numFmtId="0" fontId="3" fillId="0" borderId="27" xfId="2" applyFont="1" applyBorder="1"/>
    <xf numFmtId="0" fontId="3" fillId="0" borderId="2" xfId="2" applyBorder="1"/>
    <xf numFmtId="165" fontId="3" fillId="11" borderId="2" xfId="2" applyNumberFormat="1" applyFill="1" applyBorder="1"/>
    <xf numFmtId="165" fontId="3" fillId="0" borderId="1" xfId="2" applyNumberFormat="1" applyBorder="1"/>
    <xf numFmtId="165" fontId="3" fillId="11" borderId="1" xfId="2" applyNumberFormat="1" applyFill="1" applyBorder="1"/>
    <xf numFmtId="0" fontId="3" fillId="0" borderId="2" xfId="2" applyFill="1" applyBorder="1"/>
    <xf numFmtId="0" fontId="3" fillId="0" borderId="22" xfId="2" applyBorder="1" applyAlignment="1">
      <alignment horizontal="center"/>
    </xf>
    <xf numFmtId="0" fontId="3" fillId="0" borderId="22" xfId="2" applyFont="1" applyFill="1" applyBorder="1"/>
    <xf numFmtId="165" fontId="3" fillId="0" borderId="1" xfId="2" applyNumberFormat="1" applyFill="1" applyBorder="1"/>
    <xf numFmtId="0" fontId="13" fillId="0" borderId="2" xfId="2" applyFont="1" applyFill="1" applyBorder="1"/>
    <xf numFmtId="0" fontId="2" fillId="0" borderId="22" xfId="2" applyFont="1" applyFill="1" applyBorder="1"/>
    <xf numFmtId="0" fontId="3" fillId="0" borderId="22" xfId="2" applyFill="1" applyBorder="1"/>
    <xf numFmtId="0" fontId="3" fillId="0" borderId="22" xfId="2" applyFill="1" applyBorder="1" applyAlignment="1">
      <alignment horizontal="center"/>
    </xf>
    <xf numFmtId="0" fontId="3" fillId="0" borderId="1" xfId="2" applyFill="1" applyBorder="1" applyAlignment="1">
      <alignment horizontal="center"/>
    </xf>
    <xf numFmtId="165" fontId="3" fillId="0" borderId="32" xfId="2" applyNumberFormat="1" applyFill="1" applyBorder="1"/>
    <xf numFmtId="165" fontId="2" fillId="11" borderId="1" xfId="2" applyNumberFormat="1" applyFont="1" applyFill="1" applyBorder="1"/>
    <xf numFmtId="0" fontId="12" fillId="0" borderId="2" xfId="2" applyFont="1" applyFill="1" applyBorder="1"/>
    <xf numFmtId="0" fontId="14" fillId="0" borderId="2" xfId="2" applyFont="1" applyFill="1" applyBorder="1"/>
    <xf numFmtId="165" fontId="3" fillId="0" borderId="2" xfId="2" applyNumberFormat="1" applyFont="1" applyFill="1" applyBorder="1"/>
    <xf numFmtId="0" fontId="3" fillId="0" borderId="6" xfId="2" applyBorder="1"/>
    <xf numFmtId="165" fontId="3" fillId="0" borderId="38" xfId="2" applyNumberFormat="1" applyFill="1" applyBorder="1"/>
    <xf numFmtId="165" fontId="3" fillId="0" borderId="30" xfId="2" applyNumberFormat="1" applyBorder="1"/>
    <xf numFmtId="165" fontId="3" fillId="0" borderId="6" xfId="2" applyNumberFormat="1" applyFill="1" applyBorder="1"/>
    <xf numFmtId="165" fontId="3" fillId="0" borderId="5" xfId="2" applyNumberFormat="1" applyFill="1" applyBorder="1"/>
    <xf numFmtId="165" fontId="3" fillId="11" borderId="6" xfId="2" applyNumberFormat="1" applyFill="1" applyBorder="1"/>
    <xf numFmtId="165" fontId="3" fillId="11" borderId="5" xfId="2" applyNumberFormat="1" applyFill="1" applyBorder="1"/>
    <xf numFmtId="0" fontId="3" fillId="0" borderId="24" xfId="2" applyFill="1" applyBorder="1" applyAlignment="1">
      <alignment horizontal="center"/>
    </xf>
    <xf numFmtId="0" fontId="3" fillId="0" borderId="5" xfId="2" applyFill="1" applyBorder="1" applyAlignment="1">
      <alignment horizontal="center"/>
    </xf>
    <xf numFmtId="0" fontId="3" fillId="0" borderId="24" xfId="2" applyFill="1" applyBorder="1"/>
    <xf numFmtId="0" fontId="3" fillId="0" borderId="23" xfId="2" applyBorder="1"/>
    <xf numFmtId="165" fontId="3" fillId="0" borderId="23" xfId="2" applyNumberFormat="1" applyFill="1" applyBorder="1"/>
    <xf numFmtId="0" fontId="3" fillId="0" borderId="4" xfId="2" applyBorder="1"/>
    <xf numFmtId="165" fontId="3" fillId="0" borderId="39" xfId="2" applyNumberFormat="1" applyFill="1" applyBorder="1"/>
    <xf numFmtId="165" fontId="3" fillId="11" borderId="4" xfId="2" applyNumberFormat="1" applyFill="1" applyBorder="1"/>
    <xf numFmtId="165" fontId="3" fillId="0" borderId="40" xfId="2" applyNumberFormat="1" applyBorder="1"/>
    <xf numFmtId="165" fontId="3" fillId="0" borderId="4" xfId="2" applyNumberFormat="1" applyFill="1" applyBorder="1"/>
    <xf numFmtId="165" fontId="3" fillId="0" borderId="3" xfId="2" applyNumberFormat="1" applyFill="1" applyBorder="1"/>
    <xf numFmtId="165" fontId="3" fillId="11" borderId="3" xfId="2" applyNumberFormat="1" applyFill="1" applyBorder="1"/>
    <xf numFmtId="0" fontId="3" fillId="0" borderId="26" xfId="2" applyFill="1" applyBorder="1" applyAlignment="1">
      <alignment horizontal="center"/>
    </xf>
    <xf numFmtId="0" fontId="3" fillId="0" borderId="3" xfId="2" applyFill="1" applyBorder="1" applyAlignment="1">
      <alignment horizontal="center"/>
    </xf>
    <xf numFmtId="0" fontId="3" fillId="0" borderId="26" xfId="2" applyFill="1" applyBorder="1"/>
    <xf numFmtId="0" fontId="3" fillId="0" borderId="1" xfId="2" applyFont="1" applyFill="1" applyBorder="1" applyAlignment="1">
      <alignment horizontal="center"/>
    </xf>
    <xf numFmtId="0" fontId="3" fillId="0" borderId="2" xfId="2" applyFont="1" applyFill="1" applyBorder="1"/>
    <xf numFmtId="0" fontId="14" fillId="10" borderId="2" xfId="2" applyFont="1" applyFill="1" applyBorder="1"/>
    <xf numFmtId="0" fontId="3" fillId="0" borderId="1" xfId="2" applyFont="1" applyBorder="1" applyAlignment="1">
      <alignment horizontal="center"/>
    </xf>
    <xf numFmtId="165" fontId="3" fillId="0" borderId="2" xfId="2" applyNumberFormat="1" applyBorder="1" applyAlignment="1">
      <alignment horizontal="center"/>
    </xf>
    <xf numFmtId="165" fontId="3" fillId="0" borderId="1" xfId="2" applyNumberFormat="1" applyBorder="1" applyAlignment="1">
      <alignment horizontal="center"/>
    </xf>
    <xf numFmtId="165" fontId="3" fillId="0" borderId="2" xfId="2" applyNumberFormat="1" applyFill="1" applyBorder="1" applyAlignment="1">
      <alignment horizontal="center"/>
    </xf>
    <xf numFmtId="165" fontId="3" fillId="0" borderId="1" xfId="2" applyNumberFormat="1" applyFill="1" applyBorder="1" applyAlignment="1">
      <alignment horizontal="center"/>
    </xf>
    <xf numFmtId="165" fontId="3" fillId="11" borderId="1" xfId="2" applyNumberFormat="1" applyFont="1" applyFill="1" applyBorder="1"/>
    <xf numFmtId="0" fontId="15" fillId="0" borderId="2" xfId="2" applyFont="1" applyFill="1" applyBorder="1"/>
    <xf numFmtId="0" fontId="3" fillId="0" borderId="22" xfId="2" applyFont="1" applyFill="1" applyBorder="1" applyAlignment="1">
      <alignment horizontal="center"/>
    </xf>
    <xf numFmtId="16" fontId="3" fillId="0" borderId="22" xfId="2" quotePrefix="1" applyNumberFormat="1" applyFont="1" applyBorder="1" applyAlignment="1">
      <alignment horizontal="center"/>
    </xf>
    <xf numFmtId="0" fontId="16" fillId="12" borderId="0" xfId="2" applyFont="1" applyFill="1" applyBorder="1" applyAlignment="1">
      <alignment vertical="justify"/>
    </xf>
    <xf numFmtId="0" fontId="16" fillId="12" borderId="32" xfId="2" applyFont="1" applyFill="1" applyBorder="1" applyAlignment="1">
      <alignment vertical="justify"/>
    </xf>
    <xf numFmtId="0" fontId="17" fillId="13" borderId="15" xfId="2" applyFont="1" applyFill="1" applyBorder="1" applyAlignment="1">
      <alignment vertical="justify" wrapText="1"/>
    </xf>
    <xf numFmtId="0" fontId="16" fillId="12" borderId="16" xfId="2" applyFont="1" applyFill="1" applyBorder="1" applyAlignment="1">
      <alignment vertical="justify"/>
    </xf>
    <xf numFmtId="0" fontId="16" fillId="12" borderId="15" xfId="2" applyFont="1" applyFill="1" applyBorder="1" applyAlignment="1">
      <alignment vertical="justify"/>
    </xf>
    <xf numFmtId="0" fontId="16" fillId="12" borderId="16" xfId="2" applyFont="1" applyFill="1" applyBorder="1" applyAlignment="1">
      <alignment vertical="justify" wrapText="1"/>
    </xf>
    <xf numFmtId="0" fontId="16" fillId="12" borderId="21" xfId="2" applyFont="1" applyFill="1" applyBorder="1" applyAlignment="1">
      <alignment vertical="justify"/>
    </xf>
    <xf numFmtId="0" fontId="16" fillId="12" borderId="22" xfId="2" applyFont="1" applyFill="1" applyBorder="1"/>
    <xf numFmtId="0" fontId="3" fillId="0" borderId="0" xfId="2" applyFont="1" applyAlignment="1">
      <alignment vertical="justify"/>
    </xf>
    <xf numFmtId="0" fontId="15" fillId="0" borderId="0" xfId="2" applyFont="1"/>
    <xf numFmtId="0" fontId="3" fillId="7" borderId="41" xfId="2" applyFill="1" applyBorder="1"/>
    <xf numFmtId="0" fontId="3" fillId="7" borderId="11" xfId="2" applyFill="1" applyBorder="1"/>
    <xf numFmtId="0" fontId="3" fillId="7" borderId="13" xfId="2" applyFill="1" applyBorder="1"/>
    <xf numFmtId="0" fontId="3" fillId="7" borderId="35" xfId="2" applyFill="1" applyBorder="1"/>
    <xf numFmtId="0" fontId="3" fillId="7" borderId="10" xfId="2" applyFill="1" applyBorder="1"/>
    <xf numFmtId="0" fontId="3" fillId="7" borderId="35" xfId="2" applyFill="1" applyBorder="1" applyAlignment="1">
      <alignment horizontal="center"/>
    </xf>
    <xf numFmtId="0" fontId="3" fillId="7" borderId="27" xfId="2" applyFill="1" applyBorder="1"/>
    <xf numFmtId="166" fontId="3" fillId="7" borderId="32" xfId="2" applyNumberFormat="1" applyFill="1" applyBorder="1" applyAlignment="1">
      <alignment horizontal="center"/>
    </xf>
    <xf numFmtId="166" fontId="3" fillId="7" borderId="9" xfId="2" applyNumberFormat="1" applyFill="1" applyBorder="1" applyAlignment="1">
      <alignment horizontal="center"/>
    </xf>
    <xf numFmtId="166" fontId="3" fillId="7" borderId="19" xfId="2" applyNumberFormat="1" applyFill="1" applyBorder="1" applyAlignment="1">
      <alignment horizontal="center"/>
    </xf>
    <xf numFmtId="166" fontId="3" fillId="7" borderId="2" xfId="2" applyNumberFormat="1" applyFill="1" applyBorder="1" applyAlignment="1">
      <alignment horizontal="center"/>
    </xf>
    <xf numFmtId="166" fontId="3" fillId="7" borderId="1" xfId="2" applyNumberFormat="1" applyFill="1" applyBorder="1" applyAlignment="1">
      <alignment horizontal="center"/>
    </xf>
    <xf numFmtId="0" fontId="3" fillId="7" borderId="2" xfId="2" applyFill="1" applyBorder="1" applyAlignment="1">
      <alignment horizontal="center"/>
    </xf>
    <xf numFmtId="0" fontId="3" fillId="7" borderId="22" xfId="2" applyFill="1" applyBorder="1" applyAlignment="1">
      <alignment horizontal="center"/>
    </xf>
    <xf numFmtId="0" fontId="3" fillId="7" borderId="1" xfId="2" applyFill="1" applyBorder="1" applyAlignment="1">
      <alignment horizontal="center"/>
    </xf>
    <xf numFmtId="0" fontId="3" fillId="7" borderId="22" xfId="2" applyFont="1" applyFill="1" applyBorder="1"/>
    <xf numFmtId="0" fontId="3" fillId="7" borderId="22" xfId="2" applyFill="1" applyBorder="1"/>
    <xf numFmtId="166" fontId="2" fillId="7" borderId="1" xfId="2" applyNumberFormat="1" applyFont="1" applyFill="1" applyBorder="1" applyAlignment="1">
      <alignment horizontal="center"/>
    </xf>
    <xf numFmtId="0" fontId="3" fillId="7" borderId="2" xfId="2" applyFont="1" applyFill="1" applyBorder="1" applyAlignment="1">
      <alignment horizontal="center"/>
    </xf>
    <xf numFmtId="166" fontId="3" fillId="7" borderId="38" xfId="2" applyNumberFormat="1" applyFill="1" applyBorder="1" applyAlignment="1">
      <alignment horizontal="center"/>
    </xf>
    <xf numFmtId="166" fontId="3" fillId="7" borderId="34" xfId="2" applyNumberFormat="1" applyFill="1" applyBorder="1" applyAlignment="1">
      <alignment horizontal="center"/>
    </xf>
    <xf numFmtId="166" fontId="3" fillId="7" borderId="42" xfId="2" applyNumberFormat="1" applyFill="1" applyBorder="1" applyAlignment="1">
      <alignment horizontal="center"/>
    </xf>
    <xf numFmtId="166" fontId="3" fillId="7" borderId="6" xfId="2" applyNumberFormat="1" applyFill="1" applyBorder="1" applyAlignment="1">
      <alignment horizontal="center"/>
    </xf>
    <xf numFmtId="166" fontId="3" fillId="7" borderId="5" xfId="2" applyNumberFormat="1" applyFill="1" applyBorder="1" applyAlignment="1">
      <alignment horizontal="center"/>
    </xf>
    <xf numFmtId="0" fontId="3" fillId="7" borderId="6" xfId="2" applyFill="1" applyBorder="1" applyAlignment="1">
      <alignment horizontal="center"/>
    </xf>
    <xf numFmtId="0" fontId="3" fillId="7" borderId="24" xfId="2" applyFill="1" applyBorder="1" applyAlignment="1">
      <alignment horizontal="center"/>
    </xf>
    <xf numFmtId="0" fontId="3" fillId="7" borderId="5" xfId="2" applyFill="1" applyBorder="1" applyAlignment="1">
      <alignment horizontal="center"/>
    </xf>
    <xf numFmtId="0" fontId="3" fillId="7" borderId="24" xfId="2" applyFill="1" applyBorder="1"/>
    <xf numFmtId="166" fontId="3" fillId="7" borderId="39" xfId="2" applyNumberFormat="1" applyFill="1" applyBorder="1" applyAlignment="1">
      <alignment horizontal="center"/>
    </xf>
    <xf numFmtId="166" fontId="3" fillId="7" borderId="33" xfId="2" applyNumberFormat="1" applyFill="1" applyBorder="1" applyAlignment="1">
      <alignment horizontal="center"/>
    </xf>
    <xf numFmtId="166" fontId="3" fillId="7" borderId="25" xfId="2" applyNumberFormat="1" applyFill="1" applyBorder="1" applyAlignment="1">
      <alignment horizontal="center"/>
    </xf>
    <xf numFmtId="166" fontId="3" fillId="7" borderId="4" xfId="2" applyNumberFormat="1" applyFill="1" applyBorder="1" applyAlignment="1">
      <alignment horizontal="center"/>
    </xf>
    <xf numFmtId="166" fontId="3" fillId="7" borderId="3" xfId="2" applyNumberFormat="1" applyFill="1" applyBorder="1" applyAlignment="1">
      <alignment horizontal="center"/>
    </xf>
    <xf numFmtId="0" fontId="3" fillId="7" borderId="26" xfId="2" applyFill="1" applyBorder="1" applyAlignment="1">
      <alignment horizontal="center"/>
    </xf>
    <xf numFmtId="0" fontId="3" fillId="7" borderId="3" xfId="2" applyFill="1" applyBorder="1" applyAlignment="1">
      <alignment horizontal="center"/>
    </xf>
    <xf numFmtId="0" fontId="3" fillId="7" borderId="26" xfId="2" applyFill="1" applyBorder="1"/>
    <xf numFmtId="0" fontId="3" fillId="7" borderId="1" xfId="2" applyFont="1" applyFill="1" applyBorder="1" applyAlignment="1">
      <alignment horizontal="center"/>
    </xf>
    <xf numFmtId="0" fontId="3" fillId="7" borderId="22" xfId="2" applyFont="1" applyFill="1" applyBorder="1" applyAlignment="1">
      <alignment horizontal="center"/>
    </xf>
    <xf numFmtId="0" fontId="3" fillId="7" borderId="0" xfId="2" applyFill="1"/>
    <xf numFmtId="0" fontId="15" fillId="7" borderId="0" xfId="2" applyFont="1" applyFill="1"/>
    <xf numFmtId="0" fontId="18" fillId="14" borderId="0" xfId="0" applyFont="1" applyFill="1" applyAlignment="1">
      <alignment horizontal="center" vertical="center"/>
    </xf>
    <xf numFmtId="0" fontId="16" fillId="12" borderId="31" xfId="2" applyFont="1" applyFill="1" applyBorder="1" applyAlignment="1">
      <alignment vertical="justify"/>
    </xf>
    <xf numFmtId="0" fontId="3" fillId="0" borderId="32" xfId="2" applyFont="1" applyBorder="1" applyAlignment="1">
      <alignment horizontal="center"/>
    </xf>
    <xf numFmtId="0" fontId="3" fillId="0" borderId="32" xfId="2" applyFont="1" applyFill="1" applyBorder="1" applyAlignment="1">
      <alignment horizontal="center"/>
    </xf>
    <xf numFmtId="0" fontId="3" fillId="0" borderId="32" xfId="2" applyBorder="1" applyAlignment="1">
      <alignment horizontal="center"/>
    </xf>
    <xf numFmtId="0" fontId="3" fillId="0" borderId="32" xfId="2" applyFill="1" applyBorder="1" applyAlignment="1">
      <alignment horizontal="center"/>
    </xf>
    <xf numFmtId="0" fontId="3" fillId="0" borderId="39" xfId="2" applyFill="1" applyBorder="1" applyAlignment="1">
      <alignment horizontal="center"/>
    </xf>
    <xf numFmtId="0" fontId="3" fillId="0" borderId="38" xfId="2" applyFill="1" applyBorder="1" applyAlignment="1">
      <alignment horizontal="center"/>
    </xf>
    <xf numFmtId="0" fontId="3" fillId="0" borderId="39" xfId="2" applyBorder="1" applyAlignment="1">
      <alignment horizontal="center"/>
    </xf>
    <xf numFmtId="0" fontId="3" fillId="7" borderId="32" xfId="2" applyFont="1" applyFill="1" applyBorder="1" applyAlignment="1">
      <alignment horizontal="center"/>
    </xf>
    <xf numFmtId="0" fontId="3" fillId="7" borderId="32" xfId="2" applyFill="1" applyBorder="1" applyAlignment="1">
      <alignment horizontal="center"/>
    </xf>
    <xf numFmtId="0" fontId="3" fillId="7" borderId="39" xfId="2" applyFill="1" applyBorder="1" applyAlignment="1">
      <alignment horizontal="center"/>
    </xf>
    <xf numFmtId="0" fontId="3" fillId="7" borderId="38" xfId="2" applyFill="1" applyBorder="1" applyAlignment="1">
      <alignment horizontal="center"/>
    </xf>
    <xf numFmtId="0" fontId="5" fillId="2" borderId="17" xfId="0" applyFont="1" applyFill="1" applyBorder="1" applyAlignment="1">
      <alignment horizontal="center" vertical="justify"/>
    </xf>
    <xf numFmtId="0" fontId="2" fillId="2" borderId="20" xfId="0" applyFont="1" applyFill="1" applyBorder="1" applyAlignment="1">
      <alignment horizontal="center" vertical="justify"/>
    </xf>
    <xf numFmtId="0" fontId="2" fillId="2" borderId="18" xfId="0" applyFont="1" applyFill="1" applyBorder="1" applyAlignment="1">
      <alignment horizontal="center" vertical="justify"/>
    </xf>
    <xf numFmtId="0" fontId="5" fillId="2" borderId="20" xfId="0" applyFont="1" applyFill="1" applyBorder="1" applyAlignment="1">
      <alignment horizontal="center" vertical="justify"/>
    </xf>
    <xf numFmtId="0" fontId="5" fillId="2" borderId="18" xfId="0" applyFont="1" applyFill="1" applyBorder="1" applyAlignment="1">
      <alignment horizontal="center" vertical="justify"/>
    </xf>
    <xf numFmtId="0" fontId="0" fillId="3" borderId="0" xfId="0" applyFill="1"/>
    <xf numFmtId="0" fontId="8" fillId="10" borderId="7" xfId="0" applyFont="1" applyFill="1" applyBorder="1" applyAlignment="1">
      <alignment horizontal="center" vertical="top"/>
    </xf>
    <xf numFmtId="0" fontId="9" fillId="10" borderId="28" xfId="0" applyFont="1" applyFill="1" applyBorder="1" applyAlignment="1">
      <alignment horizontal="center" vertical="top"/>
    </xf>
    <xf numFmtId="0" fontId="9" fillId="10" borderId="8" xfId="0" applyFont="1" applyFill="1" applyBorder="1" applyAlignment="1">
      <alignment horizontal="center" vertical="top"/>
    </xf>
    <xf numFmtId="44" fontId="0" fillId="9" borderId="13" xfId="1" applyFont="1" applyFill="1" applyBorder="1" applyAlignment="1">
      <alignment horizontal="center"/>
    </xf>
    <xf numFmtId="44" fontId="0" fillId="9" borderId="11" xfId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44" fontId="0" fillId="8" borderId="7" xfId="1" applyFont="1" applyFill="1" applyBorder="1" applyAlignment="1">
      <alignment horizontal="center"/>
    </xf>
    <xf numFmtId="44" fontId="0" fillId="8" borderId="8" xfId="1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44" fontId="0" fillId="5" borderId="19" xfId="1" applyFont="1" applyFill="1" applyBorder="1" applyAlignment="1">
      <alignment horizontal="center"/>
    </xf>
    <xf numFmtId="44" fontId="0" fillId="5" borderId="9" xfId="1" applyFon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15" xfId="0" applyNumberFormat="1" applyFill="1" applyBorder="1"/>
    <xf numFmtId="0" fontId="0" fillId="0" borderId="15" xfId="3" applyNumberFormat="1" applyFont="1" applyFill="1" applyBorder="1" applyAlignment="1">
      <alignment horizontal="center" vertical="center"/>
    </xf>
  </cellXfs>
  <cellStyles count="4">
    <cellStyle name="Milliers" xfId="3" builtinId="3"/>
    <cellStyle name="Monétaire" xfId="1" builtinId="4"/>
    <cellStyle name="Normal" xfId="0" builtinId="0"/>
    <cellStyle name="Normal 2" xfId="2"/>
  </cellStyles>
  <dxfs count="11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7C80"/>
      <color rgb="FFFF5050"/>
      <color rgb="FFFC62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33617</xdr:colOff>
      <xdr:row>0</xdr:row>
      <xdr:rowOff>156882</xdr:rowOff>
    </xdr:from>
    <xdr:to>
      <xdr:col>5</xdr:col>
      <xdr:colOff>257734</xdr:colOff>
      <xdr:row>3</xdr:row>
      <xdr:rowOff>56029</xdr:rowOff>
    </xdr:to>
    <xdr:sp macro="[0]!All_in_One" textlink="">
      <xdr:nvSpPr>
        <xdr:cNvPr id="2" name="Rectangle 1"/>
        <xdr:cNvSpPr/>
      </xdr:nvSpPr>
      <xdr:spPr>
        <a:xfrm>
          <a:off x="2891117" y="156882"/>
          <a:ext cx="1748117" cy="470647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les</a:t>
          </a:r>
          <a:r>
            <a:rPr lang="fr-FR" sz="1100" baseline="0"/>
            <a:t>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5"/>
  <sheetViews>
    <sheetView workbookViewId="0">
      <selection activeCell="E19" sqref="E19"/>
    </sheetView>
  </sheetViews>
  <sheetFormatPr baseColWidth="10" defaultRowHeight="15" x14ac:dyDescent="0.25"/>
  <cols>
    <col min="1" max="1" width="20" bestFit="1" customWidth="1"/>
    <col min="2" max="2" width="21.42578125" bestFit="1" customWidth="1"/>
    <col min="3" max="3" width="22.5703125" bestFit="1" customWidth="1"/>
    <col min="4" max="4" width="21.85546875" bestFit="1" customWidth="1"/>
  </cols>
  <sheetData>
    <row r="1" spans="1:3" ht="21" x14ac:dyDescent="0.25">
      <c r="A1" s="154" t="s">
        <v>256</v>
      </c>
      <c r="B1" s="154" t="s">
        <v>165</v>
      </c>
      <c r="C1" s="154" t="s">
        <v>201</v>
      </c>
    </row>
    <row r="2" spans="1:3" x14ac:dyDescent="0.25">
      <c r="A2" t="s">
        <v>203</v>
      </c>
      <c r="B2" t="s">
        <v>236</v>
      </c>
      <c r="C2" t="s">
        <v>142</v>
      </c>
    </row>
    <row r="3" spans="1:3" x14ac:dyDescent="0.25">
      <c r="A3" t="s">
        <v>202</v>
      </c>
      <c r="B3" t="s">
        <v>237</v>
      </c>
      <c r="C3" t="s">
        <v>141</v>
      </c>
    </row>
    <row r="4" spans="1:3" ht="15" customHeight="1" x14ac:dyDescent="0.25">
      <c r="A4" t="s">
        <v>204</v>
      </c>
      <c r="B4" t="s">
        <v>238</v>
      </c>
      <c r="C4" t="s">
        <v>140</v>
      </c>
    </row>
    <row r="5" spans="1:3" ht="14.25" customHeight="1" x14ac:dyDescent="0.25">
      <c r="A5" t="s">
        <v>205</v>
      </c>
      <c r="B5" t="s">
        <v>166</v>
      </c>
      <c r="C5" t="s">
        <v>139</v>
      </c>
    </row>
    <row r="6" spans="1:3" ht="18" customHeight="1" x14ac:dyDescent="0.25">
      <c r="A6" t="s">
        <v>206</v>
      </c>
      <c r="B6" t="s">
        <v>167</v>
      </c>
      <c r="C6" t="s">
        <v>138</v>
      </c>
    </row>
    <row r="7" spans="1:3" x14ac:dyDescent="0.25">
      <c r="A7" t="s">
        <v>207</v>
      </c>
      <c r="B7" t="s">
        <v>168</v>
      </c>
      <c r="C7" t="s">
        <v>137</v>
      </c>
    </row>
    <row r="8" spans="1:3" x14ac:dyDescent="0.25">
      <c r="A8" t="s">
        <v>208</v>
      </c>
      <c r="B8" t="s">
        <v>169</v>
      </c>
      <c r="C8" t="s">
        <v>0</v>
      </c>
    </row>
    <row r="9" spans="1:3" x14ac:dyDescent="0.25">
      <c r="A9" t="s">
        <v>209</v>
      </c>
      <c r="B9" t="s">
        <v>170</v>
      </c>
      <c r="C9" t="s">
        <v>1</v>
      </c>
    </row>
    <row r="10" spans="1:3" x14ac:dyDescent="0.25">
      <c r="A10" t="s">
        <v>171</v>
      </c>
      <c r="B10" t="s">
        <v>171</v>
      </c>
      <c r="C10" t="s">
        <v>136</v>
      </c>
    </row>
    <row r="11" spans="1:3" x14ac:dyDescent="0.25">
      <c r="A11" t="s">
        <v>210</v>
      </c>
      <c r="B11" t="s">
        <v>239</v>
      </c>
      <c r="C11" t="s">
        <v>135</v>
      </c>
    </row>
    <row r="12" spans="1:3" x14ac:dyDescent="0.25">
      <c r="A12" t="s">
        <v>211</v>
      </c>
      <c r="B12" t="s">
        <v>233</v>
      </c>
    </row>
    <row r="13" spans="1:3" x14ac:dyDescent="0.25">
      <c r="A13" t="s">
        <v>212</v>
      </c>
      <c r="B13" t="s">
        <v>240</v>
      </c>
    </row>
    <row r="14" spans="1:3" x14ac:dyDescent="0.25">
      <c r="A14" t="s">
        <v>172</v>
      </c>
      <c r="B14" t="s">
        <v>172</v>
      </c>
    </row>
    <row r="15" spans="1:3" x14ac:dyDescent="0.25">
      <c r="A15" t="s">
        <v>213</v>
      </c>
      <c r="B15" t="s">
        <v>241</v>
      </c>
    </row>
    <row r="16" spans="1:3" x14ac:dyDescent="0.25">
      <c r="A16" t="s">
        <v>173</v>
      </c>
      <c r="B16" t="s">
        <v>173</v>
      </c>
    </row>
    <row r="17" spans="1:2" x14ac:dyDescent="0.25">
      <c r="A17" t="s">
        <v>214</v>
      </c>
      <c r="B17" t="s">
        <v>242</v>
      </c>
    </row>
    <row r="18" spans="1:2" x14ac:dyDescent="0.25">
      <c r="A18" t="s">
        <v>215</v>
      </c>
      <c r="B18" t="s">
        <v>243</v>
      </c>
    </row>
    <row r="19" spans="1:2" x14ac:dyDescent="0.25">
      <c r="A19" t="s">
        <v>174</v>
      </c>
      <c r="B19" t="s">
        <v>174</v>
      </c>
    </row>
    <row r="20" spans="1:2" x14ac:dyDescent="0.25">
      <c r="A20" t="s">
        <v>216</v>
      </c>
      <c r="B20" t="s">
        <v>244</v>
      </c>
    </row>
    <row r="21" spans="1:2" x14ac:dyDescent="0.25">
      <c r="A21" t="s">
        <v>217</v>
      </c>
      <c r="B21" t="s">
        <v>245</v>
      </c>
    </row>
    <row r="22" spans="1:2" x14ac:dyDescent="0.25">
      <c r="A22" t="s">
        <v>175</v>
      </c>
      <c r="B22" t="s">
        <v>175</v>
      </c>
    </row>
    <row r="23" spans="1:2" x14ac:dyDescent="0.25">
      <c r="A23" t="s">
        <v>176</v>
      </c>
      <c r="B23" t="s">
        <v>176</v>
      </c>
    </row>
    <row r="24" spans="1:2" x14ac:dyDescent="0.25">
      <c r="A24" t="s">
        <v>218</v>
      </c>
      <c r="B24" t="s">
        <v>246</v>
      </c>
    </row>
    <row r="25" spans="1:2" x14ac:dyDescent="0.25">
      <c r="A25" t="s">
        <v>177</v>
      </c>
      <c r="B25" t="s">
        <v>177</v>
      </c>
    </row>
    <row r="26" spans="1:2" x14ac:dyDescent="0.25">
      <c r="A26" t="s">
        <v>219</v>
      </c>
      <c r="B26" t="s">
        <v>247</v>
      </c>
    </row>
    <row r="27" spans="1:2" x14ac:dyDescent="0.25">
      <c r="A27" t="s">
        <v>178</v>
      </c>
      <c r="B27" t="s">
        <v>178</v>
      </c>
    </row>
    <row r="28" spans="1:2" x14ac:dyDescent="0.25">
      <c r="A28" t="s">
        <v>179</v>
      </c>
      <c r="B28" t="s">
        <v>179</v>
      </c>
    </row>
    <row r="29" spans="1:2" x14ac:dyDescent="0.25">
      <c r="A29" t="s">
        <v>220</v>
      </c>
      <c r="B29" t="s">
        <v>248</v>
      </c>
    </row>
    <row r="30" spans="1:2" x14ac:dyDescent="0.25">
      <c r="A30" t="s">
        <v>180</v>
      </c>
      <c r="B30" t="s">
        <v>180</v>
      </c>
    </row>
    <row r="31" spans="1:2" x14ac:dyDescent="0.25">
      <c r="A31" t="s">
        <v>181</v>
      </c>
      <c r="B31" t="s">
        <v>181</v>
      </c>
    </row>
    <row r="32" spans="1:2" x14ac:dyDescent="0.25">
      <c r="A32" t="s">
        <v>182</v>
      </c>
      <c r="B32" t="s">
        <v>182</v>
      </c>
    </row>
    <row r="33" spans="1:2" x14ac:dyDescent="0.25">
      <c r="A33" t="s">
        <v>221</v>
      </c>
      <c r="B33" t="s">
        <v>183</v>
      </c>
    </row>
    <row r="34" spans="1:2" x14ac:dyDescent="0.25">
      <c r="A34" t="s">
        <v>222</v>
      </c>
      <c r="B34" t="s">
        <v>249</v>
      </c>
    </row>
    <row r="35" spans="1:2" x14ac:dyDescent="0.25">
      <c r="A35" t="s">
        <v>223</v>
      </c>
      <c r="B35" t="s">
        <v>250</v>
      </c>
    </row>
    <row r="36" spans="1:2" x14ac:dyDescent="0.25">
      <c r="A36" t="s">
        <v>224</v>
      </c>
      <c r="B36" t="s">
        <v>251</v>
      </c>
    </row>
    <row r="37" spans="1:2" x14ac:dyDescent="0.25">
      <c r="A37" t="s">
        <v>225</v>
      </c>
      <c r="B37" t="s">
        <v>225</v>
      </c>
    </row>
    <row r="38" spans="1:2" x14ac:dyDescent="0.25">
      <c r="A38" t="s">
        <v>226</v>
      </c>
      <c r="B38" t="s">
        <v>226</v>
      </c>
    </row>
    <row r="39" spans="1:2" x14ac:dyDescent="0.25">
      <c r="A39" t="s">
        <v>184</v>
      </c>
      <c r="B39" t="s">
        <v>184</v>
      </c>
    </row>
    <row r="40" spans="1:2" x14ac:dyDescent="0.25">
      <c r="A40" t="s">
        <v>185</v>
      </c>
      <c r="B40" t="s">
        <v>185</v>
      </c>
    </row>
    <row r="41" spans="1:2" x14ac:dyDescent="0.25">
      <c r="A41" t="s">
        <v>186</v>
      </c>
      <c r="B41" t="s">
        <v>186</v>
      </c>
    </row>
    <row r="42" spans="1:2" x14ac:dyDescent="0.25">
      <c r="A42" t="s">
        <v>187</v>
      </c>
      <c r="B42" t="s">
        <v>187</v>
      </c>
    </row>
    <row r="43" spans="1:2" x14ac:dyDescent="0.25">
      <c r="A43" t="s">
        <v>188</v>
      </c>
      <c r="B43" t="s">
        <v>188</v>
      </c>
    </row>
    <row r="44" spans="1:2" x14ac:dyDescent="0.25">
      <c r="A44" t="s">
        <v>189</v>
      </c>
      <c r="B44" t="s">
        <v>189</v>
      </c>
    </row>
    <row r="45" spans="1:2" x14ac:dyDescent="0.25">
      <c r="A45" t="s">
        <v>190</v>
      </c>
      <c r="B45" t="s">
        <v>190</v>
      </c>
    </row>
    <row r="46" spans="1:2" x14ac:dyDescent="0.25">
      <c r="A46" t="s">
        <v>227</v>
      </c>
      <c r="B46" t="s">
        <v>252</v>
      </c>
    </row>
    <row r="47" spans="1:2" x14ac:dyDescent="0.25">
      <c r="A47" t="s">
        <v>228</v>
      </c>
      <c r="B47" t="s">
        <v>253</v>
      </c>
    </row>
    <row r="48" spans="1:2" x14ac:dyDescent="0.25">
      <c r="A48" t="s">
        <v>229</v>
      </c>
      <c r="B48" t="s">
        <v>254</v>
      </c>
    </row>
    <row r="49" spans="1:2" x14ac:dyDescent="0.25">
      <c r="A49" t="s">
        <v>230</v>
      </c>
      <c r="B49" t="s">
        <v>191</v>
      </c>
    </row>
    <row r="50" spans="1:2" x14ac:dyDescent="0.25">
      <c r="A50" t="s">
        <v>231</v>
      </c>
      <c r="B50" t="s">
        <v>192</v>
      </c>
    </row>
    <row r="51" spans="1:2" x14ac:dyDescent="0.25">
      <c r="A51" t="s">
        <v>232</v>
      </c>
      <c r="B51" t="s">
        <v>193</v>
      </c>
    </row>
    <row r="52" spans="1:2" x14ac:dyDescent="0.25">
      <c r="A52" t="s">
        <v>194</v>
      </c>
      <c r="B52" t="s">
        <v>194</v>
      </c>
    </row>
    <row r="53" spans="1:2" x14ac:dyDescent="0.25">
      <c r="A53" t="s">
        <v>195</v>
      </c>
      <c r="B53" t="s">
        <v>195</v>
      </c>
    </row>
    <row r="54" spans="1:2" x14ac:dyDescent="0.25">
      <c r="A54" t="s">
        <v>196</v>
      </c>
      <c r="B54" t="s">
        <v>196</v>
      </c>
    </row>
    <row r="55" spans="1:2" x14ac:dyDescent="0.25">
      <c r="A55" t="s">
        <v>197</v>
      </c>
      <c r="B55" t="s">
        <v>197</v>
      </c>
    </row>
    <row r="56" spans="1:2" x14ac:dyDescent="0.25">
      <c r="A56" t="s">
        <v>198</v>
      </c>
      <c r="B56" t="s">
        <v>198</v>
      </c>
    </row>
    <row r="57" spans="1:2" x14ac:dyDescent="0.25">
      <c r="A57" t="s">
        <v>204</v>
      </c>
      <c r="B57" t="s">
        <v>238</v>
      </c>
    </row>
    <row r="58" spans="1:2" x14ac:dyDescent="0.25">
      <c r="A58" t="s">
        <v>210</v>
      </c>
      <c r="B58" t="s">
        <v>239</v>
      </c>
    </row>
    <row r="59" spans="1:2" x14ac:dyDescent="0.25">
      <c r="A59" t="s">
        <v>212</v>
      </c>
      <c r="B59" t="s">
        <v>240</v>
      </c>
    </row>
    <row r="60" spans="1:2" x14ac:dyDescent="0.25">
      <c r="A60" t="s">
        <v>213</v>
      </c>
      <c r="B60" t="s">
        <v>241</v>
      </c>
    </row>
    <row r="61" spans="1:2" x14ac:dyDescent="0.25">
      <c r="A61" t="s">
        <v>214</v>
      </c>
      <c r="B61" t="s">
        <v>242</v>
      </c>
    </row>
    <row r="62" spans="1:2" x14ac:dyDescent="0.25">
      <c r="A62" t="s">
        <v>215</v>
      </c>
      <c r="B62" t="s">
        <v>243</v>
      </c>
    </row>
    <row r="63" spans="1:2" x14ac:dyDescent="0.25">
      <c r="A63" t="s">
        <v>216</v>
      </c>
      <c r="B63" t="s">
        <v>244</v>
      </c>
    </row>
    <row r="64" spans="1:2" x14ac:dyDescent="0.25">
      <c r="A64" t="s">
        <v>217</v>
      </c>
      <c r="B64" t="s">
        <v>245</v>
      </c>
    </row>
    <row r="65" spans="1:2" x14ac:dyDescent="0.25">
      <c r="A65" t="s">
        <v>218</v>
      </c>
      <c r="B65" t="s">
        <v>246</v>
      </c>
    </row>
    <row r="66" spans="1:2" x14ac:dyDescent="0.25">
      <c r="A66" t="s">
        <v>219</v>
      </c>
      <c r="B66" t="s">
        <v>247</v>
      </c>
    </row>
    <row r="67" spans="1:2" x14ac:dyDescent="0.25">
      <c r="A67" t="s">
        <v>220</v>
      </c>
      <c r="B67" t="s">
        <v>248</v>
      </c>
    </row>
    <row r="68" spans="1:2" x14ac:dyDescent="0.25">
      <c r="A68" t="s">
        <v>222</v>
      </c>
      <c r="B68" t="s">
        <v>249</v>
      </c>
    </row>
    <row r="69" spans="1:2" x14ac:dyDescent="0.25">
      <c r="A69" t="s">
        <v>223</v>
      </c>
      <c r="B69" t="s">
        <v>250</v>
      </c>
    </row>
    <row r="70" spans="1:2" x14ac:dyDescent="0.25">
      <c r="A70" t="s">
        <v>224</v>
      </c>
      <c r="B70" t="s">
        <v>251</v>
      </c>
    </row>
    <row r="71" spans="1:2" x14ac:dyDescent="0.25">
      <c r="A71" t="s">
        <v>199</v>
      </c>
      <c r="B71" t="s">
        <v>199</v>
      </c>
    </row>
    <row r="72" spans="1:2" x14ac:dyDescent="0.25">
      <c r="A72" t="s">
        <v>228</v>
      </c>
      <c r="B72" t="s">
        <v>253</v>
      </c>
    </row>
    <row r="73" spans="1:2" x14ac:dyDescent="0.25">
      <c r="A73" t="s">
        <v>229</v>
      </c>
      <c r="B73" t="s">
        <v>254</v>
      </c>
    </row>
    <row r="74" spans="1:2" x14ac:dyDescent="0.25">
      <c r="A74" t="s">
        <v>234</v>
      </c>
      <c r="B74" t="s">
        <v>234</v>
      </c>
    </row>
    <row r="75" spans="1:2" x14ac:dyDescent="0.25">
      <c r="A75" t="s">
        <v>200</v>
      </c>
      <c r="B75" t="s">
        <v>200</v>
      </c>
    </row>
    <row r="76" spans="1:2" x14ac:dyDescent="0.25">
      <c r="A76" t="s">
        <v>235</v>
      </c>
      <c r="B76" t="s">
        <v>255</v>
      </c>
    </row>
    <row r="77" spans="1:2" x14ac:dyDescent="0.25">
      <c r="A77" t="s">
        <v>203</v>
      </c>
      <c r="B77" t="s">
        <v>236</v>
      </c>
    </row>
    <row r="78" spans="1:2" x14ac:dyDescent="0.25">
      <c r="A78" t="s">
        <v>202</v>
      </c>
      <c r="B78" t="s">
        <v>237</v>
      </c>
    </row>
    <row r="79" spans="1:2" x14ac:dyDescent="0.25">
      <c r="A79" t="s">
        <v>204</v>
      </c>
      <c r="B79" t="s">
        <v>238</v>
      </c>
    </row>
    <row r="80" spans="1:2" x14ac:dyDescent="0.25">
      <c r="A80" t="s">
        <v>205</v>
      </c>
      <c r="B80" t="s">
        <v>166</v>
      </c>
    </row>
    <row r="81" spans="1:2" x14ac:dyDescent="0.25">
      <c r="A81" t="s">
        <v>206</v>
      </c>
      <c r="B81" t="s">
        <v>167</v>
      </c>
    </row>
    <row r="82" spans="1:2" x14ac:dyDescent="0.25">
      <c r="A82" t="s">
        <v>207</v>
      </c>
      <c r="B82" t="s">
        <v>168</v>
      </c>
    </row>
    <row r="83" spans="1:2" x14ac:dyDescent="0.25">
      <c r="A83" t="s">
        <v>208</v>
      </c>
      <c r="B83" t="s">
        <v>169</v>
      </c>
    </row>
    <row r="84" spans="1:2" x14ac:dyDescent="0.25">
      <c r="A84" t="s">
        <v>209</v>
      </c>
      <c r="B84" t="s">
        <v>170</v>
      </c>
    </row>
    <row r="85" spans="1:2" x14ac:dyDescent="0.25">
      <c r="A85" t="s">
        <v>210</v>
      </c>
      <c r="B85" t="s">
        <v>239</v>
      </c>
    </row>
    <row r="86" spans="1:2" x14ac:dyDescent="0.25">
      <c r="A86" t="s">
        <v>211</v>
      </c>
      <c r="B86" t="s">
        <v>233</v>
      </c>
    </row>
    <row r="87" spans="1:2" x14ac:dyDescent="0.25">
      <c r="A87" t="s">
        <v>212</v>
      </c>
      <c r="B87" t="s">
        <v>240</v>
      </c>
    </row>
    <row r="88" spans="1:2" x14ac:dyDescent="0.25">
      <c r="A88" t="s">
        <v>213</v>
      </c>
      <c r="B88" t="s">
        <v>241</v>
      </c>
    </row>
    <row r="89" spans="1:2" x14ac:dyDescent="0.25">
      <c r="A89" t="s">
        <v>214</v>
      </c>
      <c r="B89" t="s">
        <v>242</v>
      </c>
    </row>
    <row r="90" spans="1:2" x14ac:dyDescent="0.25">
      <c r="A90" t="s">
        <v>215</v>
      </c>
      <c r="B90" t="s">
        <v>243</v>
      </c>
    </row>
    <row r="91" spans="1:2" x14ac:dyDescent="0.25">
      <c r="A91" t="s">
        <v>216</v>
      </c>
      <c r="B91" t="s">
        <v>244</v>
      </c>
    </row>
    <row r="92" spans="1:2" x14ac:dyDescent="0.25">
      <c r="A92" t="s">
        <v>217</v>
      </c>
      <c r="B92" t="s">
        <v>245</v>
      </c>
    </row>
    <row r="93" spans="1:2" x14ac:dyDescent="0.25">
      <c r="A93" t="s">
        <v>218</v>
      </c>
      <c r="B93" t="s">
        <v>246</v>
      </c>
    </row>
    <row r="94" spans="1:2" x14ac:dyDescent="0.25">
      <c r="A94" t="s">
        <v>219</v>
      </c>
      <c r="B94" t="s">
        <v>247</v>
      </c>
    </row>
    <row r="95" spans="1:2" x14ac:dyDescent="0.25">
      <c r="A95" t="s">
        <v>220</v>
      </c>
      <c r="B95" t="s">
        <v>248</v>
      </c>
    </row>
    <row r="96" spans="1:2" x14ac:dyDescent="0.25">
      <c r="A96" t="s">
        <v>221</v>
      </c>
      <c r="B96" t="s">
        <v>183</v>
      </c>
    </row>
    <row r="97" spans="1:2" x14ac:dyDescent="0.25">
      <c r="A97" t="s">
        <v>222</v>
      </c>
      <c r="B97" t="s">
        <v>249</v>
      </c>
    </row>
    <row r="98" spans="1:2" x14ac:dyDescent="0.25">
      <c r="A98" t="s">
        <v>223</v>
      </c>
      <c r="B98" t="s">
        <v>250</v>
      </c>
    </row>
    <row r="99" spans="1:2" x14ac:dyDescent="0.25">
      <c r="A99" t="s">
        <v>224</v>
      </c>
      <c r="B99" t="s">
        <v>251</v>
      </c>
    </row>
    <row r="100" spans="1:2" x14ac:dyDescent="0.25">
      <c r="A100" t="s">
        <v>227</v>
      </c>
      <c r="B100" t="s">
        <v>252</v>
      </c>
    </row>
    <row r="101" spans="1:2" x14ac:dyDescent="0.25">
      <c r="A101" t="s">
        <v>228</v>
      </c>
      <c r="B101" t="s">
        <v>253</v>
      </c>
    </row>
    <row r="102" spans="1:2" x14ac:dyDescent="0.25">
      <c r="A102" t="s">
        <v>229</v>
      </c>
      <c r="B102" t="s">
        <v>254</v>
      </c>
    </row>
    <row r="103" spans="1:2" x14ac:dyDescent="0.25">
      <c r="A103" t="s">
        <v>230</v>
      </c>
      <c r="B103" t="s">
        <v>191</v>
      </c>
    </row>
    <row r="104" spans="1:2" x14ac:dyDescent="0.25">
      <c r="A104" t="s">
        <v>231</v>
      </c>
      <c r="B104" t="s">
        <v>192</v>
      </c>
    </row>
    <row r="105" spans="1:2" x14ac:dyDescent="0.25">
      <c r="A105" t="s">
        <v>232</v>
      </c>
      <c r="B105" t="s">
        <v>193</v>
      </c>
    </row>
  </sheetData>
  <sortState ref="B2:B60">
    <sortCondition ref="B60"/>
  </sortState>
  <conditionalFormatting sqref="A2:A105">
    <cfRule type="expression" dxfId="10" priority="1">
      <formula>FIND(" D",A2)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14"/>
  <sheetViews>
    <sheetView showGridLines="0" tabSelected="1" zoomScale="85" zoomScaleNormal="85" workbookViewId="0">
      <selection activeCell="I6" sqref="I6"/>
    </sheetView>
  </sheetViews>
  <sheetFormatPr baseColWidth="10" defaultRowHeight="15" x14ac:dyDescent="0.25"/>
  <cols>
    <col min="2" max="2" width="20" bestFit="1" customWidth="1"/>
    <col min="3" max="3" width="11.42578125" style="7"/>
    <col min="7" max="7" width="4" customWidth="1"/>
    <col min="11" max="11" width="11.140625" customWidth="1"/>
    <col min="12" max="12" width="19.42578125" customWidth="1"/>
    <col min="13" max="13" width="21" customWidth="1"/>
    <col min="14" max="14" width="21.140625" customWidth="1"/>
    <col min="15" max="15" width="24.85546875" style="7" customWidth="1"/>
    <col min="19" max="19" width="2.85546875" style="7" customWidth="1"/>
    <col min="21" max="22" width="12.28515625" customWidth="1"/>
    <col min="23" max="23" width="2.85546875" style="7" customWidth="1"/>
    <col min="27" max="27" width="2.85546875" style="7" customWidth="1"/>
    <col min="31" max="31" width="2.85546875" style="7" customWidth="1"/>
    <col min="35" max="35" width="2.85546875" style="7" customWidth="1"/>
    <col min="39" max="39" width="2.85546875" style="7" customWidth="1"/>
  </cols>
  <sheetData>
    <row r="1" spans="1:41" x14ac:dyDescent="0.25">
      <c r="A1" s="4"/>
      <c r="B1" s="4"/>
      <c r="D1" s="4"/>
      <c r="E1" s="4"/>
      <c r="F1" s="12"/>
      <c r="G1" s="4"/>
      <c r="H1" s="4"/>
      <c r="I1" s="4"/>
      <c r="J1" s="12"/>
      <c r="K1" s="7"/>
      <c r="L1" s="4"/>
      <c r="M1" s="4"/>
      <c r="N1" s="12"/>
      <c r="P1" s="4"/>
      <c r="Q1" s="4"/>
      <c r="R1" s="12"/>
      <c r="T1" s="4"/>
      <c r="U1" s="4"/>
      <c r="V1" s="12"/>
      <c r="X1" s="4"/>
      <c r="Y1" s="4"/>
      <c r="Z1" s="12"/>
      <c r="AB1" s="4"/>
      <c r="AC1" s="4"/>
      <c r="AD1" s="12"/>
      <c r="AF1" s="4"/>
      <c r="AG1" s="4"/>
      <c r="AH1" s="12"/>
      <c r="AJ1" s="4"/>
      <c r="AK1" s="4"/>
      <c r="AL1" s="12"/>
      <c r="AN1" s="4"/>
      <c r="AO1" s="4"/>
    </row>
    <row r="2" spans="1:41" x14ac:dyDescent="0.25">
      <c r="A2" s="4"/>
      <c r="B2" s="4"/>
      <c r="D2" s="4"/>
      <c r="E2" s="4"/>
      <c r="F2" s="12"/>
      <c r="G2" s="4"/>
      <c r="H2" s="4"/>
      <c r="I2" s="4"/>
      <c r="J2" s="12"/>
      <c r="K2" s="7"/>
      <c r="L2" s="4"/>
      <c r="M2" s="4"/>
      <c r="N2" s="12"/>
      <c r="P2" s="4"/>
      <c r="Q2" s="4"/>
      <c r="R2" s="12"/>
      <c r="T2" s="4"/>
      <c r="U2" s="4"/>
      <c r="V2" s="12"/>
      <c r="X2" s="4"/>
      <c r="Y2" s="4"/>
      <c r="Z2" s="12"/>
      <c r="AB2" s="4"/>
      <c r="AC2" s="4"/>
      <c r="AD2" s="12"/>
      <c r="AF2" s="4"/>
      <c r="AG2" s="4"/>
      <c r="AH2" s="12"/>
      <c r="AJ2" s="4"/>
      <c r="AK2" s="4"/>
      <c r="AL2" s="12"/>
      <c r="AN2" s="4"/>
      <c r="AO2" s="4"/>
    </row>
    <row r="3" spans="1:41" x14ac:dyDescent="0.25">
      <c r="A3" s="11" t="s">
        <v>55</v>
      </c>
      <c r="B3" s="4" t="s">
        <v>162</v>
      </c>
      <c r="D3" s="4"/>
      <c r="E3" s="4"/>
      <c r="F3" s="12"/>
      <c r="G3" s="4"/>
      <c r="H3" s="4"/>
      <c r="I3" s="4"/>
      <c r="J3" s="12"/>
      <c r="K3" s="7"/>
      <c r="L3" s="4"/>
      <c r="M3" s="4"/>
      <c r="N3" s="12"/>
      <c r="P3" s="4"/>
      <c r="Q3" s="4"/>
      <c r="R3" s="12"/>
      <c r="T3" s="4"/>
      <c r="U3" s="4"/>
      <c r="V3" s="12"/>
      <c r="X3" s="4"/>
      <c r="Y3" s="4"/>
      <c r="Z3" s="12"/>
      <c r="AB3" s="4"/>
      <c r="AC3" s="4"/>
      <c r="AD3" s="12"/>
      <c r="AF3" s="4"/>
      <c r="AG3" s="4"/>
      <c r="AH3" s="12"/>
      <c r="AJ3" s="4"/>
      <c r="AK3" s="4"/>
      <c r="AL3" s="12"/>
      <c r="AN3" s="4"/>
      <c r="AO3" s="4"/>
    </row>
    <row r="4" spans="1:41" x14ac:dyDescent="0.25">
      <c r="A4" s="3" t="s">
        <v>54</v>
      </c>
      <c r="B4" s="4" t="s">
        <v>163</v>
      </c>
      <c r="D4" s="4"/>
      <c r="E4" s="4"/>
      <c r="F4" s="12"/>
      <c r="G4" s="4"/>
      <c r="H4" s="4"/>
      <c r="I4" s="4"/>
      <c r="J4" s="12"/>
      <c r="K4" s="7"/>
      <c r="L4" s="4"/>
      <c r="M4" s="4"/>
      <c r="N4" s="12"/>
      <c r="P4" s="4"/>
      <c r="Q4" s="4"/>
      <c r="R4" s="12"/>
      <c r="T4" s="4"/>
      <c r="U4" s="4"/>
      <c r="V4" s="12"/>
      <c r="X4" s="4"/>
      <c r="Y4" s="4"/>
      <c r="Z4" s="12"/>
      <c r="AB4" s="4"/>
      <c r="AC4" s="4"/>
      <c r="AD4" s="12"/>
      <c r="AF4" s="4"/>
      <c r="AG4" s="4"/>
      <c r="AH4" s="12"/>
      <c r="AJ4" s="4"/>
      <c r="AK4" s="4"/>
      <c r="AL4" s="12"/>
      <c r="AN4" s="4"/>
      <c r="AO4" s="4"/>
    </row>
    <row r="5" spans="1:41" x14ac:dyDescent="0.25">
      <c r="A5" s="16" t="s">
        <v>61</v>
      </c>
      <c r="B5" s="15" t="s">
        <v>164</v>
      </c>
      <c r="D5" s="15"/>
      <c r="E5" s="15"/>
      <c r="F5" s="15"/>
      <c r="G5" s="15"/>
      <c r="H5" s="15"/>
      <c r="I5" s="15"/>
      <c r="J5" s="15"/>
      <c r="K5" s="7"/>
      <c r="L5" s="15"/>
      <c r="M5" s="15"/>
      <c r="N5" s="15"/>
      <c r="P5" s="15"/>
      <c r="Q5" s="15"/>
      <c r="R5" s="15"/>
      <c r="T5" s="15"/>
      <c r="U5" s="15"/>
      <c r="V5" s="15"/>
      <c r="X5" s="15"/>
      <c r="Y5" s="15"/>
      <c r="Z5" s="15"/>
      <c r="AB5" s="15"/>
      <c r="AC5" s="15"/>
      <c r="AD5" s="15"/>
      <c r="AF5" s="15"/>
      <c r="AG5" s="15"/>
      <c r="AH5" s="15"/>
      <c r="AJ5" s="15"/>
      <c r="AK5" s="15"/>
      <c r="AL5" s="15"/>
      <c r="AN5" s="15"/>
      <c r="AO5" s="15"/>
    </row>
    <row r="6" spans="1:41" x14ac:dyDescent="0.25">
      <c r="A6" s="2" t="s">
        <v>53</v>
      </c>
      <c r="B6" s="4" t="s">
        <v>52</v>
      </c>
      <c r="D6" s="4"/>
      <c r="E6" s="4"/>
      <c r="F6" s="12"/>
      <c r="G6" s="4"/>
      <c r="H6" s="4"/>
      <c r="I6" s="4"/>
      <c r="J6" s="12"/>
      <c r="K6" s="7"/>
      <c r="L6" s="4"/>
      <c r="M6" s="4"/>
      <c r="N6" s="12"/>
      <c r="P6" s="4"/>
      <c r="Q6" s="4"/>
      <c r="R6" s="12"/>
      <c r="T6" s="4"/>
      <c r="U6" s="4"/>
      <c r="V6" s="12"/>
      <c r="X6" s="4"/>
      <c r="Y6" s="4"/>
      <c r="Z6" s="12"/>
      <c r="AB6" s="4"/>
      <c r="AC6" s="4"/>
      <c r="AD6" s="12"/>
      <c r="AF6" s="4"/>
      <c r="AG6" s="4"/>
      <c r="AH6" s="12"/>
      <c r="AJ6" s="4"/>
      <c r="AK6" s="4"/>
      <c r="AL6" s="12"/>
      <c r="AN6" s="4"/>
      <c r="AO6" s="4"/>
    </row>
    <row r="7" spans="1:41" x14ac:dyDescent="0.25">
      <c r="A7" s="4"/>
      <c r="B7" s="4"/>
      <c r="D7" s="4"/>
      <c r="E7" s="10"/>
      <c r="F7" s="10"/>
      <c r="G7" s="172"/>
      <c r="H7" s="172"/>
      <c r="I7" s="4"/>
      <c r="J7" s="12"/>
      <c r="K7" s="7"/>
      <c r="L7" s="4"/>
      <c r="M7" s="4"/>
      <c r="N7" s="12"/>
      <c r="P7" s="4"/>
      <c r="Q7" s="4"/>
      <c r="R7" s="12"/>
      <c r="T7" s="4"/>
      <c r="U7" s="4"/>
      <c r="V7" s="12"/>
      <c r="X7" s="4"/>
      <c r="Y7" s="4"/>
      <c r="Z7" s="12"/>
      <c r="AB7" s="4"/>
      <c r="AC7" s="4"/>
      <c r="AD7" s="12"/>
      <c r="AF7" s="4"/>
      <c r="AG7" s="4"/>
      <c r="AH7" s="12"/>
      <c r="AJ7" s="4"/>
      <c r="AK7" s="4"/>
      <c r="AL7" s="12"/>
      <c r="AN7" s="4"/>
      <c r="AO7" s="4"/>
    </row>
    <row r="8" spans="1:41" x14ac:dyDescent="0.25">
      <c r="A8" s="4"/>
      <c r="B8" s="4"/>
      <c r="D8" s="4"/>
      <c r="E8" s="4"/>
      <c r="F8" s="12"/>
      <c r="G8" s="4"/>
      <c r="H8" s="4"/>
      <c r="I8" s="4"/>
      <c r="J8" s="12"/>
      <c r="K8" s="7"/>
      <c r="L8" s="4"/>
      <c r="M8" s="4"/>
      <c r="N8" s="12"/>
      <c r="P8" s="4"/>
      <c r="Q8" s="4"/>
      <c r="R8" s="12"/>
      <c r="T8" s="4"/>
      <c r="U8" s="4"/>
      <c r="V8" s="12"/>
      <c r="X8" s="4"/>
      <c r="Y8" s="4"/>
      <c r="Z8" s="12"/>
      <c r="AB8" s="4"/>
      <c r="AC8" s="4"/>
      <c r="AD8" s="12"/>
      <c r="AF8" s="4"/>
      <c r="AG8" s="4"/>
      <c r="AH8" s="12"/>
      <c r="AJ8" s="4"/>
      <c r="AK8" s="4"/>
      <c r="AL8" s="12"/>
      <c r="AN8" s="4"/>
      <c r="AO8" s="4"/>
    </row>
    <row r="9" spans="1:41" ht="15.75" thickBot="1" x14ac:dyDescent="0.3">
      <c r="A9" s="4"/>
      <c r="B9" s="4"/>
      <c r="D9" s="4"/>
      <c r="E9" s="4"/>
      <c r="F9" s="12"/>
      <c r="G9" s="4"/>
      <c r="H9" s="4"/>
      <c r="I9" s="4"/>
      <c r="J9" s="25"/>
      <c r="K9" s="7"/>
      <c r="L9" s="4"/>
      <c r="M9" s="4"/>
      <c r="N9" s="12"/>
      <c r="P9" s="4"/>
      <c r="Q9" s="4"/>
      <c r="R9" s="12"/>
      <c r="T9" s="4"/>
      <c r="U9" s="4"/>
      <c r="V9" s="12"/>
      <c r="X9" s="4"/>
      <c r="Y9" s="4"/>
      <c r="Z9" s="12"/>
      <c r="AB9" s="4"/>
      <c r="AC9" s="4"/>
      <c r="AD9" s="12"/>
      <c r="AF9" s="4"/>
      <c r="AG9" s="4"/>
      <c r="AH9" s="12"/>
      <c r="AJ9" s="4"/>
      <c r="AK9" s="4"/>
      <c r="AL9" s="12"/>
      <c r="AN9" s="4"/>
      <c r="AO9" s="4"/>
    </row>
    <row r="10" spans="1:41" ht="38.25" customHeight="1" thickBot="1" x14ac:dyDescent="0.3">
      <c r="A10" s="4"/>
      <c r="B10" s="154" t="s">
        <v>56</v>
      </c>
      <c r="D10" s="167" t="s">
        <v>0</v>
      </c>
      <c r="E10" s="168"/>
      <c r="F10" s="169"/>
      <c r="G10" s="9"/>
      <c r="H10" s="167" t="s">
        <v>62</v>
      </c>
      <c r="I10" s="170"/>
      <c r="J10" s="171"/>
      <c r="K10" s="9"/>
      <c r="L10" s="173" t="s">
        <v>144</v>
      </c>
      <c r="M10" s="174"/>
      <c r="N10" s="175"/>
      <c r="O10"/>
      <c r="S10"/>
      <c r="W10"/>
      <c r="AA10"/>
      <c r="AE10"/>
      <c r="AI10"/>
      <c r="AM10"/>
    </row>
    <row r="11" spans="1:41" ht="15.75" thickBot="1" x14ac:dyDescent="0.3">
      <c r="B11" t="s">
        <v>205</v>
      </c>
      <c r="C11" s="13"/>
      <c r="D11" s="201">
        <f ca="1">IFERROR(Données($B11,$D$10,$B$3),"")</f>
        <v>1606</v>
      </c>
      <c r="E11" s="201" t="str">
        <f ca="1">IFERROR(Données($B11,$D$10,$B$4),"")</f>
        <v/>
      </c>
      <c r="F11" s="201">
        <f ca="1">IFERROR(Données($B11,$D$10,$B$5),"")</f>
        <v>1606</v>
      </c>
      <c r="G11" s="6"/>
      <c r="H11" s="201">
        <f ca="1">IFERROR(Données($B11,$H$10,$B$3),"")</f>
        <v>2454</v>
      </c>
      <c r="I11" s="201" t="str">
        <f ca="1">IFERROR(Données($B11,$H$10,$B$4),"")</f>
        <v/>
      </c>
      <c r="J11" s="201">
        <f ca="1">IFERROR(Données($B11,$H$10,$B$5),"")</f>
        <v>2454</v>
      </c>
      <c r="K11" s="6"/>
      <c r="L11" s="202">
        <f ca="1">IFERROR(Données($B11,$L$10,$B$3),"")</f>
        <v>44</v>
      </c>
      <c r="M11" s="202" t="str">
        <f ca="1">IFERROR(Données($B11,$L$10,$B$4),"")</f>
        <v/>
      </c>
      <c r="N11" s="202">
        <f ca="1">IFERROR(Données($B11,$L$10,$B$5),"")</f>
        <v>44</v>
      </c>
      <c r="O11"/>
      <c r="S11"/>
      <c r="W11"/>
      <c r="AA11"/>
      <c r="AE11"/>
      <c r="AI11"/>
      <c r="AM11"/>
    </row>
    <row r="12" spans="1:41" ht="15.75" thickBot="1" x14ac:dyDescent="0.3">
      <c r="B12" t="s">
        <v>216</v>
      </c>
      <c r="C12" s="13"/>
      <c r="D12" s="201">
        <f t="shared" ref="D12:D75" ca="1" si="0">IFERROR(Données($B12,$D$10,$B$3),"")</f>
        <v>1273</v>
      </c>
      <c r="E12" s="201">
        <f t="shared" ref="E12:E75" ca="1" si="1">IFERROR(Données($B12,$D$10,$B$4),"")</f>
        <v>1095</v>
      </c>
      <c r="F12" s="201">
        <f t="shared" ref="F12:F75" ca="1" si="2">IFERROR(Données($B12,$D$10,$B$5),"")</f>
        <v>1273</v>
      </c>
      <c r="G12" s="5"/>
      <c r="H12" s="201">
        <f t="shared" ref="H12:H75" ca="1" si="3">IFERROR(Données($B12,$H$10,$B$3),"")</f>
        <v>1561</v>
      </c>
      <c r="I12" s="201">
        <f t="shared" ref="I12:I75" ca="1" si="4">IFERROR(Données($B12,$H$10,$B$4),"")</f>
        <v>1330</v>
      </c>
      <c r="J12" s="201">
        <f t="shared" ref="J12:J75" ca="1" si="5">IFERROR(Données($B12,$H$10,$B$5),"")</f>
        <v>1561</v>
      </c>
      <c r="K12" s="5"/>
      <c r="L12" s="202">
        <f t="shared" ref="L12:L75" ca="1" si="6">IFERROR(Données($B12,$L$10,$B$3),"")</f>
        <v>13</v>
      </c>
      <c r="M12" s="202">
        <f t="shared" ref="M12:M75" ca="1" si="7">IFERROR(Données($B12,$L$10,$B$4),"")</f>
        <v>13</v>
      </c>
      <c r="N12" s="202">
        <f t="shared" ref="N12:N75" ca="1" si="8">IFERROR(Données($B12,$L$10,$B$5),"")</f>
        <v>13</v>
      </c>
      <c r="O12"/>
      <c r="S12"/>
      <c r="W12"/>
      <c r="AA12"/>
      <c r="AE12"/>
      <c r="AI12"/>
      <c r="AM12"/>
    </row>
    <row r="13" spans="1:41" ht="15.75" thickBot="1" x14ac:dyDescent="0.3">
      <c r="B13" t="s">
        <v>216</v>
      </c>
      <c r="C13" s="13"/>
      <c r="D13" s="201">
        <f t="shared" ca="1" si="0"/>
        <v>1273</v>
      </c>
      <c r="E13" s="201">
        <f t="shared" ca="1" si="1"/>
        <v>1095</v>
      </c>
      <c r="F13" s="201">
        <f t="shared" ca="1" si="2"/>
        <v>1273</v>
      </c>
      <c r="G13" s="5"/>
      <c r="H13" s="201">
        <f t="shared" ca="1" si="3"/>
        <v>1561</v>
      </c>
      <c r="I13" s="201">
        <f t="shared" ca="1" si="4"/>
        <v>1330</v>
      </c>
      <c r="J13" s="201">
        <f t="shared" ca="1" si="5"/>
        <v>1561</v>
      </c>
      <c r="K13" s="5"/>
      <c r="L13" s="202">
        <f t="shared" ca="1" si="6"/>
        <v>13</v>
      </c>
      <c r="M13" s="202">
        <f t="shared" ca="1" si="7"/>
        <v>13</v>
      </c>
      <c r="N13" s="202">
        <f t="shared" ca="1" si="8"/>
        <v>13</v>
      </c>
      <c r="O13"/>
      <c r="S13"/>
      <c r="W13"/>
      <c r="AA13"/>
      <c r="AE13"/>
      <c r="AI13"/>
      <c r="AM13"/>
    </row>
    <row r="14" spans="1:41" ht="15.75" thickBot="1" x14ac:dyDescent="0.3">
      <c r="B14" t="s">
        <v>198</v>
      </c>
      <c r="C14" s="13"/>
      <c r="D14" s="201" t="str">
        <f t="shared" ca="1" si="0"/>
        <v/>
      </c>
      <c r="E14" s="201">
        <f t="shared" ca="1" si="1"/>
        <v>1615</v>
      </c>
      <c r="F14" s="201" t="str">
        <f t="shared" ca="1" si="2"/>
        <v/>
      </c>
      <c r="G14" s="5"/>
      <c r="H14" s="201" t="str">
        <f t="shared" ca="1" si="3"/>
        <v/>
      </c>
      <c r="I14" s="201">
        <f t="shared" ca="1" si="4"/>
        <v>2125</v>
      </c>
      <c r="J14" s="201" t="str">
        <f t="shared" ca="1" si="5"/>
        <v/>
      </c>
      <c r="K14" s="5"/>
      <c r="L14" s="202" t="str">
        <f t="shared" ca="1" si="6"/>
        <v/>
      </c>
      <c r="M14" s="202">
        <f t="shared" ca="1" si="7"/>
        <v>22</v>
      </c>
      <c r="N14" s="202" t="str">
        <f t="shared" ca="1" si="8"/>
        <v/>
      </c>
      <c r="O14"/>
      <c r="S14"/>
      <c r="W14"/>
      <c r="AA14"/>
      <c r="AE14"/>
      <c r="AI14"/>
      <c r="AM14"/>
    </row>
    <row r="15" spans="1:41" ht="15.75" thickBot="1" x14ac:dyDescent="0.3">
      <c r="B15" t="s">
        <v>202</v>
      </c>
      <c r="C15" s="13"/>
      <c r="D15" s="201">
        <f t="shared" ca="1" si="0"/>
        <v>1924</v>
      </c>
      <c r="E15" s="201" t="str">
        <f t="shared" ca="1" si="1"/>
        <v/>
      </c>
      <c r="F15" s="201">
        <f t="shared" ca="1" si="2"/>
        <v>1924</v>
      </c>
      <c r="G15" s="5"/>
      <c r="H15" s="201">
        <f t="shared" ca="1" si="3"/>
        <v>3014</v>
      </c>
      <c r="I15" s="201" t="str">
        <f t="shared" ca="1" si="4"/>
        <v/>
      </c>
      <c r="J15" s="201">
        <f t="shared" ca="1" si="5"/>
        <v>3014</v>
      </c>
      <c r="K15" s="5"/>
      <c r="L15" s="202" t="str">
        <f t="shared" ca="1" si="6"/>
        <v>6-10</v>
      </c>
      <c r="M15" s="202" t="str">
        <f t="shared" ca="1" si="7"/>
        <v/>
      </c>
      <c r="N15" s="202" t="str">
        <f t="shared" ca="1" si="8"/>
        <v>6-10</v>
      </c>
      <c r="O15"/>
      <c r="S15"/>
      <c r="W15"/>
      <c r="AA15"/>
      <c r="AE15"/>
      <c r="AI15"/>
      <c r="AM15"/>
    </row>
    <row r="16" spans="1:41" ht="15.75" thickBot="1" x14ac:dyDescent="0.3">
      <c r="B16" t="s">
        <v>203</v>
      </c>
      <c r="C16" s="13"/>
      <c r="D16" s="201">
        <f t="shared" ca="1" si="0"/>
        <v>1826</v>
      </c>
      <c r="E16" s="201" t="str">
        <f t="shared" ca="1" si="1"/>
        <v/>
      </c>
      <c r="F16" s="201">
        <f t="shared" ca="1" si="2"/>
        <v>1826</v>
      </c>
      <c r="G16" s="5"/>
      <c r="H16" s="201">
        <f t="shared" ca="1" si="3"/>
        <v>2826</v>
      </c>
      <c r="I16" s="201" t="str">
        <f t="shared" ca="1" si="4"/>
        <v/>
      </c>
      <c r="J16" s="201">
        <f t="shared" ca="1" si="5"/>
        <v>2826</v>
      </c>
      <c r="K16" s="5"/>
      <c r="L16" s="202">
        <f t="shared" ca="1" si="6"/>
        <v>10</v>
      </c>
      <c r="M16" s="202" t="str">
        <f t="shared" ca="1" si="7"/>
        <v/>
      </c>
      <c r="N16" s="202">
        <f t="shared" ca="1" si="8"/>
        <v>10</v>
      </c>
      <c r="O16"/>
      <c r="S16"/>
      <c r="W16"/>
      <c r="AA16"/>
      <c r="AE16"/>
      <c r="AI16"/>
      <c r="AM16"/>
    </row>
    <row r="17" spans="2:39" ht="15.75" thickBot="1" x14ac:dyDescent="0.3">
      <c r="B17" t="s">
        <v>223</v>
      </c>
      <c r="C17" s="13"/>
      <c r="D17" s="201">
        <f t="shared" ca="1" si="0"/>
        <v>1367</v>
      </c>
      <c r="E17" s="201">
        <f t="shared" ca="1" si="1"/>
        <v>1394.42</v>
      </c>
      <c r="F17" s="201">
        <f t="shared" ca="1" si="2"/>
        <v>1367</v>
      </c>
      <c r="G17" s="5"/>
      <c r="H17" s="201">
        <f t="shared" ca="1" si="3"/>
        <v>1594</v>
      </c>
      <c r="I17" s="201">
        <f t="shared" ca="1" si="4"/>
        <v>1695.57</v>
      </c>
      <c r="J17" s="201">
        <f t="shared" ca="1" si="5"/>
        <v>1594</v>
      </c>
      <c r="K17" s="5"/>
      <c r="L17" s="202">
        <f t="shared" ca="1" si="6"/>
        <v>24</v>
      </c>
      <c r="M17" s="202">
        <f t="shared" ca="1" si="7"/>
        <v>24</v>
      </c>
      <c r="N17" s="202">
        <f t="shared" ca="1" si="8"/>
        <v>24</v>
      </c>
      <c r="O17"/>
      <c r="S17"/>
      <c r="W17"/>
      <c r="AA17"/>
      <c r="AE17"/>
      <c r="AI17"/>
      <c r="AM17"/>
    </row>
    <row r="18" spans="2:39" ht="15.75" thickBot="1" x14ac:dyDescent="0.3">
      <c r="B18" t="s">
        <v>223</v>
      </c>
      <c r="C18" s="13"/>
      <c r="D18" s="201">
        <f t="shared" ca="1" si="0"/>
        <v>1367</v>
      </c>
      <c r="E18" s="201">
        <f t="shared" ca="1" si="1"/>
        <v>1394.42</v>
      </c>
      <c r="F18" s="201">
        <f t="shared" ca="1" si="2"/>
        <v>1367</v>
      </c>
      <c r="G18" s="5"/>
      <c r="H18" s="201">
        <f t="shared" ca="1" si="3"/>
        <v>1594</v>
      </c>
      <c r="I18" s="201">
        <f t="shared" ca="1" si="4"/>
        <v>1695.57</v>
      </c>
      <c r="J18" s="201">
        <f t="shared" ca="1" si="5"/>
        <v>1594</v>
      </c>
      <c r="K18" s="5"/>
      <c r="L18" s="202">
        <f t="shared" ca="1" si="6"/>
        <v>24</v>
      </c>
      <c r="M18" s="202">
        <f t="shared" ca="1" si="7"/>
        <v>24</v>
      </c>
      <c r="N18" s="202">
        <f t="shared" ca="1" si="8"/>
        <v>24</v>
      </c>
      <c r="O18"/>
      <c r="S18"/>
      <c r="W18"/>
      <c r="AA18"/>
      <c r="AE18"/>
      <c r="AI18"/>
      <c r="AM18"/>
    </row>
    <row r="19" spans="2:39" ht="15.75" thickBot="1" x14ac:dyDescent="0.3">
      <c r="B19" t="s">
        <v>179</v>
      </c>
      <c r="C19" s="13"/>
      <c r="D19" s="201">
        <f t="shared" ca="1" si="0"/>
        <v>1609</v>
      </c>
      <c r="E19" s="201" t="str">
        <f t="shared" ca="1" si="1"/>
        <v/>
      </c>
      <c r="F19" s="201">
        <f t="shared" ca="1" si="2"/>
        <v>1609</v>
      </c>
      <c r="G19" s="5"/>
      <c r="H19" s="201">
        <f t="shared" ca="1" si="3"/>
        <v>2041</v>
      </c>
      <c r="I19" s="201" t="str">
        <f t="shared" ca="1" si="4"/>
        <v/>
      </c>
      <c r="J19" s="201">
        <f t="shared" ca="1" si="5"/>
        <v>2041</v>
      </c>
      <c r="K19" s="5"/>
      <c r="L19" s="202">
        <f t="shared" ca="1" si="6"/>
        <v>29</v>
      </c>
      <c r="M19" s="202" t="str">
        <f t="shared" ca="1" si="7"/>
        <v/>
      </c>
      <c r="N19" s="202">
        <f t="shared" ca="1" si="8"/>
        <v>29</v>
      </c>
      <c r="O19"/>
      <c r="S19"/>
      <c r="W19"/>
      <c r="AA19"/>
      <c r="AE19"/>
      <c r="AI19"/>
      <c r="AM19"/>
    </row>
    <row r="20" spans="2:39" ht="15.75" thickBot="1" x14ac:dyDescent="0.3">
      <c r="B20" t="s">
        <v>219</v>
      </c>
      <c r="C20" s="13"/>
      <c r="D20" s="201">
        <f t="shared" ca="1" si="0"/>
        <v>1218</v>
      </c>
      <c r="E20" s="201">
        <f t="shared" ca="1" si="1"/>
        <v>1227.8899999999999</v>
      </c>
      <c r="F20" s="201">
        <f t="shared" ca="1" si="2"/>
        <v>1218</v>
      </c>
      <c r="G20" s="5"/>
      <c r="H20" s="201">
        <f t="shared" ca="1" si="3"/>
        <v>1421</v>
      </c>
      <c r="I20" s="201">
        <f t="shared" ca="1" si="4"/>
        <v>1414.38</v>
      </c>
      <c r="J20" s="201">
        <f t="shared" ca="1" si="5"/>
        <v>1421</v>
      </c>
      <c r="K20" s="5"/>
      <c r="L20" s="202">
        <f t="shared" ca="1" si="6"/>
        <v>14</v>
      </c>
      <c r="M20" s="202">
        <f t="shared" ca="1" si="7"/>
        <v>10</v>
      </c>
      <c r="N20" s="202">
        <f t="shared" ca="1" si="8"/>
        <v>14</v>
      </c>
      <c r="O20"/>
      <c r="S20"/>
      <c r="W20"/>
      <c r="AA20"/>
      <c r="AE20"/>
      <c r="AI20"/>
      <c r="AM20"/>
    </row>
    <row r="21" spans="2:39" ht="15.75" thickBot="1" x14ac:dyDescent="0.3">
      <c r="B21" t="s">
        <v>219</v>
      </c>
      <c r="C21" s="13"/>
      <c r="D21" s="201">
        <f t="shared" ca="1" si="0"/>
        <v>1218</v>
      </c>
      <c r="E21" s="201">
        <f t="shared" ca="1" si="1"/>
        <v>1227.8899999999999</v>
      </c>
      <c r="F21" s="201">
        <f t="shared" ca="1" si="2"/>
        <v>1218</v>
      </c>
      <c r="G21" s="5"/>
      <c r="H21" s="201">
        <f t="shared" ca="1" si="3"/>
        <v>1421</v>
      </c>
      <c r="I21" s="201">
        <f t="shared" ca="1" si="4"/>
        <v>1414.38</v>
      </c>
      <c r="J21" s="201">
        <f t="shared" ca="1" si="5"/>
        <v>1421</v>
      </c>
      <c r="K21" s="5"/>
      <c r="L21" s="202">
        <f t="shared" ca="1" si="6"/>
        <v>14</v>
      </c>
      <c r="M21" s="202">
        <f t="shared" ca="1" si="7"/>
        <v>10</v>
      </c>
      <c r="N21" s="202">
        <f t="shared" ca="1" si="8"/>
        <v>14</v>
      </c>
      <c r="O21"/>
      <c r="S21"/>
      <c r="W21"/>
      <c r="AA21"/>
      <c r="AE21"/>
      <c r="AI21"/>
      <c r="AM21"/>
    </row>
    <row r="22" spans="2:39" ht="15.75" thickBot="1" x14ac:dyDescent="0.3">
      <c r="B22" t="s">
        <v>186</v>
      </c>
      <c r="C22" s="13"/>
      <c r="D22" s="201">
        <f t="shared" ca="1" si="0"/>
        <v>1798</v>
      </c>
      <c r="E22" s="201">
        <f t="shared" ca="1" si="1"/>
        <v>1913</v>
      </c>
      <c r="F22" s="201">
        <f t="shared" ca="1" si="2"/>
        <v>1798</v>
      </c>
      <c r="G22" s="5"/>
      <c r="H22" s="201">
        <f t="shared" ca="1" si="3"/>
        <v>2736</v>
      </c>
      <c r="I22" s="201">
        <f t="shared" ca="1" si="4"/>
        <v>2823</v>
      </c>
      <c r="J22" s="201">
        <f t="shared" ca="1" si="5"/>
        <v>2736</v>
      </c>
      <c r="K22" s="5"/>
      <c r="L22" s="202">
        <f t="shared" ca="1" si="6"/>
        <v>36</v>
      </c>
      <c r="M22" s="202">
        <f t="shared" ca="1" si="7"/>
        <v>49</v>
      </c>
      <c r="N22" s="202">
        <f t="shared" ca="1" si="8"/>
        <v>36</v>
      </c>
      <c r="O22"/>
      <c r="S22"/>
      <c r="W22"/>
      <c r="AA22"/>
      <c r="AE22"/>
      <c r="AI22"/>
      <c r="AM22"/>
    </row>
    <row r="23" spans="2:39" ht="15.75" thickBot="1" x14ac:dyDescent="0.3">
      <c r="B23" t="s">
        <v>225</v>
      </c>
      <c r="C23" s="13"/>
      <c r="D23" s="201">
        <f t="shared" ca="1" si="0"/>
        <v>1521</v>
      </c>
      <c r="E23" s="201">
        <f t="shared" ca="1" si="1"/>
        <v>1390.78</v>
      </c>
      <c r="F23" s="201">
        <f t="shared" ca="1" si="2"/>
        <v>1521</v>
      </c>
      <c r="G23" s="5"/>
      <c r="H23" s="201">
        <f t="shared" ca="1" si="3"/>
        <v>2181</v>
      </c>
      <c r="I23" s="201">
        <f t="shared" ca="1" si="4"/>
        <v>2124.1800000000003</v>
      </c>
      <c r="J23" s="201">
        <f t="shared" ca="1" si="5"/>
        <v>2181</v>
      </c>
      <c r="K23" s="5"/>
      <c r="L23" s="202">
        <f t="shared" ca="1" si="6"/>
        <v>45</v>
      </c>
      <c r="M23" s="202">
        <f t="shared" ca="1" si="7"/>
        <v>41</v>
      </c>
      <c r="N23" s="202">
        <f t="shared" ca="1" si="8"/>
        <v>45</v>
      </c>
      <c r="O23"/>
      <c r="S23"/>
      <c r="W23"/>
      <c r="AA23"/>
      <c r="AE23"/>
      <c r="AI23"/>
      <c r="AM23"/>
    </row>
    <row r="24" spans="2:39" ht="15.75" thickBot="1" x14ac:dyDescent="0.3">
      <c r="B24" t="s">
        <v>171</v>
      </c>
      <c r="C24" s="13"/>
      <c r="D24" s="201">
        <f t="shared" ca="1" si="0"/>
        <v>1540</v>
      </c>
      <c r="E24" s="201">
        <f t="shared" ca="1" si="1"/>
        <v>1576.42</v>
      </c>
      <c r="F24" s="201">
        <f t="shared" ca="1" si="2"/>
        <v>1540</v>
      </c>
      <c r="G24" s="5"/>
      <c r="H24" s="201">
        <f t="shared" ca="1" si="3"/>
        <v>1665</v>
      </c>
      <c r="I24" s="201">
        <f t="shared" ca="1" si="4"/>
        <v>1813.8700000000001</v>
      </c>
      <c r="J24" s="201">
        <f t="shared" ca="1" si="5"/>
        <v>1665</v>
      </c>
      <c r="K24" s="5"/>
      <c r="L24" s="202">
        <f t="shared" ca="1" si="6"/>
        <v>30</v>
      </c>
      <c r="M24" s="202">
        <f t="shared" ca="1" si="7"/>
        <v>29</v>
      </c>
      <c r="N24" s="202">
        <f t="shared" ca="1" si="8"/>
        <v>30</v>
      </c>
      <c r="O24"/>
      <c r="S24"/>
      <c r="W24"/>
      <c r="AA24"/>
      <c r="AE24"/>
      <c r="AI24"/>
      <c r="AM24"/>
    </row>
    <row r="25" spans="2:39" ht="15.75" thickBot="1" x14ac:dyDescent="0.3">
      <c r="B25" t="s">
        <v>182</v>
      </c>
      <c r="C25" s="13"/>
      <c r="D25" s="201">
        <f t="shared" ca="1" si="0"/>
        <v>1233</v>
      </c>
      <c r="E25" s="201" t="str">
        <f t="shared" ca="1" si="1"/>
        <v/>
      </c>
      <c r="F25" s="201">
        <f t="shared" ca="1" si="2"/>
        <v>1233</v>
      </c>
      <c r="G25" s="5"/>
      <c r="H25" s="201">
        <f t="shared" ca="1" si="3"/>
        <v>1521</v>
      </c>
      <c r="I25" s="201" t="str">
        <f t="shared" ca="1" si="4"/>
        <v/>
      </c>
      <c r="J25" s="201">
        <f t="shared" ca="1" si="5"/>
        <v>1521</v>
      </c>
      <c r="K25" s="5"/>
      <c r="L25" s="202">
        <f t="shared" ca="1" si="6"/>
        <v>16</v>
      </c>
      <c r="M25" s="202" t="str">
        <f t="shared" ca="1" si="7"/>
        <v/>
      </c>
      <c r="N25" s="202">
        <f t="shared" ca="1" si="8"/>
        <v>16</v>
      </c>
      <c r="O25"/>
      <c r="S25"/>
      <c r="W25"/>
      <c r="AA25"/>
      <c r="AE25"/>
      <c r="AI25"/>
      <c r="AM25"/>
    </row>
    <row r="26" spans="2:39" ht="15.75" thickBot="1" x14ac:dyDescent="0.3">
      <c r="B26" t="s">
        <v>206</v>
      </c>
      <c r="C26" s="13"/>
      <c r="D26" s="201">
        <f t="shared" ca="1" si="0"/>
        <v>1693</v>
      </c>
      <c r="E26" s="201" t="str">
        <f t="shared" ca="1" si="1"/>
        <v/>
      </c>
      <c r="F26" s="201">
        <f t="shared" ca="1" si="2"/>
        <v>1693</v>
      </c>
      <c r="G26" s="5"/>
      <c r="H26" s="201">
        <f t="shared" ca="1" si="3"/>
        <v>2497</v>
      </c>
      <c r="I26" s="201" t="str">
        <f t="shared" ca="1" si="4"/>
        <v/>
      </c>
      <c r="J26" s="201">
        <f t="shared" ca="1" si="5"/>
        <v>2497</v>
      </c>
      <c r="K26" s="5"/>
      <c r="L26" s="202">
        <f t="shared" ca="1" si="6"/>
        <v>42</v>
      </c>
      <c r="M26" s="202" t="str">
        <f t="shared" ca="1" si="7"/>
        <v/>
      </c>
      <c r="N26" s="202">
        <f t="shared" ca="1" si="8"/>
        <v>42</v>
      </c>
      <c r="O26"/>
      <c r="S26"/>
      <c r="W26"/>
      <c r="AA26"/>
      <c r="AE26"/>
      <c r="AI26"/>
      <c r="AM26"/>
    </row>
    <row r="27" spans="2:39" ht="15.75" thickBot="1" x14ac:dyDescent="0.3">
      <c r="B27" t="s">
        <v>204</v>
      </c>
      <c r="C27" s="13"/>
      <c r="D27" s="201">
        <f t="shared" ca="1" si="0"/>
        <v>1078</v>
      </c>
      <c r="E27" s="201">
        <f t="shared" ca="1" si="1"/>
        <v>1077</v>
      </c>
      <c r="F27" s="201">
        <f t="shared" ca="1" si="2"/>
        <v>1078</v>
      </c>
      <c r="G27" s="5"/>
      <c r="H27" s="201">
        <f t="shared" ca="1" si="3"/>
        <v>1336</v>
      </c>
      <c r="I27" s="201">
        <f t="shared" ca="1" si="4"/>
        <v>1329</v>
      </c>
      <c r="J27" s="201">
        <f t="shared" ca="1" si="5"/>
        <v>1336</v>
      </c>
      <c r="K27" s="5"/>
      <c r="L27" s="202">
        <f t="shared" ca="1" si="6"/>
        <v>23</v>
      </c>
      <c r="M27" s="202">
        <f t="shared" ca="1" si="7"/>
        <v>19</v>
      </c>
      <c r="N27" s="202">
        <f t="shared" ca="1" si="8"/>
        <v>23</v>
      </c>
      <c r="O27"/>
      <c r="S27"/>
      <c r="W27"/>
      <c r="AA27"/>
      <c r="AE27"/>
      <c r="AI27"/>
      <c r="AM27"/>
    </row>
    <row r="28" spans="2:39" ht="15.75" thickBot="1" x14ac:dyDescent="0.3">
      <c r="B28" t="s">
        <v>204</v>
      </c>
      <c r="C28" s="13"/>
      <c r="D28" s="201">
        <f t="shared" ca="1" si="0"/>
        <v>1078</v>
      </c>
      <c r="E28" s="201">
        <f t="shared" ca="1" si="1"/>
        <v>1077</v>
      </c>
      <c r="F28" s="201">
        <f t="shared" ca="1" si="2"/>
        <v>1078</v>
      </c>
      <c r="G28" s="5"/>
      <c r="H28" s="201">
        <f t="shared" ca="1" si="3"/>
        <v>1336</v>
      </c>
      <c r="I28" s="201">
        <f t="shared" ca="1" si="4"/>
        <v>1329</v>
      </c>
      <c r="J28" s="201">
        <f t="shared" ca="1" si="5"/>
        <v>1336</v>
      </c>
      <c r="K28" s="5"/>
      <c r="L28" s="202">
        <f t="shared" ca="1" si="6"/>
        <v>23</v>
      </c>
      <c r="M28" s="202">
        <f t="shared" ca="1" si="7"/>
        <v>19</v>
      </c>
      <c r="N28" s="202">
        <f t="shared" ca="1" si="8"/>
        <v>23</v>
      </c>
      <c r="O28"/>
      <c r="S28"/>
      <c r="W28"/>
      <c r="AA28"/>
      <c r="AE28"/>
      <c r="AI28"/>
      <c r="AM28"/>
    </row>
    <row r="29" spans="2:39" ht="15.75" thickBot="1" x14ac:dyDescent="0.3">
      <c r="B29" t="s">
        <v>220</v>
      </c>
      <c r="C29" s="13"/>
      <c r="D29" s="201">
        <f t="shared" ca="1" si="0"/>
        <v>1373</v>
      </c>
      <c r="E29" s="201">
        <f t="shared" ca="1" si="1"/>
        <v>1344.37</v>
      </c>
      <c r="F29" s="201">
        <f t="shared" ca="1" si="2"/>
        <v>1373</v>
      </c>
      <c r="G29" s="5"/>
      <c r="H29" s="201">
        <f t="shared" ca="1" si="3"/>
        <v>1544</v>
      </c>
      <c r="I29" s="201">
        <f t="shared" ca="1" si="4"/>
        <v>1577.27</v>
      </c>
      <c r="J29" s="201">
        <f t="shared" ca="1" si="5"/>
        <v>1544</v>
      </c>
      <c r="K29" s="5"/>
      <c r="L29" s="202">
        <f t="shared" ca="1" si="6"/>
        <v>40</v>
      </c>
      <c r="M29" s="202">
        <f t="shared" ca="1" si="7"/>
        <v>40</v>
      </c>
      <c r="N29" s="202">
        <f t="shared" ca="1" si="8"/>
        <v>40</v>
      </c>
      <c r="O29"/>
      <c r="S29"/>
      <c r="W29"/>
      <c r="AA29"/>
      <c r="AE29"/>
      <c r="AI29"/>
      <c r="AM29"/>
    </row>
    <row r="30" spans="2:39" ht="15.75" thickBot="1" x14ac:dyDescent="0.3">
      <c r="B30" t="s">
        <v>220</v>
      </c>
      <c r="C30" s="13"/>
      <c r="D30" s="201">
        <f t="shared" ca="1" si="0"/>
        <v>1373</v>
      </c>
      <c r="E30" s="201">
        <f t="shared" ca="1" si="1"/>
        <v>1344.37</v>
      </c>
      <c r="F30" s="201">
        <f t="shared" ca="1" si="2"/>
        <v>1373</v>
      </c>
      <c r="G30" s="5"/>
      <c r="H30" s="201">
        <f t="shared" ca="1" si="3"/>
        <v>1544</v>
      </c>
      <c r="I30" s="201">
        <f t="shared" ca="1" si="4"/>
        <v>1577.27</v>
      </c>
      <c r="J30" s="201">
        <f t="shared" ca="1" si="5"/>
        <v>1544</v>
      </c>
      <c r="K30" s="5"/>
      <c r="L30" s="202">
        <f t="shared" ca="1" si="6"/>
        <v>40</v>
      </c>
      <c r="M30" s="202">
        <f t="shared" ca="1" si="7"/>
        <v>40</v>
      </c>
      <c r="N30" s="202">
        <f t="shared" ca="1" si="8"/>
        <v>40</v>
      </c>
      <c r="O30"/>
      <c r="S30"/>
      <c r="W30"/>
      <c r="AA30"/>
      <c r="AE30"/>
      <c r="AI30"/>
      <c r="AM30"/>
    </row>
    <row r="31" spans="2:39" ht="15.75" thickBot="1" x14ac:dyDescent="0.3">
      <c r="B31" t="s">
        <v>175</v>
      </c>
      <c r="C31" s="13"/>
      <c r="D31" s="201">
        <f t="shared" ca="1" si="0"/>
        <v>1611</v>
      </c>
      <c r="E31" s="201" t="str">
        <f t="shared" ca="1" si="1"/>
        <v/>
      </c>
      <c r="F31" s="201">
        <f t="shared" ca="1" si="2"/>
        <v>1611</v>
      </c>
      <c r="G31" s="5"/>
      <c r="H31" s="201">
        <f t="shared" ca="1" si="3"/>
        <v>2137</v>
      </c>
      <c r="I31" s="201" t="str">
        <f t="shared" ca="1" si="4"/>
        <v/>
      </c>
      <c r="J31" s="201">
        <f t="shared" ca="1" si="5"/>
        <v>2137</v>
      </c>
      <c r="K31" s="5"/>
      <c r="L31" s="202">
        <f t="shared" ca="1" si="6"/>
        <v>40</v>
      </c>
      <c r="M31" s="202" t="str">
        <f t="shared" ca="1" si="7"/>
        <v/>
      </c>
      <c r="N31" s="202">
        <f t="shared" ca="1" si="8"/>
        <v>40</v>
      </c>
      <c r="O31"/>
      <c r="S31"/>
      <c r="W31"/>
      <c r="AA31"/>
      <c r="AE31"/>
      <c r="AI31"/>
      <c r="AM31"/>
    </row>
    <row r="32" spans="2:39" ht="15.75" thickBot="1" x14ac:dyDescent="0.3">
      <c r="B32" t="s">
        <v>187</v>
      </c>
      <c r="C32" s="13"/>
      <c r="D32" s="201">
        <f t="shared" ca="1" si="0"/>
        <v>1319</v>
      </c>
      <c r="E32" s="201" t="str">
        <f t="shared" ca="1" si="1"/>
        <v/>
      </c>
      <c r="F32" s="201">
        <f t="shared" ca="1" si="2"/>
        <v>1319</v>
      </c>
      <c r="G32" s="5"/>
      <c r="H32" s="201">
        <f t="shared" ca="1" si="3"/>
        <v>1717</v>
      </c>
      <c r="I32" s="201" t="str">
        <f t="shared" ca="1" si="4"/>
        <v/>
      </c>
      <c r="J32" s="201">
        <f t="shared" ca="1" si="5"/>
        <v>1717</v>
      </c>
      <c r="K32" s="5"/>
      <c r="L32" s="202">
        <f t="shared" ca="1" si="6"/>
        <v>27</v>
      </c>
      <c r="M32" s="202" t="str">
        <f t="shared" ca="1" si="7"/>
        <v/>
      </c>
      <c r="N32" s="202">
        <f t="shared" ca="1" si="8"/>
        <v>27</v>
      </c>
      <c r="O32"/>
      <c r="S32"/>
      <c r="W32"/>
      <c r="AA32"/>
      <c r="AE32"/>
      <c r="AI32"/>
      <c r="AM32"/>
    </row>
    <row r="33" spans="2:39" ht="15.75" thickBot="1" x14ac:dyDescent="0.3">
      <c r="B33" t="s">
        <v>230</v>
      </c>
      <c r="C33" s="13"/>
      <c r="D33" s="201">
        <f t="shared" ca="1" si="0"/>
        <v>1314</v>
      </c>
      <c r="E33" s="201" t="str">
        <f t="shared" ca="1" si="1"/>
        <v/>
      </c>
      <c r="F33" s="201">
        <f t="shared" ca="1" si="2"/>
        <v>1314</v>
      </c>
      <c r="G33" s="5"/>
      <c r="H33" s="201">
        <f t="shared" ca="1" si="3"/>
        <v>2072</v>
      </c>
      <c r="I33" s="201" t="str">
        <f t="shared" ca="1" si="4"/>
        <v/>
      </c>
      <c r="J33" s="201">
        <f t="shared" ca="1" si="5"/>
        <v>2072</v>
      </c>
      <c r="K33" s="5"/>
      <c r="L33" s="202">
        <f t="shared" ca="1" si="6"/>
        <v>24</v>
      </c>
      <c r="M33" s="202" t="str">
        <f t="shared" ca="1" si="7"/>
        <v/>
      </c>
      <c r="N33" s="202">
        <f t="shared" ca="1" si="8"/>
        <v>24</v>
      </c>
      <c r="O33"/>
      <c r="S33"/>
      <c r="W33"/>
      <c r="AA33"/>
      <c r="AE33"/>
      <c r="AI33"/>
      <c r="AM33"/>
    </row>
    <row r="34" spans="2:39" ht="15.75" thickBot="1" x14ac:dyDescent="0.3">
      <c r="B34" t="s">
        <v>214</v>
      </c>
      <c r="C34" s="13"/>
      <c r="D34" s="201">
        <f t="shared" ca="1" si="0"/>
        <v>1319</v>
      </c>
      <c r="E34" s="201">
        <f t="shared" ca="1" si="1"/>
        <v>1177</v>
      </c>
      <c r="F34" s="201">
        <f t="shared" ca="1" si="2"/>
        <v>1319</v>
      </c>
      <c r="G34" s="5"/>
      <c r="H34" s="201">
        <f t="shared" ca="1" si="3"/>
        <v>1717</v>
      </c>
      <c r="I34" s="201">
        <f t="shared" ca="1" si="4"/>
        <v>1804</v>
      </c>
      <c r="J34" s="201">
        <f t="shared" ca="1" si="5"/>
        <v>1717</v>
      </c>
      <c r="K34" s="5"/>
      <c r="L34" s="202">
        <f t="shared" ca="1" si="6"/>
        <v>15</v>
      </c>
      <c r="M34" s="202">
        <f t="shared" ca="1" si="7"/>
        <v>14</v>
      </c>
      <c r="N34" s="202">
        <f t="shared" ca="1" si="8"/>
        <v>15</v>
      </c>
      <c r="O34"/>
      <c r="S34"/>
      <c r="W34"/>
      <c r="AA34"/>
      <c r="AE34"/>
      <c r="AI34"/>
      <c r="AM34"/>
    </row>
    <row r="35" spans="2:39" ht="15.75" thickBot="1" x14ac:dyDescent="0.3">
      <c r="B35" t="s">
        <v>214</v>
      </c>
      <c r="C35" s="13"/>
      <c r="D35" s="201">
        <f t="shared" ca="1" si="0"/>
        <v>1319</v>
      </c>
      <c r="E35" s="201">
        <f t="shared" ca="1" si="1"/>
        <v>1177</v>
      </c>
      <c r="F35" s="201">
        <f t="shared" ca="1" si="2"/>
        <v>1319</v>
      </c>
      <c r="G35" s="5"/>
      <c r="H35" s="201">
        <f t="shared" ca="1" si="3"/>
        <v>1717</v>
      </c>
      <c r="I35" s="201">
        <f t="shared" ca="1" si="4"/>
        <v>1804</v>
      </c>
      <c r="J35" s="201">
        <f t="shared" ca="1" si="5"/>
        <v>1717</v>
      </c>
      <c r="K35" s="5"/>
      <c r="L35" s="202">
        <f t="shared" ca="1" si="6"/>
        <v>15</v>
      </c>
      <c r="M35" s="202">
        <f t="shared" ca="1" si="7"/>
        <v>14</v>
      </c>
      <c r="N35" s="202">
        <f t="shared" ca="1" si="8"/>
        <v>15</v>
      </c>
      <c r="O35"/>
      <c r="S35"/>
      <c r="W35"/>
      <c r="AA35"/>
      <c r="AE35"/>
      <c r="AI35"/>
      <c r="AM35"/>
    </row>
    <row r="36" spans="2:39" ht="15.75" thickBot="1" x14ac:dyDescent="0.3">
      <c r="B36" t="s">
        <v>222</v>
      </c>
      <c r="C36" s="13"/>
      <c r="D36" s="201">
        <f t="shared" ca="1" si="0"/>
        <v>1218</v>
      </c>
      <c r="E36" s="201">
        <f t="shared" ca="1" si="1"/>
        <v>1195</v>
      </c>
      <c r="F36" s="201">
        <f t="shared" ca="1" si="2"/>
        <v>1218</v>
      </c>
      <c r="G36" s="5"/>
      <c r="H36" s="201">
        <f t="shared" ca="1" si="3"/>
        <v>1541</v>
      </c>
      <c r="I36" s="201">
        <f t="shared" ca="1" si="4"/>
        <v>1430</v>
      </c>
      <c r="J36" s="201">
        <f t="shared" ca="1" si="5"/>
        <v>1541</v>
      </c>
      <c r="K36" s="5"/>
      <c r="L36" s="202">
        <f t="shared" ca="1" si="6"/>
        <v>6</v>
      </c>
      <c r="M36" s="202">
        <f t="shared" ca="1" si="7"/>
        <v>10</v>
      </c>
      <c r="N36" s="202">
        <f t="shared" ca="1" si="8"/>
        <v>6</v>
      </c>
      <c r="O36"/>
      <c r="S36"/>
      <c r="W36"/>
      <c r="AA36"/>
      <c r="AE36"/>
      <c r="AI36"/>
      <c r="AM36"/>
    </row>
    <row r="37" spans="2:39" ht="15.75" thickBot="1" x14ac:dyDescent="0.3">
      <c r="B37" t="s">
        <v>222</v>
      </c>
      <c r="C37" s="13"/>
      <c r="D37" s="201">
        <f t="shared" ca="1" si="0"/>
        <v>1218</v>
      </c>
      <c r="E37" s="201">
        <f t="shared" ca="1" si="1"/>
        <v>1195</v>
      </c>
      <c r="F37" s="201">
        <f t="shared" ca="1" si="2"/>
        <v>1218</v>
      </c>
      <c r="G37" s="5"/>
      <c r="H37" s="201">
        <f t="shared" ca="1" si="3"/>
        <v>1541</v>
      </c>
      <c r="I37" s="201">
        <f t="shared" ca="1" si="4"/>
        <v>1430</v>
      </c>
      <c r="J37" s="201">
        <f t="shared" ca="1" si="5"/>
        <v>1541</v>
      </c>
      <c r="K37" s="5"/>
      <c r="L37" s="202">
        <f t="shared" ca="1" si="6"/>
        <v>6</v>
      </c>
      <c r="M37" s="202">
        <f t="shared" ca="1" si="7"/>
        <v>10</v>
      </c>
      <c r="N37" s="202">
        <f t="shared" ca="1" si="8"/>
        <v>6</v>
      </c>
      <c r="O37"/>
      <c r="S37"/>
      <c r="W37"/>
      <c r="AA37"/>
      <c r="AE37"/>
      <c r="AI37"/>
      <c r="AM37"/>
    </row>
    <row r="38" spans="2:39" ht="15.75" thickBot="1" x14ac:dyDescent="0.3">
      <c r="B38" t="s">
        <v>176</v>
      </c>
      <c r="C38" s="13"/>
      <c r="D38" s="201">
        <f t="shared" ca="1" si="0"/>
        <v>1474</v>
      </c>
      <c r="E38" s="201" t="str">
        <f t="shared" ca="1" si="1"/>
        <v/>
      </c>
      <c r="F38" s="201">
        <f t="shared" ca="1" si="2"/>
        <v>1474</v>
      </c>
      <c r="G38" s="5"/>
      <c r="H38" s="201">
        <f t="shared" ca="1" si="3"/>
        <v>1852</v>
      </c>
      <c r="I38" s="201" t="str">
        <f t="shared" ca="1" si="4"/>
        <v/>
      </c>
      <c r="J38" s="201">
        <f t="shared" ca="1" si="5"/>
        <v>1852</v>
      </c>
      <c r="K38" s="5"/>
      <c r="L38" s="202">
        <f t="shared" ca="1" si="6"/>
        <v>40</v>
      </c>
      <c r="M38" s="202" t="str">
        <f t="shared" ca="1" si="7"/>
        <v/>
      </c>
      <c r="N38" s="202">
        <f t="shared" ca="1" si="8"/>
        <v>40</v>
      </c>
      <c r="O38"/>
      <c r="S38"/>
      <c r="W38"/>
      <c r="AA38"/>
      <c r="AE38"/>
      <c r="AI38"/>
      <c r="AM38"/>
    </row>
    <row r="39" spans="2:39" ht="15.75" thickBot="1" x14ac:dyDescent="0.3">
      <c r="B39" t="s">
        <v>172</v>
      </c>
      <c r="C39" s="13"/>
      <c r="D39" s="201">
        <f t="shared" ca="1" si="0"/>
        <v>1653</v>
      </c>
      <c r="E39" s="201" t="str">
        <f t="shared" ca="1" si="1"/>
        <v/>
      </c>
      <c r="F39" s="201">
        <f t="shared" ca="1" si="2"/>
        <v>1653</v>
      </c>
      <c r="G39" s="5"/>
      <c r="H39" s="201">
        <f t="shared" ca="1" si="3"/>
        <v>2073</v>
      </c>
      <c r="I39" s="201" t="str">
        <f t="shared" ca="1" si="4"/>
        <v/>
      </c>
      <c r="J39" s="201">
        <f t="shared" ca="1" si="5"/>
        <v>2073</v>
      </c>
      <c r="K39" s="5"/>
      <c r="L39" s="202">
        <f t="shared" ca="1" si="6"/>
        <v>59</v>
      </c>
      <c r="M39" s="202" t="str">
        <f t="shared" ca="1" si="7"/>
        <v/>
      </c>
      <c r="N39" s="202">
        <f t="shared" ca="1" si="8"/>
        <v>59</v>
      </c>
      <c r="O39"/>
      <c r="S39"/>
      <c r="W39"/>
      <c r="AA39"/>
      <c r="AE39"/>
      <c r="AI39"/>
      <c r="AM39"/>
    </row>
    <row r="40" spans="2:39" ht="15.75" thickBot="1" x14ac:dyDescent="0.3">
      <c r="B40" t="s">
        <v>190</v>
      </c>
      <c r="C40" s="13"/>
      <c r="D40" s="201">
        <f t="shared" ca="1" si="0"/>
        <v>1627</v>
      </c>
      <c r="E40" s="201">
        <f t="shared" ca="1" si="1"/>
        <v>1667.42</v>
      </c>
      <c r="F40" s="201">
        <f t="shared" ca="1" si="2"/>
        <v>1627</v>
      </c>
      <c r="G40" s="5"/>
      <c r="H40" s="201">
        <f t="shared" ca="1" si="3"/>
        <v>1800</v>
      </c>
      <c r="I40" s="201">
        <f t="shared" ca="1" si="4"/>
        <v>1904.8700000000001</v>
      </c>
      <c r="J40" s="201">
        <f t="shared" ca="1" si="5"/>
        <v>1800</v>
      </c>
      <c r="K40" s="5"/>
      <c r="L40" s="202">
        <f t="shared" ca="1" si="6"/>
        <v>27</v>
      </c>
      <c r="M40" s="202">
        <f t="shared" ca="1" si="7"/>
        <v>25</v>
      </c>
      <c r="N40" s="202">
        <f t="shared" ca="1" si="8"/>
        <v>27</v>
      </c>
      <c r="O40"/>
      <c r="S40"/>
      <c r="W40"/>
      <c r="AA40"/>
      <c r="AE40"/>
      <c r="AI40"/>
      <c r="AM40"/>
    </row>
    <row r="41" spans="2:39" ht="15.75" thickBot="1" x14ac:dyDescent="0.3">
      <c r="B41" t="s">
        <v>231</v>
      </c>
      <c r="C41" s="13"/>
      <c r="D41" s="201">
        <f t="shared" ca="1" si="0"/>
        <v>1314</v>
      </c>
      <c r="E41" s="201" t="str">
        <f t="shared" ca="1" si="1"/>
        <v/>
      </c>
      <c r="F41" s="201">
        <f t="shared" ca="1" si="2"/>
        <v>1314</v>
      </c>
      <c r="G41" s="5"/>
      <c r="H41" s="201">
        <f t="shared" ca="1" si="3"/>
        <v>2072</v>
      </c>
      <c r="I41" s="201" t="str">
        <f t="shared" ca="1" si="4"/>
        <v/>
      </c>
      <c r="J41" s="201">
        <f t="shared" ca="1" si="5"/>
        <v>2072</v>
      </c>
      <c r="K41" s="5"/>
      <c r="L41" s="202">
        <f t="shared" ca="1" si="6"/>
        <v>29</v>
      </c>
      <c r="M41" s="202" t="str">
        <f t="shared" ca="1" si="7"/>
        <v/>
      </c>
      <c r="N41" s="202">
        <f t="shared" ca="1" si="8"/>
        <v>29</v>
      </c>
      <c r="O41"/>
      <c r="S41"/>
      <c r="W41"/>
      <c r="AA41"/>
      <c r="AE41"/>
      <c r="AI41"/>
      <c r="AM41"/>
    </row>
    <row r="42" spans="2:39" ht="15.75" thickBot="1" x14ac:dyDescent="0.3">
      <c r="B42" t="s">
        <v>207</v>
      </c>
      <c r="C42" s="13"/>
      <c r="D42" s="201">
        <f t="shared" ca="1" si="0"/>
        <v>1606</v>
      </c>
      <c r="E42" s="201" t="str">
        <f t="shared" ca="1" si="1"/>
        <v/>
      </c>
      <c r="F42" s="201">
        <f t="shared" ca="1" si="2"/>
        <v>1606</v>
      </c>
      <c r="G42" s="5"/>
      <c r="H42" s="201">
        <f t="shared" ca="1" si="3"/>
        <v>2454</v>
      </c>
      <c r="I42" s="201" t="str">
        <f t="shared" ca="1" si="4"/>
        <v/>
      </c>
      <c r="J42" s="201">
        <f t="shared" ca="1" si="5"/>
        <v>2454</v>
      </c>
      <c r="K42" s="5"/>
      <c r="L42" s="202">
        <f t="shared" ca="1" si="6"/>
        <v>50</v>
      </c>
      <c r="M42" s="202" t="str">
        <f t="shared" ca="1" si="7"/>
        <v/>
      </c>
      <c r="N42" s="202">
        <f t="shared" ca="1" si="8"/>
        <v>50</v>
      </c>
      <c r="O42"/>
      <c r="S42"/>
      <c r="W42"/>
      <c r="AA42"/>
      <c r="AE42"/>
      <c r="AI42"/>
      <c r="AM42"/>
    </row>
    <row r="43" spans="2:39" ht="15.75" thickBot="1" x14ac:dyDescent="0.3">
      <c r="B43" t="s">
        <v>174</v>
      </c>
      <c r="C43" s="13"/>
      <c r="D43" s="201">
        <f t="shared" ca="1" si="0"/>
        <v>1319</v>
      </c>
      <c r="E43" s="201">
        <f t="shared" ca="1" si="1"/>
        <v>1327</v>
      </c>
      <c r="F43" s="201">
        <f t="shared" ca="1" si="2"/>
        <v>1319</v>
      </c>
      <c r="G43" s="5"/>
      <c r="H43" s="201">
        <f t="shared" ca="1" si="3"/>
        <v>1717</v>
      </c>
      <c r="I43" s="201">
        <f t="shared" ca="1" si="4"/>
        <v>1954</v>
      </c>
      <c r="J43" s="201">
        <f t="shared" ca="1" si="5"/>
        <v>1717</v>
      </c>
      <c r="K43" s="5"/>
      <c r="L43" s="202">
        <f t="shared" ca="1" si="6"/>
        <v>19</v>
      </c>
      <c r="M43" s="202">
        <f t="shared" ca="1" si="7"/>
        <v>21</v>
      </c>
      <c r="N43" s="202">
        <f t="shared" ca="1" si="8"/>
        <v>19</v>
      </c>
      <c r="O43"/>
      <c r="S43"/>
      <c r="W43"/>
      <c r="AA43"/>
      <c r="AE43"/>
      <c r="AI43"/>
      <c r="AM43"/>
    </row>
    <row r="44" spans="2:39" ht="15.75" thickBot="1" x14ac:dyDescent="0.3">
      <c r="B44" t="s">
        <v>189</v>
      </c>
      <c r="C44" s="13"/>
      <c r="D44" s="201">
        <f t="shared" ca="1" si="0"/>
        <v>1767</v>
      </c>
      <c r="E44" s="201" t="str">
        <f t="shared" ca="1" si="1"/>
        <v/>
      </c>
      <c r="F44" s="201">
        <f t="shared" ca="1" si="2"/>
        <v>1767</v>
      </c>
      <c r="G44" s="5"/>
      <c r="H44" s="201">
        <f t="shared" ca="1" si="3"/>
        <v>2102</v>
      </c>
      <c r="I44" s="201" t="str">
        <f t="shared" ca="1" si="4"/>
        <v/>
      </c>
      <c r="J44" s="201">
        <f t="shared" ca="1" si="5"/>
        <v>2102</v>
      </c>
      <c r="K44" s="5"/>
      <c r="L44" s="202">
        <f t="shared" ca="1" si="6"/>
        <v>30</v>
      </c>
      <c r="M44" s="202" t="str">
        <f t="shared" ca="1" si="7"/>
        <v/>
      </c>
      <c r="N44" s="202">
        <f t="shared" ca="1" si="8"/>
        <v>30</v>
      </c>
      <c r="O44"/>
      <c r="S44"/>
      <c r="W44"/>
      <c r="AA44"/>
      <c r="AE44"/>
      <c r="AI44"/>
      <c r="AM44"/>
    </row>
    <row r="45" spans="2:39" ht="15.75" thickBot="1" x14ac:dyDescent="0.3">
      <c r="B45" t="s">
        <v>197</v>
      </c>
      <c r="C45" s="13"/>
      <c r="D45" s="201">
        <f t="shared" ca="1" si="0"/>
        <v>1467</v>
      </c>
      <c r="E45" s="201" t="str">
        <f t="shared" ca="1" si="1"/>
        <v/>
      </c>
      <c r="F45" s="201">
        <f t="shared" ca="1" si="2"/>
        <v>1467</v>
      </c>
      <c r="G45" s="5"/>
      <c r="H45" s="201">
        <f t="shared" ca="1" si="3"/>
        <v>1714</v>
      </c>
      <c r="I45" s="201" t="str">
        <f t="shared" ca="1" si="4"/>
        <v/>
      </c>
      <c r="J45" s="201">
        <f t="shared" ca="1" si="5"/>
        <v>1714</v>
      </c>
      <c r="K45" s="5"/>
      <c r="L45" s="202">
        <f t="shared" ca="1" si="6"/>
        <v>33</v>
      </c>
      <c r="M45" s="202" t="str">
        <f t="shared" ca="1" si="7"/>
        <v/>
      </c>
      <c r="N45" s="202">
        <f t="shared" ca="1" si="8"/>
        <v>33</v>
      </c>
      <c r="O45"/>
      <c r="S45"/>
      <c r="W45"/>
      <c r="AA45"/>
      <c r="AE45"/>
      <c r="AI45"/>
      <c r="AM45"/>
    </row>
    <row r="46" spans="2:39" ht="15.75" thickBot="1" x14ac:dyDescent="0.3">
      <c r="B46" t="s">
        <v>217</v>
      </c>
      <c r="C46" s="13"/>
      <c r="D46" s="201">
        <f t="shared" ca="1" si="0"/>
        <v>1373</v>
      </c>
      <c r="E46" s="201">
        <f t="shared" ca="1" si="1"/>
        <v>1344.37</v>
      </c>
      <c r="F46" s="201">
        <f t="shared" ca="1" si="2"/>
        <v>1373</v>
      </c>
      <c r="G46" s="5"/>
      <c r="H46" s="201">
        <f t="shared" ca="1" si="3"/>
        <v>1544</v>
      </c>
      <c r="I46" s="201">
        <f t="shared" ca="1" si="4"/>
        <v>1577.27</v>
      </c>
      <c r="J46" s="201">
        <f t="shared" ca="1" si="5"/>
        <v>1544</v>
      </c>
      <c r="K46" s="5"/>
      <c r="L46" s="202">
        <f t="shared" ca="1" si="6"/>
        <v>35</v>
      </c>
      <c r="M46" s="202">
        <f t="shared" ca="1" si="7"/>
        <v>30</v>
      </c>
      <c r="N46" s="202">
        <f t="shared" ca="1" si="8"/>
        <v>35</v>
      </c>
      <c r="O46"/>
      <c r="S46"/>
      <c r="W46"/>
      <c r="AA46"/>
      <c r="AE46"/>
      <c r="AI46"/>
      <c r="AM46"/>
    </row>
    <row r="47" spans="2:39" ht="15.75" thickBot="1" x14ac:dyDescent="0.3">
      <c r="B47" t="s">
        <v>217</v>
      </c>
      <c r="C47" s="13"/>
      <c r="D47" s="201">
        <f t="shared" ca="1" si="0"/>
        <v>1373</v>
      </c>
      <c r="E47" s="201">
        <f t="shared" ca="1" si="1"/>
        <v>1344.37</v>
      </c>
      <c r="F47" s="201">
        <f t="shared" ca="1" si="2"/>
        <v>1373</v>
      </c>
      <c r="G47" s="5"/>
      <c r="H47" s="201">
        <f t="shared" ca="1" si="3"/>
        <v>1544</v>
      </c>
      <c r="I47" s="201">
        <f t="shared" ca="1" si="4"/>
        <v>1577.27</v>
      </c>
      <c r="J47" s="201">
        <f t="shared" ca="1" si="5"/>
        <v>1544</v>
      </c>
      <c r="K47" s="5"/>
      <c r="L47" s="202">
        <f t="shared" ca="1" si="6"/>
        <v>35</v>
      </c>
      <c r="M47" s="202">
        <f t="shared" ca="1" si="7"/>
        <v>30</v>
      </c>
      <c r="N47" s="202">
        <f t="shared" ca="1" si="8"/>
        <v>35</v>
      </c>
      <c r="O47"/>
      <c r="S47"/>
      <c r="W47"/>
      <c r="AA47"/>
      <c r="AE47"/>
      <c r="AI47"/>
      <c r="AM47"/>
    </row>
    <row r="48" spans="2:39" ht="15.75" thickBot="1" x14ac:dyDescent="0.3">
      <c r="B48" t="s">
        <v>177</v>
      </c>
      <c r="C48" s="13"/>
      <c r="D48" s="201">
        <f t="shared" ca="1" si="0"/>
        <v>1544</v>
      </c>
      <c r="E48" s="201" t="str">
        <f t="shared" ca="1" si="1"/>
        <v/>
      </c>
      <c r="F48" s="201">
        <f t="shared" ca="1" si="2"/>
        <v>1544</v>
      </c>
      <c r="G48" s="5"/>
      <c r="H48" s="201">
        <f t="shared" ca="1" si="3"/>
        <v>1852</v>
      </c>
      <c r="I48" s="201" t="str">
        <f t="shared" ca="1" si="4"/>
        <v/>
      </c>
      <c r="J48" s="201">
        <f t="shared" ca="1" si="5"/>
        <v>1852</v>
      </c>
      <c r="K48" s="5"/>
      <c r="L48" s="202">
        <f t="shared" ca="1" si="6"/>
        <v>30</v>
      </c>
      <c r="M48" s="202" t="str">
        <f t="shared" ca="1" si="7"/>
        <v/>
      </c>
      <c r="N48" s="202">
        <f t="shared" ca="1" si="8"/>
        <v>30</v>
      </c>
      <c r="O48"/>
      <c r="S48"/>
      <c r="W48"/>
      <c r="AA48"/>
      <c r="AE48"/>
      <c r="AI48"/>
      <c r="AM48"/>
    </row>
    <row r="49" spans="2:39" ht="15.75" thickBot="1" x14ac:dyDescent="0.3">
      <c r="B49" t="s">
        <v>227</v>
      </c>
      <c r="C49" s="13"/>
      <c r="D49" s="201">
        <f t="shared" ca="1" si="0"/>
        <v>1414</v>
      </c>
      <c r="E49" s="201" t="str">
        <f t="shared" ca="1" si="1"/>
        <v/>
      </c>
      <c r="F49" s="201">
        <f t="shared" ca="1" si="2"/>
        <v>1414</v>
      </c>
      <c r="G49" s="5"/>
      <c r="H49" s="201">
        <f t="shared" ca="1" si="3"/>
        <v>1561</v>
      </c>
      <c r="I49" s="201" t="str">
        <f t="shared" ca="1" si="4"/>
        <v/>
      </c>
      <c r="J49" s="201">
        <f t="shared" ca="1" si="5"/>
        <v>1561</v>
      </c>
      <c r="K49" s="5"/>
      <c r="L49" s="202">
        <f t="shared" ca="1" si="6"/>
        <v>21</v>
      </c>
      <c r="M49" s="202" t="str">
        <f t="shared" ca="1" si="7"/>
        <v/>
      </c>
      <c r="N49" s="202">
        <f t="shared" ca="1" si="8"/>
        <v>21</v>
      </c>
      <c r="O49"/>
      <c r="S49"/>
      <c r="W49"/>
      <c r="AA49"/>
      <c r="AE49"/>
      <c r="AI49"/>
      <c r="AM49"/>
    </row>
    <row r="50" spans="2:39" ht="15.75" thickBot="1" x14ac:dyDescent="0.3">
      <c r="B50" t="s">
        <v>228</v>
      </c>
      <c r="C50" s="13"/>
      <c r="D50" s="201">
        <f t="shared" ca="1" si="0"/>
        <v>1414</v>
      </c>
      <c r="E50" s="201">
        <f t="shared" ca="1" si="1"/>
        <v>1247</v>
      </c>
      <c r="F50" s="201">
        <f t="shared" ca="1" si="2"/>
        <v>1414</v>
      </c>
      <c r="G50" s="5"/>
      <c r="H50" s="201">
        <f t="shared" ca="1" si="3"/>
        <v>1561</v>
      </c>
      <c r="I50" s="201">
        <f t="shared" ca="1" si="4"/>
        <v>1580</v>
      </c>
      <c r="J50" s="201">
        <f t="shared" ca="1" si="5"/>
        <v>1561</v>
      </c>
      <c r="K50" s="5"/>
      <c r="L50" s="202">
        <f t="shared" ca="1" si="6"/>
        <v>20</v>
      </c>
      <c r="M50" s="202">
        <f t="shared" ca="1" si="7"/>
        <v>15</v>
      </c>
      <c r="N50" s="202">
        <f t="shared" ca="1" si="8"/>
        <v>20</v>
      </c>
      <c r="O50"/>
      <c r="S50"/>
      <c r="W50"/>
      <c r="AA50"/>
      <c r="AE50"/>
      <c r="AI50"/>
      <c r="AM50"/>
    </row>
    <row r="51" spans="2:39" ht="15.75" thickBot="1" x14ac:dyDescent="0.3">
      <c r="B51" t="s">
        <v>232</v>
      </c>
      <c r="C51" s="13"/>
      <c r="D51" s="201">
        <f t="shared" ca="1" si="0"/>
        <v>1373</v>
      </c>
      <c r="E51" s="201" t="str">
        <f t="shared" ca="1" si="1"/>
        <v/>
      </c>
      <c r="F51" s="201">
        <f t="shared" ca="1" si="2"/>
        <v>1373</v>
      </c>
      <c r="G51" s="5"/>
      <c r="H51" s="201">
        <f t="shared" ca="1" si="3"/>
        <v>1544</v>
      </c>
      <c r="I51" s="201" t="str">
        <f t="shared" ca="1" si="4"/>
        <v/>
      </c>
      <c r="J51" s="201">
        <f t="shared" ca="1" si="5"/>
        <v>1544</v>
      </c>
      <c r="K51" s="5"/>
      <c r="L51" s="202">
        <f t="shared" ca="1" si="6"/>
        <v>35</v>
      </c>
      <c r="M51" s="202" t="str">
        <f t="shared" ca="1" si="7"/>
        <v/>
      </c>
      <c r="N51" s="202">
        <f t="shared" ca="1" si="8"/>
        <v>35</v>
      </c>
      <c r="O51"/>
      <c r="S51"/>
      <c r="W51"/>
      <c r="AA51"/>
      <c r="AE51"/>
      <c r="AI51"/>
      <c r="AM51"/>
    </row>
    <row r="52" spans="2:39" ht="15.75" thickBot="1" x14ac:dyDescent="0.3">
      <c r="B52" t="s">
        <v>194</v>
      </c>
      <c r="C52" s="13"/>
      <c r="D52" s="201">
        <f t="shared" ca="1" si="0"/>
        <v>1439</v>
      </c>
      <c r="E52" s="201">
        <f t="shared" ca="1" si="1"/>
        <v>1412.62</v>
      </c>
      <c r="F52" s="201">
        <f t="shared" ca="1" si="2"/>
        <v>1439</v>
      </c>
      <c r="G52" s="5"/>
      <c r="H52" s="201">
        <f t="shared" ca="1" si="3"/>
        <v>1544</v>
      </c>
      <c r="I52" s="201">
        <f t="shared" ca="1" si="4"/>
        <v>1713.77</v>
      </c>
      <c r="J52" s="201">
        <f t="shared" ca="1" si="5"/>
        <v>1544</v>
      </c>
      <c r="K52" s="5"/>
      <c r="L52" s="202">
        <f t="shared" ca="1" si="6"/>
        <v>52</v>
      </c>
      <c r="M52" s="202">
        <f t="shared" ca="1" si="7"/>
        <v>33</v>
      </c>
      <c r="N52" s="202">
        <f t="shared" ca="1" si="8"/>
        <v>52</v>
      </c>
      <c r="O52"/>
      <c r="S52"/>
      <c r="W52"/>
      <c r="AA52"/>
      <c r="AE52"/>
      <c r="AI52"/>
      <c r="AM52"/>
    </row>
    <row r="53" spans="2:39" ht="15.75" thickBot="1" x14ac:dyDescent="0.3">
      <c r="B53" t="s">
        <v>180</v>
      </c>
      <c r="C53" s="13"/>
      <c r="D53" s="201">
        <f t="shared" ca="1" si="0"/>
        <v>1603</v>
      </c>
      <c r="E53" s="201">
        <f t="shared" ca="1" si="1"/>
        <v>1621.92</v>
      </c>
      <c r="F53" s="201">
        <f t="shared" ca="1" si="2"/>
        <v>1603</v>
      </c>
      <c r="G53" s="5"/>
      <c r="H53" s="201">
        <f t="shared" ca="1" si="3"/>
        <v>1833</v>
      </c>
      <c r="I53" s="201">
        <f t="shared" ca="1" si="4"/>
        <v>1927.6200000000001</v>
      </c>
      <c r="J53" s="201">
        <f t="shared" ca="1" si="5"/>
        <v>1833</v>
      </c>
      <c r="K53" s="5"/>
      <c r="L53" s="202">
        <f t="shared" ca="1" si="6"/>
        <v>30</v>
      </c>
      <c r="M53" s="202">
        <f t="shared" ca="1" si="7"/>
        <v>30</v>
      </c>
      <c r="N53" s="202">
        <f t="shared" ca="1" si="8"/>
        <v>30</v>
      </c>
      <c r="O53"/>
      <c r="S53"/>
      <c r="W53"/>
      <c r="AA53"/>
      <c r="AE53"/>
      <c r="AI53"/>
      <c r="AM53"/>
    </row>
    <row r="54" spans="2:39" ht="15.75" thickBot="1" x14ac:dyDescent="0.3">
      <c r="B54" t="s">
        <v>215</v>
      </c>
      <c r="C54" s="13"/>
      <c r="D54" s="201">
        <f t="shared" ca="1" si="0"/>
        <v>1253</v>
      </c>
      <c r="E54" s="201">
        <f t="shared" ca="1" si="1"/>
        <v>1245</v>
      </c>
      <c r="F54" s="201">
        <f t="shared" ca="1" si="2"/>
        <v>1253</v>
      </c>
      <c r="G54" s="5"/>
      <c r="H54" s="201">
        <f t="shared" ca="1" si="3"/>
        <v>1516</v>
      </c>
      <c r="I54" s="201">
        <f t="shared" ca="1" si="4"/>
        <v>1530</v>
      </c>
      <c r="J54" s="201">
        <f t="shared" ca="1" si="5"/>
        <v>1516</v>
      </c>
      <c r="K54" s="5"/>
      <c r="L54" s="202">
        <f t="shared" ca="1" si="6"/>
        <v>19</v>
      </c>
      <c r="M54" s="202">
        <f t="shared" ca="1" si="7"/>
        <v>7</v>
      </c>
      <c r="N54" s="202">
        <f t="shared" ca="1" si="8"/>
        <v>19</v>
      </c>
      <c r="O54"/>
      <c r="S54"/>
      <c r="W54"/>
      <c r="AA54"/>
      <c r="AE54"/>
      <c r="AI54"/>
      <c r="AM54"/>
    </row>
    <row r="55" spans="2:39" ht="15.75" thickBot="1" x14ac:dyDescent="0.3">
      <c r="B55" t="s">
        <v>215</v>
      </c>
      <c r="C55" s="13"/>
      <c r="D55" s="201">
        <f t="shared" ca="1" si="0"/>
        <v>1253</v>
      </c>
      <c r="E55" s="201">
        <f t="shared" ca="1" si="1"/>
        <v>1245</v>
      </c>
      <c r="F55" s="201">
        <f t="shared" ca="1" si="2"/>
        <v>1253</v>
      </c>
      <c r="G55" s="5"/>
      <c r="H55" s="201">
        <f t="shared" ca="1" si="3"/>
        <v>1516</v>
      </c>
      <c r="I55" s="201">
        <f t="shared" ca="1" si="4"/>
        <v>1530</v>
      </c>
      <c r="J55" s="201">
        <f t="shared" ca="1" si="5"/>
        <v>1516</v>
      </c>
      <c r="K55" s="5"/>
      <c r="L55" s="202">
        <f t="shared" ca="1" si="6"/>
        <v>19</v>
      </c>
      <c r="M55" s="202">
        <f t="shared" ca="1" si="7"/>
        <v>7</v>
      </c>
      <c r="N55" s="202">
        <f t="shared" ca="1" si="8"/>
        <v>19</v>
      </c>
      <c r="O55"/>
      <c r="S55"/>
      <c r="W55"/>
      <c r="AA55"/>
      <c r="AE55"/>
      <c r="AI55"/>
      <c r="AM55"/>
    </row>
    <row r="56" spans="2:39" ht="15.75" thickBot="1" x14ac:dyDescent="0.3">
      <c r="B56" t="s">
        <v>226</v>
      </c>
      <c r="C56" s="13"/>
      <c r="D56" s="201">
        <f t="shared" ca="1" si="0"/>
        <v>1521</v>
      </c>
      <c r="E56" s="201" t="str">
        <f t="shared" ca="1" si="1"/>
        <v/>
      </c>
      <c r="F56" s="201">
        <f t="shared" ca="1" si="2"/>
        <v>1521</v>
      </c>
      <c r="G56" s="5"/>
      <c r="H56" s="201">
        <f t="shared" ca="1" si="3"/>
        <v>2181</v>
      </c>
      <c r="I56" s="201" t="str">
        <f t="shared" ca="1" si="4"/>
        <v/>
      </c>
      <c r="J56" s="201">
        <f t="shared" ca="1" si="5"/>
        <v>2181</v>
      </c>
      <c r="K56" s="5"/>
      <c r="L56" s="202">
        <f t="shared" ca="1" si="6"/>
        <v>45</v>
      </c>
      <c r="M56" s="202" t="str">
        <f t="shared" ca="1" si="7"/>
        <v/>
      </c>
      <c r="N56" s="202">
        <f t="shared" ca="1" si="8"/>
        <v>45</v>
      </c>
      <c r="O56"/>
      <c r="S56"/>
      <c r="W56"/>
      <c r="AA56"/>
      <c r="AE56"/>
      <c r="AI56"/>
      <c r="AM56"/>
    </row>
    <row r="57" spans="2:39" ht="15.75" thickBot="1" x14ac:dyDescent="0.3">
      <c r="B57" t="s">
        <v>188</v>
      </c>
      <c r="C57" s="13"/>
      <c r="D57" s="201">
        <f t="shared" ca="1" si="0"/>
        <v>1539</v>
      </c>
      <c r="E57" s="201">
        <f t="shared" ca="1" si="1"/>
        <v>1527.2800000000002</v>
      </c>
      <c r="F57" s="201">
        <f t="shared" ca="1" si="2"/>
        <v>1539</v>
      </c>
      <c r="G57" s="5"/>
      <c r="H57" s="201">
        <f t="shared" ca="1" si="3"/>
        <v>1894</v>
      </c>
      <c r="I57" s="201">
        <f t="shared" ca="1" si="4"/>
        <v>1942.18</v>
      </c>
      <c r="J57" s="201">
        <f t="shared" ca="1" si="5"/>
        <v>1894</v>
      </c>
      <c r="K57" s="5"/>
      <c r="L57" s="202">
        <f t="shared" ca="1" si="6"/>
        <v>35</v>
      </c>
      <c r="M57" s="202">
        <f t="shared" ca="1" si="7"/>
        <v>41</v>
      </c>
      <c r="N57" s="202">
        <f t="shared" ca="1" si="8"/>
        <v>35</v>
      </c>
      <c r="O57"/>
      <c r="S57"/>
      <c r="W57"/>
      <c r="AA57"/>
      <c r="AE57"/>
      <c r="AI57"/>
      <c r="AM57"/>
    </row>
    <row r="58" spans="2:39" ht="15.75" thickBot="1" x14ac:dyDescent="0.3">
      <c r="B58" t="s">
        <v>208</v>
      </c>
      <c r="C58" s="13"/>
      <c r="D58" s="201">
        <f t="shared" ca="1" si="0"/>
        <v>1606</v>
      </c>
      <c r="E58" s="201" t="str">
        <f t="shared" ca="1" si="1"/>
        <v/>
      </c>
      <c r="F58" s="201">
        <f t="shared" ca="1" si="2"/>
        <v>1606</v>
      </c>
      <c r="G58" s="5"/>
      <c r="H58" s="201">
        <f t="shared" ca="1" si="3"/>
        <v>2454</v>
      </c>
      <c r="I58" s="201" t="str">
        <f t="shared" ca="1" si="4"/>
        <v/>
      </c>
      <c r="J58" s="201">
        <f t="shared" ca="1" si="5"/>
        <v>2454</v>
      </c>
      <c r="K58" s="5"/>
      <c r="L58" s="202">
        <f t="shared" ca="1" si="6"/>
        <v>42</v>
      </c>
      <c r="M58" s="202" t="str">
        <f t="shared" ca="1" si="7"/>
        <v/>
      </c>
      <c r="N58" s="202">
        <f t="shared" ca="1" si="8"/>
        <v>42</v>
      </c>
      <c r="O58"/>
      <c r="S58"/>
      <c r="W58"/>
      <c r="AA58"/>
      <c r="AE58"/>
      <c r="AI58"/>
      <c r="AM58"/>
    </row>
    <row r="59" spans="2:39" ht="15.75" thickBot="1" x14ac:dyDescent="0.3">
      <c r="B59" t="s">
        <v>185</v>
      </c>
      <c r="C59" s="13"/>
      <c r="D59" s="201">
        <f t="shared" ca="1" si="0"/>
        <v>1119</v>
      </c>
      <c r="E59" s="201" t="str">
        <f t="shared" ca="1" si="1"/>
        <v/>
      </c>
      <c r="F59" s="201">
        <f t="shared" ca="1" si="2"/>
        <v>1119</v>
      </c>
      <c r="G59" s="5"/>
      <c r="H59" s="201">
        <f t="shared" ca="1" si="3"/>
        <v>1348</v>
      </c>
      <c r="I59" s="201" t="str">
        <f t="shared" ca="1" si="4"/>
        <v/>
      </c>
      <c r="J59" s="201">
        <f t="shared" ca="1" si="5"/>
        <v>1348</v>
      </c>
      <c r="K59" s="5"/>
      <c r="L59" s="202">
        <f t="shared" ca="1" si="6"/>
        <v>0</v>
      </c>
      <c r="M59" s="202" t="str">
        <f t="shared" ca="1" si="7"/>
        <v/>
      </c>
      <c r="N59" s="202">
        <f t="shared" ca="1" si="8"/>
        <v>0</v>
      </c>
      <c r="O59"/>
      <c r="S59"/>
      <c r="W59"/>
      <c r="AA59"/>
      <c r="AE59"/>
      <c r="AI59"/>
      <c r="AM59"/>
    </row>
    <row r="60" spans="2:39" ht="15.75" thickBot="1" x14ac:dyDescent="0.3">
      <c r="B60" t="s">
        <v>178</v>
      </c>
      <c r="C60" s="13"/>
      <c r="D60" s="201">
        <f t="shared" ca="1" si="0"/>
        <v>1516</v>
      </c>
      <c r="E60" s="201">
        <f t="shared" ca="1" si="1"/>
        <v>1489.97</v>
      </c>
      <c r="F60" s="201">
        <f t="shared" ca="1" si="2"/>
        <v>1516</v>
      </c>
      <c r="G60" s="5"/>
      <c r="H60" s="201">
        <f t="shared" ca="1" si="3"/>
        <v>1645</v>
      </c>
      <c r="I60" s="201">
        <f t="shared" ca="1" si="4"/>
        <v>1759.27</v>
      </c>
      <c r="J60" s="201">
        <f t="shared" ca="1" si="5"/>
        <v>1645</v>
      </c>
      <c r="K60" s="5"/>
      <c r="L60" s="202">
        <f t="shared" ca="1" si="6"/>
        <v>40</v>
      </c>
      <c r="M60" s="202">
        <f t="shared" ca="1" si="7"/>
        <v>39</v>
      </c>
      <c r="N60" s="202">
        <f t="shared" ca="1" si="8"/>
        <v>40</v>
      </c>
      <c r="O60"/>
      <c r="S60"/>
      <c r="W60"/>
      <c r="AA60"/>
      <c r="AE60"/>
      <c r="AI60"/>
      <c r="AM60"/>
    </row>
    <row r="61" spans="2:39" ht="15.75" thickBot="1" x14ac:dyDescent="0.3">
      <c r="B61" t="s">
        <v>218</v>
      </c>
      <c r="C61" s="13"/>
      <c r="D61" s="201">
        <f t="shared" ca="1" si="0"/>
        <v>1373</v>
      </c>
      <c r="E61" s="201">
        <f t="shared" ca="1" si="1"/>
        <v>1247</v>
      </c>
      <c r="F61" s="201">
        <f t="shared" ca="1" si="2"/>
        <v>1373</v>
      </c>
      <c r="G61" s="5"/>
      <c r="H61" s="201">
        <f t="shared" ca="1" si="3"/>
        <v>1544</v>
      </c>
      <c r="I61" s="201">
        <f t="shared" ca="1" si="4"/>
        <v>1580</v>
      </c>
      <c r="J61" s="201">
        <f t="shared" ca="1" si="5"/>
        <v>1544</v>
      </c>
      <c r="K61" s="5"/>
      <c r="L61" s="202">
        <f t="shared" ca="1" si="6"/>
        <v>28</v>
      </c>
      <c r="M61" s="202">
        <f t="shared" ca="1" si="7"/>
        <v>29</v>
      </c>
      <c r="N61" s="202">
        <f t="shared" ca="1" si="8"/>
        <v>28</v>
      </c>
      <c r="O61"/>
      <c r="S61"/>
      <c r="W61"/>
      <c r="AA61"/>
      <c r="AE61"/>
      <c r="AI61"/>
      <c r="AM61"/>
    </row>
    <row r="62" spans="2:39" ht="15.75" thickBot="1" x14ac:dyDescent="0.3">
      <c r="B62" t="s">
        <v>218</v>
      </c>
      <c r="C62" s="13"/>
      <c r="D62" s="201">
        <f t="shared" ca="1" si="0"/>
        <v>1373</v>
      </c>
      <c r="E62" s="201">
        <f t="shared" ca="1" si="1"/>
        <v>1247</v>
      </c>
      <c r="F62" s="201">
        <f t="shared" ca="1" si="2"/>
        <v>1373</v>
      </c>
      <c r="G62" s="5"/>
      <c r="H62" s="201">
        <f t="shared" ca="1" si="3"/>
        <v>1544</v>
      </c>
      <c r="I62" s="201">
        <f t="shared" ca="1" si="4"/>
        <v>1580</v>
      </c>
      <c r="J62" s="201">
        <f t="shared" ca="1" si="5"/>
        <v>1544</v>
      </c>
      <c r="K62" s="5"/>
      <c r="L62" s="202">
        <f t="shared" ca="1" si="6"/>
        <v>28</v>
      </c>
      <c r="M62" s="202">
        <f t="shared" ca="1" si="7"/>
        <v>29</v>
      </c>
      <c r="N62" s="202">
        <f t="shared" ca="1" si="8"/>
        <v>28</v>
      </c>
      <c r="O62"/>
      <c r="S62"/>
      <c r="W62"/>
      <c r="AA62"/>
      <c r="AE62"/>
      <c r="AI62"/>
      <c r="AM62"/>
    </row>
    <row r="63" spans="2:39" ht="15.75" thickBot="1" x14ac:dyDescent="0.3">
      <c r="B63" t="s">
        <v>221</v>
      </c>
      <c r="C63" s="13"/>
      <c r="D63" s="201">
        <f t="shared" ca="1" si="0"/>
        <v>1373</v>
      </c>
      <c r="E63" s="201" t="str">
        <f t="shared" ca="1" si="1"/>
        <v/>
      </c>
      <c r="F63" s="201">
        <f t="shared" ca="1" si="2"/>
        <v>1373</v>
      </c>
      <c r="G63" s="5"/>
      <c r="H63" s="201">
        <f t="shared" ca="1" si="3"/>
        <v>1544</v>
      </c>
      <c r="I63" s="201" t="str">
        <f t="shared" ca="1" si="4"/>
        <v/>
      </c>
      <c r="J63" s="201">
        <f t="shared" ca="1" si="5"/>
        <v>1544</v>
      </c>
      <c r="K63" s="5"/>
      <c r="L63" s="202">
        <f t="shared" ca="1" si="6"/>
        <v>39</v>
      </c>
      <c r="M63" s="202" t="str">
        <f t="shared" ca="1" si="7"/>
        <v/>
      </c>
      <c r="N63" s="202">
        <f t="shared" ca="1" si="8"/>
        <v>39</v>
      </c>
      <c r="O63"/>
      <c r="S63"/>
      <c r="W63"/>
      <c r="AA63"/>
      <c r="AE63"/>
      <c r="AI63"/>
      <c r="AM63"/>
    </row>
    <row r="64" spans="2:39" ht="15.75" thickBot="1" x14ac:dyDescent="0.3">
      <c r="B64" t="s">
        <v>211</v>
      </c>
      <c r="C64" s="13"/>
      <c r="D64" s="201">
        <f t="shared" ca="1" si="0"/>
        <v>1520</v>
      </c>
      <c r="E64" s="201" t="str">
        <f t="shared" ca="1" si="1"/>
        <v/>
      </c>
      <c r="F64" s="201">
        <f t="shared" ca="1" si="2"/>
        <v>1520</v>
      </c>
      <c r="G64" s="5"/>
      <c r="H64" s="201">
        <f t="shared" ca="1" si="3"/>
        <v>1976</v>
      </c>
      <c r="I64" s="201" t="str">
        <f t="shared" ca="1" si="4"/>
        <v/>
      </c>
      <c r="J64" s="201">
        <f t="shared" ca="1" si="5"/>
        <v>1976</v>
      </c>
      <c r="K64" s="5"/>
      <c r="L64" s="202">
        <f t="shared" ca="1" si="6"/>
        <v>31</v>
      </c>
      <c r="M64" s="202" t="str">
        <f t="shared" ca="1" si="7"/>
        <v/>
      </c>
      <c r="N64" s="202">
        <f t="shared" ca="1" si="8"/>
        <v>31</v>
      </c>
      <c r="O64"/>
      <c r="S64"/>
      <c r="W64"/>
      <c r="AA64"/>
      <c r="AE64"/>
      <c r="AI64"/>
      <c r="AM64"/>
    </row>
    <row r="65" spans="1:39" ht="15.75" thickBot="1" x14ac:dyDescent="0.3">
      <c r="B65" t="s">
        <v>210</v>
      </c>
      <c r="C65" s="13"/>
      <c r="D65" s="201">
        <f t="shared" ca="1" si="0"/>
        <v>1078</v>
      </c>
      <c r="E65" s="201">
        <f t="shared" ca="1" si="1"/>
        <v>1077</v>
      </c>
      <c r="F65" s="201">
        <f t="shared" ca="1" si="2"/>
        <v>1078</v>
      </c>
      <c r="G65" s="5"/>
      <c r="H65" s="201">
        <f t="shared" ca="1" si="3"/>
        <v>1336</v>
      </c>
      <c r="I65" s="201">
        <f t="shared" ca="1" si="4"/>
        <v>1329</v>
      </c>
      <c r="J65" s="201">
        <f t="shared" ca="1" si="5"/>
        <v>1336</v>
      </c>
      <c r="K65" s="5"/>
      <c r="L65" s="202">
        <f t="shared" ca="1" si="6"/>
        <v>16</v>
      </c>
      <c r="M65" s="202">
        <f t="shared" ca="1" si="7"/>
        <v>15</v>
      </c>
      <c r="N65" s="202">
        <f t="shared" ca="1" si="8"/>
        <v>16</v>
      </c>
      <c r="O65"/>
      <c r="S65"/>
      <c r="W65"/>
      <c r="AA65"/>
      <c r="AE65"/>
      <c r="AI65"/>
      <c r="AM65"/>
    </row>
    <row r="66" spans="1:39" ht="15.75" thickBot="1" x14ac:dyDescent="0.3">
      <c r="B66" t="s">
        <v>210</v>
      </c>
      <c r="C66" s="13"/>
      <c r="D66" s="201">
        <f t="shared" ca="1" si="0"/>
        <v>1078</v>
      </c>
      <c r="E66" s="201">
        <f t="shared" ca="1" si="1"/>
        <v>1077</v>
      </c>
      <c r="F66" s="201">
        <f t="shared" ca="1" si="2"/>
        <v>1078</v>
      </c>
      <c r="G66" s="5"/>
      <c r="H66" s="201">
        <f t="shared" ca="1" si="3"/>
        <v>1336</v>
      </c>
      <c r="I66" s="201">
        <f t="shared" ca="1" si="4"/>
        <v>1329</v>
      </c>
      <c r="J66" s="201">
        <f t="shared" ca="1" si="5"/>
        <v>1336</v>
      </c>
      <c r="K66" s="5"/>
      <c r="L66" s="202">
        <f t="shared" ca="1" si="6"/>
        <v>16</v>
      </c>
      <c r="M66" s="202">
        <f t="shared" ca="1" si="7"/>
        <v>15</v>
      </c>
      <c r="N66" s="202">
        <f t="shared" ca="1" si="8"/>
        <v>16</v>
      </c>
      <c r="O66"/>
      <c r="S66"/>
      <c r="W66"/>
      <c r="AA66"/>
      <c r="AE66"/>
      <c r="AI66"/>
      <c r="AM66"/>
    </row>
    <row r="67" spans="1:39" ht="15.75" thickBot="1" x14ac:dyDescent="0.3">
      <c r="B67" t="s">
        <v>195</v>
      </c>
      <c r="C67" s="13"/>
      <c r="D67" s="201">
        <f t="shared" ca="1" si="0"/>
        <v>1348</v>
      </c>
      <c r="E67" s="201" t="str">
        <f t="shared" ca="1" si="1"/>
        <v/>
      </c>
      <c r="F67" s="201">
        <f t="shared" ca="1" si="2"/>
        <v>1348</v>
      </c>
      <c r="G67" s="5"/>
      <c r="H67" s="201">
        <f t="shared" ca="1" si="3"/>
        <v>1661</v>
      </c>
      <c r="I67" s="201" t="str">
        <f t="shared" ca="1" si="4"/>
        <v/>
      </c>
      <c r="J67" s="201">
        <f t="shared" ca="1" si="5"/>
        <v>1661</v>
      </c>
      <c r="K67" s="5"/>
      <c r="L67" s="202">
        <f t="shared" ca="1" si="6"/>
        <v>22</v>
      </c>
      <c r="M67" s="202" t="str">
        <f t="shared" ca="1" si="7"/>
        <v/>
      </c>
      <c r="N67" s="202">
        <f t="shared" ca="1" si="8"/>
        <v>22</v>
      </c>
      <c r="O67"/>
      <c r="S67"/>
      <c r="W67"/>
      <c r="AA67"/>
      <c r="AE67"/>
      <c r="AI67"/>
      <c r="AM67"/>
    </row>
    <row r="68" spans="1:39" ht="15.75" thickBot="1" x14ac:dyDescent="0.3">
      <c r="B68" t="s">
        <v>213</v>
      </c>
      <c r="C68" s="13"/>
      <c r="D68" s="201">
        <f t="shared" ca="1" si="0"/>
        <v>1373</v>
      </c>
      <c r="E68" s="201">
        <f t="shared" ca="1" si="1"/>
        <v>1344.37</v>
      </c>
      <c r="F68" s="201">
        <f t="shared" ca="1" si="2"/>
        <v>1373</v>
      </c>
      <c r="G68" s="5"/>
      <c r="H68" s="201">
        <f t="shared" ca="1" si="3"/>
        <v>1544</v>
      </c>
      <c r="I68" s="201">
        <f t="shared" ca="1" si="4"/>
        <v>1577.27</v>
      </c>
      <c r="J68" s="201">
        <f t="shared" ca="1" si="5"/>
        <v>1544</v>
      </c>
      <c r="K68" s="5"/>
      <c r="L68" s="202">
        <f t="shared" ca="1" si="6"/>
        <v>31</v>
      </c>
      <c r="M68" s="202">
        <f t="shared" ca="1" si="7"/>
        <v>30</v>
      </c>
      <c r="N68" s="202">
        <f t="shared" ca="1" si="8"/>
        <v>31</v>
      </c>
      <c r="O68"/>
      <c r="S68"/>
      <c r="W68"/>
      <c r="AA68"/>
      <c r="AE68"/>
      <c r="AI68"/>
      <c r="AM68"/>
    </row>
    <row r="69" spans="1:39" ht="15.75" thickBot="1" x14ac:dyDescent="0.3">
      <c r="B69" t="s">
        <v>213</v>
      </c>
      <c r="C69" s="13"/>
      <c r="D69" s="201">
        <f t="shared" ca="1" si="0"/>
        <v>1373</v>
      </c>
      <c r="E69" s="201">
        <f t="shared" ca="1" si="1"/>
        <v>1344.37</v>
      </c>
      <c r="F69" s="201">
        <f t="shared" ca="1" si="2"/>
        <v>1373</v>
      </c>
      <c r="G69" s="5"/>
      <c r="H69" s="201">
        <f t="shared" ca="1" si="3"/>
        <v>1544</v>
      </c>
      <c r="I69" s="201">
        <f t="shared" ca="1" si="4"/>
        <v>1577.27</v>
      </c>
      <c r="J69" s="201">
        <f t="shared" ca="1" si="5"/>
        <v>1544</v>
      </c>
      <c r="K69" s="5"/>
      <c r="L69" s="202">
        <f t="shared" ca="1" si="6"/>
        <v>31</v>
      </c>
      <c r="M69" s="202">
        <f t="shared" ca="1" si="7"/>
        <v>30</v>
      </c>
      <c r="N69" s="202">
        <f t="shared" ca="1" si="8"/>
        <v>31</v>
      </c>
      <c r="O69"/>
      <c r="S69"/>
      <c r="W69"/>
      <c r="AA69"/>
      <c r="AE69"/>
      <c r="AI69"/>
      <c r="AM69"/>
    </row>
    <row r="70" spans="1:39" ht="15.75" thickBot="1" x14ac:dyDescent="0.3">
      <c r="A70" s="4"/>
      <c r="B70" t="s">
        <v>181</v>
      </c>
      <c r="D70" s="201">
        <f t="shared" ca="1" si="0"/>
        <v>1603</v>
      </c>
      <c r="E70" s="201" t="str">
        <f t="shared" ca="1" si="1"/>
        <v/>
      </c>
      <c r="F70" s="201">
        <f t="shared" ca="1" si="2"/>
        <v>1603</v>
      </c>
      <c r="G70" s="5"/>
      <c r="H70" s="201">
        <f t="shared" ca="1" si="3"/>
        <v>1833</v>
      </c>
      <c r="I70" s="201" t="str">
        <f t="shared" ca="1" si="4"/>
        <v/>
      </c>
      <c r="J70" s="201">
        <f t="shared" ca="1" si="5"/>
        <v>1833</v>
      </c>
      <c r="K70" s="5"/>
      <c r="L70" s="202">
        <f t="shared" ca="1" si="6"/>
        <v>30</v>
      </c>
      <c r="M70" s="202" t="str">
        <f t="shared" ca="1" si="7"/>
        <v/>
      </c>
      <c r="N70" s="202">
        <f t="shared" ca="1" si="8"/>
        <v>30</v>
      </c>
      <c r="O70"/>
      <c r="S70"/>
      <c r="W70"/>
      <c r="AA70"/>
      <c r="AE70"/>
      <c r="AI70"/>
      <c r="AM70"/>
    </row>
    <row r="71" spans="1:39" ht="15.75" thickBot="1" x14ac:dyDescent="0.3">
      <c r="A71" s="4"/>
      <c r="B71" t="s">
        <v>229</v>
      </c>
      <c r="D71" s="201">
        <f t="shared" ca="1" si="0"/>
        <v>1373</v>
      </c>
      <c r="E71" s="201">
        <f t="shared" ca="1" si="1"/>
        <v>1345.28</v>
      </c>
      <c r="F71" s="201">
        <f t="shared" ca="1" si="2"/>
        <v>1373</v>
      </c>
      <c r="G71" s="5"/>
      <c r="H71" s="201">
        <f t="shared" ca="1" si="3"/>
        <v>1544</v>
      </c>
      <c r="I71" s="201">
        <f t="shared" ca="1" si="4"/>
        <v>1578.18</v>
      </c>
      <c r="J71" s="201">
        <f t="shared" ca="1" si="5"/>
        <v>1544</v>
      </c>
      <c r="K71" s="5"/>
      <c r="L71" s="202">
        <f t="shared" ca="1" si="6"/>
        <v>30</v>
      </c>
      <c r="M71" s="202">
        <f t="shared" ca="1" si="7"/>
        <v>32</v>
      </c>
      <c r="N71" s="202">
        <f t="shared" ca="1" si="8"/>
        <v>30</v>
      </c>
      <c r="O71"/>
      <c r="S71"/>
      <c r="W71"/>
      <c r="AA71"/>
      <c r="AE71"/>
      <c r="AI71"/>
      <c r="AM71"/>
    </row>
    <row r="72" spans="1:39" ht="15.75" thickBot="1" x14ac:dyDescent="0.3">
      <c r="A72" s="4"/>
      <c r="B72" t="s">
        <v>184</v>
      </c>
      <c r="D72" s="201">
        <f t="shared" ca="1" si="0"/>
        <v>1570</v>
      </c>
      <c r="E72" s="201">
        <f t="shared" ca="1" si="1"/>
        <v>1621.92</v>
      </c>
      <c r="F72" s="201">
        <f t="shared" ca="1" si="2"/>
        <v>1570</v>
      </c>
      <c r="G72" s="5"/>
      <c r="H72" s="201">
        <f t="shared" ca="1" si="3"/>
        <v>1922</v>
      </c>
      <c r="I72" s="201">
        <f t="shared" ca="1" si="4"/>
        <v>2041.3700000000001</v>
      </c>
      <c r="J72" s="201">
        <f t="shared" ca="1" si="5"/>
        <v>1922</v>
      </c>
      <c r="K72" s="5"/>
      <c r="L72" s="202">
        <f t="shared" ca="1" si="6"/>
        <v>34</v>
      </c>
      <c r="M72" s="202">
        <f t="shared" ca="1" si="7"/>
        <v>26</v>
      </c>
      <c r="N72" s="202">
        <f t="shared" ca="1" si="8"/>
        <v>34</v>
      </c>
      <c r="O72"/>
      <c r="S72"/>
      <c r="W72"/>
      <c r="AA72"/>
      <c r="AE72"/>
      <c r="AI72"/>
      <c r="AM72"/>
    </row>
    <row r="73" spans="1:39" ht="15.75" thickBot="1" x14ac:dyDescent="0.3">
      <c r="A73" s="4"/>
      <c r="B73" t="s">
        <v>209</v>
      </c>
      <c r="D73" s="201">
        <f t="shared" ca="1" si="0"/>
        <v>1606</v>
      </c>
      <c r="E73" s="201" t="str">
        <f t="shared" ca="1" si="1"/>
        <v/>
      </c>
      <c r="F73" s="201">
        <f t="shared" ca="1" si="2"/>
        <v>1606</v>
      </c>
      <c r="G73" s="5"/>
      <c r="H73" s="201">
        <f t="shared" ca="1" si="3"/>
        <v>2454</v>
      </c>
      <c r="I73" s="201" t="str">
        <f t="shared" ca="1" si="4"/>
        <v/>
      </c>
      <c r="J73" s="201">
        <f t="shared" ca="1" si="5"/>
        <v>2454</v>
      </c>
      <c r="K73" s="5"/>
      <c r="L73" s="202">
        <f t="shared" ca="1" si="6"/>
        <v>38</v>
      </c>
      <c r="M73" s="202" t="str">
        <f t="shared" ca="1" si="7"/>
        <v/>
      </c>
      <c r="N73" s="202">
        <f t="shared" ca="1" si="8"/>
        <v>38</v>
      </c>
      <c r="O73"/>
      <c r="S73"/>
      <c r="W73"/>
      <c r="AA73"/>
      <c r="AE73"/>
      <c r="AI73"/>
      <c r="AM73"/>
    </row>
    <row r="74" spans="1:39" ht="15.75" thickBot="1" x14ac:dyDescent="0.3">
      <c r="A74" s="4"/>
      <c r="B74" t="s">
        <v>196</v>
      </c>
      <c r="C74" s="8"/>
      <c r="D74" s="201">
        <f t="shared" ca="1" si="0"/>
        <v>1498</v>
      </c>
      <c r="E74" s="201" t="str">
        <f t="shared" ca="1" si="1"/>
        <v/>
      </c>
      <c r="F74" s="201">
        <f t="shared" ca="1" si="2"/>
        <v>1498</v>
      </c>
      <c r="G74" s="5"/>
      <c r="H74" s="201">
        <f t="shared" ca="1" si="3"/>
        <v>1911</v>
      </c>
      <c r="I74" s="201" t="str">
        <f t="shared" ca="1" si="4"/>
        <v/>
      </c>
      <c r="J74" s="201">
        <f t="shared" ca="1" si="5"/>
        <v>1911</v>
      </c>
      <c r="K74" s="5"/>
      <c r="L74" s="202">
        <f t="shared" ca="1" si="6"/>
        <v>18</v>
      </c>
      <c r="M74" s="202" t="str">
        <f t="shared" ca="1" si="7"/>
        <v/>
      </c>
      <c r="N74" s="202">
        <f t="shared" ca="1" si="8"/>
        <v>18</v>
      </c>
      <c r="O74"/>
      <c r="S74"/>
      <c r="W74"/>
      <c r="AA74"/>
      <c r="AE74"/>
      <c r="AI74"/>
      <c r="AM74"/>
    </row>
    <row r="75" spans="1:39" ht="15.75" thickBot="1" x14ac:dyDescent="0.3">
      <c r="B75" t="s">
        <v>212</v>
      </c>
      <c r="D75" s="201">
        <f t="shared" ca="1" si="0"/>
        <v>1520</v>
      </c>
      <c r="E75" s="201">
        <f t="shared" ca="1" si="1"/>
        <v>1402</v>
      </c>
      <c r="F75" s="201">
        <f t="shared" ca="1" si="2"/>
        <v>1520</v>
      </c>
      <c r="G75" s="5"/>
      <c r="H75" s="201">
        <f t="shared" ca="1" si="3"/>
        <v>1976</v>
      </c>
      <c r="I75" s="201">
        <f t="shared" ca="1" si="4"/>
        <v>2064</v>
      </c>
      <c r="J75" s="201">
        <f t="shared" ca="1" si="5"/>
        <v>1976</v>
      </c>
      <c r="K75" s="5"/>
      <c r="L75" s="202">
        <f t="shared" ca="1" si="6"/>
        <v>34</v>
      </c>
      <c r="M75" s="202">
        <f t="shared" ca="1" si="7"/>
        <v>29</v>
      </c>
      <c r="N75" s="202">
        <f t="shared" ca="1" si="8"/>
        <v>34</v>
      </c>
      <c r="O75"/>
      <c r="S75"/>
      <c r="W75"/>
      <c r="AA75"/>
      <c r="AE75"/>
      <c r="AI75"/>
      <c r="AM75"/>
    </row>
    <row r="76" spans="1:39" ht="15.75" thickBot="1" x14ac:dyDescent="0.3">
      <c r="B76" t="s">
        <v>212</v>
      </c>
      <c r="D76" s="201">
        <f t="shared" ref="D76:D114" ca="1" si="9">IFERROR(Données($B76,$D$10,$B$3),"")</f>
        <v>1520</v>
      </c>
      <c r="E76" s="201">
        <f t="shared" ref="E76:E114" ca="1" si="10">IFERROR(Données($B76,$D$10,$B$4),"")</f>
        <v>1402</v>
      </c>
      <c r="F76" s="201">
        <f t="shared" ref="F76:F114" ca="1" si="11">IFERROR(Données($B76,$D$10,$B$5),"")</f>
        <v>1520</v>
      </c>
      <c r="G76" s="5"/>
      <c r="H76" s="201">
        <f t="shared" ref="H76:H114" ca="1" si="12">IFERROR(Données($B76,$H$10,$B$3),"")</f>
        <v>1976</v>
      </c>
      <c r="I76" s="201">
        <f t="shared" ref="I76:I114" ca="1" si="13">IFERROR(Données($B76,$H$10,$B$4),"")</f>
        <v>2064</v>
      </c>
      <c r="J76" s="201">
        <f t="shared" ref="J76:J114" ca="1" si="14">IFERROR(Données($B76,$H$10,$B$5),"")</f>
        <v>1976</v>
      </c>
      <c r="K76" s="5"/>
      <c r="L76" s="202">
        <f t="shared" ref="L76:L114" ca="1" si="15">IFERROR(Données($B76,$L$10,$B$3),"")</f>
        <v>34</v>
      </c>
      <c r="M76" s="202">
        <f t="shared" ref="M76:M114" ca="1" si="16">IFERROR(Données($B76,$L$10,$B$4),"")</f>
        <v>29</v>
      </c>
      <c r="N76" s="202">
        <f t="shared" ref="N76:N114" ca="1" si="17">IFERROR(Données($B76,$L$10,$B$5),"")</f>
        <v>34</v>
      </c>
      <c r="O76"/>
      <c r="P76" s="7"/>
      <c r="S76"/>
      <c r="T76" s="7"/>
      <c r="W76"/>
      <c r="X76" s="7"/>
      <c r="AA76"/>
      <c r="AB76" s="7"/>
      <c r="AE76"/>
      <c r="AI76"/>
      <c r="AM76"/>
    </row>
    <row r="77" spans="1:39" ht="15.75" thickBot="1" x14ac:dyDescent="0.3">
      <c r="B77" t="s">
        <v>224</v>
      </c>
      <c r="D77" s="201">
        <f t="shared" ca="1" si="9"/>
        <v>1367</v>
      </c>
      <c r="E77" s="201">
        <f t="shared" ca="1" si="10"/>
        <v>1394.42</v>
      </c>
      <c r="F77" s="201">
        <f t="shared" ca="1" si="11"/>
        <v>1367</v>
      </c>
      <c r="G77" s="5"/>
      <c r="H77" s="201">
        <f t="shared" ca="1" si="12"/>
        <v>1594</v>
      </c>
      <c r="I77" s="201">
        <f t="shared" ca="1" si="13"/>
        <v>1695.57</v>
      </c>
      <c r="J77" s="201">
        <f t="shared" ca="1" si="14"/>
        <v>1594</v>
      </c>
      <c r="K77" s="5"/>
      <c r="L77" s="202">
        <f t="shared" ca="1" si="15"/>
        <v>21</v>
      </c>
      <c r="M77" s="202">
        <f t="shared" ca="1" si="16"/>
        <v>22</v>
      </c>
      <c r="N77" s="202">
        <f t="shared" ca="1" si="17"/>
        <v>21</v>
      </c>
      <c r="O77"/>
      <c r="P77" s="7"/>
      <c r="S77"/>
      <c r="T77" s="7"/>
      <c r="W77"/>
      <c r="X77" s="7"/>
      <c r="AA77"/>
      <c r="AB77" s="7"/>
      <c r="AE77"/>
      <c r="AI77"/>
      <c r="AM77"/>
    </row>
    <row r="78" spans="1:39" ht="15.75" thickBot="1" x14ac:dyDescent="0.3">
      <c r="B78" t="s">
        <v>224</v>
      </c>
      <c r="C78"/>
      <c r="D78" s="201">
        <f t="shared" ca="1" si="9"/>
        <v>1367</v>
      </c>
      <c r="E78" s="201">
        <f t="shared" ca="1" si="10"/>
        <v>1394.42</v>
      </c>
      <c r="F78" s="201">
        <f t="shared" ca="1" si="11"/>
        <v>1367</v>
      </c>
      <c r="G78" s="5"/>
      <c r="H78" s="201">
        <f t="shared" ca="1" si="12"/>
        <v>1594</v>
      </c>
      <c r="I78" s="201">
        <f t="shared" ca="1" si="13"/>
        <v>1695.57</v>
      </c>
      <c r="J78" s="201">
        <f t="shared" ca="1" si="14"/>
        <v>1594</v>
      </c>
      <c r="K78" s="5"/>
      <c r="L78" s="202">
        <f t="shared" ca="1" si="15"/>
        <v>21</v>
      </c>
      <c r="M78" s="202">
        <f t="shared" ca="1" si="16"/>
        <v>22</v>
      </c>
      <c r="N78" s="202">
        <f t="shared" ca="1" si="17"/>
        <v>21</v>
      </c>
      <c r="O78"/>
      <c r="P78" s="7"/>
      <c r="S78"/>
      <c r="T78" s="7"/>
      <c r="W78"/>
      <c r="X78" s="7"/>
      <c r="AA78"/>
      <c r="AB78" s="7"/>
      <c r="AE78"/>
      <c r="AI78"/>
      <c r="AM78"/>
    </row>
    <row r="79" spans="1:39" ht="15.75" thickBot="1" x14ac:dyDescent="0.3">
      <c r="B79" t="s">
        <v>173</v>
      </c>
      <c r="C79"/>
      <c r="D79" s="201">
        <f t="shared" ca="1" si="9"/>
        <v>1373</v>
      </c>
      <c r="E79" s="201" t="str">
        <f t="shared" ca="1" si="10"/>
        <v/>
      </c>
      <c r="F79" s="201">
        <f t="shared" ca="1" si="11"/>
        <v>1373</v>
      </c>
      <c r="G79" s="5"/>
      <c r="H79" s="201">
        <f t="shared" ca="1" si="12"/>
        <v>1544</v>
      </c>
      <c r="I79" s="201" t="str">
        <f t="shared" ca="1" si="13"/>
        <v/>
      </c>
      <c r="J79" s="201">
        <f t="shared" ca="1" si="14"/>
        <v>1544</v>
      </c>
      <c r="K79" s="5"/>
      <c r="L79" s="202">
        <f t="shared" ca="1" si="15"/>
        <v>33</v>
      </c>
      <c r="M79" s="202" t="str">
        <f t="shared" ca="1" si="16"/>
        <v/>
      </c>
      <c r="N79" s="202">
        <f t="shared" ca="1" si="17"/>
        <v>33</v>
      </c>
      <c r="O79"/>
      <c r="P79" s="7"/>
      <c r="S79"/>
      <c r="T79" s="7"/>
      <c r="W79"/>
      <c r="X79" s="7"/>
      <c r="AA79"/>
      <c r="AB79" s="7"/>
      <c r="AE79"/>
      <c r="AI79"/>
      <c r="AM79"/>
    </row>
    <row r="80" spans="1:39" ht="15.75" thickBot="1" x14ac:dyDescent="0.3">
      <c r="B80" t="s">
        <v>199</v>
      </c>
      <c r="C80"/>
      <c r="D80" s="201" t="str">
        <f t="shared" ca="1" si="9"/>
        <v/>
      </c>
      <c r="E80" s="201">
        <f t="shared" ca="1" si="10"/>
        <v>2410.8900000000003</v>
      </c>
      <c r="F80" s="201" t="str">
        <f t="shared" ca="1" si="11"/>
        <v/>
      </c>
      <c r="G80" s="5"/>
      <c r="H80" s="201" t="str">
        <f t="shared" ca="1" si="12"/>
        <v/>
      </c>
      <c r="I80" s="201">
        <f t="shared" ca="1" si="13"/>
        <v>3049.65</v>
      </c>
      <c r="J80" s="201" t="str">
        <f t="shared" ca="1" si="14"/>
        <v/>
      </c>
      <c r="K80" s="5"/>
      <c r="L80" s="202" t="str">
        <f t="shared" ca="1" si="15"/>
        <v/>
      </c>
      <c r="M80" s="202">
        <f t="shared" ca="1" si="16"/>
        <v>29</v>
      </c>
      <c r="N80" s="202" t="str">
        <f t="shared" ca="1" si="17"/>
        <v/>
      </c>
      <c r="P80" s="17"/>
    </row>
    <row r="81" spans="2:17" ht="15.75" thickBot="1" x14ac:dyDescent="0.3">
      <c r="B81" t="s">
        <v>228</v>
      </c>
      <c r="C81"/>
      <c r="D81" s="201">
        <f t="shared" ca="1" si="9"/>
        <v>1414</v>
      </c>
      <c r="E81" s="201">
        <f t="shared" ca="1" si="10"/>
        <v>1247</v>
      </c>
      <c r="F81" s="201">
        <f t="shared" ca="1" si="11"/>
        <v>1414</v>
      </c>
      <c r="G81" s="5"/>
      <c r="H81" s="201">
        <f t="shared" ca="1" si="12"/>
        <v>1561</v>
      </c>
      <c r="I81" s="201">
        <f t="shared" ca="1" si="13"/>
        <v>1580</v>
      </c>
      <c r="J81" s="201">
        <f t="shared" ca="1" si="14"/>
        <v>1561</v>
      </c>
      <c r="K81" s="5"/>
      <c r="L81" s="202">
        <f t="shared" ca="1" si="15"/>
        <v>20</v>
      </c>
      <c r="M81" s="202">
        <f t="shared" ca="1" si="16"/>
        <v>15</v>
      </c>
      <c r="N81" s="202">
        <f t="shared" ca="1" si="17"/>
        <v>20</v>
      </c>
      <c r="Q81" s="18"/>
    </row>
    <row r="82" spans="2:17" ht="15.75" thickBot="1" x14ac:dyDescent="0.3">
      <c r="B82" t="s">
        <v>229</v>
      </c>
      <c r="C82"/>
      <c r="D82" s="201">
        <f t="shared" ca="1" si="9"/>
        <v>1373</v>
      </c>
      <c r="E82" s="201">
        <f t="shared" ca="1" si="10"/>
        <v>1345.28</v>
      </c>
      <c r="F82" s="201">
        <f t="shared" ca="1" si="11"/>
        <v>1373</v>
      </c>
      <c r="G82" s="5"/>
      <c r="H82" s="201">
        <f t="shared" ca="1" si="12"/>
        <v>1544</v>
      </c>
      <c r="I82" s="201">
        <f t="shared" ca="1" si="13"/>
        <v>1578.18</v>
      </c>
      <c r="J82" s="201">
        <f t="shared" ca="1" si="14"/>
        <v>1544</v>
      </c>
      <c r="K82" s="5"/>
      <c r="L82" s="202">
        <f t="shared" ca="1" si="15"/>
        <v>30</v>
      </c>
      <c r="M82" s="202">
        <f t="shared" ca="1" si="16"/>
        <v>32</v>
      </c>
      <c r="N82" s="202">
        <f t="shared" ca="1" si="17"/>
        <v>30</v>
      </c>
      <c r="P82" s="17"/>
    </row>
    <row r="83" spans="2:17" ht="15.75" thickBot="1" x14ac:dyDescent="0.3">
      <c r="B83" t="s">
        <v>234</v>
      </c>
      <c r="C83"/>
      <c r="D83" s="201" t="str">
        <f t="shared" ca="1" si="9"/>
        <v/>
      </c>
      <c r="E83" s="201">
        <f t="shared" ca="1" si="10"/>
        <v>1295</v>
      </c>
      <c r="F83" s="201" t="str">
        <f t="shared" ca="1" si="11"/>
        <v/>
      </c>
      <c r="G83" s="5"/>
      <c r="H83" s="201" t="str">
        <f t="shared" ca="1" si="12"/>
        <v/>
      </c>
      <c r="I83" s="201">
        <f t="shared" ca="1" si="13"/>
        <v>1630</v>
      </c>
      <c r="J83" s="201" t="str">
        <f t="shared" ca="1" si="14"/>
        <v/>
      </c>
      <c r="K83" s="5"/>
      <c r="L83" s="202" t="str">
        <f t="shared" ca="1" si="15"/>
        <v/>
      </c>
      <c r="M83" s="202">
        <f t="shared" ca="1" si="16"/>
        <v>25</v>
      </c>
      <c r="N83" s="202" t="str">
        <f t="shared" ca="1" si="17"/>
        <v/>
      </c>
      <c r="P83" s="17"/>
    </row>
    <row r="84" spans="2:17" ht="15.75" thickBot="1" x14ac:dyDescent="0.3">
      <c r="B84" t="s">
        <v>200</v>
      </c>
      <c r="C84"/>
      <c r="D84" s="201" t="str">
        <f t="shared" ca="1" si="9"/>
        <v/>
      </c>
      <c r="E84" s="201">
        <f t="shared" ca="1" si="10"/>
        <v>1390</v>
      </c>
      <c r="F84" s="201" t="str">
        <f t="shared" ca="1" si="11"/>
        <v/>
      </c>
      <c r="G84" s="5"/>
      <c r="H84" s="201" t="str">
        <f t="shared" ca="1" si="12"/>
        <v/>
      </c>
      <c r="I84" s="201">
        <f t="shared" ca="1" si="13"/>
        <v>1825</v>
      </c>
      <c r="J84" s="201" t="str">
        <f t="shared" ca="1" si="14"/>
        <v/>
      </c>
      <c r="K84" s="5"/>
      <c r="L84" s="202" t="str">
        <f t="shared" ca="1" si="15"/>
        <v/>
      </c>
      <c r="M84" s="202">
        <f t="shared" ca="1" si="16"/>
        <v>34</v>
      </c>
      <c r="N84" s="202" t="str">
        <f t="shared" ca="1" si="17"/>
        <v/>
      </c>
      <c r="P84" s="17"/>
    </row>
    <row r="85" spans="2:17" ht="15.75" thickBot="1" x14ac:dyDescent="0.3">
      <c r="B85" t="s">
        <v>235</v>
      </c>
      <c r="C85"/>
      <c r="D85" s="201" t="str">
        <f t="shared" ca="1" si="9"/>
        <v/>
      </c>
      <c r="E85" s="201">
        <f t="shared" ca="1" si="10"/>
        <v>1485.42</v>
      </c>
      <c r="F85" s="201" t="str">
        <f t="shared" ca="1" si="11"/>
        <v/>
      </c>
      <c r="G85" s="5"/>
      <c r="H85" s="201" t="str">
        <f t="shared" ca="1" si="12"/>
        <v/>
      </c>
      <c r="I85" s="201">
        <f t="shared" ca="1" si="13"/>
        <v>1722.8700000000001</v>
      </c>
      <c r="J85" s="201" t="str">
        <f t="shared" ca="1" si="14"/>
        <v/>
      </c>
      <c r="K85" s="5"/>
      <c r="L85" s="202" t="str">
        <f t="shared" ca="1" si="15"/>
        <v/>
      </c>
      <c r="M85" s="202">
        <f t="shared" ca="1" si="16"/>
        <v>19</v>
      </c>
      <c r="N85" s="202" t="str">
        <f t="shared" ca="1" si="17"/>
        <v/>
      </c>
      <c r="P85" s="1"/>
    </row>
    <row r="86" spans="2:17" ht="15.75" thickBot="1" x14ac:dyDescent="0.3">
      <c r="B86" t="s">
        <v>203</v>
      </c>
      <c r="C86"/>
      <c r="D86" s="201">
        <f t="shared" ca="1" si="9"/>
        <v>1826</v>
      </c>
      <c r="E86" s="201" t="str">
        <f t="shared" ca="1" si="10"/>
        <v/>
      </c>
      <c r="F86" s="201">
        <f t="shared" ca="1" si="11"/>
        <v>1826</v>
      </c>
      <c r="G86" s="5"/>
      <c r="H86" s="201">
        <f t="shared" ca="1" si="12"/>
        <v>2826</v>
      </c>
      <c r="I86" s="201" t="str">
        <f t="shared" ca="1" si="13"/>
        <v/>
      </c>
      <c r="J86" s="201">
        <f t="shared" ca="1" si="14"/>
        <v>2826</v>
      </c>
      <c r="K86" s="5"/>
      <c r="L86" s="202">
        <f t="shared" ca="1" si="15"/>
        <v>10</v>
      </c>
      <c r="M86" s="202" t="str">
        <f t="shared" ca="1" si="16"/>
        <v/>
      </c>
      <c r="N86" s="202">
        <f t="shared" ca="1" si="17"/>
        <v>10</v>
      </c>
    </row>
    <row r="87" spans="2:17" ht="15.75" thickBot="1" x14ac:dyDescent="0.3">
      <c r="B87" t="s">
        <v>202</v>
      </c>
      <c r="C87"/>
      <c r="D87" s="201">
        <f t="shared" ca="1" si="9"/>
        <v>1924</v>
      </c>
      <c r="E87" s="201" t="str">
        <f t="shared" ca="1" si="10"/>
        <v/>
      </c>
      <c r="F87" s="201">
        <f t="shared" ca="1" si="11"/>
        <v>1924</v>
      </c>
      <c r="G87" s="5"/>
      <c r="H87" s="201">
        <f t="shared" ca="1" si="12"/>
        <v>3014</v>
      </c>
      <c r="I87" s="201" t="str">
        <f t="shared" ca="1" si="13"/>
        <v/>
      </c>
      <c r="J87" s="201">
        <f t="shared" ca="1" si="14"/>
        <v>3014</v>
      </c>
      <c r="K87" s="5"/>
      <c r="L87" s="202" t="str">
        <f t="shared" ca="1" si="15"/>
        <v>6-10</v>
      </c>
      <c r="M87" s="202" t="str">
        <f t="shared" ca="1" si="16"/>
        <v/>
      </c>
      <c r="N87" s="202" t="str">
        <f t="shared" ca="1" si="17"/>
        <v>6-10</v>
      </c>
    </row>
    <row r="88" spans="2:17" ht="15.75" thickBot="1" x14ac:dyDescent="0.3">
      <c r="B88" t="s">
        <v>204</v>
      </c>
      <c r="C88"/>
      <c r="D88" s="201">
        <f t="shared" ca="1" si="9"/>
        <v>1078</v>
      </c>
      <c r="E88" s="201">
        <f t="shared" ca="1" si="10"/>
        <v>1077</v>
      </c>
      <c r="F88" s="201">
        <f t="shared" ca="1" si="11"/>
        <v>1078</v>
      </c>
      <c r="G88" s="5"/>
      <c r="H88" s="201">
        <f t="shared" ca="1" si="12"/>
        <v>1336</v>
      </c>
      <c r="I88" s="201">
        <f t="shared" ca="1" si="13"/>
        <v>1329</v>
      </c>
      <c r="J88" s="201">
        <f t="shared" ca="1" si="14"/>
        <v>1336</v>
      </c>
      <c r="K88" s="5"/>
      <c r="L88" s="202">
        <f t="shared" ca="1" si="15"/>
        <v>23</v>
      </c>
      <c r="M88" s="202">
        <f t="shared" ca="1" si="16"/>
        <v>19</v>
      </c>
      <c r="N88" s="202">
        <f t="shared" ca="1" si="17"/>
        <v>23</v>
      </c>
    </row>
    <row r="89" spans="2:17" ht="15.75" thickBot="1" x14ac:dyDescent="0.3">
      <c r="B89" t="s">
        <v>205</v>
      </c>
      <c r="C89"/>
      <c r="D89" s="201">
        <f t="shared" ca="1" si="9"/>
        <v>1606</v>
      </c>
      <c r="E89" s="201" t="str">
        <f t="shared" ca="1" si="10"/>
        <v/>
      </c>
      <c r="F89" s="201">
        <f t="shared" ca="1" si="11"/>
        <v>1606</v>
      </c>
      <c r="G89" s="5"/>
      <c r="H89" s="201">
        <f t="shared" ca="1" si="12"/>
        <v>2454</v>
      </c>
      <c r="I89" s="201" t="str">
        <f t="shared" ca="1" si="13"/>
        <v/>
      </c>
      <c r="J89" s="201">
        <f t="shared" ca="1" si="14"/>
        <v>2454</v>
      </c>
      <c r="K89" s="5"/>
      <c r="L89" s="202">
        <f t="shared" ca="1" si="15"/>
        <v>44</v>
      </c>
      <c r="M89" s="202" t="str">
        <f t="shared" ca="1" si="16"/>
        <v/>
      </c>
      <c r="N89" s="202">
        <f t="shared" ca="1" si="17"/>
        <v>44</v>
      </c>
    </row>
    <row r="90" spans="2:17" ht="15.75" thickBot="1" x14ac:dyDescent="0.3">
      <c r="B90" t="s">
        <v>206</v>
      </c>
      <c r="C90"/>
      <c r="D90" s="201">
        <f t="shared" ca="1" si="9"/>
        <v>1693</v>
      </c>
      <c r="E90" s="201" t="str">
        <f t="shared" ca="1" si="10"/>
        <v/>
      </c>
      <c r="F90" s="201">
        <f t="shared" ca="1" si="11"/>
        <v>1693</v>
      </c>
      <c r="G90" s="5"/>
      <c r="H90" s="201">
        <f t="shared" ca="1" si="12"/>
        <v>2497</v>
      </c>
      <c r="I90" s="201" t="str">
        <f t="shared" ca="1" si="13"/>
        <v/>
      </c>
      <c r="J90" s="201">
        <f t="shared" ca="1" si="14"/>
        <v>2497</v>
      </c>
      <c r="K90" s="5"/>
      <c r="L90" s="202">
        <f t="shared" ca="1" si="15"/>
        <v>42</v>
      </c>
      <c r="M90" s="202" t="str">
        <f t="shared" ca="1" si="16"/>
        <v/>
      </c>
      <c r="N90" s="202">
        <f t="shared" ca="1" si="17"/>
        <v>42</v>
      </c>
    </row>
    <row r="91" spans="2:17" ht="15.75" thickBot="1" x14ac:dyDescent="0.3">
      <c r="B91" t="s">
        <v>207</v>
      </c>
      <c r="C91"/>
      <c r="D91" s="201">
        <f t="shared" ca="1" si="9"/>
        <v>1606</v>
      </c>
      <c r="E91" s="201" t="str">
        <f t="shared" ca="1" si="10"/>
        <v/>
      </c>
      <c r="F91" s="201">
        <f t="shared" ca="1" si="11"/>
        <v>1606</v>
      </c>
      <c r="G91" s="5"/>
      <c r="H91" s="201">
        <f t="shared" ca="1" si="12"/>
        <v>2454</v>
      </c>
      <c r="I91" s="201" t="str">
        <f t="shared" ca="1" si="13"/>
        <v/>
      </c>
      <c r="J91" s="201">
        <f t="shared" ca="1" si="14"/>
        <v>2454</v>
      </c>
      <c r="K91" s="5"/>
      <c r="L91" s="202">
        <f t="shared" ca="1" si="15"/>
        <v>50</v>
      </c>
      <c r="M91" s="202" t="str">
        <f t="shared" ca="1" si="16"/>
        <v/>
      </c>
      <c r="N91" s="202">
        <f t="shared" ca="1" si="17"/>
        <v>50</v>
      </c>
    </row>
    <row r="92" spans="2:17" ht="15.75" thickBot="1" x14ac:dyDescent="0.3">
      <c r="B92" t="s">
        <v>208</v>
      </c>
      <c r="C92"/>
      <c r="D92" s="201">
        <f t="shared" ca="1" si="9"/>
        <v>1606</v>
      </c>
      <c r="E92" s="201" t="str">
        <f t="shared" ca="1" si="10"/>
        <v/>
      </c>
      <c r="F92" s="201">
        <f t="shared" ca="1" si="11"/>
        <v>1606</v>
      </c>
      <c r="G92" s="5"/>
      <c r="H92" s="201">
        <f t="shared" ca="1" si="12"/>
        <v>2454</v>
      </c>
      <c r="I92" s="201" t="str">
        <f t="shared" ca="1" si="13"/>
        <v/>
      </c>
      <c r="J92" s="201">
        <f t="shared" ca="1" si="14"/>
        <v>2454</v>
      </c>
      <c r="K92" s="5"/>
      <c r="L92" s="202">
        <f t="shared" ca="1" si="15"/>
        <v>42</v>
      </c>
      <c r="M92" s="202" t="str">
        <f t="shared" ca="1" si="16"/>
        <v/>
      </c>
      <c r="N92" s="202">
        <f t="shared" ca="1" si="17"/>
        <v>42</v>
      </c>
    </row>
    <row r="93" spans="2:17" ht="15.75" thickBot="1" x14ac:dyDescent="0.3">
      <c r="B93" t="s">
        <v>209</v>
      </c>
      <c r="C93"/>
      <c r="D93" s="201">
        <f t="shared" ca="1" si="9"/>
        <v>1606</v>
      </c>
      <c r="E93" s="201" t="str">
        <f t="shared" ca="1" si="10"/>
        <v/>
      </c>
      <c r="F93" s="201">
        <f t="shared" ca="1" si="11"/>
        <v>1606</v>
      </c>
      <c r="G93" s="5"/>
      <c r="H93" s="201">
        <f t="shared" ca="1" si="12"/>
        <v>2454</v>
      </c>
      <c r="I93" s="201" t="str">
        <f t="shared" ca="1" si="13"/>
        <v/>
      </c>
      <c r="J93" s="201">
        <f t="shared" ca="1" si="14"/>
        <v>2454</v>
      </c>
      <c r="K93" s="5"/>
      <c r="L93" s="202">
        <f t="shared" ca="1" si="15"/>
        <v>38</v>
      </c>
      <c r="M93" s="202" t="str">
        <f t="shared" ca="1" si="16"/>
        <v/>
      </c>
      <c r="N93" s="202">
        <f t="shared" ca="1" si="17"/>
        <v>38</v>
      </c>
    </row>
    <row r="94" spans="2:17" ht="15.75" thickBot="1" x14ac:dyDescent="0.3">
      <c r="B94" t="s">
        <v>210</v>
      </c>
      <c r="C94"/>
      <c r="D94" s="201">
        <f t="shared" ca="1" si="9"/>
        <v>1078</v>
      </c>
      <c r="E94" s="201">
        <f t="shared" ca="1" si="10"/>
        <v>1077</v>
      </c>
      <c r="F94" s="201">
        <f t="shared" ca="1" si="11"/>
        <v>1078</v>
      </c>
      <c r="G94" s="5"/>
      <c r="H94" s="201">
        <f t="shared" ca="1" si="12"/>
        <v>1336</v>
      </c>
      <c r="I94" s="201">
        <f t="shared" ca="1" si="13"/>
        <v>1329</v>
      </c>
      <c r="J94" s="201">
        <f t="shared" ca="1" si="14"/>
        <v>1336</v>
      </c>
      <c r="K94" s="5"/>
      <c r="L94" s="202">
        <f t="shared" ca="1" si="15"/>
        <v>16</v>
      </c>
      <c r="M94" s="202">
        <f t="shared" ca="1" si="16"/>
        <v>15</v>
      </c>
      <c r="N94" s="202">
        <f t="shared" ca="1" si="17"/>
        <v>16</v>
      </c>
    </row>
    <row r="95" spans="2:17" ht="15.75" thickBot="1" x14ac:dyDescent="0.3">
      <c r="B95" t="s">
        <v>211</v>
      </c>
      <c r="C95"/>
      <c r="D95" s="201">
        <f t="shared" ca="1" si="9"/>
        <v>1520</v>
      </c>
      <c r="E95" s="201" t="str">
        <f t="shared" ca="1" si="10"/>
        <v/>
      </c>
      <c r="F95" s="201">
        <f t="shared" ca="1" si="11"/>
        <v>1520</v>
      </c>
      <c r="G95" s="5"/>
      <c r="H95" s="201">
        <f t="shared" ca="1" si="12"/>
        <v>1976</v>
      </c>
      <c r="I95" s="201" t="str">
        <f t="shared" ca="1" si="13"/>
        <v/>
      </c>
      <c r="J95" s="201">
        <f t="shared" ca="1" si="14"/>
        <v>1976</v>
      </c>
      <c r="K95" s="5"/>
      <c r="L95" s="202">
        <f t="shared" ca="1" si="15"/>
        <v>31</v>
      </c>
      <c r="M95" s="202" t="str">
        <f t="shared" ca="1" si="16"/>
        <v/>
      </c>
      <c r="N95" s="202">
        <f t="shared" ca="1" si="17"/>
        <v>31</v>
      </c>
    </row>
    <row r="96" spans="2:17" ht="15.75" thickBot="1" x14ac:dyDescent="0.3">
      <c r="B96" t="s">
        <v>212</v>
      </c>
      <c r="C96"/>
      <c r="D96" s="201">
        <f t="shared" ca="1" si="9"/>
        <v>1520</v>
      </c>
      <c r="E96" s="201">
        <f t="shared" ca="1" si="10"/>
        <v>1402</v>
      </c>
      <c r="F96" s="201">
        <f t="shared" ca="1" si="11"/>
        <v>1520</v>
      </c>
      <c r="G96" s="5"/>
      <c r="H96" s="201">
        <f t="shared" ca="1" si="12"/>
        <v>1976</v>
      </c>
      <c r="I96" s="201">
        <f t="shared" ca="1" si="13"/>
        <v>2064</v>
      </c>
      <c r="J96" s="201">
        <f t="shared" ca="1" si="14"/>
        <v>1976</v>
      </c>
      <c r="K96" s="5"/>
      <c r="L96" s="202">
        <f t="shared" ca="1" si="15"/>
        <v>34</v>
      </c>
      <c r="M96" s="202">
        <f t="shared" ca="1" si="16"/>
        <v>29</v>
      </c>
      <c r="N96" s="202">
        <f t="shared" ca="1" si="17"/>
        <v>34</v>
      </c>
    </row>
    <row r="97" spans="2:14" ht="15.75" thickBot="1" x14ac:dyDescent="0.3">
      <c r="B97" t="s">
        <v>213</v>
      </c>
      <c r="C97"/>
      <c r="D97" s="201">
        <f t="shared" ca="1" si="9"/>
        <v>1373</v>
      </c>
      <c r="E97" s="201">
        <f t="shared" ca="1" si="10"/>
        <v>1344.37</v>
      </c>
      <c r="F97" s="201">
        <f t="shared" ca="1" si="11"/>
        <v>1373</v>
      </c>
      <c r="G97" s="5"/>
      <c r="H97" s="201">
        <f t="shared" ca="1" si="12"/>
        <v>1544</v>
      </c>
      <c r="I97" s="201">
        <f t="shared" ca="1" si="13"/>
        <v>1577.27</v>
      </c>
      <c r="J97" s="201">
        <f t="shared" ca="1" si="14"/>
        <v>1544</v>
      </c>
      <c r="K97" s="5"/>
      <c r="L97" s="202">
        <f t="shared" ca="1" si="15"/>
        <v>31</v>
      </c>
      <c r="M97" s="202">
        <f t="shared" ca="1" si="16"/>
        <v>30</v>
      </c>
      <c r="N97" s="202">
        <f t="shared" ca="1" si="17"/>
        <v>31</v>
      </c>
    </row>
    <row r="98" spans="2:14" ht="15.75" thickBot="1" x14ac:dyDescent="0.3">
      <c r="B98" t="s">
        <v>214</v>
      </c>
      <c r="C98"/>
      <c r="D98" s="201">
        <f t="shared" ca="1" si="9"/>
        <v>1319</v>
      </c>
      <c r="E98" s="201">
        <f t="shared" ca="1" si="10"/>
        <v>1177</v>
      </c>
      <c r="F98" s="201">
        <f t="shared" ca="1" si="11"/>
        <v>1319</v>
      </c>
      <c r="G98" s="5"/>
      <c r="H98" s="201">
        <f t="shared" ca="1" si="12"/>
        <v>1717</v>
      </c>
      <c r="I98" s="201">
        <f t="shared" ca="1" si="13"/>
        <v>1804</v>
      </c>
      <c r="J98" s="201">
        <f t="shared" ca="1" si="14"/>
        <v>1717</v>
      </c>
      <c r="K98" s="5"/>
      <c r="L98" s="202">
        <f t="shared" ca="1" si="15"/>
        <v>15</v>
      </c>
      <c r="M98" s="202">
        <f t="shared" ca="1" si="16"/>
        <v>14</v>
      </c>
      <c r="N98" s="202">
        <f t="shared" ca="1" si="17"/>
        <v>15</v>
      </c>
    </row>
    <row r="99" spans="2:14" ht="15.75" thickBot="1" x14ac:dyDescent="0.3">
      <c r="B99" t="s">
        <v>215</v>
      </c>
      <c r="C99"/>
      <c r="D99" s="201">
        <f t="shared" ca="1" si="9"/>
        <v>1253</v>
      </c>
      <c r="E99" s="201">
        <f t="shared" ca="1" si="10"/>
        <v>1245</v>
      </c>
      <c r="F99" s="201">
        <f t="shared" ca="1" si="11"/>
        <v>1253</v>
      </c>
      <c r="G99" s="5"/>
      <c r="H99" s="201">
        <f t="shared" ca="1" si="12"/>
        <v>1516</v>
      </c>
      <c r="I99" s="201">
        <f t="shared" ca="1" si="13"/>
        <v>1530</v>
      </c>
      <c r="J99" s="201">
        <f t="shared" ca="1" si="14"/>
        <v>1516</v>
      </c>
      <c r="K99" s="5"/>
      <c r="L99" s="202">
        <f t="shared" ca="1" si="15"/>
        <v>19</v>
      </c>
      <c r="M99" s="202">
        <f t="shared" ca="1" si="16"/>
        <v>7</v>
      </c>
      <c r="N99" s="202">
        <f t="shared" ca="1" si="17"/>
        <v>19</v>
      </c>
    </row>
    <row r="100" spans="2:14" ht="15.75" thickBot="1" x14ac:dyDescent="0.3">
      <c r="B100" t="s">
        <v>216</v>
      </c>
      <c r="D100" s="201">
        <f t="shared" ca="1" si="9"/>
        <v>1273</v>
      </c>
      <c r="E100" s="201">
        <f t="shared" ca="1" si="10"/>
        <v>1095</v>
      </c>
      <c r="F100" s="201">
        <f t="shared" ca="1" si="11"/>
        <v>1273</v>
      </c>
      <c r="G100" s="5"/>
      <c r="H100" s="201">
        <f t="shared" ca="1" si="12"/>
        <v>1561</v>
      </c>
      <c r="I100" s="201">
        <f t="shared" ca="1" si="13"/>
        <v>1330</v>
      </c>
      <c r="J100" s="201">
        <f t="shared" ca="1" si="14"/>
        <v>1561</v>
      </c>
      <c r="K100" s="5"/>
      <c r="L100" s="202">
        <f t="shared" ca="1" si="15"/>
        <v>13</v>
      </c>
      <c r="M100" s="202">
        <f t="shared" ca="1" si="16"/>
        <v>13</v>
      </c>
      <c r="N100" s="202">
        <f t="shared" ca="1" si="17"/>
        <v>13</v>
      </c>
    </row>
    <row r="101" spans="2:14" ht="15.75" thickBot="1" x14ac:dyDescent="0.3">
      <c r="B101" t="s">
        <v>217</v>
      </c>
      <c r="D101" s="201">
        <f t="shared" ca="1" si="9"/>
        <v>1373</v>
      </c>
      <c r="E101" s="201">
        <f t="shared" ca="1" si="10"/>
        <v>1344.37</v>
      </c>
      <c r="F101" s="201">
        <f t="shared" ca="1" si="11"/>
        <v>1373</v>
      </c>
      <c r="G101" s="5"/>
      <c r="H101" s="201">
        <f t="shared" ca="1" si="12"/>
        <v>1544</v>
      </c>
      <c r="I101" s="201">
        <f t="shared" ca="1" si="13"/>
        <v>1577.27</v>
      </c>
      <c r="J101" s="201">
        <f t="shared" ca="1" si="14"/>
        <v>1544</v>
      </c>
      <c r="K101" s="5"/>
      <c r="L101" s="202">
        <f t="shared" ca="1" si="15"/>
        <v>35</v>
      </c>
      <c r="M101" s="202">
        <f t="shared" ca="1" si="16"/>
        <v>30</v>
      </c>
      <c r="N101" s="202">
        <f t="shared" ca="1" si="17"/>
        <v>35</v>
      </c>
    </row>
    <row r="102" spans="2:14" ht="15.75" thickBot="1" x14ac:dyDescent="0.3">
      <c r="B102" t="s">
        <v>218</v>
      </c>
      <c r="D102" s="201">
        <f t="shared" ca="1" si="9"/>
        <v>1373</v>
      </c>
      <c r="E102" s="201">
        <f t="shared" ca="1" si="10"/>
        <v>1247</v>
      </c>
      <c r="F102" s="201">
        <f t="shared" ca="1" si="11"/>
        <v>1373</v>
      </c>
      <c r="G102" s="5"/>
      <c r="H102" s="201">
        <f t="shared" ca="1" si="12"/>
        <v>1544</v>
      </c>
      <c r="I102" s="201">
        <f t="shared" ca="1" si="13"/>
        <v>1580</v>
      </c>
      <c r="J102" s="201">
        <f t="shared" ca="1" si="14"/>
        <v>1544</v>
      </c>
      <c r="K102" s="5"/>
      <c r="L102" s="202">
        <f t="shared" ca="1" si="15"/>
        <v>28</v>
      </c>
      <c r="M102" s="202">
        <f t="shared" ca="1" si="16"/>
        <v>29</v>
      </c>
      <c r="N102" s="202">
        <f t="shared" ca="1" si="17"/>
        <v>28</v>
      </c>
    </row>
    <row r="103" spans="2:14" ht="15.75" thickBot="1" x14ac:dyDescent="0.3">
      <c r="B103" t="s">
        <v>219</v>
      </c>
      <c r="D103" s="201">
        <f t="shared" ca="1" si="9"/>
        <v>1218</v>
      </c>
      <c r="E103" s="201">
        <f t="shared" ca="1" si="10"/>
        <v>1227.8899999999999</v>
      </c>
      <c r="F103" s="201">
        <f t="shared" ca="1" si="11"/>
        <v>1218</v>
      </c>
      <c r="G103" s="5"/>
      <c r="H103" s="201">
        <f t="shared" ca="1" si="12"/>
        <v>1421</v>
      </c>
      <c r="I103" s="201">
        <f t="shared" ca="1" si="13"/>
        <v>1414.38</v>
      </c>
      <c r="J103" s="201">
        <f t="shared" ca="1" si="14"/>
        <v>1421</v>
      </c>
      <c r="K103" s="5"/>
      <c r="L103" s="202">
        <f t="shared" ca="1" si="15"/>
        <v>14</v>
      </c>
      <c r="M103" s="202">
        <f t="shared" ca="1" si="16"/>
        <v>10</v>
      </c>
      <c r="N103" s="202">
        <f t="shared" ca="1" si="17"/>
        <v>14</v>
      </c>
    </row>
    <row r="104" spans="2:14" ht="15.75" thickBot="1" x14ac:dyDescent="0.3">
      <c r="B104" t="s">
        <v>220</v>
      </c>
      <c r="D104" s="201">
        <f t="shared" ca="1" si="9"/>
        <v>1373</v>
      </c>
      <c r="E104" s="201">
        <f t="shared" ca="1" si="10"/>
        <v>1344.37</v>
      </c>
      <c r="F104" s="201">
        <f t="shared" ca="1" si="11"/>
        <v>1373</v>
      </c>
      <c r="G104" s="5"/>
      <c r="H104" s="201">
        <f t="shared" ca="1" si="12"/>
        <v>1544</v>
      </c>
      <c r="I104" s="201">
        <f t="shared" ca="1" si="13"/>
        <v>1577.27</v>
      </c>
      <c r="J104" s="201">
        <f t="shared" ca="1" si="14"/>
        <v>1544</v>
      </c>
      <c r="K104" s="5"/>
      <c r="L104" s="202">
        <f t="shared" ca="1" si="15"/>
        <v>40</v>
      </c>
      <c r="M104" s="202">
        <f t="shared" ca="1" si="16"/>
        <v>40</v>
      </c>
      <c r="N104" s="202">
        <f t="shared" ca="1" si="17"/>
        <v>40</v>
      </c>
    </row>
    <row r="105" spans="2:14" ht="15.75" thickBot="1" x14ac:dyDescent="0.3">
      <c r="B105" t="s">
        <v>221</v>
      </c>
      <c r="D105" s="201">
        <f t="shared" ca="1" si="9"/>
        <v>1373</v>
      </c>
      <c r="E105" s="201" t="str">
        <f t="shared" ca="1" si="10"/>
        <v/>
      </c>
      <c r="F105" s="201">
        <f t="shared" ca="1" si="11"/>
        <v>1373</v>
      </c>
      <c r="G105" s="5"/>
      <c r="H105" s="201">
        <f t="shared" ca="1" si="12"/>
        <v>1544</v>
      </c>
      <c r="I105" s="201" t="str">
        <f t="shared" ca="1" si="13"/>
        <v/>
      </c>
      <c r="J105" s="201">
        <f t="shared" ca="1" si="14"/>
        <v>1544</v>
      </c>
      <c r="K105" s="5"/>
      <c r="L105" s="202">
        <f t="shared" ca="1" si="15"/>
        <v>39</v>
      </c>
      <c r="M105" s="202" t="str">
        <f t="shared" ca="1" si="16"/>
        <v/>
      </c>
      <c r="N105" s="202">
        <f t="shared" ca="1" si="17"/>
        <v>39</v>
      </c>
    </row>
    <row r="106" spans="2:14" ht="15.75" thickBot="1" x14ac:dyDescent="0.3">
      <c r="B106" t="s">
        <v>222</v>
      </c>
      <c r="D106" s="201">
        <f t="shared" ca="1" si="9"/>
        <v>1218</v>
      </c>
      <c r="E106" s="201">
        <f t="shared" ca="1" si="10"/>
        <v>1195</v>
      </c>
      <c r="F106" s="201">
        <f t="shared" ca="1" si="11"/>
        <v>1218</v>
      </c>
      <c r="G106" s="5"/>
      <c r="H106" s="201">
        <f t="shared" ca="1" si="12"/>
        <v>1541</v>
      </c>
      <c r="I106" s="201">
        <f t="shared" ca="1" si="13"/>
        <v>1430</v>
      </c>
      <c r="J106" s="201">
        <f t="shared" ca="1" si="14"/>
        <v>1541</v>
      </c>
      <c r="K106" s="5"/>
      <c r="L106" s="202">
        <f t="shared" ca="1" si="15"/>
        <v>6</v>
      </c>
      <c r="M106" s="202">
        <f t="shared" ca="1" si="16"/>
        <v>10</v>
      </c>
      <c r="N106" s="202">
        <f t="shared" ca="1" si="17"/>
        <v>6</v>
      </c>
    </row>
    <row r="107" spans="2:14" ht="15.75" thickBot="1" x14ac:dyDescent="0.3">
      <c r="B107" t="s">
        <v>223</v>
      </c>
      <c r="D107" s="201">
        <f t="shared" ca="1" si="9"/>
        <v>1367</v>
      </c>
      <c r="E107" s="201">
        <f t="shared" ca="1" si="10"/>
        <v>1394.42</v>
      </c>
      <c r="F107" s="201">
        <f t="shared" ca="1" si="11"/>
        <v>1367</v>
      </c>
      <c r="G107" s="5"/>
      <c r="H107" s="201">
        <f t="shared" ca="1" si="12"/>
        <v>1594</v>
      </c>
      <c r="I107" s="201">
        <f t="shared" ca="1" si="13"/>
        <v>1695.57</v>
      </c>
      <c r="J107" s="201">
        <f t="shared" ca="1" si="14"/>
        <v>1594</v>
      </c>
      <c r="K107" s="5"/>
      <c r="L107" s="202">
        <f t="shared" ca="1" si="15"/>
        <v>24</v>
      </c>
      <c r="M107" s="202">
        <f t="shared" ca="1" si="16"/>
        <v>24</v>
      </c>
      <c r="N107" s="202">
        <f t="shared" ca="1" si="17"/>
        <v>24</v>
      </c>
    </row>
    <row r="108" spans="2:14" ht="15.75" thickBot="1" x14ac:dyDescent="0.3">
      <c r="B108" t="s">
        <v>224</v>
      </c>
      <c r="D108" s="201">
        <f t="shared" ca="1" si="9"/>
        <v>1367</v>
      </c>
      <c r="E108" s="201">
        <f t="shared" ca="1" si="10"/>
        <v>1394.42</v>
      </c>
      <c r="F108" s="201">
        <f t="shared" ca="1" si="11"/>
        <v>1367</v>
      </c>
      <c r="G108" s="5"/>
      <c r="H108" s="201">
        <f t="shared" ca="1" si="12"/>
        <v>1594</v>
      </c>
      <c r="I108" s="201">
        <f t="shared" ca="1" si="13"/>
        <v>1695.57</v>
      </c>
      <c r="J108" s="201">
        <f t="shared" ca="1" si="14"/>
        <v>1594</v>
      </c>
      <c r="K108" s="5"/>
      <c r="L108" s="202">
        <f t="shared" ca="1" si="15"/>
        <v>21</v>
      </c>
      <c r="M108" s="202">
        <f t="shared" ca="1" si="16"/>
        <v>22</v>
      </c>
      <c r="N108" s="202">
        <f t="shared" ca="1" si="17"/>
        <v>21</v>
      </c>
    </row>
    <row r="109" spans="2:14" ht="15.75" thickBot="1" x14ac:dyDescent="0.3">
      <c r="B109" t="s">
        <v>227</v>
      </c>
      <c r="D109" s="201">
        <f t="shared" ca="1" si="9"/>
        <v>1414</v>
      </c>
      <c r="E109" s="201" t="str">
        <f t="shared" ca="1" si="10"/>
        <v/>
      </c>
      <c r="F109" s="201">
        <f t="shared" ca="1" si="11"/>
        <v>1414</v>
      </c>
      <c r="G109" s="5"/>
      <c r="H109" s="201">
        <f t="shared" ca="1" si="12"/>
        <v>1561</v>
      </c>
      <c r="I109" s="201" t="str">
        <f t="shared" ca="1" si="13"/>
        <v/>
      </c>
      <c r="J109" s="201">
        <f t="shared" ca="1" si="14"/>
        <v>1561</v>
      </c>
      <c r="K109" s="5"/>
      <c r="L109" s="202">
        <f t="shared" ca="1" si="15"/>
        <v>21</v>
      </c>
      <c r="M109" s="202" t="str">
        <f t="shared" ca="1" si="16"/>
        <v/>
      </c>
      <c r="N109" s="202">
        <f t="shared" ca="1" si="17"/>
        <v>21</v>
      </c>
    </row>
    <row r="110" spans="2:14" ht="15.75" thickBot="1" x14ac:dyDescent="0.3">
      <c r="B110" t="s">
        <v>228</v>
      </c>
      <c r="D110" s="201">
        <f t="shared" ca="1" si="9"/>
        <v>1414</v>
      </c>
      <c r="E110" s="201">
        <f t="shared" ca="1" si="10"/>
        <v>1247</v>
      </c>
      <c r="F110" s="201">
        <f t="shared" ca="1" si="11"/>
        <v>1414</v>
      </c>
      <c r="G110" s="5"/>
      <c r="H110" s="201">
        <f t="shared" ca="1" si="12"/>
        <v>1561</v>
      </c>
      <c r="I110" s="201">
        <f t="shared" ca="1" si="13"/>
        <v>1580</v>
      </c>
      <c r="J110" s="201">
        <f t="shared" ca="1" si="14"/>
        <v>1561</v>
      </c>
      <c r="K110" s="5"/>
      <c r="L110" s="202">
        <f t="shared" ca="1" si="15"/>
        <v>20</v>
      </c>
      <c r="M110" s="202">
        <f t="shared" ca="1" si="16"/>
        <v>15</v>
      </c>
      <c r="N110" s="202">
        <f t="shared" ca="1" si="17"/>
        <v>20</v>
      </c>
    </row>
    <row r="111" spans="2:14" ht="15.75" thickBot="1" x14ac:dyDescent="0.3">
      <c r="B111" t="s">
        <v>229</v>
      </c>
      <c r="D111" s="201">
        <f t="shared" ca="1" si="9"/>
        <v>1373</v>
      </c>
      <c r="E111" s="201">
        <f t="shared" ca="1" si="10"/>
        <v>1345.28</v>
      </c>
      <c r="F111" s="201">
        <f t="shared" ca="1" si="11"/>
        <v>1373</v>
      </c>
      <c r="G111" s="5"/>
      <c r="H111" s="201">
        <f t="shared" ca="1" si="12"/>
        <v>1544</v>
      </c>
      <c r="I111" s="201">
        <f t="shared" ca="1" si="13"/>
        <v>1578.18</v>
      </c>
      <c r="J111" s="201">
        <f t="shared" ca="1" si="14"/>
        <v>1544</v>
      </c>
      <c r="K111" s="5"/>
      <c r="L111" s="202">
        <f t="shared" ca="1" si="15"/>
        <v>30</v>
      </c>
      <c r="M111" s="202">
        <f t="shared" ca="1" si="16"/>
        <v>32</v>
      </c>
      <c r="N111" s="202">
        <f t="shared" ca="1" si="17"/>
        <v>30</v>
      </c>
    </row>
    <row r="112" spans="2:14" ht="15.75" thickBot="1" x14ac:dyDescent="0.3">
      <c r="B112" t="s">
        <v>230</v>
      </c>
      <c r="D112" s="201">
        <f t="shared" ca="1" si="9"/>
        <v>1314</v>
      </c>
      <c r="E112" s="201" t="str">
        <f t="shared" ca="1" si="10"/>
        <v/>
      </c>
      <c r="F112" s="201">
        <f t="shared" ca="1" si="11"/>
        <v>1314</v>
      </c>
      <c r="G112" s="5"/>
      <c r="H112" s="201">
        <f t="shared" ca="1" si="12"/>
        <v>2072</v>
      </c>
      <c r="I112" s="201" t="str">
        <f t="shared" ca="1" si="13"/>
        <v/>
      </c>
      <c r="J112" s="201">
        <f t="shared" ca="1" si="14"/>
        <v>2072</v>
      </c>
      <c r="K112" s="5"/>
      <c r="L112" s="202">
        <f t="shared" ca="1" si="15"/>
        <v>24</v>
      </c>
      <c r="M112" s="202" t="str">
        <f t="shared" ca="1" si="16"/>
        <v/>
      </c>
      <c r="N112" s="202">
        <f t="shared" ca="1" si="17"/>
        <v>24</v>
      </c>
    </row>
    <row r="113" spans="2:14" ht="15.75" thickBot="1" x14ac:dyDescent="0.3">
      <c r="B113" t="s">
        <v>231</v>
      </c>
      <c r="D113" s="201">
        <f t="shared" ca="1" si="9"/>
        <v>1314</v>
      </c>
      <c r="E113" s="201" t="str">
        <f t="shared" ca="1" si="10"/>
        <v/>
      </c>
      <c r="F113" s="201">
        <f t="shared" ca="1" si="11"/>
        <v>1314</v>
      </c>
      <c r="G113" s="5"/>
      <c r="H113" s="201">
        <f t="shared" ca="1" si="12"/>
        <v>2072</v>
      </c>
      <c r="I113" s="201" t="str">
        <f t="shared" ca="1" si="13"/>
        <v/>
      </c>
      <c r="J113" s="201">
        <f t="shared" ca="1" si="14"/>
        <v>2072</v>
      </c>
      <c r="K113" s="5"/>
      <c r="L113" s="202">
        <f t="shared" ca="1" si="15"/>
        <v>29</v>
      </c>
      <c r="M113" s="202" t="str">
        <f t="shared" ca="1" si="16"/>
        <v/>
      </c>
      <c r="N113" s="202">
        <f t="shared" ca="1" si="17"/>
        <v>29</v>
      </c>
    </row>
    <row r="114" spans="2:14" x14ac:dyDescent="0.25">
      <c r="B114" t="s">
        <v>232</v>
      </c>
      <c r="D114" s="201">
        <f t="shared" ca="1" si="9"/>
        <v>1373</v>
      </c>
      <c r="E114" s="201" t="str">
        <f t="shared" ca="1" si="10"/>
        <v/>
      </c>
      <c r="F114" s="201">
        <f t="shared" ca="1" si="11"/>
        <v>1373</v>
      </c>
      <c r="G114" s="5"/>
      <c r="H114" s="201">
        <f t="shared" ca="1" si="12"/>
        <v>1544</v>
      </c>
      <c r="I114" s="201" t="str">
        <f t="shared" ca="1" si="13"/>
        <v/>
      </c>
      <c r="J114" s="201">
        <f t="shared" ca="1" si="14"/>
        <v>1544</v>
      </c>
      <c r="K114" s="5"/>
      <c r="L114" s="202">
        <f t="shared" ca="1" si="15"/>
        <v>35</v>
      </c>
      <c r="M114" s="202" t="str">
        <f t="shared" ca="1" si="16"/>
        <v/>
      </c>
      <c r="N114" s="202">
        <f t="shared" ca="1" si="17"/>
        <v>35</v>
      </c>
    </row>
  </sheetData>
  <sortState ref="B11:B79">
    <sortCondition ref="B11"/>
  </sortState>
  <mergeCells count="4">
    <mergeCell ref="D10:F10"/>
    <mergeCell ref="H10:J10"/>
    <mergeCell ref="G7:H7"/>
    <mergeCell ref="L10:N10"/>
  </mergeCells>
  <conditionalFormatting sqref="D11:D114">
    <cfRule type="expression" dxfId="9" priority="17">
      <formula>D11&lt;&gt;""</formula>
    </cfRule>
  </conditionalFormatting>
  <conditionalFormatting sqref="E11:E114">
    <cfRule type="expression" dxfId="8" priority="16">
      <formula>E11&lt;&gt;""</formula>
    </cfRule>
  </conditionalFormatting>
  <conditionalFormatting sqref="F11:F114">
    <cfRule type="expression" dxfId="7" priority="15">
      <formula>F11&lt;&gt;""</formula>
    </cfRule>
  </conditionalFormatting>
  <conditionalFormatting sqref="N11:N114">
    <cfRule type="expression" dxfId="6" priority="3">
      <formula>N11&lt;&gt;""</formula>
    </cfRule>
  </conditionalFormatting>
  <conditionalFormatting sqref="H11:H114">
    <cfRule type="expression" dxfId="5" priority="8">
      <formula>H11&lt;&gt;""</formula>
    </cfRule>
  </conditionalFormatting>
  <conditionalFormatting sqref="I11:I114">
    <cfRule type="expression" dxfId="4" priority="7">
      <formula>I11&lt;&gt;""</formula>
    </cfRule>
  </conditionalFormatting>
  <conditionalFormatting sqref="J11:J114">
    <cfRule type="expression" dxfId="3" priority="6">
      <formula>J11&lt;&gt;""</formula>
    </cfRule>
  </conditionalFormatting>
  <conditionalFormatting sqref="L11:L114">
    <cfRule type="expression" dxfId="2" priority="5">
      <formula>L11&lt;&gt;""</formula>
    </cfRule>
  </conditionalFormatting>
  <conditionalFormatting sqref="M11:M114">
    <cfRule type="expression" dxfId="1" priority="4">
      <formula>M11&lt;&gt;""</formula>
    </cfRule>
  </conditionalFormatting>
  <conditionalFormatting sqref="B11:B114">
    <cfRule type="expression" dxfId="0" priority="1">
      <formula>FIND(" D",B11)</formula>
    </cfRule>
  </conditionalFormatting>
  <dataValidations count="1">
    <dataValidation type="list" allowBlank="1" showInputMessage="1" showErrorMessage="1" sqref="D10:F10 H10:J10">
      <formula1>Transport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78"/>
  <sheetViews>
    <sheetView zoomScale="85" zoomScaleNormal="85" workbookViewId="0">
      <selection activeCell="F10" sqref="F10"/>
    </sheetView>
  </sheetViews>
  <sheetFormatPr baseColWidth="10" defaultColWidth="11.42578125" defaultRowHeight="12.75" x14ac:dyDescent="0.2"/>
  <cols>
    <col min="1" max="1" width="16.5703125" style="26" customWidth="1"/>
    <col min="2" max="2" width="24.28515625" style="26" customWidth="1"/>
    <col min="3" max="4" width="9.140625" style="26" customWidth="1"/>
    <col min="5" max="5" width="10" style="26" customWidth="1"/>
    <col min="6" max="6" width="24.85546875" style="26" customWidth="1"/>
    <col min="7" max="7" width="10.5703125" style="26" customWidth="1"/>
    <col min="8" max="8" width="9.5703125" style="26" customWidth="1"/>
    <col min="9" max="9" width="11" style="26" customWidth="1"/>
    <col min="10" max="12" width="10.140625" style="26" customWidth="1"/>
    <col min="13" max="13" width="11.7109375" style="26" customWidth="1"/>
    <col min="14" max="14" width="10.28515625" style="26" customWidth="1"/>
    <col min="15" max="15" width="11.7109375" style="26" customWidth="1"/>
    <col min="16" max="16" width="11.85546875" style="26" customWidth="1"/>
    <col min="17" max="17" width="14.7109375" style="26" customWidth="1"/>
    <col min="18" max="18" width="10.42578125" style="26" customWidth="1"/>
    <col min="19" max="19" width="4.28515625" style="26" customWidth="1"/>
    <col min="20" max="16384" width="11.42578125" style="26"/>
  </cols>
  <sheetData>
    <row r="2" spans="1:19" x14ac:dyDescent="0.2">
      <c r="A2" s="113" t="s">
        <v>149</v>
      </c>
      <c r="B2" s="113" t="s">
        <v>149</v>
      </c>
    </row>
    <row r="3" spans="1:19" x14ac:dyDescent="0.2">
      <c r="A3" s="113" t="s">
        <v>148</v>
      </c>
      <c r="B3" s="113" t="s">
        <v>148</v>
      </c>
    </row>
    <row r="4" spans="1:19" ht="13.5" thickBot="1" x14ac:dyDescent="0.25">
      <c r="Q4" s="112"/>
      <c r="R4" s="112"/>
    </row>
    <row r="5" spans="1:19" ht="28.5" customHeight="1" x14ac:dyDescent="0.2">
      <c r="A5" s="111" t="s">
        <v>147</v>
      </c>
      <c r="B5" s="111" t="s">
        <v>146</v>
      </c>
      <c r="C5" s="108" t="s">
        <v>145</v>
      </c>
      <c r="D5" s="155"/>
      <c r="E5" s="110" t="s">
        <v>144</v>
      </c>
      <c r="F5" s="109" t="s">
        <v>143</v>
      </c>
      <c r="G5" s="108" t="s">
        <v>142</v>
      </c>
      <c r="H5" s="107" t="s">
        <v>141</v>
      </c>
      <c r="I5" s="108" t="s">
        <v>140</v>
      </c>
      <c r="J5" s="107" t="s">
        <v>139</v>
      </c>
      <c r="K5" s="108" t="s">
        <v>138</v>
      </c>
      <c r="L5" s="107" t="s">
        <v>137</v>
      </c>
      <c r="M5" s="108" t="s">
        <v>0</v>
      </c>
      <c r="N5" s="107" t="s">
        <v>1</v>
      </c>
      <c r="O5" s="108" t="s">
        <v>136</v>
      </c>
      <c r="P5" s="107" t="s">
        <v>135</v>
      </c>
      <c r="Q5" s="106" t="s">
        <v>134</v>
      </c>
      <c r="R5" s="105" t="s">
        <v>133</v>
      </c>
      <c r="S5" s="104" t="s">
        <v>132</v>
      </c>
    </row>
    <row r="6" spans="1:19" x14ac:dyDescent="0.2">
      <c r="A6" s="62" t="s">
        <v>130</v>
      </c>
      <c r="B6" s="62" t="s">
        <v>131</v>
      </c>
      <c r="C6" s="95" t="s">
        <v>76</v>
      </c>
      <c r="D6" s="156" t="s">
        <v>203</v>
      </c>
      <c r="E6" s="57">
        <v>10</v>
      </c>
      <c r="F6" s="52"/>
      <c r="G6" s="55">
        <v>1797</v>
      </c>
      <c r="H6" s="53">
        <v>2807</v>
      </c>
      <c r="I6" s="59">
        <f t="shared" ref="I6:J8" si="0">G6+130</f>
        <v>1927</v>
      </c>
      <c r="J6" s="45">
        <f t="shared" si="0"/>
        <v>2937</v>
      </c>
      <c r="K6" s="59">
        <f t="shared" ref="K6:K34" si="1">I6+115</f>
        <v>2042</v>
      </c>
      <c r="L6" s="45">
        <f t="shared" ref="L6:L34" si="2">J6+145</f>
        <v>3082</v>
      </c>
      <c r="M6" s="59">
        <f t="shared" ref="M6:M34" si="3">G6+29</f>
        <v>1826</v>
      </c>
      <c r="N6" s="45">
        <f t="shared" ref="N6:N34" si="4">H6+19</f>
        <v>2826</v>
      </c>
      <c r="O6" s="81">
        <f t="shared" ref="O6:O34" si="5">G6+108</f>
        <v>1905</v>
      </c>
      <c r="P6" s="81">
        <f t="shared" ref="P6:P34" si="6">H6+123</f>
        <v>2930</v>
      </c>
      <c r="Q6" s="69" t="s">
        <v>73</v>
      </c>
      <c r="R6" s="39">
        <v>92.5</v>
      </c>
      <c r="S6" s="52"/>
    </row>
    <row r="7" spans="1:19" x14ac:dyDescent="0.2">
      <c r="A7" s="62" t="s">
        <v>130</v>
      </c>
      <c r="B7" s="62" t="s">
        <v>129</v>
      </c>
      <c r="C7" s="95" t="s">
        <v>76</v>
      </c>
      <c r="D7" s="156" t="s">
        <v>202</v>
      </c>
      <c r="E7" s="103" t="s">
        <v>128</v>
      </c>
      <c r="F7" s="52"/>
      <c r="G7" s="55">
        <v>1895</v>
      </c>
      <c r="H7" s="53">
        <v>2995</v>
      </c>
      <c r="I7" s="59">
        <f t="shared" si="0"/>
        <v>2025</v>
      </c>
      <c r="J7" s="45">
        <f t="shared" si="0"/>
        <v>3125</v>
      </c>
      <c r="K7" s="59">
        <f t="shared" si="1"/>
        <v>2140</v>
      </c>
      <c r="L7" s="45">
        <f t="shared" si="2"/>
        <v>3270</v>
      </c>
      <c r="M7" s="59">
        <f t="shared" si="3"/>
        <v>1924</v>
      </c>
      <c r="N7" s="45">
        <f t="shared" si="4"/>
        <v>3014</v>
      </c>
      <c r="O7" s="81">
        <f t="shared" si="5"/>
        <v>2003</v>
      </c>
      <c r="P7" s="81">
        <f t="shared" si="6"/>
        <v>3118</v>
      </c>
      <c r="Q7" s="69" t="s">
        <v>73</v>
      </c>
      <c r="R7" s="39">
        <v>92.5</v>
      </c>
      <c r="S7" s="52"/>
    </row>
    <row r="8" spans="1:19" x14ac:dyDescent="0.2">
      <c r="A8" s="58" t="s">
        <v>127</v>
      </c>
      <c r="B8" s="58" t="s">
        <v>2</v>
      </c>
      <c r="C8" s="92" t="s">
        <v>76</v>
      </c>
      <c r="D8" s="157" t="s">
        <v>204</v>
      </c>
      <c r="E8" s="63">
        <v>23</v>
      </c>
      <c r="F8" s="52"/>
      <c r="G8" s="55">
        <v>1049</v>
      </c>
      <c r="H8" s="53">
        <v>1317</v>
      </c>
      <c r="I8" s="54">
        <f t="shared" si="0"/>
        <v>1179</v>
      </c>
      <c r="J8" s="43">
        <f t="shared" si="0"/>
        <v>1447</v>
      </c>
      <c r="K8" s="54">
        <f t="shared" si="1"/>
        <v>1294</v>
      </c>
      <c r="L8" s="43">
        <f t="shared" si="2"/>
        <v>1592</v>
      </c>
      <c r="M8" s="54">
        <f t="shared" si="3"/>
        <v>1078</v>
      </c>
      <c r="N8" s="43">
        <f t="shared" si="4"/>
        <v>1336</v>
      </c>
      <c r="O8" s="41">
        <f t="shared" si="5"/>
        <v>1157</v>
      </c>
      <c r="P8" s="41">
        <f t="shared" si="6"/>
        <v>1440</v>
      </c>
      <c r="Q8" s="100">
        <v>525</v>
      </c>
      <c r="R8" s="39">
        <v>92.5</v>
      </c>
      <c r="S8" s="52"/>
    </row>
    <row r="9" spans="1:19" x14ac:dyDescent="0.2">
      <c r="A9" s="58" t="s">
        <v>123</v>
      </c>
      <c r="B9" s="58" t="s">
        <v>126</v>
      </c>
      <c r="C9" s="92" t="s">
        <v>125</v>
      </c>
      <c r="D9" s="157" t="s">
        <v>205</v>
      </c>
      <c r="E9" s="63">
        <v>44</v>
      </c>
      <c r="F9" s="52"/>
      <c r="G9" s="55">
        <v>1577</v>
      </c>
      <c r="H9" s="53">
        <v>2435</v>
      </c>
      <c r="I9" s="59">
        <f t="shared" ref="I9:I18" si="7">G9+100</f>
        <v>1677</v>
      </c>
      <c r="J9" s="45">
        <f t="shared" ref="J9:J18" si="8">H9+70</f>
        <v>2505</v>
      </c>
      <c r="K9" s="59">
        <f t="shared" si="1"/>
        <v>1792</v>
      </c>
      <c r="L9" s="45">
        <f t="shared" si="2"/>
        <v>2650</v>
      </c>
      <c r="M9" s="59">
        <f t="shared" si="3"/>
        <v>1606</v>
      </c>
      <c r="N9" s="45">
        <f t="shared" si="4"/>
        <v>2454</v>
      </c>
      <c r="O9" s="81">
        <f t="shared" si="5"/>
        <v>1685</v>
      </c>
      <c r="P9" s="81">
        <f t="shared" si="6"/>
        <v>2558</v>
      </c>
      <c r="Q9" s="55">
        <v>1152</v>
      </c>
      <c r="R9" s="65">
        <v>92.5</v>
      </c>
      <c r="S9" s="56"/>
    </row>
    <row r="10" spans="1:19" x14ac:dyDescent="0.2">
      <c r="A10" s="62" t="s">
        <v>123</v>
      </c>
      <c r="B10" s="62" t="s">
        <v>3</v>
      </c>
      <c r="C10" s="92" t="s">
        <v>79</v>
      </c>
      <c r="D10" s="157" t="s">
        <v>166</v>
      </c>
      <c r="E10" s="102">
        <v>45</v>
      </c>
      <c r="F10" s="56"/>
      <c r="G10" s="55">
        <v>1318</v>
      </c>
      <c r="H10" s="53">
        <v>1905</v>
      </c>
      <c r="I10" s="59">
        <f t="shared" si="7"/>
        <v>1418</v>
      </c>
      <c r="J10" s="45">
        <f t="shared" si="8"/>
        <v>1975</v>
      </c>
      <c r="K10" s="59">
        <f t="shared" si="1"/>
        <v>1533</v>
      </c>
      <c r="L10" s="45">
        <f t="shared" si="2"/>
        <v>2120</v>
      </c>
      <c r="M10" s="59">
        <f t="shared" si="3"/>
        <v>1347</v>
      </c>
      <c r="N10" s="45">
        <f t="shared" si="4"/>
        <v>1924</v>
      </c>
      <c r="O10" s="81">
        <f t="shared" si="5"/>
        <v>1426</v>
      </c>
      <c r="P10" s="81">
        <f t="shared" si="6"/>
        <v>2028</v>
      </c>
      <c r="Q10" s="55">
        <v>885</v>
      </c>
      <c r="R10" s="65">
        <v>92.5</v>
      </c>
      <c r="S10" s="56"/>
    </row>
    <row r="11" spans="1:19" x14ac:dyDescent="0.2">
      <c r="A11" s="62" t="s">
        <v>123</v>
      </c>
      <c r="B11" s="62" t="s">
        <v>4</v>
      </c>
      <c r="C11" s="92" t="s">
        <v>124</v>
      </c>
      <c r="D11" s="157" t="s">
        <v>206</v>
      </c>
      <c r="E11" s="102">
        <v>42</v>
      </c>
      <c r="F11" s="56"/>
      <c r="G11" s="55">
        <v>1664</v>
      </c>
      <c r="H11" s="53">
        <v>2478</v>
      </c>
      <c r="I11" s="59">
        <f t="shared" si="7"/>
        <v>1764</v>
      </c>
      <c r="J11" s="45">
        <f t="shared" si="8"/>
        <v>2548</v>
      </c>
      <c r="K11" s="59">
        <f t="shared" si="1"/>
        <v>1879</v>
      </c>
      <c r="L11" s="45">
        <f t="shared" si="2"/>
        <v>2693</v>
      </c>
      <c r="M11" s="59">
        <f t="shared" si="3"/>
        <v>1693</v>
      </c>
      <c r="N11" s="45">
        <f t="shared" si="4"/>
        <v>2497</v>
      </c>
      <c r="O11" s="81">
        <f t="shared" si="5"/>
        <v>1772</v>
      </c>
      <c r="P11" s="81">
        <f t="shared" si="6"/>
        <v>2601</v>
      </c>
      <c r="Q11" s="55">
        <v>1204</v>
      </c>
      <c r="R11" s="65">
        <v>92.5</v>
      </c>
      <c r="S11" s="56"/>
    </row>
    <row r="12" spans="1:19" x14ac:dyDescent="0.2">
      <c r="A12" s="62" t="s">
        <v>123</v>
      </c>
      <c r="B12" s="62" t="s">
        <v>4</v>
      </c>
      <c r="C12" s="92" t="s">
        <v>79</v>
      </c>
      <c r="D12" s="157" t="s">
        <v>167</v>
      </c>
      <c r="E12" s="63">
        <v>40</v>
      </c>
      <c r="F12" s="56"/>
      <c r="G12" s="55">
        <v>1376</v>
      </c>
      <c r="H12" s="53">
        <v>2011</v>
      </c>
      <c r="I12" s="59">
        <f t="shared" si="7"/>
        <v>1476</v>
      </c>
      <c r="J12" s="45">
        <f t="shared" si="8"/>
        <v>2081</v>
      </c>
      <c r="K12" s="59">
        <f t="shared" si="1"/>
        <v>1591</v>
      </c>
      <c r="L12" s="45">
        <f t="shared" si="2"/>
        <v>2226</v>
      </c>
      <c r="M12" s="59">
        <f t="shared" si="3"/>
        <v>1405</v>
      </c>
      <c r="N12" s="45">
        <f t="shared" si="4"/>
        <v>2030</v>
      </c>
      <c r="O12" s="81">
        <f t="shared" si="5"/>
        <v>1484</v>
      </c>
      <c r="P12" s="81">
        <f t="shared" si="6"/>
        <v>2134</v>
      </c>
      <c r="Q12" s="59" t="s">
        <v>73</v>
      </c>
      <c r="R12" s="65">
        <v>92.5</v>
      </c>
      <c r="S12" s="56"/>
    </row>
    <row r="13" spans="1:19" x14ac:dyDescent="0.2">
      <c r="A13" s="62" t="s">
        <v>123</v>
      </c>
      <c r="B13" s="62" t="s">
        <v>5</v>
      </c>
      <c r="C13" s="92" t="s">
        <v>124</v>
      </c>
      <c r="D13" s="157" t="s">
        <v>207</v>
      </c>
      <c r="E13" s="63">
        <v>50</v>
      </c>
      <c r="F13" s="56"/>
      <c r="G13" s="55">
        <v>1577</v>
      </c>
      <c r="H13" s="53">
        <v>2435</v>
      </c>
      <c r="I13" s="59">
        <f t="shared" si="7"/>
        <v>1677</v>
      </c>
      <c r="J13" s="45">
        <f t="shared" si="8"/>
        <v>2505</v>
      </c>
      <c r="K13" s="59">
        <f t="shared" si="1"/>
        <v>1792</v>
      </c>
      <c r="L13" s="45">
        <f t="shared" si="2"/>
        <v>2650</v>
      </c>
      <c r="M13" s="59">
        <f t="shared" si="3"/>
        <v>1606</v>
      </c>
      <c r="N13" s="45">
        <f t="shared" si="4"/>
        <v>2454</v>
      </c>
      <c r="O13" s="81">
        <f t="shared" si="5"/>
        <v>1685</v>
      </c>
      <c r="P13" s="81">
        <f t="shared" si="6"/>
        <v>2558</v>
      </c>
      <c r="Q13" s="55">
        <v>1152</v>
      </c>
      <c r="R13" s="65">
        <v>92.5</v>
      </c>
      <c r="S13" s="56"/>
    </row>
    <row r="14" spans="1:19" x14ac:dyDescent="0.2">
      <c r="A14" s="62" t="s">
        <v>123</v>
      </c>
      <c r="B14" s="62" t="s">
        <v>5</v>
      </c>
      <c r="C14" s="92" t="s">
        <v>79</v>
      </c>
      <c r="D14" s="157" t="s">
        <v>168</v>
      </c>
      <c r="E14" s="63">
        <v>40</v>
      </c>
      <c r="F14" s="56"/>
      <c r="G14" s="55">
        <v>1318</v>
      </c>
      <c r="H14" s="53">
        <v>1905</v>
      </c>
      <c r="I14" s="59">
        <f t="shared" si="7"/>
        <v>1418</v>
      </c>
      <c r="J14" s="45">
        <f t="shared" si="8"/>
        <v>1975</v>
      </c>
      <c r="K14" s="59">
        <f t="shared" si="1"/>
        <v>1533</v>
      </c>
      <c r="L14" s="45">
        <f t="shared" si="2"/>
        <v>2120</v>
      </c>
      <c r="M14" s="59">
        <f t="shared" si="3"/>
        <v>1347</v>
      </c>
      <c r="N14" s="45">
        <f t="shared" si="4"/>
        <v>1924</v>
      </c>
      <c r="O14" s="81">
        <f t="shared" si="5"/>
        <v>1426</v>
      </c>
      <c r="P14" s="81">
        <f t="shared" si="6"/>
        <v>2028</v>
      </c>
      <c r="Q14" s="55">
        <v>885</v>
      </c>
      <c r="R14" s="65">
        <v>92.5</v>
      </c>
      <c r="S14" s="56"/>
    </row>
    <row r="15" spans="1:19" x14ac:dyDescent="0.2">
      <c r="A15" s="62" t="s">
        <v>123</v>
      </c>
      <c r="B15" s="62" t="s">
        <v>6</v>
      </c>
      <c r="C15" s="92" t="s">
        <v>124</v>
      </c>
      <c r="D15" s="157" t="s">
        <v>208</v>
      </c>
      <c r="E15" s="63">
        <v>42</v>
      </c>
      <c r="F15" s="56"/>
      <c r="G15" s="55">
        <v>1577</v>
      </c>
      <c r="H15" s="53">
        <v>2435</v>
      </c>
      <c r="I15" s="59">
        <f t="shared" si="7"/>
        <v>1677</v>
      </c>
      <c r="J15" s="45">
        <f t="shared" si="8"/>
        <v>2505</v>
      </c>
      <c r="K15" s="59">
        <f t="shared" si="1"/>
        <v>1792</v>
      </c>
      <c r="L15" s="45">
        <f t="shared" si="2"/>
        <v>2650</v>
      </c>
      <c r="M15" s="59">
        <f t="shared" si="3"/>
        <v>1606</v>
      </c>
      <c r="N15" s="45">
        <f t="shared" si="4"/>
        <v>2454</v>
      </c>
      <c r="O15" s="81">
        <f t="shared" si="5"/>
        <v>1685</v>
      </c>
      <c r="P15" s="81">
        <f t="shared" si="6"/>
        <v>2558</v>
      </c>
      <c r="Q15" s="55">
        <v>1152</v>
      </c>
      <c r="R15" s="65">
        <v>92.5</v>
      </c>
      <c r="S15" s="56"/>
    </row>
    <row r="16" spans="1:19" x14ac:dyDescent="0.2">
      <c r="A16" s="62" t="s">
        <v>123</v>
      </c>
      <c r="B16" s="62" t="s">
        <v>6</v>
      </c>
      <c r="C16" s="92" t="s">
        <v>79</v>
      </c>
      <c r="D16" s="157" t="s">
        <v>169</v>
      </c>
      <c r="E16" s="102">
        <v>48</v>
      </c>
      <c r="F16" s="93"/>
      <c r="G16" s="55">
        <v>1318</v>
      </c>
      <c r="H16" s="53">
        <v>1905</v>
      </c>
      <c r="I16" s="59">
        <f t="shared" si="7"/>
        <v>1418</v>
      </c>
      <c r="J16" s="45">
        <f t="shared" si="8"/>
        <v>1975</v>
      </c>
      <c r="K16" s="59">
        <f t="shared" si="1"/>
        <v>1533</v>
      </c>
      <c r="L16" s="45">
        <f t="shared" si="2"/>
        <v>2120</v>
      </c>
      <c r="M16" s="59">
        <f t="shared" si="3"/>
        <v>1347</v>
      </c>
      <c r="N16" s="45">
        <f t="shared" si="4"/>
        <v>1924</v>
      </c>
      <c r="O16" s="81">
        <f t="shared" si="5"/>
        <v>1426</v>
      </c>
      <c r="P16" s="81">
        <f t="shared" si="6"/>
        <v>2028</v>
      </c>
      <c r="Q16" s="46" t="s">
        <v>122</v>
      </c>
      <c r="R16" s="65">
        <v>92.5</v>
      </c>
      <c r="S16" s="56"/>
    </row>
    <row r="17" spans="1:19" x14ac:dyDescent="0.2">
      <c r="A17" s="62" t="s">
        <v>123</v>
      </c>
      <c r="B17" s="62" t="s">
        <v>7</v>
      </c>
      <c r="C17" s="92" t="s">
        <v>124</v>
      </c>
      <c r="D17" s="157" t="s">
        <v>209</v>
      </c>
      <c r="E17" s="102">
        <v>38</v>
      </c>
      <c r="F17" s="56"/>
      <c r="G17" s="55">
        <v>1577</v>
      </c>
      <c r="H17" s="53">
        <v>2435</v>
      </c>
      <c r="I17" s="59">
        <f t="shared" si="7"/>
        <v>1677</v>
      </c>
      <c r="J17" s="45">
        <f t="shared" si="8"/>
        <v>2505</v>
      </c>
      <c r="K17" s="59">
        <f t="shared" si="1"/>
        <v>1792</v>
      </c>
      <c r="L17" s="45">
        <f t="shared" si="2"/>
        <v>2650</v>
      </c>
      <c r="M17" s="59">
        <f t="shared" si="3"/>
        <v>1606</v>
      </c>
      <c r="N17" s="45">
        <f t="shared" si="4"/>
        <v>2454</v>
      </c>
      <c r="O17" s="81">
        <f t="shared" si="5"/>
        <v>1685</v>
      </c>
      <c r="P17" s="81">
        <f t="shared" si="6"/>
        <v>2558</v>
      </c>
      <c r="Q17" s="55">
        <v>1152</v>
      </c>
      <c r="R17" s="65">
        <v>92.5</v>
      </c>
      <c r="S17" s="56"/>
    </row>
    <row r="18" spans="1:19" x14ac:dyDescent="0.2">
      <c r="A18" s="62" t="s">
        <v>123</v>
      </c>
      <c r="B18" s="62" t="s">
        <v>7</v>
      </c>
      <c r="C18" s="92" t="s">
        <v>79</v>
      </c>
      <c r="D18" s="157" t="s">
        <v>170</v>
      </c>
      <c r="E18" s="63">
        <v>51</v>
      </c>
      <c r="F18" s="93"/>
      <c r="G18" s="55">
        <v>1318</v>
      </c>
      <c r="H18" s="53">
        <v>1905</v>
      </c>
      <c r="I18" s="59">
        <f t="shared" si="7"/>
        <v>1418</v>
      </c>
      <c r="J18" s="45">
        <f t="shared" si="8"/>
        <v>1975</v>
      </c>
      <c r="K18" s="59">
        <f t="shared" si="1"/>
        <v>1533</v>
      </c>
      <c r="L18" s="45">
        <f t="shared" si="2"/>
        <v>2120</v>
      </c>
      <c r="M18" s="59">
        <f t="shared" si="3"/>
        <v>1347</v>
      </c>
      <c r="N18" s="45">
        <f t="shared" si="4"/>
        <v>1924</v>
      </c>
      <c r="O18" s="41">
        <f t="shared" si="5"/>
        <v>1426</v>
      </c>
      <c r="P18" s="41">
        <f t="shared" si="6"/>
        <v>2028</v>
      </c>
      <c r="Q18" s="46" t="s">
        <v>122</v>
      </c>
      <c r="R18" s="65">
        <v>92.5</v>
      </c>
      <c r="S18" s="56"/>
    </row>
    <row r="19" spans="1:19" x14ac:dyDescent="0.2">
      <c r="A19" s="62" t="s">
        <v>8</v>
      </c>
      <c r="B19" s="62" t="s">
        <v>8</v>
      </c>
      <c r="C19" s="95" t="s">
        <v>79</v>
      </c>
      <c r="D19" s="156" t="s">
        <v>171</v>
      </c>
      <c r="E19" s="57">
        <v>30</v>
      </c>
      <c r="F19" s="56"/>
      <c r="G19" s="55">
        <v>1511</v>
      </c>
      <c r="H19" s="53">
        <v>1646</v>
      </c>
      <c r="I19" s="54">
        <f t="shared" ref="I19:I34" si="9">G19+130</f>
        <v>1641</v>
      </c>
      <c r="J19" s="43">
        <f t="shared" ref="J19:J34" si="10">H19+130</f>
        <v>1776</v>
      </c>
      <c r="K19" s="54">
        <f t="shared" si="1"/>
        <v>1756</v>
      </c>
      <c r="L19" s="43">
        <f t="shared" si="2"/>
        <v>1921</v>
      </c>
      <c r="M19" s="59">
        <f t="shared" si="3"/>
        <v>1540</v>
      </c>
      <c r="N19" s="43">
        <f t="shared" si="4"/>
        <v>1665</v>
      </c>
      <c r="O19" s="41">
        <f t="shared" si="5"/>
        <v>1619</v>
      </c>
      <c r="P19" s="41">
        <f t="shared" si="6"/>
        <v>1769</v>
      </c>
      <c r="Q19" s="53">
        <v>975</v>
      </c>
      <c r="R19" s="39">
        <v>92.5</v>
      </c>
      <c r="S19" s="52"/>
    </row>
    <row r="20" spans="1:19" x14ac:dyDescent="0.2">
      <c r="A20" s="62" t="s">
        <v>121</v>
      </c>
      <c r="B20" s="62" t="s">
        <v>9</v>
      </c>
      <c r="C20" s="95" t="s">
        <v>76</v>
      </c>
      <c r="D20" s="156" t="s">
        <v>210</v>
      </c>
      <c r="E20" s="57">
        <v>16</v>
      </c>
      <c r="F20" s="101"/>
      <c r="G20" s="55">
        <v>1049</v>
      </c>
      <c r="H20" s="53">
        <v>1317</v>
      </c>
      <c r="I20" s="54">
        <f t="shared" si="9"/>
        <v>1179</v>
      </c>
      <c r="J20" s="43">
        <f t="shared" si="10"/>
        <v>1447</v>
      </c>
      <c r="K20" s="54">
        <f t="shared" si="1"/>
        <v>1294</v>
      </c>
      <c r="L20" s="43">
        <f t="shared" si="2"/>
        <v>1592</v>
      </c>
      <c r="M20" s="54">
        <f t="shared" si="3"/>
        <v>1078</v>
      </c>
      <c r="N20" s="43">
        <f t="shared" si="4"/>
        <v>1336</v>
      </c>
      <c r="O20" s="41">
        <f t="shared" si="5"/>
        <v>1157</v>
      </c>
      <c r="P20" s="41">
        <f t="shared" si="6"/>
        <v>1440</v>
      </c>
      <c r="Q20" s="100">
        <v>525</v>
      </c>
      <c r="R20" s="39">
        <v>92.5</v>
      </c>
      <c r="S20" s="52"/>
    </row>
    <row r="21" spans="1:19" x14ac:dyDescent="0.2">
      <c r="A21" s="62" t="s">
        <v>120</v>
      </c>
      <c r="B21" s="62" t="s">
        <v>10</v>
      </c>
      <c r="C21" s="95" t="s">
        <v>76</v>
      </c>
      <c r="D21" s="156" t="s">
        <v>211</v>
      </c>
      <c r="E21" s="57">
        <v>31</v>
      </c>
      <c r="F21" s="68" t="s">
        <v>119</v>
      </c>
      <c r="G21" s="55">
        <v>1491</v>
      </c>
      <c r="H21" s="53">
        <v>1957</v>
      </c>
      <c r="I21" s="54">
        <f t="shared" si="9"/>
        <v>1621</v>
      </c>
      <c r="J21" s="43">
        <f t="shared" si="10"/>
        <v>2087</v>
      </c>
      <c r="K21" s="54">
        <f t="shared" si="1"/>
        <v>1736</v>
      </c>
      <c r="L21" s="43">
        <f t="shared" si="2"/>
        <v>2232</v>
      </c>
      <c r="M21" s="54">
        <f t="shared" si="3"/>
        <v>1520</v>
      </c>
      <c r="N21" s="43">
        <f t="shared" si="4"/>
        <v>1976</v>
      </c>
      <c r="O21" s="41">
        <f t="shared" si="5"/>
        <v>1599</v>
      </c>
      <c r="P21" s="41">
        <f t="shared" si="6"/>
        <v>2080</v>
      </c>
      <c r="Q21" s="55">
        <v>945</v>
      </c>
      <c r="R21" s="39">
        <v>92.5</v>
      </c>
      <c r="S21" s="52"/>
    </row>
    <row r="22" spans="1:19" x14ac:dyDescent="0.2">
      <c r="A22" s="62" t="s">
        <v>120</v>
      </c>
      <c r="B22" s="62" t="s">
        <v>11</v>
      </c>
      <c r="C22" s="95" t="s">
        <v>76</v>
      </c>
      <c r="D22" s="156" t="s">
        <v>212</v>
      </c>
      <c r="E22" s="57">
        <v>34</v>
      </c>
      <c r="F22" s="68" t="s">
        <v>119</v>
      </c>
      <c r="G22" s="55">
        <v>1491</v>
      </c>
      <c r="H22" s="53">
        <v>1957</v>
      </c>
      <c r="I22" s="54">
        <f t="shared" si="9"/>
        <v>1621</v>
      </c>
      <c r="J22" s="43">
        <f t="shared" si="10"/>
        <v>2087</v>
      </c>
      <c r="K22" s="54">
        <f t="shared" si="1"/>
        <v>1736</v>
      </c>
      <c r="L22" s="43">
        <f t="shared" si="2"/>
        <v>2232</v>
      </c>
      <c r="M22" s="54">
        <f t="shared" si="3"/>
        <v>1520</v>
      </c>
      <c r="N22" s="43">
        <f t="shared" si="4"/>
        <v>1976</v>
      </c>
      <c r="O22" s="41">
        <f t="shared" si="5"/>
        <v>1599</v>
      </c>
      <c r="P22" s="41">
        <f t="shared" si="6"/>
        <v>2080</v>
      </c>
      <c r="Q22" s="55">
        <v>945</v>
      </c>
      <c r="R22" s="39">
        <v>92.5</v>
      </c>
      <c r="S22" s="52"/>
    </row>
    <row r="23" spans="1:19" x14ac:dyDescent="0.2">
      <c r="A23" s="62" t="s">
        <v>118</v>
      </c>
      <c r="B23" s="62" t="s">
        <v>12</v>
      </c>
      <c r="C23" s="92" t="s">
        <v>79</v>
      </c>
      <c r="D23" s="157" t="s">
        <v>172</v>
      </c>
      <c r="E23" s="63">
        <v>59</v>
      </c>
      <c r="F23" s="56"/>
      <c r="G23" s="66">
        <v>1624</v>
      </c>
      <c r="H23" s="53">
        <v>2054</v>
      </c>
      <c r="I23" s="59">
        <f t="shared" si="9"/>
        <v>1754</v>
      </c>
      <c r="J23" s="45">
        <f t="shared" si="10"/>
        <v>2184</v>
      </c>
      <c r="K23" s="59">
        <f t="shared" si="1"/>
        <v>1869</v>
      </c>
      <c r="L23" s="45">
        <f t="shared" si="2"/>
        <v>2329</v>
      </c>
      <c r="M23" s="59">
        <f t="shared" si="3"/>
        <v>1653</v>
      </c>
      <c r="N23" s="45">
        <f t="shared" si="4"/>
        <v>2073</v>
      </c>
      <c r="O23" s="41">
        <f t="shared" si="5"/>
        <v>1732</v>
      </c>
      <c r="P23" s="41">
        <f t="shared" si="6"/>
        <v>2177</v>
      </c>
      <c r="Q23" s="45" t="s">
        <v>73</v>
      </c>
      <c r="R23" s="65">
        <v>92.5</v>
      </c>
      <c r="S23" s="56"/>
    </row>
    <row r="24" spans="1:19" x14ac:dyDescent="0.2">
      <c r="A24" s="62" t="s">
        <v>118</v>
      </c>
      <c r="B24" s="62" t="s">
        <v>13</v>
      </c>
      <c r="C24" s="92" t="s">
        <v>76</v>
      </c>
      <c r="D24" s="157" t="s">
        <v>213</v>
      </c>
      <c r="E24" s="63">
        <v>31</v>
      </c>
      <c r="F24" s="56"/>
      <c r="G24" s="66">
        <v>1344</v>
      </c>
      <c r="H24" s="53">
        <v>1525</v>
      </c>
      <c r="I24" s="59">
        <f t="shared" si="9"/>
        <v>1474</v>
      </c>
      <c r="J24" s="45">
        <f t="shared" si="10"/>
        <v>1655</v>
      </c>
      <c r="K24" s="59">
        <f t="shared" si="1"/>
        <v>1589</v>
      </c>
      <c r="L24" s="45">
        <f t="shared" si="2"/>
        <v>1800</v>
      </c>
      <c r="M24" s="59">
        <f t="shared" si="3"/>
        <v>1373</v>
      </c>
      <c r="N24" s="45">
        <f t="shared" si="4"/>
        <v>1544</v>
      </c>
      <c r="O24" s="41">
        <f t="shared" si="5"/>
        <v>1452</v>
      </c>
      <c r="P24" s="41">
        <f t="shared" si="6"/>
        <v>1648</v>
      </c>
      <c r="Q24" s="53">
        <v>855</v>
      </c>
      <c r="R24" s="65">
        <v>92.5</v>
      </c>
      <c r="S24" s="56"/>
    </row>
    <row r="25" spans="1:19" x14ac:dyDescent="0.2">
      <c r="A25" s="62" t="s">
        <v>118</v>
      </c>
      <c r="B25" s="62" t="s">
        <v>14</v>
      </c>
      <c r="C25" s="92" t="s">
        <v>79</v>
      </c>
      <c r="D25" s="157" t="s">
        <v>173</v>
      </c>
      <c r="E25" s="63">
        <v>33</v>
      </c>
      <c r="F25" s="56"/>
      <c r="G25" s="66">
        <v>1344</v>
      </c>
      <c r="H25" s="53">
        <v>1525</v>
      </c>
      <c r="I25" s="59">
        <f t="shared" si="9"/>
        <v>1474</v>
      </c>
      <c r="J25" s="45">
        <f t="shared" si="10"/>
        <v>1655</v>
      </c>
      <c r="K25" s="59">
        <f t="shared" si="1"/>
        <v>1589</v>
      </c>
      <c r="L25" s="45">
        <f t="shared" si="2"/>
        <v>1800</v>
      </c>
      <c r="M25" s="59">
        <f t="shared" si="3"/>
        <v>1373</v>
      </c>
      <c r="N25" s="45">
        <f t="shared" si="4"/>
        <v>1544</v>
      </c>
      <c r="O25" s="41">
        <f t="shared" si="5"/>
        <v>1452</v>
      </c>
      <c r="P25" s="41">
        <f t="shared" si="6"/>
        <v>1648</v>
      </c>
      <c r="Q25" s="53">
        <v>855</v>
      </c>
      <c r="R25" s="65">
        <v>92.5</v>
      </c>
      <c r="S25" s="56"/>
    </row>
    <row r="26" spans="1:19" x14ac:dyDescent="0.2">
      <c r="A26" s="62" t="s">
        <v>117</v>
      </c>
      <c r="B26" s="62" t="s">
        <v>15</v>
      </c>
      <c r="C26" s="95" t="s">
        <v>76</v>
      </c>
      <c r="D26" s="156" t="s">
        <v>214</v>
      </c>
      <c r="E26" s="57">
        <v>15</v>
      </c>
      <c r="F26" s="56"/>
      <c r="G26" s="55">
        <v>1290</v>
      </c>
      <c r="H26" s="53">
        <v>1698</v>
      </c>
      <c r="I26" s="54">
        <f t="shared" si="9"/>
        <v>1420</v>
      </c>
      <c r="J26" s="43">
        <f t="shared" si="10"/>
        <v>1828</v>
      </c>
      <c r="K26" s="54">
        <f t="shared" si="1"/>
        <v>1535</v>
      </c>
      <c r="L26" s="43">
        <f t="shared" si="2"/>
        <v>1973</v>
      </c>
      <c r="M26" s="54">
        <f t="shared" si="3"/>
        <v>1319</v>
      </c>
      <c r="N26" s="43">
        <f t="shared" si="4"/>
        <v>1717</v>
      </c>
      <c r="O26" s="41">
        <f t="shared" si="5"/>
        <v>1398</v>
      </c>
      <c r="P26" s="41">
        <f t="shared" si="6"/>
        <v>1821</v>
      </c>
      <c r="Q26" s="55">
        <v>765</v>
      </c>
      <c r="R26" s="39">
        <v>92.5</v>
      </c>
      <c r="S26" s="52"/>
    </row>
    <row r="27" spans="1:19" x14ac:dyDescent="0.2">
      <c r="A27" s="62" t="s">
        <v>116</v>
      </c>
      <c r="B27" s="62" t="s">
        <v>16</v>
      </c>
      <c r="C27" s="95" t="s">
        <v>76</v>
      </c>
      <c r="D27" s="156" t="s">
        <v>215</v>
      </c>
      <c r="E27" s="57">
        <v>19</v>
      </c>
      <c r="F27" s="56"/>
      <c r="G27" s="55">
        <v>1224</v>
      </c>
      <c r="H27" s="53">
        <v>1497</v>
      </c>
      <c r="I27" s="54">
        <f t="shared" si="9"/>
        <v>1354</v>
      </c>
      <c r="J27" s="43">
        <f t="shared" si="10"/>
        <v>1627</v>
      </c>
      <c r="K27" s="54">
        <f t="shared" si="1"/>
        <v>1469</v>
      </c>
      <c r="L27" s="43">
        <f t="shared" si="2"/>
        <v>1772</v>
      </c>
      <c r="M27" s="54">
        <f t="shared" si="3"/>
        <v>1253</v>
      </c>
      <c r="N27" s="43">
        <f t="shared" si="4"/>
        <v>1516</v>
      </c>
      <c r="O27" s="41">
        <f t="shared" si="5"/>
        <v>1332</v>
      </c>
      <c r="P27" s="41">
        <f t="shared" si="6"/>
        <v>1620</v>
      </c>
      <c r="Q27" s="45" t="s">
        <v>73</v>
      </c>
      <c r="R27" s="39">
        <v>92.5</v>
      </c>
      <c r="S27" s="52"/>
    </row>
    <row r="28" spans="1:19" x14ac:dyDescent="0.2">
      <c r="A28" s="62" t="s">
        <v>115</v>
      </c>
      <c r="B28" s="62" t="s">
        <v>17</v>
      </c>
      <c r="C28" s="92" t="s">
        <v>79</v>
      </c>
      <c r="D28" s="157" t="s">
        <v>174</v>
      </c>
      <c r="E28" s="63">
        <v>19</v>
      </c>
      <c r="F28" s="56"/>
      <c r="G28" s="55">
        <v>1290</v>
      </c>
      <c r="H28" s="53">
        <v>1698</v>
      </c>
      <c r="I28" s="54">
        <f t="shared" si="9"/>
        <v>1420</v>
      </c>
      <c r="J28" s="43">
        <f t="shared" si="10"/>
        <v>1828</v>
      </c>
      <c r="K28" s="54">
        <f t="shared" si="1"/>
        <v>1535</v>
      </c>
      <c r="L28" s="43">
        <f t="shared" si="2"/>
        <v>1973</v>
      </c>
      <c r="M28" s="59">
        <f t="shared" si="3"/>
        <v>1319</v>
      </c>
      <c r="N28" s="45">
        <f t="shared" si="4"/>
        <v>1717</v>
      </c>
      <c r="O28" s="41">
        <f t="shared" si="5"/>
        <v>1398</v>
      </c>
      <c r="P28" s="41">
        <f t="shared" si="6"/>
        <v>1821</v>
      </c>
      <c r="Q28" s="55">
        <v>1095</v>
      </c>
      <c r="R28" s="39">
        <v>92.5</v>
      </c>
      <c r="S28" s="52"/>
    </row>
    <row r="29" spans="1:19" x14ac:dyDescent="0.2">
      <c r="A29" s="62" t="s">
        <v>114</v>
      </c>
      <c r="B29" s="62" t="s">
        <v>18</v>
      </c>
      <c r="C29" s="95" t="s">
        <v>76</v>
      </c>
      <c r="D29" s="156" t="s">
        <v>216</v>
      </c>
      <c r="E29" s="57">
        <v>13</v>
      </c>
      <c r="F29" s="56"/>
      <c r="G29" s="55">
        <v>1244</v>
      </c>
      <c r="H29" s="53">
        <v>1542</v>
      </c>
      <c r="I29" s="54">
        <f t="shared" si="9"/>
        <v>1374</v>
      </c>
      <c r="J29" s="43">
        <f t="shared" si="10"/>
        <v>1672</v>
      </c>
      <c r="K29" s="54">
        <f t="shared" si="1"/>
        <v>1489</v>
      </c>
      <c r="L29" s="43">
        <f t="shared" si="2"/>
        <v>1817</v>
      </c>
      <c r="M29" s="54">
        <f t="shared" si="3"/>
        <v>1273</v>
      </c>
      <c r="N29" s="43">
        <f t="shared" si="4"/>
        <v>1561</v>
      </c>
      <c r="O29" s="41">
        <f t="shared" si="5"/>
        <v>1352</v>
      </c>
      <c r="P29" s="41">
        <f t="shared" si="6"/>
        <v>1665</v>
      </c>
      <c r="Q29" s="45" t="s">
        <v>73</v>
      </c>
      <c r="R29" s="39">
        <v>92.5</v>
      </c>
      <c r="S29" s="52"/>
    </row>
    <row r="30" spans="1:19" x14ac:dyDescent="0.2">
      <c r="A30" s="62" t="s">
        <v>19</v>
      </c>
      <c r="B30" s="62" t="s">
        <v>19</v>
      </c>
      <c r="C30" s="92" t="s">
        <v>76</v>
      </c>
      <c r="D30" s="157" t="s">
        <v>217</v>
      </c>
      <c r="E30" s="63">
        <v>35</v>
      </c>
      <c r="F30" s="56"/>
      <c r="G30" s="66">
        <v>1344</v>
      </c>
      <c r="H30" s="53">
        <v>1525</v>
      </c>
      <c r="I30" s="59">
        <f t="shared" si="9"/>
        <v>1474</v>
      </c>
      <c r="J30" s="45">
        <f t="shared" si="10"/>
        <v>1655</v>
      </c>
      <c r="K30" s="59">
        <f t="shared" si="1"/>
        <v>1589</v>
      </c>
      <c r="L30" s="45">
        <f t="shared" si="2"/>
        <v>1800</v>
      </c>
      <c r="M30" s="59">
        <f t="shared" si="3"/>
        <v>1373</v>
      </c>
      <c r="N30" s="45">
        <f t="shared" si="4"/>
        <v>1544</v>
      </c>
      <c r="O30" s="41">
        <f t="shared" si="5"/>
        <v>1452</v>
      </c>
      <c r="P30" s="41">
        <f t="shared" si="6"/>
        <v>1648</v>
      </c>
      <c r="Q30" s="53">
        <v>855</v>
      </c>
      <c r="R30" s="65">
        <v>92.5</v>
      </c>
      <c r="S30" s="56"/>
    </row>
    <row r="31" spans="1:19" x14ac:dyDescent="0.2">
      <c r="A31" s="62" t="s">
        <v>113</v>
      </c>
      <c r="B31" s="62" t="s">
        <v>20</v>
      </c>
      <c r="C31" s="92" t="s">
        <v>79</v>
      </c>
      <c r="D31" s="157" t="s">
        <v>175</v>
      </c>
      <c r="E31" s="63">
        <v>40</v>
      </c>
      <c r="F31" s="56"/>
      <c r="G31" s="55">
        <v>1582</v>
      </c>
      <c r="H31" s="53">
        <v>2118</v>
      </c>
      <c r="I31" s="59">
        <f t="shared" si="9"/>
        <v>1712</v>
      </c>
      <c r="J31" s="45">
        <f t="shared" si="10"/>
        <v>2248</v>
      </c>
      <c r="K31" s="59">
        <f t="shared" si="1"/>
        <v>1827</v>
      </c>
      <c r="L31" s="45">
        <f t="shared" si="2"/>
        <v>2393</v>
      </c>
      <c r="M31" s="59">
        <f t="shared" si="3"/>
        <v>1611</v>
      </c>
      <c r="N31" s="45">
        <f t="shared" si="4"/>
        <v>2137</v>
      </c>
      <c r="O31" s="41">
        <f t="shared" si="5"/>
        <v>1690</v>
      </c>
      <c r="P31" s="41">
        <f t="shared" si="6"/>
        <v>2241</v>
      </c>
      <c r="Q31" s="53">
        <v>1145</v>
      </c>
      <c r="R31" s="65">
        <v>92.5</v>
      </c>
      <c r="S31" s="56"/>
    </row>
    <row r="32" spans="1:19" x14ac:dyDescent="0.2">
      <c r="A32" s="62" t="s">
        <v>113</v>
      </c>
      <c r="B32" s="62" t="s">
        <v>21</v>
      </c>
      <c r="C32" s="92" t="s">
        <v>79</v>
      </c>
      <c r="D32" s="157" t="s">
        <v>176</v>
      </c>
      <c r="E32" s="63">
        <v>40</v>
      </c>
      <c r="F32" s="56"/>
      <c r="G32" s="55">
        <v>1445</v>
      </c>
      <c r="H32" s="53">
        <v>1833</v>
      </c>
      <c r="I32" s="59">
        <f t="shared" si="9"/>
        <v>1575</v>
      </c>
      <c r="J32" s="45">
        <f t="shared" si="10"/>
        <v>1963</v>
      </c>
      <c r="K32" s="59">
        <f t="shared" si="1"/>
        <v>1690</v>
      </c>
      <c r="L32" s="45">
        <f t="shared" si="2"/>
        <v>2108</v>
      </c>
      <c r="M32" s="59">
        <f t="shared" si="3"/>
        <v>1474</v>
      </c>
      <c r="N32" s="45">
        <f t="shared" si="4"/>
        <v>1852</v>
      </c>
      <c r="O32" s="41">
        <f t="shared" si="5"/>
        <v>1553</v>
      </c>
      <c r="P32" s="41">
        <f t="shared" si="6"/>
        <v>1956</v>
      </c>
      <c r="Q32" s="53">
        <v>985</v>
      </c>
      <c r="R32" s="65">
        <v>92.5</v>
      </c>
      <c r="S32" s="56"/>
    </row>
    <row r="33" spans="1:19" x14ac:dyDescent="0.2">
      <c r="A33" s="62" t="s">
        <v>113</v>
      </c>
      <c r="B33" s="62" t="s">
        <v>22</v>
      </c>
      <c r="C33" s="92" t="s">
        <v>76</v>
      </c>
      <c r="D33" s="157" t="s">
        <v>218</v>
      </c>
      <c r="E33" s="63">
        <v>28</v>
      </c>
      <c r="F33" s="56"/>
      <c r="G33" s="55">
        <v>1344</v>
      </c>
      <c r="H33" s="53">
        <v>1525</v>
      </c>
      <c r="I33" s="59">
        <f t="shared" si="9"/>
        <v>1474</v>
      </c>
      <c r="J33" s="45">
        <f t="shared" si="10"/>
        <v>1655</v>
      </c>
      <c r="K33" s="59">
        <f t="shared" si="1"/>
        <v>1589</v>
      </c>
      <c r="L33" s="45">
        <f t="shared" si="2"/>
        <v>1800</v>
      </c>
      <c r="M33" s="59">
        <f t="shared" si="3"/>
        <v>1373</v>
      </c>
      <c r="N33" s="45">
        <f t="shared" si="4"/>
        <v>1544</v>
      </c>
      <c r="O33" s="41">
        <f t="shared" si="5"/>
        <v>1452</v>
      </c>
      <c r="P33" s="41">
        <f t="shared" si="6"/>
        <v>1648</v>
      </c>
      <c r="Q33" s="53">
        <v>825</v>
      </c>
      <c r="R33" s="65">
        <v>92.5</v>
      </c>
      <c r="S33" s="56"/>
    </row>
    <row r="34" spans="1:19" x14ac:dyDescent="0.2">
      <c r="A34" s="62" t="s">
        <v>112</v>
      </c>
      <c r="B34" s="62" t="s">
        <v>23</v>
      </c>
      <c r="C34" s="92" t="s">
        <v>79</v>
      </c>
      <c r="D34" s="157" t="s">
        <v>177</v>
      </c>
      <c r="E34" s="63">
        <v>30</v>
      </c>
      <c r="F34" s="56"/>
      <c r="G34" s="55">
        <v>1515</v>
      </c>
      <c r="H34" s="53">
        <v>1833</v>
      </c>
      <c r="I34" s="59">
        <f t="shared" si="9"/>
        <v>1645</v>
      </c>
      <c r="J34" s="45">
        <f t="shared" si="10"/>
        <v>1963</v>
      </c>
      <c r="K34" s="59">
        <f t="shared" si="1"/>
        <v>1760</v>
      </c>
      <c r="L34" s="45">
        <f t="shared" si="2"/>
        <v>2108</v>
      </c>
      <c r="M34" s="59">
        <f t="shared" si="3"/>
        <v>1544</v>
      </c>
      <c r="N34" s="45">
        <f t="shared" si="4"/>
        <v>1852</v>
      </c>
      <c r="O34" s="41">
        <f t="shared" si="5"/>
        <v>1623</v>
      </c>
      <c r="P34" s="41">
        <f t="shared" si="6"/>
        <v>1956</v>
      </c>
      <c r="Q34" s="53">
        <v>1045</v>
      </c>
      <c r="R34" s="65">
        <v>92.5</v>
      </c>
      <c r="S34" s="56"/>
    </row>
    <row r="35" spans="1:19" x14ac:dyDescent="0.2">
      <c r="A35" s="58" t="s">
        <v>111</v>
      </c>
      <c r="B35" s="58" t="s">
        <v>110</v>
      </c>
      <c r="C35" s="49"/>
      <c r="D35" s="158"/>
      <c r="E35" s="57"/>
      <c r="F35" s="56"/>
      <c r="G35" s="99" t="s">
        <v>107</v>
      </c>
      <c r="H35" s="98" t="s">
        <v>109</v>
      </c>
      <c r="I35" s="97" t="s">
        <v>107</v>
      </c>
      <c r="J35" s="96" t="s">
        <v>107</v>
      </c>
      <c r="K35" s="97" t="s">
        <v>108</v>
      </c>
      <c r="L35" s="96" t="s">
        <v>108</v>
      </c>
      <c r="M35" s="97" t="s">
        <v>107</v>
      </c>
      <c r="N35" s="96" t="s">
        <v>107</v>
      </c>
      <c r="O35" s="41" t="s">
        <v>107</v>
      </c>
      <c r="P35" s="41" t="s">
        <v>107</v>
      </c>
      <c r="Q35" s="45" t="s">
        <v>73</v>
      </c>
      <c r="R35" s="39">
        <v>92.5</v>
      </c>
      <c r="S35" s="52"/>
    </row>
    <row r="36" spans="1:19" x14ac:dyDescent="0.2">
      <c r="A36" s="62" t="s">
        <v>106</v>
      </c>
      <c r="B36" s="62" t="s">
        <v>24</v>
      </c>
      <c r="C36" s="95" t="s">
        <v>76</v>
      </c>
      <c r="D36" s="156" t="s">
        <v>219</v>
      </c>
      <c r="E36" s="57">
        <v>14</v>
      </c>
      <c r="F36" s="56"/>
      <c r="G36" s="55">
        <v>1189</v>
      </c>
      <c r="H36" s="53">
        <v>1402</v>
      </c>
      <c r="I36" s="54">
        <f t="shared" ref="I36:I55" si="11">G36+130</f>
        <v>1319</v>
      </c>
      <c r="J36" s="43">
        <f t="shared" ref="J36:J55" si="12">H36+130</f>
        <v>1532</v>
      </c>
      <c r="K36" s="54">
        <f t="shared" ref="K36:K65" si="13">I36+115</f>
        <v>1434</v>
      </c>
      <c r="L36" s="43">
        <f t="shared" ref="L36:L67" si="14">J36+145</f>
        <v>1677</v>
      </c>
      <c r="M36" s="54">
        <f t="shared" ref="M36:M65" si="15">G36+29</f>
        <v>1218</v>
      </c>
      <c r="N36" s="43">
        <f t="shared" ref="N36:N67" si="16">H36+19</f>
        <v>1421</v>
      </c>
      <c r="O36" s="41">
        <f t="shared" ref="O36:O65" si="17">G36+108</f>
        <v>1297</v>
      </c>
      <c r="P36" s="41">
        <f t="shared" ref="P36:P67" si="18">H36+123</f>
        <v>1525</v>
      </c>
      <c r="Q36" s="45" t="s">
        <v>73</v>
      </c>
      <c r="R36" s="39">
        <v>92.5</v>
      </c>
      <c r="S36" s="52"/>
    </row>
    <row r="37" spans="1:19" x14ac:dyDescent="0.2">
      <c r="A37" s="62" t="s">
        <v>105</v>
      </c>
      <c r="B37" s="62" t="s">
        <v>25</v>
      </c>
      <c r="C37" s="92" t="s">
        <v>79</v>
      </c>
      <c r="D37" s="157" t="s">
        <v>178</v>
      </c>
      <c r="E37" s="63">
        <v>40</v>
      </c>
      <c r="F37" s="56"/>
      <c r="G37" s="55">
        <v>1487</v>
      </c>
      <c r="H37" s="53">
        <v>1626</v>
      </c>
      <c r="I37" s="59">
        <f t="shared" si="11"/>
        <v>1617</v>
      </c>
      <c r="J37" s="45">
        <f t="shared" si="12"/>
        <v>1756</v>
      </c>
      <c r="K37" s="59">
        <f t="shared" si="13"/>
        <v>1732</v>
      </c>
      <c r="L37" s="45">
        <f t="shared" si="14"/>
        <v>1901</v>
      </c>
      <c r="M37" s="59">
        <f t="shared" si="15"/>
        <v>1516</v>
      </c>
      <c r="N37" s="45">
        <f t="shared" si="16"/>
        <v>1645</v>
      </c>
      <c r="O37" s="41">
        <f t="shared" si="17"/>
        <v>1595</v>
      </c>
      <c r="P37" s="41">
        <f t="shared" si="18"/>
        <v>1749</v>
      </c>
      <c r="Q37" s="53">
        <v>915</v>
      </c>
      <c r="R37" s="65">
        <v>92.5</v>
      </c>
      <c r="S37" s="56"/>
    </row>
    <row r="38" spans="1:19" x14ac:dyDescent="0.2">
      <c r="A38" s="62" t="s">
        <v>104</v>
      </c>
      <c r="B38" s="62" t="s">
        <v>26</v>
      </c>
      <c r="C38" s="92" t="s">
        <v>79</v>
      </c>
      <c r="D38" s="157" t="s">
        <v>179</v>
      </c>
      <c r="E38" s="63">
        <v>29</v>
      </c>
      <c r="F38" s="56"/>
      <c r="G38" s="55">
        <v>1580</v>
      </c>
      <c r="H38" s="53">
        <v>2022</v>
      </c>
      <c r="I38" s="59">
        <f t="shared" si="11"/>
        <v>1710</v>
      </c>
      <c r="J38" s="45">
        <f t="shared" si="12"/>
        <v>2152</v>
      </c>
      <c r="K38" s="59">
        <f t="shared" si="13"/>
        <v>1825</v>
      </c>
      <c r="L38" s="45">
        <f t="shared" si="14"/>
        <v>2297</v>
      </c>
      <c r="M38" s="59">
        <f t="shared" si="15"/>
        <v>1609</v>
      </c>
      <c r="N38" s="45">
        <f t="shared" si="16"/>
        <v>2041</v>
      </c>
      <c r="O38" s="41">
        <f t="shared" si="17"/>
        <v>1688</v>
      </c>
      <c r="P38" s="41">
        <f t="shared" si="18"/>
        <v>2145</v>
      </c>
      <c r="Q38" s="53">
        <v>1175</v>
      </c>
      <c r="R38" s="65">
        <v>92.5</v>
      </c>
      <c r="S38" s="52"/>
    </row>
    <row r="39" spans="1:19" x14ac:dyDescent="0.2">
      <c r="A39" s="62" t="s">
        <v>103</v>
      </c>
      <c r="B39" s="62" t="s">
        <v>27</v>
      </c>
      <c r="C39" s="92" t="s">
        <v>76</v>
      </c>
      <c r="D39" s="157" t="s">
        <v>220</v>
      </c>
      <c r="E39" s="63">
        <v>40</v>
      </c>
      <c r="F39" s="56"/>
      <c r="G39" s="66">
        <v>1344</v>
      </c>
      <c r="H39" s="53">
        <v>1525</v>
      </c>
      <c r="I39" s="59">
        <f t="shared" si="11"/>
        <v>1474</v>
      </c>
      <c r="J39" s="45">
        <f t="shared" si="12"/>
        <v>1655</v>
      </c>
      <c r="K39" s="59">
        <f t="shared" si="13"/>
        <v>1589</v>
      </c>
      <c r="L39" s="45">
        <f t="shared" si="14"/>
        <v>1800</v>
      </c>
      <c r="M39" s="59">
        <f t="shared" si="15"/>
        <v>1373</v>
      </c>
      <c r="N39" s="45">
        <f t="shared" si="16"/>
        <v>1544</v>
      </c>
      <c r="O39" s="41">
        <f t="shared" si="17"/>
        <v>1452</v>
      </c>
      <c r="P39" s="41">
        <f t="shared" si="18"/>
        <v>1648</v>
      </c>
      <c r="Q39" s="53">
        <v>855</v>
      </c>
      <c r="R39" s="65">
        <v>92.5</v>
      </c>
      <c r="S39" s="56"/>
    </row>
    <row r="40" spans="1:19" x14ac:dyDescent="0.2">
      <c r="A40" s="62" t="s">
        <v>28</v>
      </c>
      <c r="B40" s="62" t="s">
        <v>28</v>
      </c>
      <c r="C40" s="64" t="s">
        <v>79</v>
      </c>
      <c r="D40" s="159" t="s">
        <v>180</v>
      </c>
      <c r="E40" s="63">
        <v>30</v>
      </c>
      <c r="F40" s="56"/>
      <c r="G40" s="55">
        <v>1574</v>
      </c>
      <c r="H40" s="53">
        <v>1814</v>
      </c>
      <c r="I40" s="59">
        <f t="shared" si="11"/>
        <v>1704</v>
      </c>
      <c r="J40" s="45">
        <f t="shared" si="12"/>
        <v>1944</v>
      </c>
      <c r="K40" s="59">
        <f t="shared" si="13"/>
        <v>1819</v>
      </c>
      <c r="L40" s="45">
        <f t="shared" si="14"/>
        <v>2089</v>
      </c>
      <c r="M40" s="59">
        <f t="shared" si="15"/>
        <v>1603</v>
      </c>
      <c r="N40" s="45">
        <f t="shared" si="16"/>
        <v>1833</v>
      </c>
      <c r="O40" s="41">
        <f t="shared" si="17"/>
        <v>1682</v>
      </c>
      <c r="P40" s="41">
        <f t="shared" si="18"/>
        <v>1937</v>
      </c>
      <c r="Q40" s="53">
        <v>975</v>
      </c>
      <c r="R40" s="65">
        <v>92.5</v>
      </c>
      <c r="S40" s="52"/>
    </row>
    <row r="41" spans="1:19" x14ac:dyDescent="0.2">
      <c r="A41" s="62" t="s">
        <v>28</v>
      </c>
      <c r="B41" s="62" t="s">
        <v>29</v>
      </c>
      <c r="C41" s="64" t="s">
        <v>79</v>
      </c>
      <c r="D41" s="159" t="s">
        <v>181</v>
      </c>
      <c r="E41" s="63">
        <v>30</v>
      </c>
      <c r="F41" s="94" t="s">
        <v>102</v>
      </c>
      <c r="G41" s="55">
        <v>1574</v>
      </c>
      <c r="H41" s="53">
        <v>1814</v>
      </c>
      <c r="I41" s="59">
        <f t="shared" si="11"/>
        <v>1704</v>
      </c>
      <c r="J41" s="45">
        <f t="shared" si="12"/>
        <v>1944</v>
      </c>
      <c r="K41" s="59">
        <f t="shared" si="13"/>
        <v>1819</v>
      </c>
      <c r="L41" s="45">
        <f t="shared" si="14"/>
        <v>2089</v>
      </c>
      <c r="M41" s="59">
        <f t="shared" si="15"/>
        <v>1603</v>
      </c>
      <c r="N41" s="45">
        <f t="shared" si="16"/>
        <v>1833</v>
      </c>
      <c r="O41" s="41">
        <f t="shared" si="17"/>
        <v>1682</v>
      </c>
      <c r="P41" s="41">
        <f t="shared" si="18"/>
        <v>1937</v>
      </c>
      <c r="Q41" s="53">
        <v>975</v>
      </c>
      <c r="R41" s="65">
        <v>92.5</v>
      </c>
      <c r="S41" s="52"/>
    </row>
    <row r="42" spans="1:19" x14ac:dyDescent="0.2">
      <c r="A42" s="62" t="s">
        <v>101</v>
      </c>
      <c r="B42" s="62" t="s">
        <v>30</v>
      </c>
      <c r="C42" s="64" t="s">
        <v>79</v>
      </c>
      <c r="D42" s="159" t="s">
        <v>182</v>
      </c>
      <c r="E42" s="63">
        <v>16</v>
      </c>
      <c r="F42" s="56"/>
      <c r="G42" s="55">
        <v>1204</v>
      </c>
      <c r="H42" s="53">
        <v>1502</v>
      </c>
      <c r="I42" s="59">
        <f t="shared" si="11"/>
        <v>1334</v>
      </c>
      <c r="J42" s="45">
        <f t="shared" si="12"/>
        <v>1632</v>
      </c>
      <c r="K42" s="59">
        <f t="shared" si="13"/>
        <v>1449</v>
      </c>
      <c r="L42" s="45">
        <f t="shared" si="14"/>
        <v>1777</v>
      </c>
      <c r="M42" s="59">
        <f t="shared" si="15"/>
        <v>1233</v>
      </c>
      <c r="N42" s="45">
        <f t="shared" si="16"/>
        <v>1521</v>
      </c>
      <c r="O42" s="41">
        <f t="shared" si="17"/>
        <v>1312</v>
      </c>
      <c r="P42" s="41">
        <f t="shared" si="18"/>
        <v>1625</v>
      </c>
      <c r="Q42" s="45" t="s">
        <v>73</v>
      </c>
      <c r="R42" s="65">
        <v>92.5</v>
      </c>
      <c r="S42" s="52"/>
    </row>
    <row r="43" spans="1:19" x14ac:dyDescent="0.2">
      <c r="A43" s="62" t="s">
        <v>100</v>
      </c>
      <c r="B43" s="62" t="s">
        <v>31</v>
      </c>
      <c r="C43" s="64" t="s">
        <v>76</v>
      </c>
      <c r="D43" s="159" t="s">
        <v>221</v>
      </c>
      <c r="E43" s="63">
        <v>39</v>
      </c>
      <c r="F43" s="56"/>
      <c r="G43" s="66">
        <v>1344</v>
      </c>
      <c r="H43" s="53">
        <v>1525</v>
      </c>
      <c r="I43" s="59">
        <f t="shared" si="11"/>
        <v>1474</v>
      </c>
      <c r="J43" s="45">
        <f t="shared" si="12"/>
        <v>1655</v>
      </c>
      <c r="K43" s="59">
        <f t="shared" si="13"/>
        <v>1589</v>
      </c>
      <c r="L43" s="45">
        <f t="shared" si="14"/>
        <v>1800</v>
      </c>
      <c r="M43" s="59">
        <f t="shared" si="15"/>
        <v>1373</v>
      </c>
      <c r="N43" s="45">
        <f t="shared" si="16"/>
        <v>1544</v>
      </c>
      <c r="O43" s="41">
        <f t="shared" si="17"/>
        <v>1452</v>
      </c>
      <c r="P43" s="41">
        <f t="shared" si="18"/>
        <v>1648</v>
      </c>
      <c r="Q43" s="53">
        <v>945</v>
      </c>
      <c r="R43" s="65">
        <v>92.5</v>
      </c>
      <c r="S43" s="56"/>
    </row>
    <row r="44" spans="1:19" x14ac:dyDescent="0.2">
      <c r="A44" s="62" t="s">
        <v>99</v>
      </c>
      <c r="B44" s="58" t="s">
        <v>32</v>
      </c>
      <c r="C44" s="64" t="s">
        <v>76</v>
      </c>
      <c r="D44" s="159" t="s">
        <v>222</v>
      </c>
      <c r="E44" s="63">
        <v>6</v>
      </c>
      <c r="F44" s="56"/>
      <c r="G44" s="55">
        <v>1189</v>
      </c>
      <c r="H44" s="53">
        <v>1522</v>
      </c>
      <c r="I44" s="59">
        <f t="shared" si="11"/>
        <v>1319</v>
      </c>
      <c r="J44" s="45">
        <f t="shared" si="12"/>
        <v>1652</v>
      </c>
      <c r="K44" s="59">
        <f t="shared" si="13"/>
        <v>1434</v>
      </c>
      <c r="L44" s="45">
        <f t="shared" si="14"/>
        <v>1797</v>
      </c>
      <c r="M44" s="59">
        <f t="shared" si="15"/>
        <v>1218</v>
      </c>
      <c r="N44" s="45">
        <f t="shared" si="16"/>
        <v>1541</v>
      </c>
      <c r="O44" s="41">
        <f t="shared" si="17"/>
        <v>1297</v>
      </c>
      <c r="P44" s="41">
        <f t="shared" si="18"/>
        <v>1645</v>
      </c>
      <c r="Q44" s="45"/>
      <c r="R44" s="65">
        <v>92.5</v>
      </c>
      <c r="S44" s="52"/>
    </row>
    <row r="45" spans="1:19" x14ac:dyDescent="0.2">
      <c r="A45" s="62" t="s">
        <v>98</v>
      </c>
      <c r="B45" s="62" t="s">
        <v>33</v>
      </c>
      <c r="C45" s="64" t="s">
        <v>76</v>
      </c>
      <c r="D45" s="159" t="s">
        <v>223</v>
      </c>
      <c r="E45" s="63">
        <v>24</v>
      </c>
      <c r="F45" s="93"/>
      <c r="G45" s="55">
        <v>1338</v>
      </c>
      <c r="H45" s="53">
        <v>1575</v>
      </c>
      <c r="I45" s="59">
        <f t="shared" si="11"/>
        <v>1468</v>
      </c>
      <c r="J45" s="45">
        <f t="shared" si="12"/>
        <v>1705</v>
      </c>
      <c r="K45" s="59">
        <f t="shared" si="13"/>
        <v>1583</v>
      </c>
      <c r="L45" s="45">
        <f t="shared" si="14"/>
        <v>1850</v>
      </c>
      <c r="M45" s="59">
        <f t="shared" si="15"/>
        <v>1367</v>
      </c>
      <c r="N45" s="45">
        <f t="shared" si="16"/>
        <v>1594</v>
      </c>
      <c r="O45" s="41">
        <f t="shared" si="17"/>
        <v>1446</v>
      </c>
      <c r="P45" s="41">
        <f t="shared" si="18"/>
        <v>1698</v>
      </c>
      <c r="Q45" s="55">
        <v>885</v>
      </c>
      <c r="R45" s="65">
        <v>92.5</v>
      </c>
      <c r="S45" s="52"/>
    </row>
    <row r="46" spans="1:19" x14ac:dyDescent="0.2">
      <c r="A46" s="62" t="s">
        <v>98</v>
      </c>
      <c r="B46" s="62" t="s">
        <v>34</v>
      </c>
      <c r="C46" s="64" t="s">
        <v>76</v>
      </c>
      <c r="D46" s="159" t="s">
        <v>224</v>
      </c>
      <c r="E46" s="63">
        <v>21</v>
      </c>
      <c r="F46" s="93"/>
      <c r="G46" s="55">
        <v>1338</v>
      </c>
      <c r="H46" s="53">
        <v>1575</v>
      </c>
      <c r="I46" s="59">
        <f t="shared" si="11"/>
        <v>1468</v>
      </c>
      <c r="J46" s="45">
        <f t="shared" si="12"/>
        <v>1705</v>
      </c>
      <c r="K46" s="59">
        <f t="shared" si="13"/>
        <v>1583</v>
      </c>
      <c r="L46" s="45">
        <f t="shared" si="14"/>
        <v>1850</v>
      </c>
      <c r="M46" s="59">
        <f t="shared" si="15"/>
        <v>1367</v>
      </c>
      <c r="N46" s="45">
        <f t="shared" si="16"/>
        <v>1594</v>
      </c>
      <c r="O46" s="41">
        <f t="shared" si="17"/>
        <v>1446</v>
      </c>
      <c r="P46" s="41">
        <f t="shared" si="18"/>
        <v>1698</v>
      </c>
      <c r="Q46" s="55">
        <v>885</v>
      </c>
      <c r="R46" s="65">
        <v>92.5</v>
      </c>
      <c r="S46" s="52"/>
    </row>
    <row r="47" spans="1:19" x14ac:dyDescent="0.2">
      <c r="A47" s="62" t="s">
        <v>97</v>
      </c>
      <c r="B47" s="58" t="s">
        <v>35</v>
      </c>
      <c r="C47" s="92" t="s">
        <v>96</v>
      </c>
      <c r="D47" s="157" t="s">
        <v>225</v>
      </c>
      <c r="E47" s="63">
        <v>45</v>
      </c>
      <c r="F47" s="56"/>
      <c r="G47" s="55">
        <v>1492</v>
      </c>
      <c r="H47" s="53">
        <v>2162</v>
      </c>
      <c r="I47" s="59">
        <f t="shared" si="11"/>
        <v>1622</v>
      </c>
      <c r="J47" s="45">
        <f t="shared" si="12"/>
        <v>2292</v>
      </c>
      <c r="K47" s="59">
        <f t="shared" si="13"/>
        <v>1737</v>
      </c>
      <c r="L47" s="45">
        <f t="shared" si="14"/>
        <v>2437</v>
      </c>
      <c r="M47" s="59">
        <f t="shared" si="15"/>
        <v>1521</v>
      </c>
      <c r="N47" s="45">
        <f t="shared" si="16"/>
        <v>2181</v>
      </c>
      <c r="O47" s="41">
        <f t="shared" si="17"/>
        <v>1600</v>
      </c>
      <c r="P47" s="41">
        <f t="shared" si="18"/>
        <v>2285</v>
      </c>
      <c r="Q47" s="55">
        <v>1195</v>
      </c>
      <c r="R47" s="65">
        <v>92.5</v>
      </c>
      <c r="S47" s="56"/>
    </row>
    <row r="48" spans="1:19" x14ac:dyDescent="0.2">
      <c r="A48" s="62" t="s">
        <v>97</v>
      </c>
      <c r="B48" s="58" t="s">
        <v>36</v>
      </c>
      <c r="C48" s="92" t="s">
        <v>96</v>
      </c>
      <c r="D48" s="157" t="s">
        <v>226</v>
      </c>
      <c r="E48" s="63">
        <v>45</v>
      </c>
      <c r="F48" s="56"/>
      <c r="G48" s="55">
        <v>1492</v>
      </c>
      <c r="H48" s="53">
        <v>2162</v>
      </c>
      <c r="I48" s="59">
        <f t="shared" si="11"/>
        <v>1622</v>
      </c>
      <c r="J48" s="45">
        <f t="shared" si="12"/>
        <v>2292</v>
      </c>
      <c r="K48" s="59">
        <f t="shared" si="13"/>
        <v>1737</v>
      </c>
      <c r="L48" s="45">
        <f t="shared" si="14"/>
        <v>2437</v>
      </c>
      <c r="M48" s="59">
        <f t="shared" si="15"/>
        <v>1521</v>
      </c>
      <c r="N48" s="45">
        <f t="shared" si="16"/>
        <v>2181</v>
      </c>
      <c r="O48" s="41">
        <f t="shared" si="17"/>
        <v>1600</v>
      </c>
      <c r="P48" s="41">
        <f t="shared" si="18"/>
        <v>2285</v>
      </c>
      <c r="Q48" s="55">
        <v>1195</v>
      </c>
      <c r="R48" s="65">
        <v>92.5</v>
      </c>
      <c r="S48" s="56"/>
    </row>
    <row r="49" spans="1:19" x14ac:dyDescent="0.2">
      <c r="A49" s="91" t="s">
        <v>95</v>
      </c>
      <c r="B49" s="91" t="s">
        <v>37</v>
      </c>
      <c r="C49" s="90" t="s">
        <v>79</v>
      </c>
      <c r="D49" s="160" t="s">
        <v>184</v>
      </c>
      <c r="E49" s="89">
        <v>34</v>
      </c>
      <c r="F49" s="56"/>
      <c r="G49" s="88">
        <v>1541</v>
      </c>
      <c r="H49" s="84">
        <v>1903</v>
      </c>
      <c r="I49" s="87">
        <f t="shared" si="11"/>
        <v>1671</v>
      </c>
      <c r="J49" s="86">
        <f t="shared" si="12"/>
        <v>2033</v>
      </c>
      <c r="K49" s="87">
        <f t="shared" si="13"/>
        <v>1786</v>
      </c>
      <c r="L49" s="86">
        <f t="shared" si="14"/>
        <v>2178</v>
      </c>
      <c r="M49" s="87">
        <f t="shared" si="15"/>
        <v>1570</v>
      </c>
      <c r="N49" s="86">
        <f t="shared" si="16"/>
        <v>1922</v>
      </c>
      <c r="O49" s="85">
        <f t="shared" si="17"/>
        <v>1649</v>
      </c>
      <c r="P49" s="85">
        <f t="shared" si="18"/>
        <v>2026</v>
      </c>
      <c r="Q49" s="84">
        <v>945</v>
      </c>
      <c r="R49" s="83">
        <v>92.5</v>
      </c>
      <c r="S49" s="82"/>
    </row>
    <row r="50" spans="1:19" x14ac:dyDescent="0.2">
      <c r="A50" s="62" t="s">
        <v>94</v>
      </c>
      <c r="B50" s="62" t="s">
        <v>93</v>
      </c>
      <c r="C50" s="64" t="s">
        <v>92</v>
      </c>
      <c r="D50" s="159" t="s">
        <v>185</v>
      </c>
      <c r="E50" s="63"/>
      <c r="F50" s="56"/>
      <c r="G50" s="55">
        <v>1090</v>
      </c>
      <c r="H50" s="53">
        <v>1329</v>
      </c>
      <c r="I50" s="59">
        <f t="shared" si="11"/>
        <v>1220</v>
      </c>
      <c r="J50" s="45">
        <f t="shared" si="12"/>
        <v>1459</v>
      </c>
      <c r="K50" s="59">
        <f t="shared" si="13"/>
        <v>1335</v>
      </c>
      <c r="L50" s="45">
        <f t="shared" si="14"/>
        <v>1604</v>
      </c>
      <c r="M50" s="59">
        <f t="shared" si="15"/>
        <v>1119</v>
      </c>
      <c r="N50" s="45">
        <f t="shared" si="16"/>
        <v>1348</v>
      </c>
      <c r="O50" s="81">
        <f t="shared" si="17"/>
        <v>1198</v>
      </c>
      <c r="P50" s="81">
        <f t="shared" si="18"/>
        <v>1452</v>
      </c>
      <c r="Q50" s="45"/>
      <c r="R50" s="65"/>
      <c r="S50" s="52"/>
    </row>
    <row r="51" spans="1:19" s="80" customFormat="1" x14ac:dyDescent="0.2">
      <c r="A51" s="62" t="s">
        <v>91</v>
      </c>
      <c r="B51" s="62" t="s">
        <v>38</v>
      </c>
      <c r="C51" s="64" t="s">
        <v>79</v>
      </c>
      <c r="D51" s="159" t="s">
        <v>186</v>
      </c>
      <c r="E51" s="63">
        <v>36</v>
      </c>
      <c r="F51" s="56"/>
      <c r="G51" s="55">
        <v>1769</v>
      </c>
      <c r="H51" s="53">
        <v>2717</v>
      </c>
      <c r="I51" s="59">
        <f t="shared" si="11"/>
        <v>1899</v>
      </c>
      <c r="J51" s="45">
        <f t="shared" si="12"/>
        <v>2847</v>
      </c>
      <c r="K51" s="59">
        <f t="shared" si="13"/>
        <v>2014</v>
      </c>
      <c r="L51" s="45">
        <f t="shared" si="14"/>
        <v>2992</v>
      </c>
      <c r="M51" s="59">
        <f t="shared" si="15"/>
        <v>1798</v>
      </c>
      <c r="N51" s="45">
        <f t="shared" si="16"/>
        <v>2736</v>
      </c>
      <c r="O51" s="41">
        <f t="shared" si="17"/>
        <v>1877</v>
      </c>
      <c r="P51" s="41">
        <f t="shared" si="18"/>
        <v>2840</v>
      </c>
      <c r="Q51" s="45" t="s">
        <v>73</v>
      </c>
      <c r="R51" s="65">
        <v>92.5</v>
      </c>
      <c r="S51" s="52"/>
    </row>
    <row r="52" spans="1:19" x14ac:dyDescent="0.2">
      <c r="A52" s="79" t="s">
        <v>90</v>
      </c>
      <c r="B52" s="79" t="s">
        <v>39</v>
      </c>
      <c r="C52" s="78" t="s">
        <v>79</v>
      </c>
      <c r="D52" s="161" t="s">
        <v>187</v>
      </c>
      <c r="E52" s="77">
        <v>27</v>
      </c>
      <c r="F52" s="56"/>
      <c r="G52" s="76">
        <v>1290</v>
      </c>
      <c r="H52" s="75">
        <v>1698</v>
      </c>
      <c r="I52" s="74">
        <f t="shared" si="11"/>
        <v>1420</v>
      </c>
      <c r="J52" s="73">
        <f t="shared" si="12"/>
        <v>1828</v>
      </c>
      <c r="K52" s="74">
        <f t="shared" si="13"/>
        <v>1535</v>
      </c>
      <c r="L52" s="73">
        <f t="shared" si="14"/>
        <v>1973</v>
      </c>
      <c r="M52" s="74">
        <f t="shared" si="15"/>
        <v>1319</v>
      </c>
      <c r="N52" s="73">
        <f t="shared" si="16"/>
        <v>1717</v>
      </c>
      <c r="O52" s="72">
        <f t="shared" si="17"/>
        <v>1398</v>
      </c>
      <c r="P52" s="72">
        <f t="shared" si="18"/>
        <v>1821</v>
      </c>
      <c r="Q52" s="69" t="s">
        <v>73</v>
      </c>
      <c r="R52" s="71">
        <v>92.5</v>
      </c>
      <c r="S52" s="70"/>
    </row>
    <row r="53" spans="1:19" x14ac:dyDescent="0.2">
      <c r="A53" s="62" t="s">
        <v>89</v>
      </c>
      <c r="B53" s="62" t="s">
        <v>40</v>
      </c>
      <c r="C53" s="64" t="s">
        <v>79</v>
      </c>
      <c r="D53" s="159" t="s">
        <v>188</v>
      </c>
      <c r="E53" s="63">
        <v>35</v>
      </c>
      <c r="F53" s="56"/>
      <c r="G53" s="55">
        <v>1510</v>
      </c>
      <c r="H53" s="53">
        <v>1875</v>
      </c>
      <c r="I53" s="59">
        <f t="shared" si="11"/>
        <v>1640</v>
      </c>
      <c r="J53" s="45">
        <f t="shared" si="12"/>
        <v>2005</v>
      </c>
      <c r="K53" s="59">
        <f t="shared" si="13"/>
        <v>1755</v>
      </c>
      <c r="L53" s="45">
        <f t="shared" si="14"/>
        <v>2150</v>
      </c>
      <c r="M53" s="59">
        <f t="shared" si="15"/>
        <v>1539</v>
      </c>
      <c r="N53" s="45">
        <f t="shared" si="16"/>
        <v>1894</v>
      </c>
      <c r="O53" s="41">
        <f t="shared" si="17"/>
        <v>1618</v>
      </c>
      <c r="P53" s="41">
        <f t="shared" si="18"/>
        <v>1998</v>
      </c>
      <c r="Q53" s="69" t="s">
        <v>73</v>
      </c>
      <c r="R53" s="65">
        <v>92.5</v>
      </c>
      <c r="S53" s="56"/>
    </row>
    <row r="54" spans="1:19" x14ac:dyDescent="0.2">
      <c r="A54" s="62" t="s">
        <v>88</v>
      </c>
      <c r="B54" s="58" t="s">
        <v>41</v>
      </c>
      <c r="C54" s="64" t="s">
        <v>79</v>
      </c>
      <c r="D54" s="159" t="s">
        <v>189</v>
      </c>
      <c r="E54" s="63">
        <v>30</v>
      </c>
      <c r="F54" s="68"/>
      <c r="G54" s="55">
        <v>1738</v>
      </c>
      <c r="H54" s="53">
        <v>2083</v>
      </c>
      <c r="I54" s="59">
        <f t="shared" si="11"/>
        <v>1868</v>
      </c>
      <c r="J54" s="45">
        <f t="shared" si="12"/>
        <v>2213</v>
      </c>
      <c r="K54" s="59">
        <f t="shared" si="13"/>
        <v>1983</v>
      </c>
      <c r="L54" s="45">
        <f t="shared" si="14"/>
        <v>2358</v>
      </c>
      <c r="M54" s="59">
        <f t="shared" si="15"/>
        <v>1767</v>
      </c>
      <c r="N54" s="45">
        <f t="shared" si="16"/>
        <v>2102</v>
      </c>
      <c r="O54" s="41">
        <f t="shared" si="17"/>
        <v>1846</v>
      </c>
      <c r="P54" s="41">
        <f t="shared" si="18"/>
        <v>2206</v>
      </c>
      <c r="Q54" s="45" t="s">
        <v>73</v>
      </c>
      <c r="R54" s="65">
        <v>92.5</v>
      </c>
      <c r="S54" s="56"/>
    </row>
    <row r="55" spans="1:19" x14ac:dyDescent="0.2">
      <c r="A55" s="62" t="s">
        <v>85</v>
      </c>
      <c r="B55" s="62" t="s">
        <v>42</v>
      </c>
      <c r="C55" s="64" t="s">
        <v>79</v>
      </c>
      <c r="D55" s="159" t="s">
        <v>190</v>
      </c>
      <c r="E55" s="63">
        <v>27</v>
      </c>
      <c r="F55" s="56"/>
      <c r="G55" s="55">
        <v>1598</v>
      </c>
      <c r="H55" s="53">
        <v>1781</v>
      </c>
      <c r="I55" s="59">
        <f t="shared" si="11"/>
        <v>1728</v>
      </c>
      <c r="J55" s="45">
        <f t="shared" si="12"/>
        <v>1911</v>
      </c>
      <c r="K55" s="59">
        <f t="shared" si="13"/>
        <v>1843</v>
      </c>
      <c r="L55" s="45">
        <f t="shared" si="14"/>
        <v>2056</v>
      </c>
      <c r="M55" s="59">
        <f t="shared" si="15"/>
        <v>1627</v>
      </c>
      <c r="N55" s="45">
        <f t="shared" si="16"/>
        <v>1800</v>
      </c>
      <c r="O55" s="41">
        <f t="shared" si="17"/>
        <v>1706</v>
      </c>
      <c r="P55" s="41">
        <f t="shared" si="18"/>
        <v>1904</v>
      </c>
      <c r="Q55" s="53">
        <v>1085</v>
      </c>
      <c r="R55" s="65">
        <v>92.5</v>
      </c>
      <c r="S55" s="56"/>
    </row>
    <row r="56" spans="1:19" x14ac:dyDescent="0.2">
      <c r="A56" s="58" t="s">
        <v>87</v>
      </c>
      <c r="B56" s="62" t="s">
        <v>86</v>
      </c>
      <c r="C56" s="64" t="s">
        <v>76</v>
      </c>
      <c r="D56" s="159" t="s">
        <v>227</v>
      </c>
      <c r="E56" s="63">
        <v>21</v>
      </c>
      <c r="F56" s="67"/>
      <c r="G56" s="55">
        <v>1385</v>
      </c>
      <c r="H56" s="53">
        <v>1542</v>
      </c>
      <c r="I56" s="59">
        <f>G56+75</f>
        <v>1460</v>
      </c>
      <c r="J56" s="45">
        <f>H56+113</f>
        <v>1655</v>
      </c>
      <c r="K56" s="59">
        <f t="shared" si="13"/>
        <v>1575</v>
      </c>
      <c r="L56" s="45">
        <f t="shared" si="14"/>
        <v>1800</v>
      </c>
      <c r="M56" s="59">
        <f t="shared" si="15"/>
        <v>1414</v>
      </c>
      <c r="N56" s="45">
        <f t="shared" si="16"/>
        <v>1561</v>
      </c>
      <c r="O56" s="41">
        <f t="shared" si="17"/>
        <v>1493</v>
      </c>
      <c r="P56" s="41">
        <f t="shared" si="18"/>
        <v>1665</v>
      </c>
      <c r="Q56" s="53">
        <v>895</v>
      </c>
      <c r="R56" s="65">
        <v>92.5</v>
      </c>
      <c r="S56" s="56"/>
    </row>
    <row r="57" spans="1:19" x14ac:dyDescent="0.2">
      <c r="A57" s="62" t="s">
        <v>85</v>
      </c>
      <c r="B57" s="62" t="s">
        <v>43</v>
      </c>
      <c r="C57" s="64" t="s">
        <v>76</v>
      </c>
      <c r="D57" s="159" t="s">
        <v>228</v>
      </c>
      <c r="E57" s="63">
        <v>20</v>
      </c>
      <c r="F57" s="67"/>
      <c r="G57" s="55">
        <v>1385</v>
      </c>
      <c r="H57" s="53">
        <v>1542</v>
      </c>
      <c r="I57" s="59">
        <f>G57+75</f>
        <v>1460</v>
      </c>
      <c r="J57" s="45">
        <f>H57+113</f>
        <v>1655</v>
      </c>
      <c r="K57" s="59">
        <f t="shared" si="13"/>
        <v>1575</v>
      </c>
      <c r="L57" s="45">
        <f t="shared" si="14"/>
        <v>1800</v>
      </c>
      <c r="M57" s="59">
        <f t="shared" si="15"/>
        <v>1414</v>
      </c>
      <c r="N57" s="45">
        <f t="shared" si="16"/>
        <v>1561</v>
      </c>
      <c r="O57" s="41">
        <f t="shared" si="17"/>
        <v>1493</v>
      </c>
      <c r="P57" s="41">
        <f t="shared" si="18"/>
        <v>1665</v>
      </c>
      <c r="Q57" s="45" t="s">
        <v>73</v>
      </c>
      <c r="R57" s="65">
        <v>92.5</v>
      </c>
      <c r="S57" s="56"/>
    </row>
    <row r="58" spans="1:19" x14ac:dyDescent="0.2">
      <c r="A58" s="62" t="s">
        <v>44</v>
      </c>
      <c r="B58" s="62" t="s">
        <v>44</v>
      </c>
      <c r="C58" s="64" t="s">
        <v>76</v>
      </c>
      <c r="D58" s="159" t="s">
        <v>229</v>
      </c>
      <c r="E58" s="63">
        <v>30</v>
      </c>
      <c r="F58" s="56"/>
      <c r="G58" s="66">
        <v>1344</v>
      </c>
      <c r="H58" s="53">
        <v>1525</v>
      </c>
      <c r="I58" s="59">
        <f t="shared" ref="I58:J65" si="19">G58+130</f>
        <v>1474</v>
      </c>
      <c r="J58" s="45">
        <f t="shared" si="19"/>
        <v>1655</v>
      </c>
      <c r="K58" s="59">
        <f t="shared" si="13"/>
        <v>1589</v>
      </c>
      <c r="L58" s="45">
        <f t="shared" si="14"/>
        <v>1800</v>
      </c>
      <c r="M58" s="59">
        <f t="shared" si="15"/>
        <v>1373</v>
      </c>
      <c r="N58" s="45">
        <f t="shared" si="16"/>
        <v>1544</v>
      </c>
      <c r="O58" s="41">
        <f t="shared" si="17"/>
        <v>1452</v>
      </c>
      <c r="P58" s="41">
        <f t="shared" si="18"/>
        <v>1648</v>
      </c>
      <c r="Q58" s="53">
        <v>855</v>
      </c>
      <c r="R58" s="65">
        <v>92.5</v>
      </c>
      <c r="S58" s="56"/>
    </row>
    <row r="59" spans="1:19" x14ac:dyDescent="0.2">
      <c r="A59" s="62" t="s">
        <v>84</v>
      </c>
      <c r="B59" s="62" t="s">
        <v>45</v>
      </c>
      <c r="C59" s="64" t="s">
        <v>76</v>
      </c>
      <c r="D59" s="159" t="s">
        <v>230</v>
      </c>
      <c r="E59" s="63">
        <v>24</v>
      </c>
      <c r="F59" s="56"/>
      <c r="G59" s="55">
        <v>1285</v>
      </c>
      <c r="H59" s="53">
        <v>2053</v>
      </c>
      <c r="I59" s="59">
        <f t="shared" si="19"/>
        <v>1415</v>
      </c>
      <c r="J59" s="45">
        <f t="shared" si="19"/>
        <v>2183</v>
      </c>
      <c r="K59" s="59">
        <f t="shared" si="13"/>
        <v>1530</v>
      </c>
      <c r="L59" s="45">
        <f t="shared" si="14"/>
        <v>2328</v>
      </c>
      <c r="M59" s="59">
        <f t="shared" si="15"/>
        <v>1314</v>
      </c>
      <c r="N59" s="45">
        <f t="shared" si="16"/>
        <v>2072</v>
      </c>
      <c r="O59" s="41">
        <f t="shared" si="17"/>
        <v>1393</v>
      </c>
      <c r="P59" s="41">
        <f t="shared" si="18"/>
        <v>2176</v>
      </c>
      <c r="Q59" s="59" t="s">
        <v>73</v>
      </c>
      <c r="R59" s="65">
        <v>92.5</v>
      </c>
      <c r="S59" s="56"/>
    </row>
    <row r="60" spans="1:19" x14ac:dyDescent="0.2">
      <c r="A60" s="62" t="s">
        <v>84</v>
      </c>
      <c r="B60" s="62" t="s">
        <v>46</v>
      </c>
      <c r="C60" s="64" t="s">
        <v>76</v>
      </c>
      <c r="D60" s="159" t="s">
        <v>231</v>
      </c>
      <c r="E60" s="63">
        <v>29</v>
      </c>
      <c r="F60" s="56"/>
      <c r="G60" s="55">
        <v>1285</v>
      </c>
      <c r="H60" s="53">
        <v>2053</v>
      </c>
      <c r="I60" s="59">
        <f t="shared" si="19"/>
        <v>1415</v>
      </c>
      <c r="J60" s="45">
        <f t="shared" si="19"/>
        <v>2183</v>
      </c>
      <c r="K60" s="59">
        <f t="shared" si="13"/>
        <v>1530</v>
      </c>
      <c r="L60" s="45">
        <f t="shared" si="14"/>
        <v>2328</v>
      </c>
      <c r="M60" s="59">
        <f t="shared" si="15"/>
        <v>1314</v>
      </c>
      <c r="N60" s="45">
        <f t="shared" si="16"/>
        <v>2072</v>
      </c>
      <c r="O60" s="41">
        <f t="shared" si="17"/>
        <v>1393</v>
      </c>
      <c r="P60" s="41">
        <f t="shared" si="18"/>
        <v>2176</v>
      </c>
      <c r="Q60" s="59" t="s">
        <v>73</v>
      </c>
      <c r="R60" s="65">
        <v>92.5</v>
      </c>
      <c r="S60" s="56"/>
    </row>
    <row r="61" spans="1:19" x14ac:dyDescent="0.2">
      <c r="A61" s="62" t="s">
        <v>83</v>
      </c>
      <c r="B61" s="62" t="s">
        <v>47</v>
      </c>
      <c r="C61" s="64" t="s">
        <v>76</v>
      </c>
      <c r="D61" s="159" t="s">
        <v>232</v>
      </c>
      <c r="E61" s="63">
        <v>35</v>
      </c>
      <c r="F61" s="56"/>
      <c r="G61" s="66">
        <v>1344</v>
      </c>
      <c r="H61" s="53">
        <v>1525</v>
      </c>
      <c r="I61" s="59">
        <f t="shared" si="19"/>
        <v>1474</v>
      </c>
      <c r="J61" s="45">
        <f t="shared" si="19"/>
        <v>1655</v>
      </c>
      <c r="K61" s="59">
        <f t="shared" si="13"/>
        <v>1589</v>
      </c>
      <c r="L61" s="45">
        <f t="shared" si="14"/>
        <v>1800</v>
      </c>
      <c r="M61" s="59">
        <f t="shared" si="15"/>
        <v>1373</v>
      </c>
      <c r="N61" s="45">
        <f t="shared" si="16"/>
        <v>1544</v>
      </c>
      <c r="O61" s="41">
        <f t="shared" si="17"/>
        <v>1452</v>
      </c>
      <c r="P61" s="41">
        <f t="shared" si="18"/>
        <v>1648</v>
      </c>
      <c r="Q61" s="53">
        <v>985</v>
      </c>
      <c r="R61" s="65">
        <v>92.5</v>
      </c>
      <c r="S61" s="56"/>
    </row>
    <row r="62" spans="1:19" x14ac:dyDescent="0.2">
      <c r="A62" s="62" t="s">
        <v>83</v>
      </c>
      <c r="B62" s="62" t="s">
        <v>48</v>
      </c>
      <c r="C62" s="64" t="s">
        <v>79</v>
      </c>
      <c r="D62" s="159" t="s">
        <v>194</v>
      </c>
      <c r="E62" s="63">
        <v>52</v>
      </c>
      <c r="F62" s="56"/>
      <c r="G62" s="66">
        <v>1410</v>
      </c>
      <c r="H62" s="53">
        <v>1525</v>
      </c>
      <c r="I62" s="59">
        <f t="shared" si="19"/>
        <v>1540</v>
      </c>
      <c r="J62" s="45">
        <f t="shared" si="19"/>
        <v>1655</v>
      </c>
      <c r="K62" s="59">
        <f t="shared" si="13"/>
        <v>1655</v>
      </c>
      <c r="L62" s="45">
        <f t="shared" si="14"/>
        <v>1800</v>
      </c>
      <c r="M62" s="59">
        <f t="shared" si="15"/>
        <v>1439</v>
      </c>
      <c r="N62" s="45">
        <f t="shared" si="16"/>
        <v>1544</v>
      </c>
      <c r="O62" s="41">
        <f t="shared" si="17"/>
        <v>1518</v>
      </c>
      <c r="P62" s="41">
        <f t="shared" si="18"/>
        <v>1648</v>
      </c>
      <c r="Q62" s="53">
        <v>985</v>
      </c>
      <c r="R62" s="65">
        <v>92.5</v>
      </c>
      <c r="S62" s="56"/>
    </row>
    <row r="63" spans="1:19" x14ac:dyDescent="0.2">
      <c r="A63" s="62" t="s">
        <v>82</v>
      </c>
      <c r="B63" s="62" t="s">
        <v>49</v>
      </c>
      <c r="C63" s="64" t="s">
        <v>79</v>
      </c>
      <c r="D63" s="159" t="s">
        <v>195</v>
      </c>
      <c r="E63" s="63">
        <v>22</v>
      </c>
      <c r="F63" s="56"/>
      <c r="G63" s="55">
        <v>1319</v>
      </c>
      <c r="H63" s="53">
        <v>1642</v>
      </c>
      <c r="I63" s="54">
        <f t="shared" si="19"/>
        <v>1449</v>
      </c>
      <c r="J63" s="43">
        <f t="shared" si="19"/>
        <v>1772</v>
      </c>
      <c r="K63" s="54">
        <f t="shared" si="13"/>
        <v>1564</v>
      </c>
      <c r="L63" s="43">
        <f t="shared" si="14"/>
        <v>1917</v>
      </c>
      <c r="M63" s="54">
        <f t="shared" si="15"/>
        <v>1348</v>
      </c>
      <c r="N63" s="43">
        <f t="shared" si="16"/>
        <v>1661</v>
      </c>
      <c r="O63" s="41">
        <f t="shared" si="17"/>
        <v>1427</v>
      </c>
      <c r="P63" s="41">
        <f t="shared" si="18"/>
        <v>1765</v>
      </c>
      <c r="Q63" s="45" t="s">
        <v>73</v>
      </c>
      <c r="R63" s="39">
        <v>92.5</v>
      </c>
      <c r="S63" s="52"/>
    </row>
    <row r="64" spans="1:19" x14ac:dyDescent="0.2">
      <c r="A64" s="62" t="s">
        <v>82</v>
      </c>
      <c r="B64" s="61" t="s">
        <v>81</v>
      </c>
      <c r="C64" s="49" t="s">
        <v>79</v>
      </c>
      <c r="D64" s="158" t="s">
        <v>196</v>
      </c>
      <c r="E64" s="57">
        <v>18</v>
      </c>
      <c r="F64" s="60"/>
      <c r="G64" s="55">
        <v>1469</v>
      </c>
      <c r="H64" s="53">
        <v>1892</v>
      </c>
      <c r="I64" s="54">
        <f t="shared" si="19"/>
        <v>1599</v>
      </c>
      <c r="J64" s="43">
        <f t="shared" si="19"/>
        <v>2022</v>
      </c>
      <c r="K64" s="54">
        <f t="shared" si="13"/>
        <v>1714</v>
      </c>
      <c r="L64" s="43">
        <f t="shared" si="14"/>
        <v>2167</v>
      </c>
      <c r="M64" s="54">
        <f t="shared" si="15"/>
        <v>1498</v>
      </c>
      <c r="N64" s="43">
        <f t="shared" si="16"/>
        <v>1911</v>
      </c>
      <c r="O64" s="41">
        <f t="shared" si="17"/>
        <v>1577</v>
      </c>
      <c r="P64" s="41">
        <f t="shared" si="18"/>
        <v>2015</v>
      </c>
      <c r="Q64" s="59" t="s">
        <v>73</v>
      </c>
      <c r="R64" s="39">
        <v>92.5</v>
      </c>
      <c r="S64" s="52"/>
    </row>
    <row r="65" spans="1:19" x14ac:dyDescent="0.2">
      <c r="A65" s="58" t="s">
        <v>80</v>
      </c>
      <c r="B65" s="58" t="s">
        <v>50</v>
      </c>
      <c r="C65" s="49" t="s">
        <v>79</v>
      </c>
      <c r="D65" s="158" t="s">
        <v>197</v>
      </c>
      <c r="E65" s="57">
        <v>33</v>
      </c>
      <c r="F65" s="56"/>
      <c r="G65" s="55">
        <v>1438</v>
      </c>
      <c r="H65" s="53">
        <v>1695</v>
      </c>
      <c r="I65" s="54">
        <f t="shared" si="19"/>
        <v>1568</v>
      </c>
      <c r="J65" s="43">
        <f t="shared" si="19"/>
        <v>1825</v>
      </c>
      <c r="K65" s="54">
        <f t="shared" si="13"/>
        <v>1683</v>
      </c>
      <c r="L65" s="43">
        <f t="shared" si="14"/>
        <v>1970</v>
      </c>
      <c r="M65" s="54">
        <f t="shared" si="15"/>
        <v>1467</v>
      </c>
      <c r="N65" s="43">
        <f t="shared" si="16"/>
        <v>1714</v>
      </c>
      <c r="O65" s="41">
        <f t="shared" si="17"/>
        <v>1546</v>
      </c>
      <c r="P65" s="41">
        <f t="shared" si="18"/>
        <v>1818</v>
      </c>
      <c r="Q65" s="53">
        <v>1095</v>
      </c>
      <c r="R65" s="39">
        <v>92.5</v>
      </c>
      <c r="S65" s="52"/>
    </row>
    <row r="66" spans="1:19" ht="13.5" thickBot="1" x14ac:dyDescent="0.25">
      <c r="A66" s="51" t="s">
        <v>78</v>
      </c>
      <c r="B66" s="50"/>
      <c r="C66" s="49" t="s">
        <v>76</v>
      </c>
      <c r="D66" s="162"/>
      <c r="E66" s="48">
        <v>20</v>
      </c>
      <c r="F66" s="47" t="s">
        <v>77</v>
      </c>
      <c r="G66" s="46" t="s">
        <v>74</v>
      </c>
      <c r="H66" s="45">
        <v>0</v>
      </c>
      <c r="I66" s="44" t="s">
        <v>74</v>
      </c>
      <c r="J66" s="43">
        <f>H66+130</f>
        <v>130</v>
      </c>
      <c r="K66" s="44" t="s">
        <v>74</v>
      </c>
      <c r="L66" s="43">
        <f t="shared" si="14"/>
        <v>275</v>
      </c>
      <c r="M66" s="44" t="s">
        <v>74</v>
      </c>
      <c r="N66" s="43">
        <f t="shared" si="16"/>
        <v>19</v>
      </c>
      <c r="O66" s="42" t="s">
        <v>74</v>
      </c>
      <c r="P66" s="41">
        <f t="shared" si="18"/>
        <v>123</v>
      </c>
      <c r="Q66" s="40" t="s">
        <v>73</v>
      </c>
      <c r="R66" s="39">
        <v>92.5</v>
      </c>
      <c r="S66" s="38"/>
    </row>
    <row r="67" spans="1:19" ht="13.5" thickBot="1" x14ac:dyDescent="0.25">
      <c r="A67" s="30"/>
      <c r="B67" s="50"/>
      <c r="C67" s="49" t="s">
        <v>76</v>
      </c>
      <c r="D67" s="162"/>
      <c r="E67" s="48">
        <v>20</v>
      </c>
      <c r="F67" s="47" t="s">
        <v>75</v>
      </c>
      <c r="G67" s="46" t="s">
        <v>74</v>
      </c>
      <c r="H67" s="45">
        <v>0</v>
      </c>
      <c r="I67" s="44" t="s">
        <v>74</v>
      </c>
      <c r="J67" s="43">
        <f>H67+130</f>
        <v>130</v>
      </c>
      <c r="K67" s="44" t="s">
        <v>74</v>
      </c>
      <c r="L67" s="43">
        <f t="shared" si="14"/>
        <v>275</v>
      </c>
      <c r="M67" s="44" t="s">
        <v>74</v>
      </c>
      <c r="N67" s="43">
        <f t="shared" si="16"/>
        <v>19</v>
      </c>
      <c r="O67" s="42" t="s">
        <v>74</v>
      </c>
      <c r="P67" s="41">
        <f t="shared" si="18"/>
        <v>123</v>
      </c>
      <c r="Q67" s="40" t="s">
        <v>73</v>
      </c>
      <c r="R67" s="39">
        <v>92.5</v>
      </c>
      <c r="S67" s="38"/>
    </row>
    <row r="68" spans="1:19" x14ac:dyDescent="0.2">
      <c r="A68" s="30"/>
      <c r="B68" s="37"/>
      <c r="C68" s="36"/>
      <c r="D68" s="36"/>
      <c r="E68" s="36"/>
      <c r="F68" s="30"/>
      <c r="G68" s="35"/>
      <c r="H68" s="34"/>
      <c r="I68" s="33"/>
      <c r="J68" s="31"/>
      <c r="K68" s="33"/>
      <c r="L68" s="31"/>
      <c r="M68" s="33"/>
      <c r="N68" s="31"/>
      <c r="O68" s="33"/>
      <c r="P68" s="31"/>
      <c r="Q68" s="32"/>
      <c r="R68" s="31"/>
      <c r="S68" s="30"/>
    </row>
    <row r="69" spans="1:19" x14ac:dyDescent="0.2">
      <c r="A69" s="28"/>
      <c r="B69" s="28" t="s">
        <v>72</v>
      </c>
      <c r="C69" s="28"/>
      <c r="D69" s="28"/>
      <c r="E69" s="28"/>
      <c r="F69" s="28"/>
      <c r="G69" s="28"/>
      <c r="H69" s="28"/>
      <c r="I69" s="29"/>
      <c r="J69" s="29"/>
    </row>
    <row r="70" spans="1:19" x14ac:dyDescent="0.2">
      <c r="B70" s="28" t="s">
        <v>71</v>
      </c>
      <c r="C70" s="28"/>
      <c r="D70" s="28"/>
      <c r="E70" s="28"/>
      <c r="F70" s="28"/>
      <c r="G70" s="28"/>
      <c r="H70" s="28"/>
      <c r="I70" s="29"/>
      <c r="J70" s="29"/>
    </row>
    <row r="71" spans="1:19" x14ac:dyDescent="0.2">
      <c r="A71" s="28"/>
      <c r="B71" s="28" t="s">
        <v>70</v>
      </c>
      <c r="C71" s="28"/>
      <c r="D71" s="28"/>
      <c r="E71" s="28"/>
      <c r="F71" s="28"/>
      <c r="G71" s="28"/>
      <c r="H71" s="28"/>
      <c r="I71" s="29"/>
      <c r="J71" s="29"/>
    </row>
    <row r="72" spans="1:19" x14ac:dyDescent="0.2">
      <c r="A72" s="28"/>
      <c r="B72" s="28" t="s">
        <v>69</v>
      </c>
      <c r="C72" s="28"/>
      <c r="D72" s="28"/>
      <c r="E72" s="28"/>
      <c r="F72" s="28"/>
      <c r="G72" s="28"/>
      <c r="H72" s="28"/>
      <c r="I72" s="29"/>
      <c r="J72" s="29"/>
    </row>
    <row r="73" spans="1:19" x14ac:dyDescent="0.2">
      <c r="A73" s="28"/>
      <c r="B73" s="28" t="s">
        <v>68</v>
      </c>
      <c r="C73" s="28"/>
      <c r="D73" s="28"/>
      <c r="E73" s="28"/>
      <c r="F73" s="28"/>
      <c r="G73" s="28"/>
      <c r="H73" s="28"/>
      <c r="I73" s="29"/>
      <c r="J73" s="29"/>
    </row>
    <row r="74" spans="1:19" x14ac:dyDescent="0.2">
      <c r="A74" s="28"/>
      <c r="B74" s="28" t="s">
        <v>67</v>
      </c>
      <c r="C74" s="28"/>
      <c r="D74" s="28"/>
      <c r="E74" s="28"/>
      <c r="F74" s="28"/>
      <c r="G74" s="28"/>
      <c r="H74" s="28"/>
      <c r="I74" s="29"/>
      <c r="J74" s="29"/>
    </row>
    <row r="75" spans="1:19" x14ac:dyDescent="0.2">
      <c r="A75" s="28"/>
      <c r="B75" s="28" t="s">
        <v>65</v>
      </c>
      <c r="C75" s="28"/>
      <c r="D75" s="28"/>
      <c r="E75" s="28"/>
      <c r="F75" s="28"/>
      <c r="G75" s="28"/>
      <c r="H75" s="28"/>
      <c r="I75" s="29"/>
      <c r="J75" s="29"/>
    </row>
    <row r="76" spans="1:19" x14ac:dyDescent="0.2">
      <c r="A76" s="28"/>
      <c r="B76" s="28" t="s">
        <v>66</v>
      </c>
      <c r="C76" s="28"/>
      <c r="D76" s="28"/>
      <c r="E76" s="28"/>
      <c r="F76" s="28"/>
      <c r="G76" s="28"/>
      <c r="H76" s="28"/>
      <c r="I76" s="29"/>
      <c r="J76" s="29"/>
    </row>
    <row r="77" spans="1:19" x14ac:dyDescent="0.2">
      <c r="A77" s="28"/>
      <c r="B77" s="28" t="s">
        <v>65</v>
      </c>
      <c r="C77" s="28"/>
      <c r="D77" s="28"/>
      <c r="E77" s="28"/>
      <c r="F77" s="28"/>
      <c r="G77" s="28"/>
      <c r="H77" s="28"/>
      <c r="I77" s="29"/>
      <c r="J77" s="29"/>
    </row>
    <row r="78" spans="1:19" x14ac:dyDescent="0.2">
      <c r="A78" s="28"/>
      <c r="B78" s="28"/>
      <c r="C78" s="28"/>
      <c r="D78" s="28"/>
      <c r="E78" s="28"/>
      <c r="F78" s="28"/>
      <c r="G78" s="28"/>
      <c r="H78" s="28"/>
      <c r="I78" s="27"/>
      <c r="J78" s="27"/>
    </row>
  </sheetData>
  <autoFilter ref="A5:T67">
    <sortState ref="A19:R19">
      <sortCondition ref="B5:B71"/>
    </sortState>
  </autoFilter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Q61"/>
  <sheetViews>
    <sheetView zoomScale="85" zoomScaleNormal="85" workbookViewId="0">
      <selection activeCell="E31" sqref="E30:E31"/>
    </sheetView>
  </sheetViews>
  <sheetFormatPr baseColWidth="10" defaultColWidth="11.42578125" defaultRowHeight="12.75" x14ac:dyDescent="0.2"/>
  <cols>
    <col min="1" max="1" width="15.42578125" style="26" customWidth="1"/>
    <col min="2" max="2" width="12.140625" style="26" bestFit="1" customWidth="1"/>
    <col min="3" max="3" width="10.42578125" style="26" bestFit="1" customWidth="1"/>
    <col min="4" max="4" width="10.42578125" style="26" customWidth="1"/>
    <col min="5" max="5" width="10.7109375" style="26" bestFit="1" customWidth="1"/>
    <col min="6" max="6" width="20.140625" style="26" bestFit="1" customWidth="1"/>
    <col min="7" max="7" width="12.42578125" style="26" customWidth="1"/>
    <col min="8" max="8" width="12.42578125" style="26" bestFit="1" customWidth="1"/>
    <col min="9" max="9" width="12.7109375" style="26" bestFit="1" customWidth="1"/>
    <col min="10" max="10" width="9.7109375" style="26" customWidth="1"/>
    <col min="11" max="11" width="12.42578125" style="26" bestFit="1" customWidth="1"/>
    <col min="12" max="12" width="11.85546875" style="26" bestFit="1" customWidth="1"/>
    <col min="13" max="13" width="11" style="26" bestFit="1" customWidth="1"/>
    <col min="14" max="14" width="13.28515625" style="26" bestFit="1" customWidth="1"/>
    <col min="15" max="16" width="11.85546875" style="26" bestFit="1" customWidth="1"/>
    <col min="17" max="17" width="17" style="26" bestFit="1" customWidth="1"/>
    <col min="18" max="16384" width="11.42578125" style="26"/>
  </cols>
  <sheetData>
    <row r="2" spans="1:17" x14ac:dyDescent="0.2">
      <c r="A2" s="113" t="s">
        <v>149</v>
      </c>
    </row>
    <row r="3" spans="1:17" x14ac:dyDescent="0.2">
      <c r="A3" s="113" t="s">
        <v>148</v>
      </c>
    </row>
    <row r="4" spans="1:17" x14ac:dyDescent="0.2">
      <c r="A4" s="153"/>
      <c r="B4" s="152"/>
      <c r="C4" s="152"/>
      <c r="D4" s="152"/>
      <c r="E4" s="152"/>
      <c r="F4" s="152"/>
      <c r="G4" s="152"/>
      <c r="H4" s="152"/>
      <c r="I4" s="152"/>
    </row>
    <row r="5" spans="1:17" ht="13.5" thickBot="1" x14ac:dyDescent="0.25">
      <c r="Q5" s="112"/>
    </row>
    <row r="6" spans="1:17" ht="41.25" customHeight="1" x14ac:dyDescent="0.2">
      <c r="A6" s="111" t="s">
        <v>147</v>
      </c>
      <c r="B6" s="111" t="s">
        <v>146</v>
      </c>
      <c r="C6" s="108" t="s">
        <v>145</v>
      </c>
      <c r="D6" s="155"/>
      <c r="E6" s="110" t="s">
        <v>144</v>
      </c>
      <c r="F6" s="107" t="s">
        <v>161</v>
      </c>
      <c r="G6" s="108" t="s">
        <v>142</v>
      </c>
      <c r="H6" s="107" t="s">
        <v>141</v>
      </c>
      <c r="I6" s="108" t="s">
        <v>140</v>
      </c>
      <c r="J6" s="107" t="s">
        <v>139</v>
      </c>
      <c r="K6" s="108" t="s">
        <v>138</v>
      </c>
      <c r="L6" s="107" t="s">
        <v>137</v>
      </c>
      <c r="M6" s="108" t="s">
        <v>0</v>
      </c>
      <c r="N6" s="107" t="s">
        <v>1</v>
      </c>
      <c r="O6" s="108" t="s">
        <v>136</v>
      </c>
      <c r="P6" s="107" t="s">
        <v>135</v>
      </c>
      <c r="Q6" s="105" t="s">
        <v>160</v>
      </c>
    </row>
    <row r="7" spans="1:17" x14ac:dyDescent="0.2">
      <c r="A7" s="130" t="s">
        <v>130</v>
      </c>
      <c r="B7" s="130" t="s">
        <v>51</v>
      </c>
      <c r="C7" s="150" t="s">
        <v>152</v>
      </c>
      <c r="D7" s="163" t="s">
        <v>198</v>
      </c>
      <c r="E7" s="127">
        <v>22</v>
      </c>
      <c r="F7" s="126" t="s">
        <v>151</v>
      </c>
      <c r="G7" s="125">
        <v>1615</v>
      </c>
      <c r="H7" s="124">
        <v>2080</v>
      </c>
      <c r="I7" s="125">
        <v>1750</v>
      </c>
      <c r="J7" s="124">
        <v>2200</v>
      </c>
      <c r="K7" s="125">
        <v>1840</v>
      </c>
      <c r="L7" s="124">
        <v>2290</v>
      </c>
      <c r="M7" s="125">
        <v>1615</v>
      </c>
      <c r="N7" s="124">
        <v>2125</v>
      </c>
      <c r="O7" s="123">
        <v>1681</v>
      </c>
      <c r="P7" s="122">
        <v>2204</v>
      </c>
      <c r="Q7" s="121">
        <v>90</v>
      </c>
    </row>
    <row r="8" spans="1:17" x14ac:dyDescent="0.2">
      <c r="A8" s="129" t="s">
        <v>127</v>
      </c>
      <c r="B8" s="129" t="s">
        <v>2</v>
      </c>
      <c r="C8" s="150" t="s">
        <v>150</v>
      </c>
      <c r="D8" s="163" t="s">
        <v>204</v>
      </c>
      <c r="E8" s="127">
        <v>19</v>
      </c>
      <c r="F8" s="126"/>
      <c r="G8" s="125">
        <v>1077</v>
      </c>
      <c r="H8" s="124">
        <v>1284</v>
      </c>
      <c r="I8" s="125">
        <v>1212</v>
      </c>
      <c r="J8" s="124">
        <v>1404</v>
      </c>
      <c r="K8" s="125">
        <v>1302</v>
      </c>
      <c r="L8" s="124">
        <v>1494</v>
      </c>
      <c r="M8" s="125">
        <v>1077</v>
      </c>
      <c r="N8" s="124">
        <v>1329</v>
      </c>
      <c r="O8" s="123">
        <v>1143</v>
      </c>
      <c r="P8" s="122">
        <v>1408</v>
      </c>
      <c r="Q8" s="121">
        <v>90</v>
      </c>
    </row>
    <row r="9" spans="1:17" x14ac:dyDescent="0.2">
      <c r="A9" s="129" t="s">
        <v>123</v>
      </c>
      <c r="B9" s="129" t="s">
        <v>126</v>
      </c>
      <c r="C9" s="150" t="s">
        <v>152</v>
      </c>
      <c r="D9" s="163" t="s">
        <v>166</v>
      </c>
      <c r="E9" s="127">
        <v>55</v>
      </c>
      <c r="F9" s="126" t="s">
        <v>44</v>
      </c>
      <c r="G9" s="125">
        <v>1397.15</v>
      </c>
      <c r="H9" s="124">
        <v>1835.3</v>
      </c>
      <c r="I9" s="125">
        <v>1532.15</v>
      </c>
      <c r="J9" s="124">
        <v>1955.3</v>
      </c>
      <c r="K9" s="125">
        <v>1622.15</v>
      </c>
      <c r="L9" s="124">
        <v>2045.3</v>
      </c>
      <c r="M9" s="125">
        <v>1397.15</v>
      </c>
      <c r="N9" s="124">
        <v>1880.3</v>
      </c>
      <c r="O9" s="123">
        <v>1463.15</v>
      </c>
      <c r="P9" s="122">
        <v>1959.3</v>
      </c>
      <c r="Q9" s="121">
        <v>90</v>
      </c>
    </row>
    <row r="10" spans="1:17" x14ac:dyDescent="0.2">
      <c r="A10" s="130" t="s">
        <v>123</v>
      </c>
      <c r="B10" s="130" t="s">
        <v>4</v>
      </c>
      <c r="C10" s="150" t="s">
        <v>152</v>
      </c>
      <c r="D10" s="163" t="s">
        <v>167</v>
      </c>
      <c r="E10" s="151">
        <v>49</v>
      </c>
      <c r="F10" s="126" t="s">
        <v>44</v>
      </c>
      <c r="G10" s="125">
        <v>1397.15</v>
      </c>
      <c r="H10" s="124">
        <v>1835.3</v>
      </c>
      <c r="I10" s="125">
        <v>1532.15</v>
      </c>
      <c r="J10" s="124">
        <v>1955.3</v>
      </c>
      <c r="K10" s="125">
        <v>1622.15</v>
      </c>
      <c r="L10" s="124">
        <v>2045.3</v>
      </c>
      <c r="M10" s="125">
        <v>1397.15</v>
      </c>
      <c r="N10" s="124">
        <v>1880.3</v>
      </c>
      <c r="O10" s="123">
        <v>1463.15</v>
      </c>
      <c r="P10" s="122">
        <v>1959.3</v>
      </c>
      <c r="Q10" s="121">
        <v>90</v>
      </c>
    </row>
    <row r="11" spans="1:17" x14ac:dyDescent="0.2">
      <c r="A11" s="130" t="s">
        <v>123</v>
      </c>
      <c r="B11" s="130" t="s">
        <v>5</v>
      </c>
      <c r="C11" s="150" t="s">
        <v>152</v>
      </c>
      <c r="D11" s="163" t="s">
        <v>168</v>
      </c>
      <c r="E11" s="127">
        <v>42</v>
      </c>
      <c r="F11" s="126" t="s">
        <v>44</v>
      </c>
      <c r="G11" s="125">
        <v>1397.15</v>
      </c>
      <c r="H11" s="124">
        <v>1835.3</v>
      </c>
      <c r="I11" s="125">
        <v>1532.15</v>
      </c>
      <c r="J11" s="124">
        <v>1955.3</v>
      </c>
      <c r="K11" s="125">
        <v>1622.15</v>
      </c>
      <c r="L11" s="124">
        <v>2045.3</v>
      </c>
      <c r="M11" s="125">
        <v>1397.15</v>
      </c>
      <c r="N11" s="124">
        <v>1880.3</v>
      </c>
      <c r="O11" s="123">
        <v>1463.15</v>
      </c>
      <c r="P11" s="122">
        <v>1959.3</v>
      </c>
      <c r="Q11" s="121">
        <v>90</v>
      </c>
    </row>
    <row r="12" spans="1:17" x14ac:dyDescent="0.2">
      <c r="A12" s="130" t="s">
        <v>123</v>
      </c>
      <c r="B12" s="130" t="s">
        <v>6</v>
      </c>
      <c r="C12" s="150" t="s">
        <v>152</v>
      </c>
      <c r="D12" s="163" t="s">
        <v>169</v>
      </c>
      <c r="E12" s="127">
        <v>55</v>
      </c>
      <c r="F12" s="126" t="s">
        <v>44</v>
      </c>
      <c r="G12" s="125">
        <v>1397.15</v>
      </c>
      <c r="H12" s="124">
        <v>1835.3</v>
      </c>
      <c r="I12" s="125">
        <v>1532.15</v>
      </c>
      <c r="J12" s="124">
        <v>1955.3</v>
      </c>
      <c r="K12" s="125">
        <v>1622.15</v>
      </c>
      <c r="L12" s="124">
        <v>2045.3</v>
      </c>
      <c r="M12" s="125">
        <v>1397.15</v>
      </c>
      <c r="N12" s="124">
        <v>1880.3</v>
      </c>
      <c r="O12" s="123">
        <v>1463.15</v>
      </c>
      <c r="P12" s="122">
        <v>1959.3</v>
      </c>
      <c r="Q12" s="121">
        <v>90</v>
      </c>
    </row>
    <row r="13" spans="1:17" x14ac:dyDescent="0.2">
      <c r="A13" s="130" t="s">
        <v>123</v>
      </c>
      <c r="B13" s="130" t="s">
        <v>7</v>
      </c>
      <c r="C13" s="150" t="s">
        <v>152</v>
      </c>
      <c r="D13" s="163" t="s">
        <v>170</v>
      </c>
      <c r="E13" s="151">
        <v>52</v>
      </c>
      <c r="F13" s="126" t="s">
        <v>44</v>
      </c>
      <c r="G13" s="125">
        <v>1397.15</v>
      </c>
      <c r="H13" s="124">
        <v>1835.3</v>
      </c>
      <c r="I13" s="125">
        <v>1532.15</v>
      </c>
      <c r="J13" s="124">
        <v>1955.3</v>
      </c>
      <c r="K13" s="125">
        <v>1622.15</v>
      </c>
      <c r="L13" s="124">
        <v>2045.3</v>
      </c>
      <c r="M13" s="125">
        <v>1397.15</v>
      </c>
      <c r="N13" s="124">
        <v>1880.3</v>
      </c>
      <c r="O13" s="123">
        <v>1463.15</v>
      </c>
      <c r="P13" s="122">
        <v>1959.3</v>
      </c>
      <c r="Q13" s="121">
        <v>90</v>
      </c>
    </row>
    <row r="14" spans="1:17" x14ac:dyDescent="0.2">
      <c r="A14" s="130" t="s">
        <v>8</v>
      </c>
      <c r="B14" s="130" t="s">
        <v>8</v>
      </c>
      <c r="C14" s="150" t="s">
        <v>152</v>
      </c>
      <c r="D14" s="163" t="s">
        <v>171</v>
      </c>
      <c r="E14" s="127">
        <v>29</v>
      </c>
      <c r="F14" s="126" t="s">
        <v>157</v>
      </c>
      <c r="G14" s="125">
        <v>1576.42</v>
      </c>
      <c r="H14" s="124">
        <v>1768.8700000000001</v>
      </c>
      <c r="I14" s="125">
        <v>1711.42</v>
      </c>
      <c r="J14" s="124">
        <v>1888.8700000000001</v>
      </c>
      <c r="K14" s="125">
        <v>1801.42</v>
      </c>
      <c r="L14" s="124">
        <v>1978.8700000000001</v>
      </c>
      <c r="M14" s="125">
        <v>1576.42</v>
      </c>
      <c r="N14" s="124">
        <v>1813.8700000000001</v>
      </c>
      <c r="O14" s="123">
        <v>1642.42</v>
      </c>
      <c r="P14" s="122">
        <v>1892.8700000000001</v>
      </c>
      <c r="Q14" s="121">
        <v>90</v>
      </c>
    </row>
    <row r="15" spans="1:17" x14ac:dyDescent="0.2">
      <c r="A15" s="130" t="s">
        <v>121</v>
      </c>
      <c r="B15" s="130" t="s">
        <v>9</v>
      </c>
      <c r="C15" s="150" t="s">
        <v>150</v>
      </c>
      <c r="D15" s="163" t="s">
        <v>210</v>
      </c>
      <c r="E15" s="127">
        <v>15</v>
      </c>
      <c r="F15" s="126"/>
      <c r="G15" s="125">
        <v>1077</v>
      </c>
      <c r="H15" s="124">
        <v>1284</v>
      </c>
      <c r="I15" s="125">
        <v>1212</v>
      </c>
      <c r="J15" s="124">
        <v>1404</v>
      </c>
      <c r="K15" s="125">
        <v>1302</v>
      </c>
      <c r="L15" s="124">
        <v>1494</v>
      </c>
      <c r="M15" s="125">
        <v>1077</v>
      </c>
      <c r="N15" s="124">
        <v>1329</v>
      </c>
      <c r="O15" s="123">
        <v>1143</v>
      </c>
      <c r="P15" s="122">
        <v>1408</v>
      </c>
      <c r="Q15" s="121">
        <v>90</v>
      </c>
    </row>
    <row r="16" spans="1:17" x14ac:dyDescent="0.2">
      <c r="A16" s="130" t="s">
        <v>120</v>
      </c>
      <c r="B16" s="130" t="s">
        <v>10</v>
      </c>
      <c r="C16" s="150" t="s">
        <v>152</v>
      </c>
      <c r="D16" s="163" t="s">
        <v>233</v>
      </c>
      <c r="E16" s="127">
        <v>31</v>
      </c>
      <c r="F16" s="126" t="s">
        <v>159</v>
      </c>
      <c r="G16" s="125">
        <v>1292</v>
      </c>
      <c r="H16" s="124">
        <v>1748</v>
      </c>
      <c r="I16" s="125">
        <v>1427</v>
      </c>
      <c r="J16" s="124">
        <v>1868</v>
      </c>
      <c r="K16" s="125">
        <v>1517</v>
      </c>
      <c r="L16" s="124">
        <v>1958</v>
      </c>
      <c r="M16" s="125">
        <v>1292</v>
      </c>
      <c r="N16" s="124">
        <v>1793</v>
      </c>
      <c r="O16" s="123">
        <v>1358</v>
      </c>
      <c r="P16" s="122">
        <v>1872</v>
      </c>
      <c r="Q16" s="121">
        <v>90</v>
      </c>
    </row>
    <row r="17" spans="1:17" x14ac:dyDescent="0.2">
      <c r="A17" s="130" t="s">
        <v>120</v>
      </c>
      <c r="B17" s="130" t="s">
        <v>11</v>
      </c>
      <c r="C17" s="150" t="s">
        <v>150</v>
      </c>
      <c r="D17" s="163" t="s">
        <v>212</v>
      </c>
      <c r="E17" s="127">
        <v>29</v>
      </c>
      <c r="F17" s="126"/>
      <c r="G17" s="125">
        <v>1402</v>
      </c>
      <c r="H17" s="124">
        <v>2019</v>
      </c>
      <c r="I17" s="125">
        <v>1537</v>
      </c>
      <c r="J17" s="124">
        <v>2139</v>
      </c>
      <c r="K17" s="125">
        <v>1627</v>
      </c>
      <c r="L17" s="124">
        <v>2229</v>
      </c>
      <c r="M17" s="125">
        <v>1402</v>
      </c>
      <c r="N17" s="124">
        <v>2064</v>
      </c>
      <c r="O17" s="123">
        <v>1468</v>
      </c>
      <c r="P17" s="122">
        <v>2143</v>
      </c>
      <c r="Q17" s="121">
        <v>90</v>
      </c>
    </row>
    <row r="18" spans="1:17" x14ac:dyDescent="0.2">
      <c r="A18" s="130" t="s">
        <v>118</v>
      </c>
      <c r="B18" s="130" t="s">
        <v>13</v>
      </c>
      <c r="C18" s="150" t="s">
        <v>150</v>
      </c>
      <c r="D18" s="163" t="s">
        <v>213</v>
      </c>
      <c r="E18" s="127">
        <v>30</v>
      </c>
      <c r="F18" s="126"/>
      <c r="G18" s="131">
        <v>1344.37</v>
      </c>
      <c r="H18" s="124">
        <v>1532.27</v>
      </c>
      <c r="I18" s="125">
        <v>1479.37</v>
      </c>
      <c r="J18" s="124">
        <v>1652.27</v>
      </c>
      <c r="K18" s="125">
        <v>1569.37</v>
      </c>
      <c r="L18" s="124">
        <v>1742.27</v>
      </c>
      <c r="M18" s="125">
        <v>1344.37</v>
      </c>
      <c r="N18" s="124">
        <v>1577.27</v>
      </c>
      <c r="O18" s="123">
        <v>1410.37</v>
      </c>
      <c r="P18" s="122">
        <v>1656.27</v>
      </c>
      <c r="Q18" s="121">
        <v>90</v>
      </c>
    </row>
    <row r="19" spans="1:17" x14ac:dyDescent="0.2">
      <c r="A19" s="130" t="s">
        <v>117</v>
      </c>
      <c r="B19" s="130" t="s">
        <v>15</v>
      </c>
      <c r="C19" s="150" t="s">
        <v>150</v>
      </c>
      <c r="D19" s="163" t="s">
        <v>214</v>
      </c>
      <c r="E19" s="127">
        <v>14</v>
      </c>
      <c r="F19" s="126"/>
      <c r="G19" s="125">
        <v>1177</v>
      </c>
      <c r="H19" s="124">
        <v>1759</v>
      </c>
      <c r="I19" s="125">
        <v>1312</v>
      </c>
      <c r="J19" s="124">
        <v>1879</v>
      </c>
      <c r="K19" s="125">
        <v>1402</v>
      </c>
      <c r="L19" s="124">
        <v>1969</v>
      </c>
      <c r="M19" s="125">
        <v>1177</v>
      </c>
      <c r="N19" s="124">
        <v>1804</v>
      </c>
      <c r="O19" s="123">
        <v>1243</v>
      </c>
      <c r="P19" s="122">
        <v>1883</v>
      </c>
      <c r="Q19" s="121">
        <v>90</v>
      </c>
    </row>
    <row r="20" spans="1:17" x14ac:dyDescent="0.2">
      <c r="A20" s="130" t="s">
        <v>116</v>
      </c>
      <c r="B20" s="130" t="s">
        <v>16</v>
      </c>
      <c r="C20" s="150" t="s">
        <v>150</v>
      </c>
      <c r="D20" s="163" t="s">
        <v>215</v>
      </c>
      <c r="E20" s="127">
        <v>7</v>
      </c>
      <c r="F20" s="126"/>
      <c r="G20" s="125">
        <v>1245</v>
      </c>
      <c r="H20" s="124">
        <v>1485</v>
      </c>
      <c r="I20" s="125">
        <v>1380</v>
      </c>
      <c r="J20" s="124">
        <v>1605</v>
      </c>
      <c r="K20" s="125">
        <v>1470</v>
      </c>
      <c r="L20" s="124">
        <v>1695</v>
      </c>
      <c r="M20" s="125">
        <v>1245</v>
      </c>
      <c r="N20" s="124">
        <v>1530</v>
      </c>
      <c r="O20" s="123">
        <v>1311</v>
      </c>
      <c r="P20" s="122">
        <v>1609</v>
      </c>
      <c r="Q20" s="121">
        <v>90</v>
      </c>
    </row>
    <row r="21" spans="1:17" x14ac:dyDescent="0.2">
      <c r="A21" s="130" t="s">
        <v>115</v>
      </c>
      <c r="B21" s="130" t="s">
        <v>17</v>
      </c>
      <c r="C21" s="150" t="s">
        <v>152</v>
      </c>
      <c r="D21" s="163" t="s">
        <v>174</v>
      </c>
      <c r="E21" s="127">
        <v>21</v>
      </c>
      <c r="F21" s="126" t="s">
        <v>15</v>
      </c>
      <c r="G21" s="125">
        <v>1327</v>
      </c>
      <c r="H21" s="124">
        <v>1909</v>
      </c>
      <c r="I21" s="125">
        <v>1462</v>
      </c>
      <c r="J21" s="124">
        <v>2029</v>
      </c>
      <c r="K21" s="125">
        <v>1552</v>
      </c>
      <c r="L21" s="124">
        <v>2119</v>
      </c>
      <c r="M21" s="125">
        <v>1327</v>
      </c>
      <c r="N21" s="124">
        <v>1954</v>
      </c>
      <c r="O21" s="123">
        <v>1393</v>
      </c>
      <c r="P21" s="122">
        <v>2033</v>
      </c>
      <c r="Q21" s="121">
        <v>90</v>
      </c>
    </row>
    <row r="22" spans="1:17" x14ac:dyDescent="0.2">
      <c r="A22" s="130" t="s">
        <v>114</v>
      </c>
      <c r="B22" s="130" t="s">
        <v>18</v>
      </c>
      <c r="C22" s="150" t="s">
        <v>150</v>
      </c>
      <c r="D22" s="163" t="s">
        <v>216</v>
      </c>
      <c r="E22" s="127">
        <v>13</v>
      </c>
      <c r="F22" s="126"/>
      <c r="G22" s="125">
        <v>1095</v>
      </c>
      <c r="H22" s="124">
        <v>1285</v>
      </c>
      <c r="I22" s="125">
        <v>1230</v>
      </c>
      <c r="J22" s="124">
        <v>1405</v>
      </c>
      <c r="K22" s="125">
        <v>1320</v>
      </c>
      <c r="L22" s="124">
        <v>1495</v>
      </c>
      <c r="M22" s="125">
        <v>1095</v>
      </c>
      <c r="N22" s="124">
        <v>1330</v>
      </c>
      <c r="O22" s="123">
        <v>1161</v>
      </c>
      <c r="P22" s="122">
        <v>1409</v>
      </c>
      <c r="Q22" s="121">
        <v>90</v>
      </c>
    </row>
    <row r="23" spans="1:17" x14ac:dyDescent="0.2">
      <c r="A23" s="130" t="s">
        <v>19</v>
      </c>
      <c r="B23" s="130" t="s">
        <v>19</v>
      </c>
      <c r="C23" s="150" t="s">
        <v>150</v>
      </c>
      <c r="D23" s="163" t="s">
        <v>217</v>
      </c>
      <c r="E23" s="127">
        <v>30</v>
      </c>
      <c r="F23" s="126"/>
      <c r="G23" s="131">
        <v>1344.37</v>
      </c>
      <c r="H23" s="124">
        <v>1532.27</v>
      </c>
      <c r="I23" s="125">
        <v>1479.37</v>
      </c>
      <c r="J23" s="124">
        <v>1652.27</v>
      </c>
      <c r="K23" s="125">
        <v>1569.37</v>
      </c>
      <c r="L23" s="124">
        <v>1742.27</v>
      </c>
      <c r="M23" s="125">
        <v>1344.37</v>
      </c>
      <c r="N23" s="124">
        <v>1577.27</v>
      </c>
      <c r="O23" s="123">
        <v>1410.37</v>
      </c>
      <c r="P23" s="122">
        <v>1656.27</v>
      </c>
      <c r="Q23" s="121">
        <v>90</v>
      </c>
    </row>
    <row r="24" spans="1:17" x14ac:dyDescent="0.2">
      <c r="A24" s="130" t="s">
        <v>113</v>
      </c>
      <c r="B24" s="130" t="s">
        <v>22</v>
      </c>
      <c r="C24" s="150" t="s">
        <v>150</v>
      </c>
      <c r="D24" s="163" t="s">
        <v>218</v>
      </c>
      <c r="E24" s="127">
        <v>29</v>
      </c>
      <c r="F24" s="126"/>
      <c r="G24" s="125">
        <v>1247</v>
      </c>
      <c r="H24" s="124">
        <v>1535</v>
      </c>
      <c r="I24" s="125">
        <v>1382</v>
      </c>
      <c r="J24" s="124">
        <v>1655</v>
      </c>
      <c r="K24" s="125">
        <v>1472</v>
      </c>
      <c r="L24" s="124">
        <v>1745</v>
      </c>
      <c r="M24" s="125">
        <v>1247</v>
      </c>
      <c r="N24" s="124">
        <v>1580</v>
      </c>
      <c r="O24" s="123">
        <v>1313</v>
      </c>
      <c r="P24" s="122">
        <v>1659</v>
      </c>
      <c r="Q24" s="121">
        <v>90</v>
      </c>
    </row>
    <row r="25" spans="1:17" x14ac:dyDescent="0.2">
      <c r="A25" s="130" t="s">
        <v>106</v>
      </c>
      <c r="B25" s="130" t="s">
        <v>24</v>
      </c>
      <c r="C25" s="150" t="s">
        <v>150</v>
      </c>
      <c r="D25" s="163" t="s">
        <v>219</v>
      </c>
      <c r="E25" s="127">
        <v>10</v>
      </c>
      <c r="F25" s="126"/>
      <c r="G25" s="125">
        <v>1227.8899999999999</v>
      </c>
      <c r="H25" s="124">
        <v>1369.38</v>
      </c>
      <c r="I25" s="125">
        <v>1362.8899999999999</v>
      </c>
      <c r="J25" s="124">
        <v>1489.38</v>
      </c>
      <c r="K25" s="125">
        <v>1452.8899999999999</v>
      </c>
      <c r="L25" s="124">
        <v>1579.38</v>
      </c>
      <c r="M25" s="125">
        <v>1227.8899999999999</v>
      </c>
      <c r="N25" s="124">
        <v>1414.38</v>
      </c>
      <c r="O25" s="123">
        <v>1293.8899999999999</v>
      </c>
      <c r="P25" s="122">
        <v>1493.38</v>
      </c>
      <c r="Q25" s="121">
        <v>90</v>
      </c>
    </row>
    <row r="26" spans="1:17" x14ac:dyDescent="0.2">
      <c r="A26" s="130" t="s">
        <v>105</v>
      </c>
      <c r="B26" s="130" t="s">
        <v>25</v>
      </c>
      <c r="C26" s="150" t="s">
        <v>152</v>
      </c>
      <c r="D26" s="163" t="s">
        <v>178</v>
      </c>
      <c r="E26" s="127">
        <v>39</v>
      </c>
      <c r="F26" s="126" t="s">
        <v>19</v>
      </c>
      <c r="G26" s="125">
        <v>1489.97</v>
      </c>
      <c r="H26" s="124">
        <v>1714.27</v>
      </c>
      <c r="I26" s="125">
        <v>1624.97</v>
      </c>
      <c r="J26" s="124">
        <v>1834.27</v>
      </c>
      <c r="K26" s="125">
        <v>1714.97</v>
      </c>
      <c r="L26" s="124">
        <v>1924.27</v>
      </c>
      <c r="M26" s="125">
        <v>1489.97</v>
      </c>
      <c r="N26" s="124">
        <v>1759.27</v>
      </c>
      <c r="O26" s="123">
        <v>1555.97</v>
      </c>
      <c r="P26" s="122">
        <v>1838.27</v>
      </c>
      <c r="Q26" s="121">
        <v>90</v>
      </c>
    </row>
    <row r="27" spans="1:17" x14ac:dyDescent="0.2">
      <c r="A27" s="130" t="s">
        <v>103</v>
      </c>
      <c r="B27" s="130" t="s">
        <v>27</v>
      </c>
      <c r="C27" s="150" t="s">
        <v>150</v>
      </c>
      <c r="D27" s="163" t="s">
        <v>220</v>
      </c>
      <c r="E27" s="127">
        <v>40</v>
      </c>
      <c r="F27" s="126"/>
      <c r="G27" s="131">
        <v>1344.37</v>
      </c>
      <c r="H27" s="124">
        <v>1532.27</v>
      </c>
      <c r="I27" s="125">
        <v>1479.37</v>
      </c>
      <c r="J27" s="124">
        <v>1652.27</v>
      </c>
      <c r="K27" s="125">
        <v>1569.37</v>
      </c>
      <c r="L27" s="124">
        <v>1742.27</v>
      </c>
      <c r="M27" s="125">
        <v>1344.37</v>
      </c>
      <c r="N27" s="124">
        <v>1577.27</v>
      </c>
      <c r="O27" s="123">
        <v>1410.37</v>
      </c>
      <c r="P27" s="122">
        <v>1656.27</v>
      </c>
      <c r="Q27" s="121">
        <v>90</v>
      </c>
    </row>
    <row r="28" spans="1:17" x14ac:dyDescent="0.2">
      <c r="A28" s="130" t="s">
        <v>28</v>
      </c>
      <c r="B28" s="130" t="s">
        <v>28</v>
      </c>
      <c r="C28" s="128" t="s">
        <v>152</v>
      </c>
      <c r="D28" s="164" t="s">
        <v>180</v>
      </c>
      <c r="E28" s="127">
        <v>30</v>
      </c>
      <c r="F28" s="126" t="s">
        <v>157</v>
      </c>
      <c r="G28" s="125">
        <v>1621.92</v>
      </c>
      <c r="H28" s="124">
        <v>1882.6200000000001</v>
      </c>
      <c r="I28" s="125">
        <v>1756.92</v>
      </c>
      <c r="J28" s="124">
        <v>2002.6200000000001</v>
      </c>
      <c r="K28" s="125">
        <v>1846.92</v>
      </c>
      <c r="L28" s="124">
        <v>2092.62</v>
      </c>
      <c r="M28" s="125">
        <v>1621.92</v>
      </c>
      <c r="N28" s="124">
        <v>1927.6200000000001</v>
      </c>
      <c r="O28" s="123">
        <v>1687.92</v>
      </c>
      <c r="P28" s="122">
        <v>2006.6200000000001</v>
      </c>
      <c r="Q28" s="121">
        <v>90</v>
      </c>
    </row>
    <row r="29" spans="1:17" x14ac:dyDescent="0.2">
      <c r="A29" s="130" t="s">
        <v>100</v>
      </c>
      <c r="B29" s="130" t="s">
        <v>31</v>
      </c>
      <c r="C29" s="128" t="s">
        <v>158</v>
      </c>
      <c r="D29" s="164" t="s">
        <v>183</v>
      </c>
      <c r="E29" s="127">
        <v>30</v>
      </c>
      <c r="F29" s="126" t="s">
        <v>44</v>
      </c>
      <c r="G29" s="131">
        <v>1344.37</v>
      </c>
      <c r="H29" s="124">
        <v>1532.27</v>
      </c>
      <c r="I29" s="125">
        <v>1479.37</v>
      </c>
      <c r="J29" s="124">
        <v>1652.27</v>
      </c>
      <c r="K29" s="125">
        <v>1569.37</v>
      </c>
      <c r="L29" s="124">
        <v>1742.27</v>
      </c>
      <c r="M29" s="125">
        <v>1344.37</v>
      </c>
      <c r="N29" s="124">
        <v>1577.27</v>
      </c>
      <c r="O29" s="123">
        <v>1410.37</v>
      </c>
      <c r="P29" s="122">
        <v>1656.27</v>
      </c>
      <c r="Q29" s="121">
        <v>90</v>
      </c>
    </row>
    <row r="30" spans="1:17" x14ac:dyDescent="0.2">
      <c r="A30" s="130" t="s">
        <v>99</v>
      </c>
      <c r="B30" s="130" t="s">
        <v>32</v>
      </c>
      <c r="C30" s="128" t="s">
        <v>150</v>
      </c>
      <c r="D30" s="164" t="s">
        <v>222</v>
      </c>
      <c r="E30" s="127">
        <v>10</v>
      </c>
      <c r="F30" s="126"/>
      <c r="G30" s="125">
        <v>1195</v>
      </c>
      <c r="H30" s="124">
        <v>1385</v>
      </c>
      <c r="I30" s="125">
        <v>1330</v>
      </c>
      <c r="J30" s="124">
        <v>1505</v>
      </c>
      <c r="K30" s="125">
        <v>1420</v>
      </c>
      <c r="L30" s="124">
        <v>1595</v>
      </c>
      <c r="M30" s="125">
        <v>1195</v>
      </c>
      <c r="N30" s="124">
        <v>1430</v>
      </c>
      <c r="O30" s="123">
        <v>1261</v>
      </c>
      <c r="P30" s="122">
        <v>1509</v>
      </c>
      <c r="Q30" s="121">
        <v>90</v>
      </c>
    </row>
    <row r="31" spans="1:17" x14ac:dyDescent="0.2">
      <c r="A31" s="130" t="s">
        <v>98</v>
      </c>
      <c r="B31" s="130" t="s">
        <v>33</v>
      </c>
      <c r="C31" s="128" t="s">
        <v>150</v>
      </c>
      <c r="D31" s="164" t="s">
        <v>223</v>
      </c>
      <c r="E31" s="127">
        <v>24</v>
      </c>
      <c r="F31" s="126"/>
      <c r="G31" s="125">
        <v>1394.42</v>
      </c>
      <c r="H31" s="124">
        <v>1650.57</v>
      </c>
      <c r="I31" s="125">
        <v>1529.42</v>
      </c>
      <c r="J31" s="124">
        <v>1770.57</v>
      </c>
      <c r="K31" s="125">
        <v>1619.42</v>
      </c>
      <c r="L31" s="124">
        <v>1860.57</v>
      </c>
      <c r="M31" s="125">
        <v>1394.42</v>
      </c>
      <c r="N31" s="124">
        <v>1695.57</v>
      </c>
      <c r="O31" s="123">
        <v>1460.42</v>
      </c>
      <c r="P31" s="122">
        <v>1774.57</v>
      </c>
      <c r="Q31" s="121">
        <v>90</v>
      </c>
    </row>
    <row r="32" spans="1:17" x14ac:dyDescent="0.2">
      <c r="A32" s="130" t="s">
        <v>98</v>
      </c>
      <c r="B32" s="130" t="s">
        <v>34</v>
      </c>
      <c r="C32" s="128" t="s">
        <v>150</v>
      </c>
      <c r="D32" s="164" t="s">
        <v>224</v>
      </c>
      <c r="E32" s="127">
        <v>22</v>
      </c>
      <c r="F32" s="126"/>
      <c r="G32" s="125">
        <v>1394.42</v>
      </c>
      <c r="H32" s="124">
        <v>1650.57</v>
      </c>
      <c r="I32" s="125">
        <v>1529.42</v>
      </c>
      <c r="J32" s="124">
        <v>1770.57</v>
      </c>
      <c r="K32" s="125">
        <v>1619.42</v>
      </c>
      <c r="L32" s="124">
        <v>1860.57</v>
      </c>
      <c r="M32" s="125">
        <v>1394.42</v>
      </c>
      <c r="N32" s="124">
        <v>1695.57</v>
      </c>
      <c r="O32" s="123">
        <v>1460.42</v>
      </c>
      <c r="P32" s="122">
        <v>1774.57</v>
      </c>
      <c r="Q32" s="121">
        <v>90</v>
      </c>
    </row>
    <row r="33" spans="1:17" x14ac:dyDescent="0.2">
      <c r="A33" s="130" t="s">
        <v>97</v>
      </c>
      <c r="B33" s="129" t="s">
        <v>35</v>
      </c>
      <c r="C33" s="150" t="s">
        <v>152</v>
      </c>
      <c r="D33" s="163" t="s">
        <v>225</v>
      </c>
      <c r="E33" s="127">
        <v>41</v>
      </c>
      <c r="F33" s="126" t="s">
        <v>44</v>
      </c>
      <c r="G33" s="125">
        <v>1390.78</v>
      </c>
      <c r="H33" s="124">
        <v>2079.1800000000003</v>
      </c>
      <c r="I33" s="125">
        <v>1525.78</v>
      </c>
      <c r="J33" s="124">
        <v>2199.1800000000003</v>
      </c>
      <c r="K33" s="125">
        <v>1615.78</v>
      </c>
      <c r="L33" s="124">
        <v>2289.1800000000003</v>
      </c>
      <c r="M33" s="125">
        <v>1390.78</v>
      </c>
      <c r="N33" s="124">
        <v>2124.1800000000003</v>
      </c>
      <c r="O33" s="123">
        <v>1456.78</v>
      </c>
      <c r="P33" s="122">
        <v>2203.1800000000003</v>
      </c>
      <c r="Q33" s="121">
        <v>90</v>
      </c>
    </row>
    <row r="34" spans="1:17" x14ac:dyDescent="0.2">
      <c r="A34" s="130" t="s">
        <v>95</v>
      </c>
      <c r="B34" s="130" t="s">
        <v>37</v>
      </c>
      <c r="C34" s="128" t="s">
        <v>152</v>
      </c>
      <c r="D34" s="164" t="s">
        <v>184</v>
      </c>
      <c r="E34" s="127">
        <v>26</v>
      </c>
      <c r="F34" s="126" t="s">
        <v>157</v>
      </c>
      <c r="G34" s="125">
        <v>1621.92</v>
      </c>
      <c r="H34" s="124">
        <v>1996.3700000000001</v>
      </c>
      <c r="I34" s="125">
        <v>1756.92</v>
      </c>
      <c r="J34" s="124">
        <v>2116.37</v>
      </c>
      <c r="K34" s="125">
        <v>1846.92</v>
      </c>
      <c r="L34" s="124">
        <v>2206.37</v>
      </c>
      <c r="M34" s="125">
        <v>1621.92</v>
      </c>
      <c r="N34" s="124">
        <v>2041.3700000000001</v>
      </c>
      <c r="O34" s="123">
        <v>1687.92</v>
      </c>
      <c r="P34" s="122">
        <v>2120.37</v>
      </c>
      <c r="Q34" s="121">
        <v>90</v>
      </c>
    </row>
    <row r="35" spans="1:17" x14ac:dyDescent="0.2">
      <c r="A35" s="149" t="s">
        <v>91</v>
      </c>
      <c r="B35" s="149" t="s">
        <v>38</v>
      </c>
      <c r="C35" s="148" t="s">
        <v>152</v>
      </c>
      <c r="D35" s="165" t="s">
        <v>186</v>
      </c>
      <c r="E35" s="147">
        <v>49</v>
      </c>
      <c r="F35" s="126" t="s">
        <v>93</v>
      </c>
      <c r="G35" s="146">
        <v>1913</v>
      </c>
      <c r="H35" s="145">
        <v>2778</v>
      </c>
      <c r="I35" s="146">
        <v>2048</v>
      </c>
      <c r="J35" s="145">
        <v>2898</v>
      </c>
      <c r="K35" s="146">
        <v>2138</v>
      </c>
      <c r="L35" s="145">
        <v>2988</v>
      </c>
      <c r="M35" s="146">
        <v>1913</v>
      </c>
      <c r="N35" s="145">
        <v>2823</v>
      </c>
      <c r="O35" s="144">
        <v>1979</v>
      </c>
      <c r="P35" s="143">
        <v>2902</v>
      </c>
      <c r="Q35" s="142">
        <v>90</v>
      </c>
    </row>
    <row r="36" spans="1:17" s="80" customFormat="1" x14ac:dyDescent="0.2">
      <c r="A36" s="130" t="s">
        <v>89</v>
      </c>
      <c r="B36" s="130" t="s">
        <v>40</v>
      </c>
      <c r="C36" s="128" t="s">
        <v>152</v>
      </c>
      <c r="D36" s="164" t="s">
        <v>188</v>
      </c>
      <c r="E36" s="127">
        <v>41</v>
      </c>
      <c r="F36" s="126" t="s">
        <v>19</v>
      </c>
      <c r="G36" s="125">
        <v>1527.2800000000002</v>
      </c>
      <c r="H36" s="124">
        <v>1897.18</v>
      </c>
      <c r="I36" s="125">
        <v>1662.2800000000002</v>
      </c>
      <c r="J36" s="124">
        <v>2017.18</v>
      </c>
      <c r="K36" s="125">
        <v>1752.2800000000002</v>
      </c>
      <c r="L36" s="124">
        <v>2107.1800000000003</v>
      </c>
      <c r="M36" s="125">
        <v>1527.2800000000002</v>
      </c>
      <c r="N36" s="124">
        <v>1942.18</v>
      </c>
      <c r="O36" s="123">
        <v>1593.2800000000002</v>
      </c>
      <c r="P36" s="122">
        <v>2021.18</v>
      </c>
      <c r="Q36" s="121">
        <v>90</v>
      </c>
    </row>
    <row r="37" spans="1:17" x14ac:dyDescent="0.2">
      <c r="A37" s="141" t="s">
        <v>88</v>
      </c>
      <c r="B37" s="141" t="s">
        <v>156</v>
      </c>
      <c r="C37" s="140" t="s">
        <v>152</v>
      </c>
      <c r="D37" s="166" t="s">
        <v>199</v>
      </c>
      <c r="E37" s="139">
        <v>29</v>
      </c>
      <c r="F37" s="138" t="s">
        <v>155</v>
      </c>
      <c r="G37" s="137">
        <v>2410.8900000000003</v>
      </c>
      <c r="H37" s="136">
        <v>3004.65</v>
      </c>
      <c r="I37" s="137">
        <v>2545.8900000000003</v>
      </c>
      <c r="J37" s="136">
        <v>3124.65</v>
      </c>
      <c r="K37" s="137">
        <v>2635.8900000000003</v>
      </c>
      <c r="L37" s="136">
        <v>3214.65</v>
      </c>
      <c r="M37" s="137">
        <v>2410.8900000000003</v>
      </c>
      <c r="N37" s="136">
        <v>3049.65</v>
      </c>
      <c r="O37" s="135">
        <v>2476.8900000000003</v>
      </c>
      <c r="P37" s="134">
        <v>3128.65</v>
      </c>
      <c r="Q37" s="133">
        <v>90</v>
      </c>
    </row>
    <row r="38" spans="1:17" x14ac:dyDescent="0.2">
      <c r="A38" s="130" t="s">
        <v>85</v>
      </c>
      <c r="B38" s="130" t="s">
        <v>42</v>
      </c>
      <c r="C38" s="128" t="s">
        <v>152</v>
      </c>
      <c r="D38" s="164" t="s">
        <v>190</v>
      </c>
      <c r="E38" s="127">
        <v>25</v>
      </c>
      <c r="F38" s="126" t="s">
        <v>155</v>
      </c>
      <c r="G38" s="125">
        <v>1667.42</v>
      </c>
      <c r="H38" s="124">
        <v>1859.8700000000001</v>
      </c>
      <c r="I38" s="125">
        <v>1802.42</v>
      </c>
      <c r="J38" s="124">
        <v>1979.8700000000001</v>
      </c>
      <c r="K38" s="125">
        <v>1892.42</v>
      </c>
      <c r="L38" s="124">
        <v>2069.87</v>
      </c>
      <c r="M38" s="125">
        <v>1667.42</v>
      </c>
      <c r="N38" s="124">
        <v>1904.8700000000001</v>
      </c>
      <c r="O38" s="123">
        <v>1733.42</v>
      </c>
      <c r="P38" s="122">
        <v>1983.8700000000001</v>
      </c>
      <c r="Q38" s="121">
        <v>90</v>
      </c>
    </row>
    <row r="39" spans="1:17" x14ac:dyDescent="0.2">
      <c r="A39" s="130" t="s">
        <v>85</v>
      </c>
      <c r="B39" s="130" t="s">
        <v>43</v>
      </c>
      <c r="C39" s="128" t="s">
        <v>150</v>
      </c>
      <c r="D39" s="164" t="s">
        <v>228</v>
      </c>
      <c r="E39" s="127">
        <v>15</v>
      </c>
      <c r="F39" s="132"/>
      <c r="G39" s="125">
        <v>1247</v>
      </c>
      <c r="H39" s="124">
        <v>1535</v>
      </c>
      <c r="I39" s="125">
        <v>1382</v>
      </c>
      <c r="J39" s="124">
        <v>1655</v>
      </c>
      <c r="K39" s="125">
        <v>1472</v>
      </c>
      <c r="L39" s="124">
        <v>1745</v>
      </c>
      <c r="M39" s="125">
        <v>1247</v>
      </c>
      <c r="N39" s="124">
        <v>1580</v>
      </c>
      <c r="O39" s="123">
        <v>1313</v>
      </c>
      <c r="P39" s="122">
        <v>1659</v>
      </c>
      <c r="Q39" s="121">
        <v>90</v>
      </c>
    </row>
    <row r="40" spans="1:17" x14ac:dyDescent="0.2">
      <c r="A40" s="130" t="s">
        <v>44</v>
      </c>
      <c r="B40" s="130" t="s">
        <v>44</v>
      </c>
      <c r="C40" s="128" t="s">
        <v>150</v>
      </c>
      <c r="D40" s="164" t="s">
        <v>229</v>
      </c>
      <c r="E40" s="127">
        <v>32</v>
      </c>
      <c r="F40" s="126"/>
      <c r="G40" s="131">
        <v>1345.28</v>
      </c>
      <c r="H40" s="124">
        <v>1533.18</v>
      </c>
      <c r="I40" s="125">
        <v>1480.28</v>
      </c>
      <c r="J40" s="124">
        <v>1653.18</v>
      </c>
      <c r="K40" s="125">
        <v>1570.28</v>
      </c>
      <c r="L40" s="124">
        <v>1743.18</v>
      </c>
      <c r="M40" s="125">
        <v>1345.28</v>
      </c>
      <c r="N40" s="124">
        <v>1578.18</v>
      </c>
      <c r="O40" s="123">
        <v>1411.28</v>
      </c>
      <c r="P40" s="122">
        <v>1657.18</v>
      </c>
      <c r="Q40" s="121">
        <v>90</v>
      </c>
    </row>
    <row r="41" spans="1:17" x14ac:dyDescent="0.2">
      <c r="A41" s="130" t="s">
        <v>84</v>
      </c>
      <c r="B41" s="130" t="s">
        <v>45</v>
      </c>
      <c r="C41" s="128" t="s">
        <v>152</v>
      </c>
      <c r="D41" s="164" t="s">
        <v>191</v>
      </c>
      <c r="E41" s="127">
        <v>22</v>
      </c>
      <c r="F41" s="126" t="s">
        <v>154</v>
      </c>
      <c r="G41" s="125">
        <v>1318.8899999999999</v>
      </c>
      <c r="H41" s="124">
        <v>2143.79</v>
      </c>
      <c r="I41" s="125">
        <v>1453.8899999999999</v>
      </c>
      <c r="J41" s="124">
        <v>2263.79</v>
      </c>
      <c r="K41" s="125">
        <v>1543.8899999999999</v>
      </c>
      <c r="L41" s="124">
        <v>2353.79</v>
      </c>
      <c r="M41" s="125">
        <v>1318.8899999999999</v>
      </c>
      <c r="N41" s="124">
        <v>2188.79</v>
      </c>
      <c r="O41" s="123">
        <v>1384.8899999999999</v>
      </c>
      <c r="P41" s="122">
        <v>2267.79</v>
      </c>
      <c r="Q41" s="121">
        <v>90</v>
      </c>
    </row>
    <row r="42" spans="1:17" x14ac:dyDescent="0.2">
      <c r="A42" s="130" t="s">
        <v>84</v>
      </c>
      <c r="B42" s="130" t="s">
        <v>46</v>
      </c>
      <c r="C42" s="128" t="s">
        <v>152</v>
      </c>
      <c r="D42" s="164" t="s">
        <v>192</v>
      </c>
      <c r="E42" s="127">
        <v>28</v>
      </c>
      <c r="F42" s="126" t="s">
        <v>154</v>
      </c>
      <c r="G42" s="125">
        <v>1318.8899999999999</v>
      </c>
      <c r="H42" s="124">
        <v>2143.79</v>
      </c>
      <c r="I42" s="125">
        <v>1453.8899999999999</v>
      </c>
      <c r="J42" s="124">
        <v>2263.79</v>
      </c>
      <c r="K42" s="125">
        <v>1543.8899999999999</v>
      </c>
      <c r="L42" s="124">
        <v>2353.79</v>
      </c>
      <c r="M42" s="125">
        <v>1318.8899999999999</v>
      </c>
      <c r="N42" s="124">
        <v>2188.79</v>
      </c>
      <c r="O42" s="123">
        <v>1384.8899999999999</v>
      </c>
      <c r="P42" s="122">
        <v>2267.79</v>
      </c>
      <c r="Q42" s="121">
        <v>90</v>
      </c>
    </row>
    <row r="43" spans="1:17" x14ac:dyDescent="0.2">
      <c r="A43" s="130" t="s">
        <v>83</v>
      </c>
      <c r="B43" s="130" t="s">
        <v>47</v>
      </c>
      <c r="C43" s="128" t="s">
        <v>152</v>
      </c>
      <c r="D43" s="164" t="s">
        <v>193</v>
      </c>
      <c r="E43" s="127">
        <v>39</v>
      </c>
      <c r="F43" s="126" t="s">
        <v>44</v>
      </c>
      <c r="G43" s="125">
        <v>1344.37</v>
      </c>
      <c r="H43" s="124">
        <v>1532.27</v>
      </c>
      <c r="I43" s="125">
        <v>1479.37</v>
      </c>
      <c r="J43" s="124">
        <v>1652.27</v>
      </c>
      <c r="K43" s="125">
        <v>1569.37</v>
      </c>
      <c r="L43" s="124">
        <v>1742.27</v>
      </c>
      <c r="M43" s="125">
        <v>1344.37</v>
      </c>
      <c r="N43" s="124">
        <v>1577.27</v>
      </c>
      <c r="O43" s="123">
        <v>1410.37</v>
      </c>
      <c r="P43" s="122">
        <v>1656.27</v>
      </c>
      <c r="Q43" s="121">
        <v>90</v>
      </c>
    </row>
    <row r="44" spans="1:17" x14ac:dyDescent="0.2">
      <c r="A44" s="130" t="s">
        <v>83</v>
      </c>
      <c r="B44" s="130" t="s">
        <v>48</v>
      </c>
      <c r="C44" s="128" t="s">
        <v>152</v>
      </c>
      <c r="D44" s="164" t="s">
        <v>194</v>
      </c>
      <c r="E44" s="127">
        <v>33</v>
      </c>
      <c r="F44" s="126" t="s">
        <v>44</v>
      </c>
      <c r="G44" s="125">
        <v>1412.62</v>
      </c>
      <c r="H44" s="124">
        <v>1668.77</v>
      </c>
      <c r="I44" s="125">
        <v>1547.62</v>
      </c>
      <c r="J44" s="124">
        <v>1788.77</v>
      </c>
      <c r="K44" s="125">
        <v>1637.62</v>
      </c>
      <c r="L44" s="124">
        <v>1878.77</v>
      </c>
      <c r="M44" s="125">
        <v>1412.62</v>
      </c>
      <c r="N44" s="124">
        <v>1713.77</v>
      </c>
      <c r="O44" s="123">
        <v>1478.62</v>
      </c>
      <c r="P44" s="122">
        <v>1792.77</v>
      </c>
      <c r="Q44" s="121">
        <v>90</v>
      </c>
    </row>
    <row r="45" spans="1:17" x14ac:dyDescent="0.2">
      <c r="A45" s="130" t="s">
        <v>82</v>
      </c>
      <c r="B45" s="130" t="s">
        <v>153</v>
      </c>
      <c r="C45" s="128" t="s">
        <v>152</v>
      </c>
      <c r="D45" s="164" t="s">
        <v>234</v>
      </c>
      <c r="E45" s="127">
        <v>25</v>
      </c>
      <c r="F45" s="126" t="s">
        <v>151</v>
      </c>
      <c r="G45" s="125">
        <v>1295</v>
      </c>
      <c r="H45" s="124">
        <v>1585</v>
      </c>
      <c r="I45" s="125">
        <v>1430</v>
      </c>
      <c r="J45" s="124">
        <v>1705</v>
      </c>
      <c r="K45" s="125">
        <v>1520</v>
      </c>
      <c r="L45" s="124">
        <v>1795</v>
      </c>
      <c r="M45" s="125">
        <v>1295</v>
      </c>
      <c r="N45" s="124">
        <v>1630</v>
      </c>
      <c r="O45" s="123">
        <v>1361</v>
      </c>
      <c r="P45" s="122">
        <v>1709</v>
      </c>
      <c r="Q45" s="121">
        <v>90</v>
      </c>
    </row>
    <row r="46" spans="1:17" x14ac:dyDescent="0.2">
      <c r="A46" s="130" t="s">
        <v>82</v>
      </c>
      <c r="B46" s="130" t="s">
        <v>82</v>
      </c>
      <c r="C46" s="128" t="s">
        <v>152</v>
      </c>
      <c r="D46" s="164" t="s">
        <v>200</v>
      </c>
      <c r="E46" s="127">
        <v>34</v>
      </c>
      <c r="F46" s="126" t="s">
        <v>151</v>
      </c>
      <c r="G46" s="125">
        <v>1390</v>
      </c>
      <c r="H46" s="124">
        <v>1780</v>
      </c>
      <c r="I46" s="125">
        <v>1525</v>
      </c>
      <c r="J46" s="124">
        <v>1900</v>
      </c>
      <c r="K46" s="125">
        <v>1615</v>
      </c>
      <c r="L46" s="124">
        <v>1990</v>
      </c>
      <c r="M46" s="125">
        <v>1390</v>
      </c>
      <c r="N46" s="124">
        <v>1825</v>
      </c>
      <c r="O46" s="123">
        <v>1456</v>
      </c>
      <c r="P46" s="122">
        <v>1904</v>
      </c>
      <c r="Q46" s="121">
        <v>90</v>
      </c>
    </row>
    <row r="47" spans="1:17" x14ac:dyDescent="0.2">
      <c r="A47" s="130" t="s">
        <v>87</v>
      </c>
      <c r="B47" s="129" t="s">
        <v>58</v>
      </c>
      <c r="C47" s="128" t="s">
        <v>150</v>
      </c>
      <c r="D47" s="164" t="s">
        <v>235</v>
      </c>
      <c r="E47" s="127">
        <v>19</v>
      </c>
      <c r="F47" s="126"/>
      <c r="G47" s="125">
        <v>1485.42</v>
      </c>
      <c r="H47" s="124">
        <v>1677.8700000000001</v>
      </c>
      <c r="I47" s="125">
        <v>1620.42</v>
      </c>
      <c r="J47" s="124">
        <v>1797.8700000000001</v>
      </c>
      <c r="K47" s="125">
        <v>1710.42</v>
      </c>
      <c r="L47" s="124">
        <v>1887.8700000000001</v>
      </c>
      <c r="M47" s="125">
        <v>1485.42</v>
      </c>
      <c r="N47" s="124">
        <v>1722.8700000000001</v>
      </c>
      <c r="O47" s="123">
        <v>1551.42</v>
      </c>
      <c r="P47" s="122">
        <v>1801.8700000000001</v>
      </c>
      <c r="Q47" s="121">
        <v>90</v>
      </c>
    </row>
    <row r="48" spans="1:17" ht="13.5" thickBot="1" x14ac:dyDescent="0.25">
      <c r="A48" s="120"/>
      <c r="B48" s="117"/>
      <c r="C48" s="118"/>
      <c r="D48" s="114"/>
      <c r="E48" s="120"/>
      <c r="F48" s="119"/>
      <c r="G48" s="118"/>
      <c r="H48" s="117"/>
      <c r="I48" s="118"/>
      <c r="J48" s="117"/>
      <c r="K48" s="118"/>
      <c r="L48" s="117"/>
      <c r="M48" s="118"/>
      <c r="N48" s="117"/>
      <c r="O48" s="116"/>
      <c r="P48" s="115"/>
      <c r="Q48" s="114"/>
    </row>
    <row r="49" spans="1:17" x14ac:dyDescent="0.2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</row>
    <row r="51" spans="1:17" x14ac:dyDescent="0.2">
      <c r="A51" s="28"/>
      <c r="B51" s="28"/>
      <c r="C51" s="28"/>
      <c r="D51" s="28"/>
      <c r="E51" s="28"/>
      <c r="F51" s="28"/>
      <c r="G51" s="28"/>
      <c r="H51" s="28"/>
      <c r="I51" s="27"/>
    </row>
    <row r="53" spans="1:17" x14ac:dyDescent="0.2">
      <c r="A53" s="28"/>
      <c r="B53" s="28"/>
      <c r="C53" s="28"/>
      <c r="D53" s="28"/>
      <c r="E53" s="28"/>
      <c r="F53" s="28"/>
      <c r="G53" s="28"/>
      <c r="H53" s="29"/>
      <c r="I53" s="29"/>
      <c r="J53" s="27"/>
    </row>
    <row r="54" spans="1:17" x14ac:dyDescent="0.2">
      <c r="A54" s="28"/>
      <c r="B54" s="28"/>
      <c r="C54" s="28"/>
      <c r="D54" s="28"/>
      <c r="E54" s="28"/>
      <c r="F54" s="28"/>
      <c r="G54" s="28"/>
      <c r="H54" s="29"/>
      <c r="I54" s="29"/>
      <c r="J54" s="27"/>
    </row>
    <row r="55" spans="1:17" x14ac:dyDescent="0.2">
      <c r="A55" s="28"/>
      <c r="B55" s="28"/>
      <c r="C55" s="28"/>
      <c r="D55" s="28"/>
      <c r="E55" s="28"/>
      <c r="F55" s="28"/>
      <c r="G55" s="28"/>
      <c r="H55" s="29"/>
      <c r="I55" s="29"/>
      <c r="J55" s="27"/>
    </row>
    <row r="56" spans="1:17" x14ac:dyDescent="0.2">
      <c r="A56" s="28"/>
      <c r="B56" s="28"/>
      <c r="C56" s="28"/>
      <c r="D56" s="28"/>
      <c r="E56" s="28"/>
      <c r="F56" s="28"/>
      <c r="G56" s="28"/>
      <c r="H56" s="29"/>
      <c r="I56" s="29"/>
      <c r="J56" s="27"/>
    </row>
    <row r="57" spans="1:17" x14ac:dyDescent="0.2">
      <c r="A57" s="28"/>
      <c r="B57" s="28"/>
      <c r="C57" s="28"/>
      <c r="D57" s="28"/>
      <c r="E57" s="28"/>
      <c r="F57" s="28"/>
      <c r="G57" s="28"/>
      <c r="H57" s="29"/>
      <c r="I57" s="29"/>
      <c r="J57" s="27"/>
    </row>
    <row r="58" spans="1:17" x14ac:dyDescent="0.2">
      <c r="A58" s="28"/>
      <c r="B58" s="28"/>
      <c r="C58" s="28"/>
      <c r="D58" s="28"/>
      <c r="E58" s="28"/>
      <c r="F58" s="28"/>
      <c r="G58" s="28"/>
      <c r="H58" s="29"/>
      <c r="I58" s="29"/>
      <c r="J58" s="27"/>
    </row>
    <row r="59" spans="1:17" x14ac:dyDescent="0.2">
      <c r="A59" s="28"/>
      <c r="B59" s="28"/>
      <c r="C59" s="28"/>
      <c r="D59" s="28"/>
      <c r="E59" s="28"/>
      <c r="F59" s="28"/>
      <c r="G59" s="28"/>
      <c r="H59" s="29"/>
      <c r="I59" s="29"/>
      <c r="J59" s="27"/>
    </row>
    <row r="60" spans="1:17" x14ac:dyDescent="0.2">
      <c r="A60" s="28"/>
      <c r="B60" s="28"/>
      <c r="C60" s="28"/>
      <c r="D60" s="28"/>
      <c r="E60" s="28"/>
      <c r="F60" s="28"/>
      <c r="G60" s="28"/>
      <c r="H60" s="29"/>
      <c r="I60" s="29"/>
      <c r="J60" s="27"/>
    </row>
    <row r="61" spans="1:17" x14ac:dyDescent="0.2">
      <c r="A61" s="28"/>
      <c r="B61" s="28"/>
      <c r="C61" s="28"/>
      <c r="D61" s="28"/>
      <c r="E61" s="28"/>
      <c r="F61" s="28"/>
      <c r="G61" s="28"/>
      <c r="H61" s="28"/>
      <c r="I61" s="27"/>
      <c r="J61" s="27"/>
    </row>
  </sheetData>
  <autoFilter ref="A6:R47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S78"/>
  <sheetViews>
    <sheetView zoomScale="70" zoomScaleNormal="70" workbookViewId="0">
      <selection activeCell="F46" sqref="F46"/>
    </sheetView>
  </sheetViews>
  <sheetFormatPr baseColWidth="10" defaultColWidth="11.42578125" defaultRowHeight="12.75" x14ac:dyDescent="0.2"/>
  <cols>
    <col min="1" max="1" width="16.5703125" style="26" customWidth="1"/>
    <col min="2" max="2" width="49.5703125" style="26" customWidth="1"/>
    <col min="3" max="3" width="9.140625" style="26" customWidth="1"/>
    <col min="4" max="4" width="9.28515625" style="26" customWidth="1"/>
    <col min="5" max="5" width="10" style="26" customWidth="1"/>
    <col min="6" max="6" width="24.85546875" style="26" customWidth="1"/>
    <col min="7" max="7" width="10.5703125" style="26" customWidth="1"/>
    <col min="8" max="8" width="9.5703125" style="26" customWidth="1"/>
    <col min="9" max="9" width="11" style="26" customWidth="1"/>
    <col min="10" max="12" width="10.140625" style="26" customWidth="1"/>
    <col min="13" max="13" width="11.7109375" style="26" customWidth="1"/>
    <col min="14" max="14" width="10.28515625" style="26" customWidth="1"/>
    <col min="15" max="15" width="11.7109375" style="26" customWidth="1"/>
    <col min="16" max="16" width="11.85546875" style="26" customWidth="1"/>
    <col min="17" max="17" width="14.7109375" style="26" customWidth="1"/>
    <col min="18" max="18" width="10.42578125" style="26" customWidth="1"/>
    <col min="19" max="19" width="4.28515625" style="26" customWidth="1"/>
    <col min="20" max="16384" width="11.42578125" style="26"/>
  </cols>
  <sheetData>
    <row r="2" spans="1:19" x14ac:dyDescent="0.2">
      <c r="A2" s="113" t="s">
        <v>149</v>
      </c>
      <c r="B2" s="113" t="s">
        <v>149</v>
      </c>
    </row>
    <row r="3" spans="1:19" x14ac:dyDescent="0.2">
      <c r="A3" s="113" t="s">
        <v>148</v>
      </c>
      <c r="B3" s="113" t="s">
        <v>148</v>
      </c>
    </row>
    <row r="4" spans="1:19" ht="13.5" thickBot="1" x14ac:dyDescent="0.25">
      <c r="Q4" s="112"/>
      <c r="R4" s="112"/>
    </row>
    <row r="5" spans="1:19" ht="28.5" customHeight="1" x14ac:dyDescent="0.2">
      <c r="A5" s="111" t="s">
        <v>147</v>
      </c>
      <c r="B5" s="111" t="s">
        <v>146</v>
      </c>
      <c r="C5" s="108" t="s">
        <v>145</v>
      </c>
      <c r="D5" s="155"/>
      <c r="E5" s="110" t="s">
        <v>144</v>
      </c>
      <c r="F5" s="109" t="s">
        <v>143</v>
      </c>
      <c r="G5" s="108" t="s">
        <v>142</v>
      </c>
      <c r="H5" s="107" t="s">
        <v>141</v>
      </c>
      <c r="I5" s="108" t="s">
        <v>140</v>
      </c>
      <c r="J5" s="107" t="s">
        <v>139</v>
      </c>
      <c r="K5" s="108" t="s">
        <v>138</v>
      </c>
      <c r="L5" s="107" t="s">
        <v>137</v>
      </c>
      <c r="M5" s="108" t="s">
        <v>0</v>
      </c>
      <c r="N5" s="107" t="s">
        <v>1</v>
      </c>
      <c r="O5" s="108" t="s">
        <v>136</v>
      </c>
      <c r="P5" s="107" t="s">
        <v>135</v>
      </c>
      <c r="Q5" s="106" t="s">
        <v>134</v>
      </c>
      <c r="R5" s="105" t="s">
        <v>133</v>
      </c>
      <c r="S5" s="104" t="s">
        <v>132</v>
      </c>
    </row>
    <row r="6" spans="1:19" x14ac:dyDescent="0.2">
      <c r="A6" s="62" t="s">
        <v>130</v>
      </c>
      <c r="B6" s="62" t="s">
        <v>131</v>
      </c>
      <c r="C6" s="95" t="s">
        <v>76</v>
      </c>
      <c r="D6" s="156" t="s">
        <v>203</v>
      </c>
      <c r="E6" s="57">
        <v>10</v>
      </c>
      <c r="F6" s="52"/>
      <c r="G6" s="55">
        <v>1797</v>
      </c>
      <c r="H6" s="53">
        <v>2807</v>
      </c>
      <c r="I6" s="59">
        <f t="shared" ref="I6:J8" si="0">G6+130</f>
        <v>1927</v>
      </c>
      <c r="J6" s="45">
        <f t="shared" si="0"/>
        <v>2937</v>
      </c>
      <c r="K6" s="59">
        <f t="shared" ref="K6:K34" si="1">I6+115</f>
        <v>2042</v>
      </c>
      <c r="L6" s="45">
        <f t="shared" ref="L6:L34" si="2">J6+145</f>
        <v>3082</v>
      </c>
      <c r="M6" s="59">
        <f t="shared" ref="M6:M34" si="3">G6+29</f>
        <v>1826</v>
      </c>
      <c r="N6" s="45">
        <f t="shared" ref="N6:N34" si="4">H6+19</f>
        <v>2826</v>
      </c>
      <c r="O6" s="81">
        <f t="shared" ref="O6:O34" si="5">G6+108</f>
        <v>1905</v>
      </c>
      <c r="P6" s="81">
        <f t="shared" ref="P6:P34" si="6">H6+123</f>
        <v>2930</v>
      </c>
      <c r="Q6" s="69" t="s">
        <v>73</v>
      </c>
      <c r="R6" s="39">
        <v>92.5</v>
      </c>
      <c r="S6" s="52"/>
    </row>
    <row r="7" spans="1:19" x14ac:dyDescent="0.2">
      <c r="A7" s="62" t="s">
        <v>130</v>
      </c>
      <c r="B7" s="62" t="s">
        <v>129</v>
      </c>
      <c r="C7" s="95" t="s">
        <v>76</v>
      </c>
      <c r="D7" s="156" t="s">
        <v>202</v>
      </c>
      <c r="E7" s="103" t="s">
        <v>128</v>
      </c>
      <c r="F7" s="52"/>
      <c r="G7" s="55">
        <v>1895</v>
      </c>
      <c r="H7" s="53">
        <v>2995</v>
      </c>
      <c r="I7" s="59">
        <f t="shared" si="0"/>
        <v>2025</v>
      </c>
      <c r="J7" s="45">
        <f t="shared" si="0"/>
        <v>3125</v>
      </c>
      <c r="K7" s="59">
        <f t="shared" si="1"/>
        <v>2140</v>
      </c>
      <c r="L7" s="45">
        <f t="shared" si="2"/>
        <v>3270</v>
      </c>
      <c r="M7" s="59">
        <f t="shared" si="3"/>
        <v>1924</v>
      </c>
      <c r="N7" s="45">
        <f t="shared" si="4"/>
        <v>3014</v>
      </c>
      <c r="O7" s="81">
        <f t="shared" si="5"/>
        <v>2003</v>
      </c>
      <c r="P7" s="81">
        <f t="shared" si="6"/>
        <v>3118</v>
      </c>
      <c r="Q7" s="69" t="s">
        <v>73</v>
      </c>
      <c r="R7" s="39">
        <v>92.5</v>
      </c>
      <c r="S7" s="52"/>
    </row>
    <row r="8" spans="1:19" x14ac:dyDescent="0.2">
      <c r="A8" s="58" t="s">
        <v>127</v>
      </c>
      <c r="B8" s="58" t="s">
        <v>2</v>
      </c>
      <c r="C8" s="92" t="s">
        <v>76</v>
      </c>
      <c r="D8" s="157" t="s">
        <v>204</v>
      </c>
      <c r="E8" s="63">
        <v>23</v>
      </c>
      <c r="F8" s="52"/>
      <c r="G8" s="55">
        <v>1049</v>
      </c>
      <c r="H8" s="53">
        <v>1317</v>
      </c>
      <c r="I8" s="54">
        <f t="shared" si="0"/>
        <v>1179</v>
      </c>
      <c r="J8" s="43">
        <f t="shared" si="0"/>
        <v>1447</v>
      </c>
      <c r="K8" s="54">
        <f t="shared" si="1"/>
        <v>1294</v>
      </c>
      <c r="L8" s="43">
        <f t="shared" si="2"/>
        <v>1592</v>
      </c>
      <c r="M8" s="54">
        <f t="shared" si="3"/>
        <v>1078</v>
      </c>
      <c r="N8" s="43">
        <f t="shared" si="4"/>
        <v>1336</v>
      </c>
      <c r="O8" s="41">
        <f t="shared" si="5"/>
        <v>1157</v>
      </c>
      <c r="P8" s="41">
        <f t="shared" si="6"/>
        <v>1440</v>
      </c>
      <c r="Q8" s="100">
        <v>525</v>
      </c>
      <c r="R8" s="39">
        <v>92.5</v>
      </c>
      <c r="S8" s="52"/>
    </row>
    <row r="9" spans="1:19" x14ac:dyDescent="0.2">
      <c r="A9" s="58" t="s">
        <v>123</v>
      </c>
      <c r="B9" s="58" t="s">
        <v>126</v>
      </c>
      <c r="C9" s="92" t="s">
        <v>125</v>
      </c>
      <c r="D9" s="157" t="s">
        <v>205</v>
      </c>
      <c r="E9" s="63">
        <v>44</v>
      </c>
      <c r="F9" s="52"/>
      <c r="G9" s="55">
        <v>1577</v>
      </c>
      <c r="H9" s="53">
        <v>2435</v>
      </c>
      <c r="I9" s="59">
        <f t="shared" ref="I9:I18" si="7">G9+100</f>
        <v>1677</v>
      </c>
      <c r="J9" s="45">
        <f t="shared" ref="J9:J18" si="8">H9+70</f>
        <v>2505</v>
      </c>
      <c r="K9" s="59">
        <f t="shared" si="1"/>
        <v>1792</v>
      </c>
      <c r="L9" s="45">
        <f t="shared" si="2"/>
        <v>2650</v>
      </c>
      <c r="M9" s="59">
        <f t="shared" si="3"/>
        <v>1606</v>
      </c>
      <c r="N9" s="45">
        <f t="shared" si="4"/>
        <v>2454</v>
      </c>
      <c r="O9" s="81">
        <f t="shared" si="5"/>
        <v>1685</v>
      </c>
      <c r="P9" s="81">
        <f t="shared" si="6"/>
        <v>2558</v>
      </c>
      <c r="Q9" s="55">
        <v>1152</v>
      </c>
      <c r="R9" s="65">
        <v>92.5</v>
      </c>
      <c r="S9" s="56"/>
    </row>
    <row r="10" spans="1:19" x14ac:dyDescent="0.2">
      <c r="A10" s="62" t="s">
        <v>123</v>
      </c>
      <c r="B10" s="62" t="s">
        <v>3</v>
      </c>
      <c r="C10" s="92" t="s">
        <v>79</v>
      </c>
      <c r="D10" s="157" t="s">
        <v>166</v>
      </c>
      <c r="E10" s="102">
        <v>45</v>
      </c>
      <c r="F10" s="56"/>
      <c r="G10" s="55">
        <v>1318</v>
      </c>
      <c r="H10" s="53">
        <v>1905</v>
      </c>
      <c r="I10" s="59">
        <f t="shared" si="7"/>
        <v>1418</v>
      </c>
      <c r="J10" s="45">
        <f t="shared" si="8"/>
        <v>1975</v>
      </c>
      <c r="K10" s="59">
        <f t="shared" si="1"/>
        <v>1533</v>
      </c>
      <c r="L10" s="45">
        <f t="shared" si="2"/>
        <v>2120</v>
      </c>
      <c r="M10" s="59">
        <f t="shared" si="3"/>
        <v>1347</v>
      </c>
      <c r="N10" s="45">
        <f t="shared" si="4"/>
        <v>1924</v>
      </c>
      <c r="O10" s="81">
        <f t="shared" si="5"/>
        <v>1426</v>
      </c>
      <c r="P10" s="81">
        <f t="shared" si="6"/>
        <v>2028</v>
      </c>
      <c r="Q10" s="55">
        <v>885</v>
      </c>
      <c r="R10" s="65">
        <v>92.5</v>
      </c>
      <c r="S10" s="56"/>
    </row>
    <row r="11" spans="1:19" x14ac:dyDescent="0.2">
      <c r="A11" s="62" t="s">
        <v>123</v>
      </c>
      <c r="B11" s="62" t="s">
        <v>4</v>
      </c>
      <c r="C11" s="92" t="s">
        <v>124</v>
      </c>
      <c r="D11" s="157" t="s">
        <v>206</v>
      </c>
      <c r="E11" s="102">
        <v>42</v>
      </c>
      <c r="F11" s="56"/>
      <c r="G11" s="55">
        <v>1664</v>
      </c>
      <c r="H11" s="53">
        <v>2478</v>
      </c>
      <c r="I11" s="59">
        <f t="shared" si="7"/>
        <v>1764</v>
      </c>
      <c r="J11" s="45">
        <f t="shared" si="8"/>
        <v>2548</v>
      </c>
      <c r="K11" s="59">
        <f t="shared" si="1"/>
        <v>1879</v>
      </c>
      <c r="L11" s="45">
        <f t="shared" si="2"/>
        <v>2693</v>
      </c>
      <c r="M11" s="59">
        <f t="shared" si="3"/>
        <v>1693</v>
      </c>
      <c r="N11" s="45">
        <f t="shared" si="4"/>
        <v>2497</v>
      </c>
      <c r="O11" s="81">
        <f t="shared" si="5"/>
        <v>1772</v>
      </c>
      <c r="P11" s="81">
        <f t="shared" si="6"/>
        <v>2601</v>
      </c>
      <c r="Q11" s="55">
        <v>1204</v>
      </c>
      <c r="R11" s="65">
        <v>92.5</v>
      </c>
      <c r="S11" s="56"/>
    </row>
    <row r="12" spans="1:19" x14ac:dyDescent="0.2">
      <c r="A12" s="62" t="s">
        <v>123</v>
      </c>
      <c r="B12" s="62" t="s">
        <v>4</v>
      </c>
      <c r="C12" s="92" t="s">
        <v>79</v>
      </c>
      <c r="D12" s="157" t="s">
        <v>167</v>
      </c>
      <c r="E12" s="63">
        <v>40</v>
      </c>
      <c r="F12" s="56"/>
      <c r="G12" s="55">
        <v>1376</v>
      </c>
      <c r="H12" s="53">
        <v>2011</v>
      </c>
      <c r="I12" s="59">
        <f t="shared" si="7"/>
        <v>1476</v>
      </c>
      <c r="J12" s="45">
        <f t="shared" si="8"/>
        <v>2081</v>
      </c>
      <c r="K12" s="59">
        <f t="shared" si="1"/>
        <v>1591</v>
      </c>
      <c r="L12" s="45">
        <f t="shared" si="2"/>
        <v>2226</v>
      </c>
      <c r="M12" s="59">
        <f t="shared" si="3"/>
        <v>1405</v>
      </c>
      <c r="N12" s="45">
        <f t="shared" si="4"/>
        <v>2030</v>
      </c>
      <c r="O12" s="81">
        <f t="shared" si="5"/>
        <v>1484</v>
      </c>
      <c r="P12" s="81">
        <f t="shared" si="6"/>
        <v>2134</v>
      </c>
      <c r="Q12" s="59" t="s">
        <v>73</v>
      </c>
      <c r="R12" s="65">
        <v>92.5</v>
      </c>
      <c r="S12" s="56"/>
    </row>
    <row r="13" spans="1:19" x14ac:dyDescent="0.2">
      <c r="A13" s="62" t="s">
        <v>123</v>
      </c>
      <c r="B13" s="62" t="s">
        <v>5</v>
      </c>
      <c r="C13" s="92" t="s">
        <v>124</v>
      </c>
      <c r="D13" s="157" t="s">
        <v>207</v>
      </c>
      <c r="E13" s="63">
        <v>50</v>
      </c>
      <c r="F13" s="56"/>
      <c r="G13" s="55">
        <v>1577</v>
      </c>
      <c r="H13" s="53">
        <v>2435</v>
      </c>
      <c r="I13" s="59">
        <f t="shared" si="7"/>
        <v>1677</v>
      </c>
      <c r="J13" s="45">
        <f t="shared" si="8"/>
        <v>2505</v>
      </c>
      <c r="K13" s="59">
        <f t="shared" si="1"/>
        <v>1792</v>
      </c>
      <c r="L13" s="45">
        <f t="shared" si="2"/>
        <v>2650</v>
      </c>
      <c r="M13" s="59">
        <f t="shared" si="3"/>
        <v>1606</v>
      </c>
      <c r="N13" s="45">
        <f t="shared" si="4"/>
        <v>2454</v>
      </c>
      <c r="O13" s="81">
        <f t="shared" si="5"/>
        <v>1685</v>
      </c>
      <c r="P13" s="81">
        <f t="shared" si="6"/>
        <v>2558</v>
      </c>
      <c r="Q13" s="55">
        <v>1152</v>
      </c>
      <c r="R13" s="65">
        <v>92.5</v>
      </c>
      <c r="S13" s="56"/>
    </row>
    <row r="14" spans="1:19" x14ac:dyDescent="0.2">
      <c r="A14" s="62" t="s">
        <v>123</v>
      </c>
      <c r="B14" s="62" t="s">
        <v>5</v>
      </c>
      <c r="C14" s="92" t="s">
        <v>79</v>
      </c>
      <c r="D14" s="157" t="s">
        <v>168</v>
      </c>
      <c r="E14" s="63">
        <v>40</v>
      </c>
      <c r="F14" s="56"/>
      <c r="G14" s="55">
        <v>1318</v>
      </c>
      <c r="H14" s="53">
        <v>1905</v>
      </c>
      <c r="I14" s="59">
        <f t="shared" si="7"/>
        <v>1418</v>
      </c>
      <c r="J14" s="45">
        <f t="shared" si="8"/>
        <v>1975</v>
      </c>
      <c r="K14" s="59">
        <f t="shared" si="1"/>
        <v>1533</v>
      </c>
      <c r="L14" s="45">
        <f t="shared" si="2"/>
        <v>2120</v>
      </c>
      <c r="M14" s="59">
        <f t="shared" si="3"/>
        <v>1347</v>
      </c>
      <c r="N14" s="45">
        <f t="shared" si="4"/>
        <v>1924</v>
      </c>
      <c r="O14" s="81">
        <f t="shared" si="5"/>
        <v>1426</v>
      </c>
      <c r="P14" s="81">
        <f t="shared" si="6"/>
        <v>2028</v>
      </c>
      <c r="Q14" s="55">
        <v>885</v>
      </c>
      <c r="R14" s="65">
        <v>92.5</v>
      </c>
      <c r="S14" s="56"/>
    </row>
    <row r="15" spans="1:19" x14ac:dyDescent="0.2">
      <c r="A15" s="62" t="s">
        <v>123</v>
      </c>
      <c r="B15" s="62" t="s">
        <v>6</v>
      </c>
      <c r="C15" s="92" t="s">
        <v>124</v>
      </c>
      <c r="D15" s="157" t="s">
        <v>208</v>
      </c>
      <c r="E15" s="63">
        <v>42</v>
      </c>
      <c r="F15" s="56"/>
      <c r="G15" s="55">
        <v>1577</v>
      </c>
      <c r="H15" s="53">
        <v>2435</v>
      </c>
      <c r="I15" s="59">
        <f t="shared" si="7"/>
        <v>1677</v>
      </c>
      <c r="J15" s="45">
        <f t="shared" si="8"/>
        <v>2505</v>
      </c>
      <c r="K15" s="59">
        <f t="shared" si="1"/>
        <v>1792</v>
      </c>
      <c r="L15" s="45">
        <f t="shared" si="2"/>
        <v>2650</v>
      </c>
      <c r="M15" s="59">
        <f t="shared" si="3"/>
        <v>1606</v>
      </c>
      <c r="N15" s="45">
        <f t="shared" si="4"/>
        <v>2454</v>
      </c>
      <c r="O15" s="81">
        <f t="shared" si="5"/>
        <v>1685</v>
      </c>
      <c r="P15" s="81">
        <f t="shared" si="6"/>
        <v>2558</v>
      </c>
      <c r="Q15" s="55">
        <v>1152</v>
      </c>
      <c r="R15" s="65">
        <v>92.5</v>
      </c>
      <c r="S15" s="56"/>
    </row>
    <row r="16" spans="1:19" x14ac:dyDescent="0.2">
      <c r="A16" s="62" t="s">
        <v>123</v>
      </c>
      <c r="B16" s="62" t="s">
        <v>6</v>
      </c>
      <c r="C16" s="92" t="s">
        <v>79</v>
      </c>
      <c r="D16" s="157" t="s">
        <v>169</v>
      </c>
      <c r="E16" s="102">
        <v>48</v>
      </c>
      <c r="F16" s="93"/>
      <c r="G16" s="55">
        <v>1318</v>
      </c>
      <c r="H16" s="53">
        <v>1905</v>
      </c>
      <c r="I16" s="59">
        <f t="shared" si="7"/>
        <v>1418</v>
      </c>
      <c r="J16" s="45">
        <f t="shared" si="8"/>
        <v>1975</v>
      </c>
      <c r="K16" s="59">
        <f t="shared" si="1"/>
        <v>1533</v>
      </c>
      <c r="L16" s="45">
        <f t="shared" si="2"/>
        <v>2120</v>
      </c>
      <c r="M16" s="59">
        <f t="shared" si="3"/>
        <v>1347</v>
      </c>
      <c r="N16" s="45">
        <f t="shared" si="4"/>
        <v>1924</v>
      </c>
      <c r="O16" s="81">
        <f t="shared" si="5"/>
        <v>1426</v>
      </c>
      <c r="P16" s="81">
        <f t="shared" si="6"/>
        <v>2028</v>
      </c>
      <c r="Q16" s="46" t="s">
        <v>122</v>
      </c>
      <c r="R16" s="65">
        <v>92.5</v>
      </c>
      <c r="S16" s="56"/>
    </row>
    <row r="17" spans="1:19" x14ac:dyDescent="0.2">
      <c r="A17" s="62" t="s">
        <v>123</v>
      </c>
      <c r="B17" s="62" t="s">
        <v>7</v>
      </c>
      <c r="C17" s="92" t="s">
        <v>124</v>
      </c>
      <c r="D17" s="157" t="s">
        <v>209</v>
      </c>
      <c r="E17" s="102">
        <v>38</v>
      </c>
      <c r="F17" s="56"/>
      <c r="G17" s="55">
        <v>1577</v>
      </c>
      <c r="H17" s="53">
        <v>2435</v>
      </c>
      <c r="I17" s="59">
        <f t="shared" si="7"/>
        <v>1677</v>
      </c>
      <c r="J17" s="45">
        <f t="shared" si="8"/>
        <v>2505</v>
      </c>
      <c r="K17" s="59">
        <f t="shared" si="1"/>
        <v>1792</v>
      </c>
      <c r="L17" s="45">
        <f t="shared" si="2"/>
        <v>2650</v>
      </c>
      <c r="M17" s="59">
        <f t="shared" si="3"/>
        <v>1606</v>
      </c>
      <c r="N17" s="45">
        <f t="shared" si="4"/>
        <v>2454</v>
      </c>
      <c r="O17" s="81">
        <f t="shared" si="5"/>
        <v>1685</v>
      </c>
      <c r="P17" s="81">
        <f t="shared" si="6"/>
        <v>2558</v>
      </c>
      <c r="Q17" s="55">
        <v>1152</v>
      </c>
      <c r="R17" s="65">
        <v>92.5</v>
      </c>
      <c r="S17" s="56"/>
    </row>
    <row r="18" spans="1:19" x14ac:dyDescent="0.2">
      <c r="A18" s="62" t="s">
        <v>123</v>
      </c>
      <c r="B18" s="62" t="s">
        <v>7</v>
      </c>
      <c r="C18" s="92" t="s">
        <v>79</v>
      </c>
      <c r="D18" s="157" t="s">
        <v>170</v>
      </c>
      <c r="E18" s="63">
        <v>51</v>
      </c>
      <c r="F18" s="93"/>
      <c r="G18" s="55">
        <v>1318</v>
      </c>
      <c r="H18" s="53">
        <v>1905</v>
      </c>
      <c r="I18" s="59">
        <f t="shared" si="7"/>
        <v>1418</v>
      </c>
      <c r="J18" s="45">
        <f t="shared" si="8"/>
        <v>1975</v>
      </c>
      <c r="K18" s="59">
        <f t="shared" si="1"/>
        <v>1533</v>
      </c>
      <c r="L18" s="45">
        <f t="shared" si="2"/>
        <v>2120</v>
      </c>
      <c r="M18" s="59">
        <f t="shared" si="3"/>
        <v>1347</v>
      </c>
      <c r="N18" s="45">
        <f t="shared" si="4"/>
        <v>1924</v>
      </c>
      <c r="O18" s="41">
        <f t="shared" si="5"/>
        <v>1426</v>
      </c>
      <c r="P18" s="41">
        <f t="shared" si="6"/>
        <v>2028</v>
      </c>
      <c r="Q18" s="46" t="s">
        <v>122</v>
      </c>
      <c r="R18" s="65">
        <v>92.5</v>
      </c>
      <c r="S18" s="56"/>
    </row>
    <row r="19" spans="1:19" x14ac:dyDescent="0.2">
      <c r="A19" s="62" t="s">
        <v>8</v>
      </c>
      <c r="B19" s="62" t="s">
        <v>8</v>
      </c>
      <c r="C19" s="95" t="s">
        <v>79</v>
      </c>
      <c r="D19" s="156" t="s">
        <v>171</v>
      </c>
      <c r="E19" s="57">
        <v>30</v>
      </c>
      <c r="F19" s="56"/>
      <c r="G19" s="55">
        <v>1511</v>
      </c>
      <c r="H19" s="53">
        <v>1646</v>
      </c>
      <c r="I19" s="54">
        <f t="shared" ref="I19:J34" si="9">G19+130</f>
        <v>1641</v>
      </c>
      <c r="J19" s="43">
        <f t="shared" si="9"/>
        <v>1776</v>
      </c>
      <c r="K19" s="54">
        <f t="shared" si="1"/>
        <v>1756</v>
      </c>
      <c r="L19" s="43">
        <f t="shared" si="2"/>
        <v>1921</v>
      </c>
      <c r="M19" s="59">
        <f t="shared" si="3"/>
        <v>1540</v>
      </c>
      <c r="N19" s="43">
        <f t="shared" si="4"/>
        <v>1665</v>
      </c>
      <c r="O19" s="41">
        <f t="shared" si="5"/>
        <v>1619</v>
      </c>
      <c r="P19" s="41">
        <f t="shared" si="6"/>
        <v>1769</v>
      </c>
      <c r="Q19" s="53">
        <v>975</v>
      </c>
      <c r="R19" s="39">
        <v>92.5</v>
      </c>
      <c r="S19" s="52"/>
    </row>
    <row r="20" spans="1:19" x14ac:dyDescent="0.2">
      <c r="A20" s="62" t="s">
        <v>121</v>
      </c>
      <c r="B20" s="62" t="s">
        <v>9</v>
      </c>
      <c r="C20" s="95" t="s">
        <v>76</v>
      </c>
      <c r="D20" s="156" t="s">
        <v>210</v>
      </c>
      <c r="E20" s="57">
        <v>16</v>
      </c>
      <c r="F20" s="101"/>
      <c r="G20" s="55">
        <v>1049</v>
      </c>
      <c r="H20" s="53">
        <v>1317</v>
      </c>
      <c r="I20" s="54">
        <f t="shared" si="9"/>
        <v>1179</v>
      </c>
      <c r="J20" s="43">
        <f t="shared" si="9"/>
        <v>1447</v>
      </c>
      <c r="K20" s="54">
        <f t="shared" si="1"/>
        <v>1294</v>
      </c>
      <c r="L20" s="43">
        <f t="shared" si="2"/>
        <v>1592</v>
      </c>
      <c r="M20" s="54">
        <f t="shared" si="3"/>
        <v>1078</v>
      </c>
      <c r="N20" s="43">
        <f t="shared" si="4"/>
        <v>1336</v>
      </c>
      <c r="O20" s="41">
        <f t="shared" si="5"/>
        <v>1157</v>
      </c>
      <c r="P20" s="41">
        <f t="shared" si="6"/>
        <v>1440</v>
      </c>
      <c r="Q20" s="100">
        <v>525</v>
      </c>
      <c r="R20" s="39">
        <v>92.5</v>
      </c>
      <c r="S20" s="52"/>
    </row>
    <row r="21" spans="1:19" x14ac:dyDescent="0.2">
      <c r="A21" s="62" t="s">
        <v>120</v>
      </c>
      <c r="B21" s="62" t="s">
        <v>10</v>
      </c>
      <c r="C21" s="95" t="s">
        <v>76</v>
      </c>
      <c r="D21" s="156" t="s">
        <v>211</v>
      </c>
      <c r="E21" s="57">
        <v>31</v>
      </c>
      <c r="F21" s="68" t="s">
        <v>119</v>
      </c>
      <c r="G21" s="55">
        <v>1491</v>
      </c>
      <c r="H21" s="53">
        <v>1957</v>
      </c>
      <c r="I21" s="54">
        <f t="shared" si="9"/>
        <v>1621</v>
      </c>
      <c r="J21" s="43">
        <f t="shared" si="9"/>
        <v>2087</v>
      </c>
      <c r="K21" s="54">
        <f t="shared" si="1"/>
        <v>1736</v>
      </c>
      <c r="L21" s="43">
        <f t="shared" si="2"/>
        <v>2232</v>
      </c>
      <c r="M21" s="54">
        <f t="shared" si="3"/>
        <v>1520</v>
      </c>
      <c r="N21" s="43">
        <f t="shared" si="4"/>
        <v>1976</v>
      </c>
      <c r="O21" s="41">
        <f t="shared" si="5"/>
        <v>1599</v>
      </c>
      <c r="P21" s="41">
        <f t="shared" si="6"/>
        <v>2080</v>
      </c>
      <c r="Q21" s="55">
        <v>945</v>
      </c>
      <c r="R21" s="39">
        <v>92.5</v>
      </c>
      <c r="S21" s="52"/>
    </row>
    <row r="22" spans="1:19" x14ac:dyDescent="0.2">
      <c r="A22" s="62" t="s">
        <v>120</v>
      </c>
      <c r="B22" s="62" t="s">
        <v>11</v>
      </c>
      <c r="C22" s="95" t="s">
        <v>76</v>
      </c>
      <c r="D22" s="156" t="s">
        <v>212</v>
      </c>
      <c r="E22" s="57">
        <v>34</v>
      </c>
      <c r="F22" s="68" t="s">
        <v>119</v>
      </c>
      <c r="G22" s="55">
        <v>1491</v>
      </c>
      <c r="H22" s="53">
        <v>1957</v>
      </c>
      <c r="I22" s="54">
        <f t="shared" si="9"/>
        <v>1621</v>
      </c>
      <c r="J22" s="43">
        <f t="shared" si="9"/>
        <v>2087</v>
      </c>
      <c r="K22" s="54">
        <f t="shared" si="1"/>
        <v>1736</v>
      </c>
      <c r="L22" s="43">
        <f t="shared" si="2"/>
        <v>2232</v>
      </c>
      <c r="M22" s="54">
        <f t="shared" si="3"/>
        <v>1520</v>
      </c>
      <c r="N22" s="43">
        <f t="shared" si="4"/>
        <v>1976</v>
      </c>
      <c r="O22" s="41">
        <f t="shared" si="5"/>
        <v>1599</v>
      </c>
      <c r="P22" s="41">
        <f t="shared" si="6"/>
        <v>2080</v>
      </c>
      <c r="Q22" s="55">
        <v>945</v>
      </c>
      <c r="R22" s="39">
        <v>92.5</v>
      </c>
      <c r="S22" s="52"/>
    </row>
    <row r="23" spans="1:19" x14ac:dyDescent="0.2">
      <c r="A23" s="62" t="s">
        <v>118</v>
      </c>
      <c r="B23" s="62" t="s">
        <v>12</v>
      </c>
      <c r="C23" s="92" t="s">
        <v>79</v>
      </c>
      <c r="D23" s="157" t="s">
        <v>172</v>
      </c>
      <c r="E23" s="63">
        <v>59</v>
      </c>
      <c r="F23" s="56"/>
      <c r="G23" s="66">
        <v>1624</v>
      </c>
      <c r="H23" s="53">
        <v>2054</v>
      </c>
      <c r="I23" s="59">
        <f t="shared" si="9"/>
        <v>1754</v>
      </c>
      <c r="J23" s="45">
        <f t="shared" si="9"/>
        <v>2184</v>
      </c>
      <c r="K23" s="59">
        <f t="shared" si="1"/>
        <v>1869</v>
      </c>
      <c r="L23" s="45">
        <f t="shared" si="2"/>
        <v>2329</v>
      </c>
      <c r="M23" s="59">
        <f t="shared" si="3"/>
        <v>1653</v>
      </c>
      <c r="N23" s="45">
        <f t="shared" si="4"/>
        <v>2073</v>
      </c>
      <c r="O23" s="41">
        <f t="shared" si="5"/>
        <v>1732</v>
      </c>
      <c r="P23" s="41">
        <f t="shared" si="6"/>
        <v>2177</v>
      </c>
      <c r="Q23" s="45" t="s">
        <v>73</v>
      </c>
      <c r="R23" s="65">
        <v>92.5</v>
      </c>
      <c r="S23" s="56"/>
    </row>
    <row r="24" spans="1:19" x14ac:dyDescent="0.2">
      <c r="A24" s="62" t="s">
        <v>118</v>
      </c>
      <c r="B24" s="62" t="s">
        <v>13</v>
      </c>
      <c r="C24" s="92" t="s">
        <v>76</v>
      </c>
      <c r="D24" s="157" t="s">
        <v>213</v>
      </c>
      <c r="E24" s="63">
        <v>31</v>
      </c>
      <c r="F24" s="56"/>
      <c r="G24" s="66">
        <v>1344</v>
      </c>
      <c r="H24" s="53">
        <v>1525</v>
      </c>
      <c r="I24" s="59">
        <f t="shared" si="9"/>
        <v>1474</v>
      </c>
      <c r="J24" s="45">
        <f t="shared" si="9"/>
        <v>1655</v>
      </c>
      <c r="K24" s="59">
        <f t="shared" si="1"/>
        <v>1589</v>
      </c>
      <c r="L24" s="45">
        <f t="shared" si="2"/>
        <v>1800</v>
      </c>
      <c r="M24" s="59">
        <f t="shared" si="3"/>
        <v>1373</v>
      </c>
      <c r="N24" s="45">
        <f t="shared" si="4"/>
        <v>1544</v>
      </c>
      <c r="O24" s="41">
        <f t="shared" si="5"/>
        <v>1452</v>
      </c>
      <c r="P24" s="41">
        <f t="shared" si="6"/>
        <v>1648</v>
      </c>
      <c r="Q24" s="53">
        <v>855</v>
      </c>
      <c r="R24" s="65">
        <v>92.5</v>
      </c>
      <c r="S24" s="56"/>
    </row>
    <row r="25" spans="1:19" x14ac:dyDescent="0.2">
      <c r="A25" s="62" t="s">
        <v>118</v>
      </c>
      <c r="B25" s="62" t="s">
        <v>14</v>
      </c>
      <c r="C25" s="92" t="s">
        <v>79</v>
      </c>
      <c r="D25" s="157" t="s">
        <v>173</v>
      </c>
      <c r="E25" s="63">
        <v>33</v>
      </c>
      <c r="F25" s="56"/>
      <c r="G25" s="66">
        <v>1344</v>
      </c>
      <c r="H25" s="53">
        <v>1525</v>
      </c>
      <c r="I25" s="59">
        <f t="shared" si="9"/>
        <v>1474</v>
      </c>
      <c r="J25" s="45">
        <f t="shared" si="9"/>
        <v>1655</v>
      </c>
      <c r="K25" s="59">
        <f t="shared" si="1"/>
        <v>1589</v>
      </c>
      <c r="L25" s="45">
        <f t="shared" si="2"/>
        <v>1800</v>
      </c>
      <c r="M25" s="59">
        <f t="shared" si="3"/>
        <v>1373</v>
      </c>
      <c r="N25" s="45">
        <f t="shared" si="4"/>
        <v>1544</v>
      </c>
      <c r="O25" s="41">
        <f t="shared" si="5"/>
        <v>1452</v>
      </c>
      <c r="P25" s="41">
        <f t="shared" si="6"/>
        <v>1648</v>
      </c>
      <c r="Q25" s="53">
        <v>855</v>
      </c>
      <c r="R25" s="65">
        <v>92.5</v>
      </c>
      <c r="S25" s="56"/>
    </row>
    <row r="26" spans="1:19" x14ac:dyDescent="0.2">
      <c r="A26" s="62" t="s">
        <v>117</v>
      </c>
      <c r="B26" s="62" t="s">
        <v>15</v>
      </c>
      <c r="C26" s="95" t="s">
        <v>76</v>
      </c>
      <c r="D26" s="156" t="s">
        <v>214</v>
      </c>
      <c r="E26" s="57">
        <v>15</v>
      </c>
      <c r="F26" s="56"/>
      <c r="G26" s="55">
        <v>1290</v>
      </c>
      <c r="H26" s="53">
        <v>1698</v>
      </c>
      <c r="I26" s="54">
        <f t="shared" si="9"/>
        <v>1420</v>
      </c>
      <c r="J26" s="43">
        <f t="shared" si="9"/>
        <v>1828</v>
      </c>
      <c r="K26" s="54">
        <f t="shared" si="1"/>
        <v>1535</v>
      </c>
      <c r="L26" s="43">
        <f t="shared" si="2"/>
        <v>1973</v>
      </c>
      <c r="M26" s="54">
        <f t="shared" si="3"/>
        <v>1319</v>
      </c>
      <c r="N26" s="43">
        <f t="shared" si="4"/>
        <v>1717</v>
      </c>
      <c r="O26" s="41">
        <f t="shared" si="5"/>
        <v>1398</v>
      </c>
      <c r="P26" s="41">
        <f t="shared" si="6"/>
        <v>1821</v>
      </c>
      <c r="Q26" s="55">
        <v>765</v>
      </c>
      <c r="R26" s="39">
        <v>92.5</v>
      </c>
      <c r="S26" s="52"/>
    </row>
    <row r="27" spans="1:19" x14ac:dyDescent="0.2">
      <c r="A27" s="62" t="s">
        <v>116</v>
      </c>
      <c r="B27" s="62" t="s">
        <v>16</v>
      </c>
      <c r="C27" s="95" t="s">
        <v>76</v>
      </c>
      <c r="D27" s="156" t="s">
        <v>215</v>
      </c>
      <c r="E27" s="57">
        <v>19</v>
      </c>
      <c r="F27" s="56"/>
      <c r="G27" s="55">
        <v>1224</v>
      </c>
      <c r="H27" s="53">
        <v>1497</v>
      </c>
      <c r="I27" s="54">
        <f t="shared" si="9"/>
        <v>1354</v>
      </c>
      <c r="J27" s="43">
        <f t="shared" si="9"/>
        <v>1627</v>
      </c>
      <c r="K27" s="54">
        <f t="shared" si="1"/>
        <v>1469</v>
      </c>
      <c r="L27" s="43">
        <f t="shared" si="2"/>
        <v>1772</v>
      </c>
      <c r="M27" s="54">
        <f t="shared" si="3"/>
        <v>1253</v>
      </c>
      <c r="N27" s="43">
        <f t="shared" si="4"/>
        <v>1516</v>
      </c>
      <c r="O27" s="41">
        <f t="shared" si="5"/>
        <v>1332</v>
      </c>
      <c r="P27" s="41">
        <f t="shared" si="6"/>
        <v>1620</v>
      </c>
      <c r="Q27" s="45" t="s">
        <v>73</v>
      </c>
      <c r="R27" s="39">
        <v>92.5</v>
      </c>
      <c r="S27" s="52"/>
    </row>
    <row r="28" spans="1:19" x14ac:dyDescent="0.2">
      <c r="A28" s="62" t="s">
        <v>115</v>
      </c>
      <c r="B28" s="62" t="s">
        <v>17</v>
      </c>
      <c r="C28" s="92" t="s">
        <v>79</v>
      </c>
      <c r="D28" s="157" t="s">
        <v>174</v>
      </c>
      <c r="E28" s="63">
        <v>19</v>
      </c>
      <c r="F28" s="56"/>
      <c r="G28" s="55">
        <v>1290</v>
      </c>
      <c r="H28" s="53">
        <v>1698</v>
      </c>
      <c r="I28" s="54">
        <f t="shared" si="9"/>
        <v>1420</v>
      </c>
      <c r="J28" s="43">
        <f t="shared" si="9"/>
        <v>1828</v>
      </c>
      <c r="K28" s="54">
        <f t="shared" si="1"/>
        <v>1535</v>
      </c>
      <c r="L28" s="43">
        <f t="shared" si="2"/>
        <v>1973</v>
      </c>
      <c r="M28" s="59">
        <f t="shared" si="3"/>
        <v>1319</v>
      </c>
      <c r="N28" s="45">
        <f t="shared" si="4"/>
        <v>1717</v>
      </c>
      <c r="O28" s="41">
        <f t="shared" si="5"/>
        <v>1398</v>
      </c>
      <c r="P28" s="41">
        <f t="shared" si="6"/>
        <v>1821</v>
      </c>
      <c r="Q28" s="55">
        <v>1095</v>
      </c>
      <c r="R28" s="39">
        <v>92.5</v>
      </c>
      <c r="S28" s="52"/>
    </row>
    <row r="29" spans="1:19" x14ac:dyDescent="0.2">
      <c r="A29" s="62" t="s">
        <v>114</v>
      </c>
      <c r="B29" s="62" t="s">
        <v>18</v>
      </c>
      <c r="C29" s="95" t="s">
        <v>76</v>
      </c>
      <c r="D29" s="156" t="s">
        <v>216</v>
      </c>
      <c r="E29" s="57">
        <v>13</v>
      </c>
      <c r="F29" s="56"/>
      <c r="G29" s="55">
        <v>1244</v>
      </c>
      <c r="H29" s="53">
        <v>1542</v>
      </c>
      <c r="I29" s="54">
        <f t="shared" si="9"/>
        <v>1374</v>
      </c>
      <c r="J29" s="43">
        <f t="shared" si="9"/>
        <v>1672</v>
      </c>
      <c r="K29" s="54">
        <f t="shared" si="1"/>
        <v>1489</v>
      </c>
      <c r="L29" s="43">
        <f t="shared" si="2"/>
        <v>1817</v>
      </c>
      <c r="M29" s="54">
        <f t="shared" si="3"/>
        <v>1273</v>
      </c>
      <c r="N29" s="43">
        <f t="shared" si="4"/>
        <v>1561</v>
      </c>
      <c r="O29" s="41">
        <f t="shared" si="5"/>
        <v>1352</v>
      </c>
      <c r="P29" s="41">
        <f t="shared" si="6"/>
        <v>1665</v>
      </c>
      <c r="Q29" s="45" t="s">
        <v>73</v>
      </c>
      <c r="R29" s="39">
        <v>92.5</v>
      </c>
      <c r="S29" s="52"/>
    </row>
    <row r="30" spans="1:19" x14ac:dyDescent="0.2">
      <c r="A30" s="62" t="s">
        <v>19</v>
      </c>
      <c r="B30" s="62" t="s">
        <v>19</v>
      </c>
      <c r="C30" s="92" t="s">
        <v>76</v>
      </c>
      <c r="D30" s="157" t="s">
        <v>217</v>
      </c>
      <c r="E30" s="63">
        <v>35</v>
      </c>
      <c r="F30" s="56"/>
      <c r="G30" s="66">
        <v>1344</v>
      </c>
      <c r="H30" s="53">
        <v>1525</v>
      </c>
      <c r="I30" s="59">
        <f t="shared" si="9"/>
        <v>1474</v>
      </c>
      <c r="J30" s="45">
        <f t="shared" si="9"/>
        <v>1655</v>
      </c>
      <c r="K30" s="59">
        <f t="shared" si="1"/>
        <v>1589</v>
      </c>
      <c r="L30" s="45">
        <f t="shared" si="2"/>
        <v>1800</v>
      </c>
      <c r="M30" s="59">
        <f t="shared" si="3"/>
        <v>1373</v>
      </c>
      <c r="N30" s="45">
        <f t="shared" si="4"/>
        <v>1544</v>
      </c>
      <c r="O30" s="41">
        <f t="shared" si="5"/>
        <v>1452</v>
      </c>
      <c r="P30" s="41">
        <f t="shared" si="6"/>
        <v>1648</v>
      </c>
      <c r="Q30" s="53">
        <v>855</v>
      </c>
      <c r="R30" s="65">
        <v>92.5</v>
      </c>
      <c r="S30" s="56"/>
    </row>
    <row r="31" spans="1:19" x14ac:dyDescent="0.2">
      <c r="A31" s="62" t="s">
        <v>113</v>
      </c>
      <c r="B31" s="62" t="s">
        <v>20</v>
      </c>
      <c r="C31" s="92" t="s">
        <v>79</v>
      </c>
      <c r="D31" s="157" t="s">
        <v>175</v>
      </c>
      <c r="E31" s="63">
        <v>40</v>
      </c>
      <c r="F31" s="56"/>
      <c r="G31" s="55">
        <v>1582</v>
      </c>
      <c r="H31" s="53">
        <v>2118</v>
      </c>
      <c r="I31" s="59">
        <f t="shared" si="9"/>
        <v>1712</v>
      </c>
      <c r="J31" s="45">
        <f t="shared" si="9"/>
        <v>2248</v>
      </c>
      <c r="K31" s="59">
        <f t="shared" si="1"/>
        <v>1827</v>
      </c>
      <c r="L31" s="45">
        <f t="shared" si="2"/>
        <v>2393</v>
      </c>
      <c r="M31" s="59">
        <f t="shared" si="3"/>
        <v>1611</v>
      </c>
      <c r="N31" s="45">
        <f t="shared" si="4"/>
        <v>2137</v>
      </c>
      <c r="O31" s="41">
        <f t="shared" si="5"/>
        <v>1690</v>
      </c>
      <c r="P31" s="41">
        <f t="shared" si="6"/>
        <v>2241</v>
      </c>
      <c r="Q31" s="53">
        <v>1145</v>
      </c>
      <c r="R31" s="65">
        <v>92.5</v>
      </c>
      <c r="S31" s="56"/>
    </row>
    <row r="32" spans="1:19" x14ac:dyDescent="0.2">
      <c r="A32" s="62" t="s">
        <v>113</v>
      </c>
      <c r="B32" s="62" t="s">
        <v>21</v>
      </c>
      <c r="C32" s="92" t="s">
        <v>79</v>
      </c>
      <c r="D32" s="157" t="s">
        <v>176</v>
      </c>
      <c r="E32" s="63">
        <v>40</v>
      </c>
      <c r="F32" s="56"/>
      <c r="G32" s="55">
        <v>1445</v>
      </c>
      <c r="H32" s="53">
        <v>1833</v>
      </c>
      <c r="I32" s="59">
        <f t="shared" si="9"/>
        <v>1575</v>
      </c>
      <c r="J32" s="45">
        <f t="shared" si="9"/>
        <v>1963</v>
      </c>
      <c r="K32" s="59">
        <f t="shared" si="1"/>
        <v>1690</v>
      </c>
      <c r="L32" s="45">
        <f t="shared" si="2"/>
        <v>2108</v>
      </c>
      <c r="M32" s="59">
        <f t="shared" si="3"/>
        <v>1474</v>
      </c>
      <c r="N32" s="45">
        <f t="shared" si="4"/>
        <v>1852</v>
      </c>
      <c r="O32" s="41">
        <f t="shared" si="5"/>
        <v>1553</v>
      </c>
      <c r="P32" s="41">
        <f t="shared" si="6"/>
        <v>1956</v>
      </c>
      <c r="Q32" s="53">
        <v>985</v>
      </c>
      <c r="R32" s="65">
        <v>92.5</v>
      </c>
      <c r="S32" s="56"/>
    </row>
    <row r="33" spans="1:19" x14ac:dyDescent="0.2">
      <c r="A33" s="62" t="s">
        <v>113</v>
      </c>
      <c r="B33" s="62" t="s">
        <v>22</v>
      </c>
      <c r="C33" s="92" t="s">
        <v>76</v>
      </c>
      <c r="D33" s="157" t="s">
        <v>218</v>
      </c>
      <c r="E33" s="63">
        <v>28</v>
      </c>
      <c r="F33" s="56"/>
      <c r="G33" s="55">
        <v>1344</v>
      </c>
      <c r="H33" s="53">
        <v>1525</v>
      </c>
      <c r="I33" s="59">
        <f t="shared" si="9"/>
        <v>1474</v>
      </c>
      <c r="J33" s="45">
        <f t="shared" si="9"/>
        <v>1655</v>
      </c>
      <c r="K33" s="59">
        <f t="shared" si="1"/>
        <v>1589</v>
      </c>
      <c r="L33" s="45">
        <f t="shared" si="2"/>
        <v>1800</v>
      </c>
      <c r="M33" s="59">
        <f t="shared" si="3"/>
        <v>1373</v>
      </c>
      <c r="N33" s="45">
        <f t="shared" si="4"/>
        <v>1544</v>
      </c>
      <c r="O33" s="41">
        <f t="shared" si="5"/>
        <v>1452</v>
      </c>
      <c r="P33" s="41">
        <f t="shared" si="6"/>
        <v>1648</v>
      </c>
      <c r="Q33" s="53">
        <v>825</v>
      </c>
      <c r="R33" s="65">
        <v>92.5</v>
      </c>
      <c r="S33" s="56"/>
    </row>
    <row r="34" spans="1:19" x14ac:dyDescent="0.2">
      <c r="A34" s="62" t="s">
        <v>112</v>
      </c>
      <c r="B34" s="62" t="s">
        <v>23</v>
      </c>
      <c r="C34" s="92" t="s">
        <v>79</v>
      </c>
      <c r="D34" s="157" t="s">
        <v>177</v>
      </c>
      <c r="E34" s="63">
        <v>30</v>
      </c>
      <c r="F34" s="56"/>
      <c r="G34" s="55">
        <v>1515</v>
      </c>
      <c r="H34" s="53">
        <v>1833</v>
      </c>
      <c r="I34" s="59">
        <f t="shared" si="9"/>
        <v>1645</v>
      </c>
      <c r="J34" s="45">
        <f t="shared" si="9"/>
        <v>1963</v>
      </c>
      <c r="K34" s="59">
        <f t="shared" si="1"/>
        <v>1760</v>
      </c>
      <c r="L34" s="45">
        <f t="shared" si="2"/>
        <v>2108</v>
      </c>
      <c r="M34" s="59">
        <f t="shared" si="3"/>
        <v>1544</v>
      </c>
      <c r="N34" s="45">
        <f t="shared" si="4"/>
        <v>1852</v>
      </c>
      <c r="O34" s="41">
        <f t="shared" si="5"/>
        <v>1623</v>
      </c>
      <c r="P34" s="41">
        <f t="shared" si="6"/>
        <v>1956</v>
      </c>
      <c r="Q34" s="53">
        <v>1045</v>
      </c>
      <c r="R34" s="65">
        <v>92.5</v>
      </c>
      <c r="S34" s="56"/>
    </row>
    <row r="35" spans="1:19" x14ac:dyDescent="0.2">
      <c r="A35" s="58" t="s">
        <v>111</v>
      </c>
      <c r="B35" s="58" t="s">
        <v>110</v>
      </c>
      <c r="C35" s="49"/>
      <c r="D35" s="158"/>
      <c r="E35" s="57"/>
      <c r="F35" s="56"/>
      <c r="G35" s="99" t="s">
        <v>107</v>
      </c>
      <c r="H35" s="98" t="s">
        <v>109</v>
      </c>
      <c r="I35" s="97" t="s">
        <v>107</v>
      </c>
      <c r="J35" s="96" t="s">
        <v>107</v>
      </c>
      <c r="K35" s="97" t="s">
        <v>108</v>
      </c>
      <c r="L35" s="96" t="s">
        <v>108</v>
      </c>
      <c r="M35" s="97" t="s">
        <v>107</v>
      </c>
      <c r="N35" s="96" t="s">
        <v>107</v>
      </c>
      <c r="O35" s="41" t="s">
        <v>107</v>
      </c>
      <c r="P35" s="41" t="s">
        <v>107</v>
      </c>
      <c r="Q35" s="45" t="s">
        <v>73</v>
      </c>
      <c r="R35" s="39">
        <v>92.5</v>
      </c>
      <c r="S35" s="52"/>
    </row>
    <row r="36" spans="1:19" x14ac:dyDescent="0.2">
      <c r="A36" s="62" t="s">
        <v>106</v>
      </c>
      <c r="B36" s="62" t="s">
        <v>24</v>
      </c>
      <c r="C36" s="95" t="s">
        <v>76</v>
      </c>
      <c r="D36" s="156" t="s">
        <v>219</v>
      </c>
      <c r="E36" s="57">
        <v>14</v>
      </c>
      <c r="F36" s="56"/>
      <c r="G36" s="55">
        <v>1189</v>
      </c>
      <c r="H36" s="53">
        <v>1402</v>
      </c>
      <c r="I36" s="54">
        <f t="shared" ref="I36:J55" si="10">G36+130</f>
        <v>1319</v>
      </c>
      <c r="J36" s="43">
        <f t="shared" si="10"/>
        <v>1532</v>
      </c>
      <c r="K36" s="54">
        <f t="shared" ref="K36:K65" si="11">I36+115</f>
        <v>1434</v>
      </c>
      <c r="L36" s="43">
        <f t="shared" ref="L36:L67" si="12">J36+145</f>
        <v>1677</v>
      </c>
      <c r="M36" s="54">
        <f t="shared" ref="M36:M65" si="13">G36+29</f>
        <v>1218</v>
      </c>
      <c r="N36" s="43">
        <f t="shared" ref="N36:N67" si="14">H36+19</f>
        <v>1421</v>
      </c>
      <c r="O36" s="41">
        <f t="shared" ref="O36:O65" si="15">G36+108</f>
        <v>1297</v>
      </c>
      <c r="P36" s="41">
        <f t="shared" ref="P36:P67" si="16">H36+123</f>
        <v>1525</v>
      </c>
      <c r="Q36" s="45" t="s">
        <v>73</v>
      </c>
      <c r="R36" s="39">
        <v>92.5</v>
      </c>
      <c r="S36" s="52"/>
    </row>
    <row r="37" spans="1:19" x14ac:dyDescent="0.2">
      <c r="A37" s="62" t="s">
        <v>105</v>
      </c>
      <c r="B37" s="62" t="s">
        <v>25</v>
      </c>
      <c r="C37" s="92" t="s">
        <v>79</v>
      </c>
      <c r="D37" s="157" t="s">
        <v>178</v>
      </c>
      <c r="E37" s="63">
        <v>40</v>
      </c>
      <c r="F37" s="56"/>
      <c r="G37" s="55">
        <v>1487</v>
      </c>
      <c r="H37" s="53">
        <v>1626</v>
      </c>
      <c r="I37" s="59">
        <f t="shared" si="10"/>
        <v>1617</v>
      </c>
      <c r="J37" s="45">
        <f t="shared" si="10"/>
        <v>1756</v>
      </c>
      <c r="K37" s="59">
        <f t="shared" si="11"/>
        <v>1732</v>
      </c>
      <c r="L37" s="45">
        <f t="shared" si="12"/>
        <v>1901</v>
      </c>
      <c r="M37" s="59">
        <f t="shared" si="13"/>
        <v>1516</v>
      </c>
      <c r="N37" s="45">
        <f t="shared" si="14"/>
        <v>1645</v>
      </c>
      <c r="O37" s="41">
        <f t="shared" si="15"/>
        <v>1595</v>
      </c>
      <c r="P37" s="41">
        <f t="shared" si="16"/>
        <v>1749</v>
      </c>
      <c r="Q37" s="53">
        <v>915</v>
      </c>
      <c r="R37" s="65">
        <v>92.5</v>
      </c>
      <c r="S37" s="56"/>
    </row>
    <row r="38" spans="1:19" x14ac:dyDescent="0.2">
      <c r="A38" s="62" t="s">
        <v>104</v>
      </c>
      <c r="B38" s="62" t="s">
        <v>26</v>
      </c>
      <c r="C38" s="92" t="s">
        <v>79</v>
      </c>
      <c r="D38" s="157" t="s">
        <v>179</v>
      </c>
      <c r="E38" s="63">
        <v>29</v>
      </c>
      <c r="F38" s="56"/>
      <c r="G38" s="55">
        <v>1580</v>
      </c>
      <c r="H38" s="53">
        <v>2022</v>
      </c>
      <c r="I38" s="59">
        <f t="shared" si="10"/>
        <v>1710</v>
      </c>
      <c r="J38" s="45">
        <f t="shared" si="10"/>
        <v>2152</v>
      </c>
      <c r="K38" s="59">
        <f t="shared" si="11"/>
        <v>1825</v>
      </c>
      <c r="L38" s="45">
        <f t="shared" si="12"/>
        <v>2297</v>
      </c>
      <c r="M38" s="59">
        <f t="shared" si="13"/>
        <v>1609</v>
      </c>
      <c r="N38" s="45">
        <f t="shared" si="14"/>
        <v>2041</v>
      </c>
      <c r="O38" s="41">
        <f t="shared" si="15"/>
        <v>1688</v>
      </c>
      <c r="P38" s="41">
        <f t="shared" si="16"/>
        <v>2145</v>
      </c>
      <c r="Q38" s="53">
        <v>1175</v>
      </c>
      <c r="R38" s="65">
        <v>92.5</v>
      </c>
      <c r="S38" s="52"/>
    </row>
    <row r="39" spans="1:19" x14ac:dyDescent="0.2">
      <c r="A39" s="62" t="s">
        <v>103</v>
      </c>
      <c r="B39" s="62" t="s">
        <v>27</v>
      </c>
      <c r="C39" s="92" t="s">
        <v>76</v>
      </c>
      <c r="D39" s="157" t="s">
        <v>220</v>
      </c>
      <c r="E39" s="63">
        <v>40</v>
      </c>
      <c r="F39" s="56"/>
      <c r="G39" s="66">
        <v>1344</v>
      </c>
      <c r="H39" s="53">
        <v>1525</v>
      </c>
      <c r="I39" s="59">
        <f t="shared" si="10"/>
        <v>1474</v>
      </c>
      <c r="J39" s="45">
        <f t="shared" si="10"/>
        <v>1655</v>
      </c>
      <c r="K39" s="59">
        <f t="shared" si="11"/>
        <v>1589</v>
      </c>
      <c r="L39" s="45">
        <f t="shared" si="12"/>
        <v>1800</v>
      </c>
      <c r="M39" s="59">
        <f t="shared" si="13"/>
        <v>1373</v>
      </c>
      <c r="N39" s="45">
        <f t="shared" si="14"/>
        <v>1544</v>
      </c>
      <c r="O39" s="41">
        <f t="shared" si="15"/>
        <v>1452</v>
      </c>
      <c r="P39" s="41">
        <f t="shared" si="16"/>
        <v>1648</v>
      </c>
      <c r="Q39" s="53">
        <v>855</v>
      </c>
      <c r="R39" s="65">
        <v>92.5</v>
      </c>
      <c r="S39" s="56"/>
    </row>
    <row r="40" spans="1:19" x14ac:dyDescent="0.2">
      <c r="A40" s="62" t="s">
        <v>28</v>
      </c>
      <c r="B40" s="62" t="s">
        <v>28</v>
      </c>
      <c r="C40" s="64" t="s">
        <v>79</v>
      </c>
      <c r="D40" s="159" t="s">
        <v>180</v>
      </c>
      <c r="E40" s="63">
        <v>30</v>
      </c>
      <c r="F40" s="56"/>
      <c r="G40" s="55">
        <v>1574</v>
      </c>
      <c r="H40" s="53">
        <v>1814</v>
      </c>
      <c r="I40" s="59">
        <f t="shared" si="10"/>
        <v>1704</v>
      </c>
      <c r="J40" s="45">
        <f t="shared" si="10"/>
        <v>1944</v>
      </c>
      <c r="K40" s="59">
        <f t="shared" si="11"/>
        <v>1819</v>
      </c>
      <c r="L40" s="45">
        <f t="shared" si="12"/>
        <v>2089</v>
      </c>
      <c r="M40" s="59">
        <f t="shared" si="13"/>
        <v>1603</v>
      </c>
      <c r="N40" s="45">
        <f t="shared" si="14"/>
        <v>1833</v>
      </c>
      <c r="O40" s="41">
        <f t="shared" si="15"/>
        <v>1682</v>
      </c>
      <c r="P40" s="41">
        <f t="shared" si="16"/>
        <v>1937</v>
      </c>
      <c r="Q40" s="53">
        <v>975</v>
      </c>
      <c r="R40" s="65">
        <v>92.5</v>
      </c>
      <c r="S40" s="52"/>
    </row>
    <row r="41" spans="1:19" x14ac:dyDescent="0.2">
      <c r="A41" s="62" t="s">
        <v>28</v>
      </c>
      <c r="B41" s="62" t="s">
        <v>29</v>
      </c>
      <c r="C41" s="64" t="s">
        <v>79</v>
      </c>
      <c r="D41" s="159" t="s">
        <v>181</v>
      </c>
      <c r="E41" s="63">
        <v>30</v>
      </c>
      <c r="F41" s="94" t="s">
        <v>102</v>
      </c>
      <c r="G41" s="55">
        <v>1574</v>
      </c>
      <c r="H41" s="53">
        <v>1814</v>
      </c>
      <c r="I41" s="59">
        <f t="shared" si="10"/>
        <v>1704</v>
      </c>
      <c r="J41" s="45">
        <f t="shared" si="10"/>
        <v>1944</v>
      </c>
      <c r="K41" s="59">
        <f t="shared" si="11"/>
        <v>1819</v>
      </c>
      <c r="L41" s="45">
        <f t="shared" si="12"/>
        <v>2089</v>
      </c>
      <c r="M41" s="59">
        <f t="shared" si="13"/>
        <v>1603</v>
      </c>
      <c r="N41" s="45">
        <f t="shared" si="14"/>
        <v>1833</v>
      </c>
      <c r="O41" s="41">
        <f t="shared" si="15"/>
        <v>1682</v>
      </c>
      <c r="P41" s="41">
        <f t="shared" si="16"/>
        <v>1937</v>
      </c>
      <c r="Q41" s="53">
        <v>975</v>
      </c>
      <c r="R41" s="65">
        <v>92.5</v>
      </c>
      <c r="S41" s="52"/>
    </row>
    <row r="42" spans="1:19" x14ac:dyDescent="0.2">
      <c r="A42" s="62" t="s">
        <v>101</v>
      </c>
      <c r="B42" s="62" t="s">
        <v>30</v>
      </c>
      <c r="C42" s="64" t="s">
        <v>79</v>
      </c>
      <c r="D42" s="159" t="s">
        <v>182</v>
      </c>
      <c r="E42" s="63">
        <v>16</v>
      </c>
      <c r="F42" s="56"/>
      <c r="G42" s="55">
        <v>1204</v>
      </c>
      <c r="H42" s="53">
        <v>1502</v>
      </c>
      <c r="I42" s="59">
        <f t="shared" si="10"/>
        <v>1334</v>
      </c>
      <c r="J42" s="45">
        <f t="shared" si="10"/>
        <v>1632</v>
      </c>
      <c r="K42" s="59">
        <f t="shared" si="11"/>
        <v>1449</v>
      </c>
      <c r="L42" s="45">
        <f t="shared" si="12"/>
        <v>1777</v>
      </c>
      <c r="M42" s="59">
        <f t="shared" si="13"/>
        <v>1233</v>
      </c>
      <c r="N42" s="45">
        <f t="shared" si="14"/>
        <v>1521</v>
      </c>
      <c r="O42" s="41">
        <f t="shared" si="15"/>
        <v>1312</v>
      </c>
      <c r="P42" s="41">
        <f t="shared" si="16"/>
        <v>1625</v>
      </c>
      <c r="Q42" s="45" t="s">
        <v>73</v>
      </c>
      <c r="R42" s="65">
        <v>92.5</v>
      </c>
      <c r="S42" s="52"/>
    </row>
    <row r="43" spans="1:19" x14ac:dyDescent="0.2">
      <c r="A43" s="62" t="s">
        <v>100</v>
      </c>
      <c r="B43" s="62" t="s">
        <v>31</v>
      </c>
      <c r="C43" s="64" t="s">
        <v>76</v>
      </c>
      <c r="D43" s="159" t="s">
        <v>221</v>
      </c>
      <c r="E43" s="63">
        <v>39</v>
      </c>
      <c r="F43" s="56"/>
      <c r="G43" s="66">
        <v>1344</v>
      </c>
      <c r="H43" s="53">
        <v>1525</v>
      </c>
      <c r="I43" s="59">
        <f t="shared" si="10"/>
        <v>1474</v>
      </c>
      <c r="J43" s="45">
        <f t="shared" si="10"/>
        <v>1655</v>
      </c>
      <c r="K43" s="59">
        <f t="shared" si="11"/>
        <v>1589</v>
      </c>
      <c r="L43" s="45">
        <f t="shared" si="12"/>
        <v>1800</v>
      </c>
      <c r="M43" s="59">
        <f t="shared" si="13"/>
        <v>1373</v>
      </c>
      <c r="N43" s="45">
        <f t="shared" si="14"/>
        <v>1544</v>
      </c>
      <c r="O43" s="41">
        <f t="shared" si="15"/>
        <v>1452</v>
      </c>
      <c r="P43" s="41">
        <f t="shared" si="16"/>
        <v>1648</v>
      </c>
      <c r="Q43" s="53">
        <v>945</v>
      </c>
      <c r="R43" s="65">
        <v>92.5</v>
      </c>
      <c r="S43" s="56"/>
    </row>
    <row r="44" spans="1:19" x14ac:dyDescent="0.2">
      <c r="A44" s="62" t="s">
        <v>99</v>
      </c>
      <c r="B44" s="58" t="s">
        <v>32</v>
      </c>
      <c r="C44" s="64" t="s">
        <v>76</v>
      </c>
      <c r="D44" s="159" t="s">
        <v>222</v>
      </c>
      <c r="E44" s="63">
        <v>6</v>
      </c>
      <c r="F44" s="56"/>
      <c r="G44" s="55">
        <v>1189</v>
      </c>
      <c r="H44" s="53">
        <v>1522</v>
      </c>
      <c r="I44" s="59">
        <f t="shared" si="10"/>
        <v>1319</v>
      </c>
      <c r="J44" s="45">
        <f t="shared" si="10"/>
        <v>1652</v>
      </c>
      <c r="K44" s="59">
        <f t="shared" si="11"/>
        <v>1434</v>
      </c>
      <c r="L44" s="45">
        <f t="shared" si="12"/>
        <v>1797</v>
      </c>
      <c r="M44" s="59">
        <f t="shared" si="13"/>
        <v>1218</v>
      </c>
      <c r="N44" s="45">
        <f t="shared" si="14"/>
        <v>1541</v>
      </c>
      <c r="O44" s="41">
        <f t="shared" si="15"/>
        <v>1297</v>
      </c>
      <c r="P44" s="41">
        <f t="shared" si="16"/>
        <v>1645</v>
      </c>
      <c r="Q44" s="45"/>
      <c r="R44" s="65">
        <v>92.5</v>
      </c>
      <c r="S44" s="52"/>
    </row>
    <row r="45" spans="1:19" x14ac:dyDescent="0.2">
      <c r="A45" s="62" t="s">
        <v>98</v>
      </c>
      <c r="B45" s="62" t="s">
        <v>33</v>
      </c>
      <c r="C45" s="64" t="s">
        <v>76</v>
      </c>
      <c r="D45" s="159" t="s">
        <v>223</v>
      </c>
      <c r="E45" s="63">
        <v>24</v>
      </c>
      <c r="F45" s="93"/>
      <c r="G45" s="55">
        <v>1338</v>
      </c>
      <c r="H45" s="53">
        <v>1575</v>
      </c>
      <c r="I45" s="59">
        <f t="shared" si="10"/>
        <v>1468</v>
      </c>
      <c r="J45" s="45">
        <f t="shared" si="10"/>
        <v>1705</v>
      </c>
      <c r="K45" s="59">
        <f t="shared" si="11"/>
        <v>1583</v>
      </c>
      <c r="L45" s="45">
        <f t="shared" si="12"/>
        <v>1850</v>
      </c>
      <c r="M45" s="59">
        <f t="shared" si="13"/>
        <v>1367</v>
      </c>
      <c r="N45" s="45">
        <f t="shared" si="14"/>
        <v>1594</v>
      </c>
      <c r="O45" s="41">
        <f t="shared" si="15"/>
        <v>1446</v>
      </c>
      <c r="P45" s="41">
        <f t="shared" si="16"/>
        <v>1698</v>
      </c>
      <c r="Q45" s="55">
        <v>885</v>
      </c>
      <c r="R45" s="65">
        <v>92.5</v>
      </c>
      <c r="S45" s="52"/>
    </row>
    <row r="46" spans="1:19" x14ac:dyDescent="0.2">
      <c r="A46" s="62" t="s">
        <v>98</v>
      </c>
      <c r="B46" s="62" t="s">
        <v>34</v>
      </c>
      <c r="C46" s="64" t="s">
        <v>76</v>
      </c>
      <c r="D46" s="159" t="s">
        <v>224</v>
      </c>
      <c r="E46" s="63">
        <v>21</v>
      </c>
      <c r="F46" s="93"/>
      <c r="G46" s="55">
        <v>1338</v>
      </c>
      <c r="H46" s="53">
        <v>1575</v>
      </c>
      <c r="I46" s="59">
        <f t="shared" si="10"/>
        <v>1468</v>
      </c>
      <c r="J46" s="45">
        <f t="shared" si="10"/>
        <v>1705</v>
      </c>
      <c r="K46" s="59">
        <f t="shared" si="11"/>
        <v>1583</v>
      </c>
      <c r="L46" s="45">
        <f t="shared" si="12"/>
        <v>1850</v>
      </c>
      <c r="M46" s="59">
        <f t="shared" si="13"/>
        <v>1367</v>
      </c>
      <c r="N46" s="45">
        <f t="shared" si="14"/>
        <v>1594</v>
      </c>
      <c r="O46" s="41">
        <f t="shared" si="15"/>
        <v>1446</v>
      </c>
      <c r="P46" s="41">
        <f t="shared" si="16"/>
        <v>1698</v>
      </c>
      <c r="Q46" s="55">
        <v>885</v>
      </c>
      <c r="R46" s="65">
        <v>92.5</v>
      </c>
      <c r="S46" s="52"/>
    </row>
    <row r="47" spans="1:19" x14ac:dyDescent="0.2">
      <c r="A47" s="62" t="s">
        <v>97</v>
      </c>
      <c r="B47" s="58" t="s">
        <v>35</v>
      </c>
      <c r="C47" s="92" t="s">
        <v>96</v>
      </c>
      <c r="D47" s="157" t="s">
        <v>225</v>
      </c>
      <c r="E47" s="63">
        <v>45</v>
      </c>
      <c r="F47" s="56"/>
      <c r="G47" s="55">
        <v>1492</v>
      </c>
      <c r="H47" s="53">
        <v>2162</v>
      </c>
      <c r="I47" s="59">
        <f t="shared" si="10"/>
        <v>1622</v>
      </c>
      <c r="J47" s="45">
        <f t="shared" si="10"/>
        <v>2292</v>
      </c>
      <c r="K47" s="59">
        <f t="shared" si="11"/>
        <v>1737</v>
      </c>
      <c r="L47" s="45">
        <f t="shared" si="12"/>
        <v>2437</v>
      </c>
      <c r="M47" s="59">
        <f t="shared" si="13"/>
        <v>1521</v>
      </c>
      <c r="N47" s="45">
        <f t="shared" si="14"/>
        <v>2181</v>
      </c>
      <c r="O47" s="41">
        <f t="shared" si="15"/>
        <v>1600</v>
      </c>
      <c r="P47" s="41">
        <f t="shared" si="16"/>
        <v>2285</v>
      </c>
      <c r="Q47" s="55">
        <v>1195</v>
      </c>
      <c r="R47" s="65">
        <v>92.5</v>
      </c>
      <c r="S47" s="56"/>
    </row>
    <row r="48" spans="1:19" x14ac:dyDescent="0.2">
      <c r="A48" s="62" t="s">
        <v>97</v>
      </c>
      <c r="B48" s="58" t="s">
        <v>36</v>
      </c>
      <c r="C48" s="92" t="s">
        <v>96</v>
      </c>
      <c r="D48" s="157" t="s">
        <v>226</v>
      </c>
      <c r="E48" s="63">
        <v>45</v>
      </c>
      <c r="F48" s="56"/>
      <c r="G48" s="55">
        <v>1492</v>
      </c>
      <c r="H48" s="53">
        <v>2162</v>
      </c>
      <c r="I48" s="59">
        <f t="shared" si="10"/>
        <v>1622</v>
      </c>
      <c r="J48" s="45">
        <f t="shared" si="10"/>
        <v>2292</v>
      </c>
      <c r="K48" s="59">
        <f t="shared" si="11"/>
        <v>1737</v>
      </c>
      <c r="L48" s="45">
        <f t="shared" si="12"/>
        <v>2437</v>
      </c>
      <c r="M48" s="59">
        <f t="shared" si="13"/>
        <v>1521</v>
      </c>
      <c r="N48" s="45">
        <f t="shared" si="14"/>
        <v>2181</v>
      </c>
      <c r="O48" s="41">
        <f t="shared" si="15"/>
        <v>1600</v>
      </c>
      <c r="P48" s="41">
        <f t="shared" si="16"/>
        <v>2285</v>
      </c>
      <c r="Q48" s="55">
        <v>1195</v>
      </c>
      <c r="R48" s="65">
        <v>92.5</v>
      </c>
      <c r="S48" s="56"/>
    </row>
    <row r="49" spans="1:19" x14ac:dyDescent="0.2">
      <c r="A49" s="91" t="s">
        <v>95</v>
      </c>
      <c r="B49" s="91" t="s">
        <v>37</v>
      </c>
      <c r="C49" s="90" t="s">
        <v>79</v>
      </c>
      <c r="D49" s="160" t="s">
        <v>184</v>
      </c>
      <c r="E49" s="89">
        <v>34</v>
      </c>
      <c r="F49" s="56"/>
      <c r="G49" s="88">
        <v>1541</v>
      </c>
      <c r="H49" s="84">
        <v>1903</v>
      </c>
      <c r="I49" s="87">
        <f t="shared" si="10"/>
        <v>1671</v>
      </c>
      <c r="J49" s="86">
        <f t="shared" si="10"/>
        <v>2033</v>
      </c>
      <c r="K49" s="87">
        <f t="shared" si="11"/>
        <v>1786</v>
      </c>
      <c r="L49" s="86">
        <f t="shared" si="12"/>
        <v>2178</v>
      </c>
      <c r="M49" s="87">
        <f t="shared" si="13"/>
        <v>1570</v>
      </c>
      <c r="N49" s="86">
        <f t="shared" si="14"/>
        <v>1922</v>
      </c>
      <c r="O49" s="85">
        <f t="shared" si="15"/>
        <v>1649</v>
      </c>
      <c r="P49" s="85">
        <f t="shared" si="16"/>
        <v>2026</v>
      </c>
      <c r="Q49" s="84">
        <v>945</v>
      </c>
      <c r="R49" s="83">
        <v>92.5</v>
      </c>
      <c r="S49" s="82"/>
    </row>
    <row r="50" spans="1:19" x14ac:dyDescent="0.2">
      <c r="A50" s="62" t="s">
        <v>94</v>
      </c>
      <c r="B50" s="62" t="s">
        <v>93</v>
      </c>
      <c r="C50" s="64" t="s">
        <v>92</v>
      </c>
      <c r="D50" s="159" t="s">
        <v>185</v>
      </c>
      <c r="E50" s="63"/>
      <c r="F50" s="56"/>
      <c r="G50" s="55">
        <v>1090</v>
      </c>
      <c r="H50" s="53">
        <v>1329</v>
      </c>
      <c r="I50" s="59">
        <f t="shared" si="10"/>
        <v>1220</v>
      </c>
      <c r="J50" s="45">
        <f t="shared" si="10"/>
        <v>1459</v>
      </c>
      <c r="K50" s="59">
        <f t="shared" si="11"/>
        <v>1335</v>
      </c>
      <c r="L50" s="45">
        <f t="shared" si="12"/>
        <v>1604</v>
      </c>
      <c r="M50" s="59">
        <f t="shared" si="13"/>
        <v>1119</v>
      </c>
      <c r="N50" s="45">
        <f t="shared" si="14"/>
        <v>1348</v>
      </c>
      <c r="O50" s="81">
        <f t="shared" si="15"/>
        <v>1198</v>
      </c>
      <c r="P50" s="81">
        <f t="shared" si="16"/>
        <v>1452</v>
      </c>
      <c r="Q50" s="45"/>
      <c r="R50" s="65"/>
      <c r="S50" s="52"/>
    </row>
    <row r="51" spans="1:19" s="80" customFormat="1" x14ac:dyDescent="0.2">
      <c r="A51" s="62" t="s">
        <v>91</v>
      </c>
      <c r="B51" s="62" t="s">
        <v>38</v>
      </c>
      <c r="C51" s="64" t="s">
        <v>79</v>
      </c>
      <c r="D51" s="159" t="s">
        <v>186</v>
      </c>
      <c r="E51" s="63">
        <v>36</v>
      </c>
      <c r="F51" s="56"/>
      <c r="G51" s="55">
        <v>1769</v>
      </c>
      <c r="H51" s="53">
        <v>2717</v>
      </c>
      <c r="I51" s="59">
        <f t="shared" si="10"/>
        <v>1899</v>
      </c>
      <c r="J51" s="45">
        <f t="shared" si="10"/>
        <v>2847</v>
      </c>
      <c r="K51" s="59">
        <f t="shared" si="11"/>
        <v>2014</v>
      </c>
      <c r="L51" s="45">
        <f t="shared" si="12"/>
        <v>2992</v>
      </c>
      <c r="M51" s="59">
        <f t="shared" si="13"/>
        <v>1798</v>
      </c>
      <c r="N51" s="45">
        <f t="shared" si="14"/>
        <v>2736</v>
      </c>
      <c r="O51" s="41">
        <f t="shared" si="15"/>
        <v>1877</v>
      </c>
      <c r="P51" s="41">
        <f t="shared" si="16"/>
        <v>2840</v>
      </c>
      <c r="Q51" s="45" t="s">
        <v>73</v>
      </c>
      <c r="R51" s="65">
        <v>92.5</v>
      </c>
      <c r="S51" s="52"/>
    </row>
    <row r="52" spans="1:19" x14ac:dyDescent="0.2">
      <c r="A52" s="79" t="s">
        <v>90</v>
      </c>
      <c r="B52" s="79" t="s">
        <v>39</v>
      </c>
      <c r="C52" s="78" t="s">
        <v>79</v>
      </c>
      <c r="D52" s="161" t="s">
        <v>187</v>
      </c>
      <c r="E52" s="77">
        <v>27</v>
      </c>
      <c r="F52" s="56"/>
      <c r="G52" s="76">
        <v>1290</v>
      </c>
      <c r="H52" s="75">
        <v>1698</v>
      </c>
      <c r="I52" s="74">
        <f t="shared" si="10"/>
        <v>1420</v>
      </c>
      <c r="J52" s="73">
        <f t="shared" si="10"/>
        <v>1828</v>
      </c>
      <c r="K52" s="74">
        <f t="shared" si="11"/>
        <v>1535</v>
      </c>
      <c r="L52" s="73">
        <f t="shared" si="12"/>
        <v>1973</v>
      </c>
      <c r="M52" s="74">
        <f t="shared" si="13"/>
        <v>1319</v>
      </c>
      <c r="N52" s="73">
        <f t="shared" si="14"/>
        <v>1717</v>
      </c>
      <c r="O52" s="72">
        <f t="shared" si="15"/>
        <v>1398</v>
      </c>
      <c r="P52" s="72">
        <f t="shared" si="16"/>
        <v>1821</v>
      </c>
      <c r="Q52" s="69" t="s">
        <v>73</v>
      </c>
      <c r="R52" s="71">
        <v>92.5</v>
      </c>
      <c r="S52" s="70"/>
    </row>
    <row r="53" spans="1:19" x14ac:dyDescent="0.2">
      <c r="A53" s="62" t="s">
        <v>89</v>
      </c>
      <c r="B53" s="62" t="s">
        <v>40</v>
      </c>
      <c r="C53" s="64" t="s">
        <v>79</v>
      </c>
      <c r="D53" s="159" t="s">
        <v>188</v>
      </c>
      <c r="E53" s="63">
        <v>35</v>
      </c>
      <c r="F53" s="56"/>
      <c r="G53" s="55">
        <v>1510</v>
      </c>
      <c r="H53" s="53">
        <v>1875</v>
      </c>
      <c r="I53" s="59">
        <f t="shared" si="10"/>
        <v>1640</v>
      </c>
      <c r="J53" s="45">
        <f t="shared" si="10"/>
        <v>2005</v>
      </c>
      <c r="K53" s="59">
        <f t="shared" si="11"/>
        <v>1755</v>
      </c>
      <c r="L53" s="45">
        <f t="shared" si="12"/>
        <v>2150</v>
      </c>
      <c r="M53" s="59">
        <f t="shared" si="13"/>
        <v>1539</v>
      </c>
      <c r="N53" s="45">
        <f t="shared" si="14"/>
        <v>1894</v>
      </c>
      <c r="O53" s="41">
        <f t="shared" si="15"/>
        <v>1618</v>
      </c>
      <c r="P53" s="41">
        <f t="shared" si="16"/>
        <v>1998</v>
      </c>
      <c r="Q53" s="69" t="s">
        <v>73</v>
      </c>
      <c r="R53" s="65">
        <v>92.5</v>
      </c>
      <c r="S53" s="56"/>
    </row>
    <row r="54" spans="1:19" x14ac:dyDescent="0.2">
      <c r="A54" s="62" t="s">
        <v>88</v>
      </c>
      <c r="B54" s="58" t="s">
        <v>41</v>
      </c>
      <c r="C54" s="64" t="s">
        <v>79</v>
      </c>
      <c r="D54" s="159" t="s">
        <v>189</v>
      </c>
      <c r="E54" s="63">
        <v>30</v>
      </c>
      <c r="F54" s="68"/>
      <c r="G54" s="55">
        <v>1738</v>
      </c>
      <c r="H54" s="53">
        <v>2083</v>
      </c>
      <c r="I54" s="59">
        <f t="shared" si="10"/>
        <v>1868</v>
      </c>
      <c r="J54" s="45">
        <f t="shared" si="10"/>
        <v>2213</v>
      </c>
      <c r="K54" s="59">
        <f t="shared" si="11"/>
        <v>1983</v>
      </c>
      <c r="L54" s="45">
        <f t="shared" si="12"/>
        <v>2358</v>
      </c>
      <c r="M54" s="59">
        <f t="shared" si="13"/>
        <v>1767</v>
      </c>
      <c r="N54" s="45">
        <f t="shared" si="14"/>
        <v>2102</v>
      </c>
      <c r="O54" s="41">
        <f t="shared" si="15"/>
        <v>1846</v>
      </c>
      <c r="P54" s="41">
        <f t="shared" si="16"/>
        <v>2206</v>
      </c>
      <c r="Q54" s="45" t="s">
        <v>73</v>
      </c>
      <c r="R54" s="65">
        <v>92.5</v>
      </c>
      <c r="S54" s="56"/>
    </row>
    <row r="55" spans="1:19" x14ac:dyDescent="0.2">
      <c r="A55" s="62" t="s">
        <v>85</v>
      </c>
      <c r="B55" s="62" t="s">
        <v>42</v>
      </c>
      <c r="C55" s="64" t="s">
        <v>79</v>
      </c>
      <c r="D55" s="159" t="s">
        <v>190</v>
      </c>
      <c r="E55" s="63">
        <v>27</v>
      </c>
      <c r="F55" s="56"/>
      <c r="G55" s="55">
        <v>1598</v>
      </c>
      <c r="H55" s="53">
        <v>1781</v>
      </c>
      <c r="I55" s="59">
        <f t="shared" si="10"/>
        <v>1728</v>
      </c>
      <c r="J55" s="45">
        <f t="shared" si="10"/>
        <v>1911</v>
      </c>
      <c r="K55" s="59">
        <f t="shared" si="11"/>
        <v>1843</v>
      </c>
      <c r="L55" s="45">
        <f t="shared" si="12"/>
        <v>2056</v>
      </c>
      <c r="M55" s="59">
        <f t="shared" si="13"/>
        <v>1627</v>
      </c>
      <c r="N55" s="45">
        <f t="shared" si="14"/>
        <v>1800</v>
      </c>
      <c r="O55" s="41">
        <f t="shared" si="15"/>
        <v>1706</v>
      </c>
      <c r="P55" s="41">
        <f t="shared" si="16"/>
        <v>1904</v>
      </c>
      <c r="Q55" s="53">
        <v>1085</v>
      </c>
      <c r="R55" s="65">
        <v>92.5</v>
      </c>
      <c r="S55" s="56"/>
    </row>
    <row r="56" spans="1:19" x14ac:dyDescent="0.2">
      <c r="A56" s="58" t="s">
        <v>87</v>
      </c>
      <c r="B56" s="62" t="s">
        <v>86</v>
      </c>
      <c r="C56" s="64" t="s">
        <v>76</v>
      </c>
      <c r="D56" s="159" t="s">
        <v>227</v>
      </c>
      <c r="E56" s="63">
        <v>21</v>
      </c>
      <c r="F56" s="67"/>
      <c r="G56" s="55">
        <v>1385</v>
      </c>
      <c r="H56" s="53">
        <v>1542</v>
      </c>
      <c r="I56" s="59">
        <f>G56+75</f>
        <v>1460</v>
      </c>
      <c r="J56" s="45">
        <f>H56+113</f>
        <v>1655</v>
      </c>
      <c r="K56" s="59">
        <f t="shared" si="11"/>
        <v>1575</v>
      </c>
      <c r="L56" s="45">
        <f t="shared" si="12"/>
        <v>1800</v>
      </c>
      <c r="M56" s="59">
        <f t="shared" si="13"/>
        <v>1414</v>
      </c>
      <c r="N56" s="45">
        <f t="shared" si="14"/>
        <v>1561</v>
      </c>
      <c r="O56" s="41">
        <f t="shared" si="15"/>
        <v>1493</v>
      </c>
      <c r="P56" s="41">
        <f t="shared" si="16"/>
        <v>1665</v>
      </c>
      <c r="Q56" s="53">
        <v>895</v>
      </c>
      <c r="R56" s="65">
        <v>92.5</v>
      </c>
      <c r="S56" s="56"/>
    </row>
    <row r="57" spans="1:19" x14ac:dyDescent="0.2">
      <c r="A57" s="62" t="s">
        <v>85</v>
      </c>
      <c r="B57" s="62" t="s">
        <v>43</v>
      </c>
      <c r="C57" s="64" t="s">
        <v>76</v>
      </c>
      <c r="D57" s="159" t="s">
        <v>228</v>
      </c>
      <c r="E57" s="63">
        <v>20</v>
      </c>
      <c r="F57" s="67"/>
      <c r="G57" s="55">
        <v>1385</v>
      </c>
      <c r="H57" s="53">
        <v>1542</v>
      </c>
      <c r="I57" s="59">
        <f>G57+75</f>
        <v>1460</v>
      </c>
      <c r="J57" s="45">
        <f>H57+113</f>
        <v>1655</v>
      </c>
      <c r="K57" s="59">
        <f t="shared" si="11"/>
        <v>1575</v>
      </c>
      <c r="L57" s="45">
        <f t="shared" si="12"/>
        <v>1800</v>
      </c>
      <c r="M57" s="59">
        <f t="shared" si="13"/>
        <v>1414</v>
      </c>
      <c r="N57" s="45">
        <f t="shared" si="14"/>
        <v>1561</v>
      </c>
      <c r="O57" s="41">
        <f t="shared" si="15"/>
        <v>1493</v>
      </c>
      <c r="P57" s="41">
        <f t="shared" si="16"/>
        <v>1665</v>
      </c>
      <c r="Q57" s="45" t="s">
        <v>73</v>
      </c>
      <c r="R57" s="65">
        <v>92.5</v>
      </c>
      <c r="S57" s="56"/>
    </row>
    <row r="58" spans="1:19" x14ac:dyDescent="0.2">
      <c r="A58" s="62" t="s">
        <v>44</v>
      </c>
      <c r="B58" s="62" t="s">
        <v>44</v>
      </c>
      <c r="C58" s="64" t="s">
        <v>76</v>
      </c>
      <c r="D58" s="159" t="s">
        <v>229</v>
      </c>
      <c r="E58" s="63">
        <v>30</v>
      </c>
      <c r="F58" s="56"/>
      <c r="G58" s="66">
        <v>1344</v>
      </c>
      <c r="H58" s="53">
        <v>1525</v>
      </c>
      <c r="I58" s="59">
        <f t="shared" ref="I58:J65" si="17">G58+130</f>
        <v>1474</v>
      </c>
      <c r="J58" s="45">
        <f t="shared" si="17"/>
        <v>1655</v>
      </c>
      <c r="K58" s="59">
        <f t="shared" si="11"/>
        <v>1589</v>
      </c>
      <c r="L58" s="45">
        <f t="shared" si="12"/>
        <v>1800</v>
      </c>
      <c r="M58" s="59">
        <f t="shared" si="13"/>
        <v>1373</v>
      </c>
      <c r="N58" s="45">
        <f t="shared" si="14"/>
        <v>1544</v>
      </c>
      <c r="O58" s="41">
        <f t="shared" si="15"/>
        <v>1452</v>
      </c>
      <c r="P58" s="41">
        <f t="shared" si="16"/>
        <v>1648</v>
      </c>
      <c r="Q58" s="53">
        <v>855</v>
      </c>
      <c r="R58" s="65">
        <v>92.5</v>
      </c>
      <c r="S58" s="56"/>
    </row>
    <row r="59" spans="1:19" x14ac:dyDescent="0.2">
      <c r="A59" s="62" t="s">
        <v>84</v>
      </c>
      <c r="B59" s="62" t="s">
        <v>45</v>
      </c>
      <c r="C59" s="64" t="s">
        <v>76</v>
      </c>
      <c r="D59" s="159" t="s">
        <v>230</v>
      </c>
      <c r="E59" s="63">
        <v>24</v>
      </c>
      <c r="F59" s="56"/>
      <c r="G59" s="55">
        <v>1285</v>
      </c>
      <c r="H59" s="53">
        <v>2053</v>
      </c>
      <c r="I59" s="59">
        <f t="shared" si="17"/>
        <v>1415</v>
      </c>
      <c r="J59" s="45">
        <f t="shared" si="17"/>
        <v>2183</v>
      </c>
      <c r="K59" s="59">
        <f t="shared" si="11"/>
        <v>1530</v>
      </c>
      <c r="L59" s="45">
        <f t="shared" si="12"/>
        <v>2328</v>
      </c>
      <c r="M59" s="59">
        <f t="shared" si="13"/>
        <v>1314</v>
      </c>
      <c r="N59" s="45">
        <f t="shared" si="14"/>
        <v>2072</v>
      </c>
      <c r="O59" s="41">
        <f t="shared" si="15"/>
        <v>1393</v>
      </c>
      <c r="P59" s="41">
        <f t="shared" si="16"/>
        <v>2176</v>
      </c>
      <c r="Q59" s="59" t="s">
        <v>73</v>
      </c>
      <c r="R59" s="65">
        <v>92.5</v>
      </c>
      <c r="S59" s="56"/>
    </row>
    <row r="60" spans="1:19" x14ac:dyDescent="0.2">
      <c r="A60" s="62" t="s">
        <v>84</v>
      </c>
      <c r="B60" s="62" t="s">
        <v>46</v>
      </c>
      <c r="C60" s="64" t="s">
        <v>76</v>
      </c>
      <c r="D60" s="159" t="s">
        <v>231</v>
      </c>
      <c r="E60" s="63">
        <v>29</v>
      </c>
      <c r="F60" s="56"/>
      <c r="G60" s="55">
        <v>1285</v>
      </c>
      <c r="H60" s="53">
        <v>2053</v>
      </c>
      <c r="I60" s="59">
        <f t="shared" si="17"/>
        <v>1415</v>
      </c>
      <c r="J60" s="45">
        <f t="shared" si="17"/>
        <v>2183</v>
      </c>
      <c r="K60" s="59">
        <f t="shared" si="11"/>
        <v>1530</v>
      </c>
      <c r="L60" s="45">
        <f t="shared" si="12"/>
        <v>2328</v>
      </c>
      <c r="M60" s="59">
        <f t="shared" si="13"/>
        <v>1314</v>
      </c>
      <c r="N60" s="45">
        <f t="shared" si="14"/>
        <v>2072</v>
      </c>
      <c r="O60" s="41">
        <f t="shared" si="15"/>
        <v>1393</v>
      </c>
      <c r="P60" s="41">
        <f t="shared" si="16"/>
        <v>2176</v>
      </c>
      <c r="Q60" s="59" t="s">
        <v>73</v>
      </c>
      <c r="R60" s="65">
        <v>92.5</v>
      </c>
      <c r="S60" s="56"/>
    </row>
    <row r="61" spans="1:19" x14ac:dyDescent="0.2">
      <c r="A61" s="62" t="s">
        <v>83</v>
      </c>
      <c r="B61" s="62" t="s">
        <v>47</v>
      </c>
      <c r="C61" s="64" t="s">
        <v>76</v>
      </c>
      <c r="D61" s="159" t="s">
        <v>232</v>
      </c>
      <c r="E61" s="63">
        <v>35</v>
      </c>
      <c r="F61" s="56"/>
      <c r="G61" s="66">
        <v>1344</v>
      </c>
      <c r="H61" s="53">
        <v>1525</v>
      </c>
      <c r="I61" s="59">
        <f t="shared" si="17"/>
        <v>1474</v>
      </c>
      <c r="J61" s="45">
        <f t="shared" si="17"/>
        <v>1655</v>
      </c>
      <c r="K61" s="59">
        <f t="shared" si="11"/>
        <v>1589</v>
      </c>
      <c r="L61" s="45">
        <f t="shared" si="12"/>
        <v>1800</v>
      </c>
      <c r="M61" s="59">
        <f t="shared" si="13"/>
        <v>1373</v>
      </c>
      <c r="N61" s="45">
        <f t="shared" si="14"/>
        <v>1544</v>
      </c>
      <c r="O61" s="41">
        <f t="shared" si="15"/>
        <v>1452</v>
      </c>
      <c r="P61" s="41">
        <f t="shared" si="16"/>
        <v>1648</v>
      </c>
      <c r="Q61" s="53">
        <v>985</v>
      </c>
      <c r="R61" s="65">
        <v>92.5</v>
      </c>
      <c r="S61" s="56"/>
    </row>
    <row r="62" spans="1:19" x14ac:dyDescent="0.2">
      <c r="A62" s="62" t="s">
        <v>83</v>
      </c>
      <c r="B62" s="62" t="s">
        <v>48</v>
      </c>
      <c r="C62" s="64" t="s">
        <v>79</v>
      </c>
      <c r="D62" s="159" t="s">
        <v>194</v>
      </c>
      <c r="E62" s="63">
        <v>52</v>
      </c>
      <c r="F62" s="56"/>
      <c r="G62" s="66">
        <v>1410</v>
      </c>
      <c r="H62" s="53">
        <v>1525</v>
      </c>
      <c r="I62" s="59">
        <f t="shared" si="17"/>
        <v>1540</v>
      </c>
      <c r="J62" s="45">
        <f t="shared" si="17"/>
        <v>1655</v>
      </c>
      <c r="K62" s="59">
        <f t="shared" si="11"/>
        <v>1655</v>
      </c>
      <c r="L62" s="45">
        <f t="shared" si="12"/>
        <v>1800</v>
      </c>
      <c r="M62" s="59">
        <f t="shared" si="13"/>
        <v>1439</v>
      </c>
      <c r="N62" s="45">
        <f t="shared" si="14"/>
        <v>1544</v>
      </c>
      <c r="O62" s="41">
        <f t="shared" si="15"/>
        <v>1518</v>
      </c>
      <c r="P62" s="41">
        <f t="shared" si="16"/>
        <v>1648</v>
      </c>
      <c r="Q62" s="53">
        <v>985</v>
      </c>
      <c r="R62" s="65">
        <v>92.5</v>
      </c>
      <c r="S62" s="56"/>
    </row>
    <row r="63" spans="1:19" x14ac:dyDescent="0.2">
      <c r="A63" s="62" t="s">
        <v>82</v>
      </c>
      <c r="B63" s="62" t="s">
        <v>49</v>
      </c>
      <c r="C63" s="64" t="s">
        <v>79</v>
      </c>
      <c r="D63" s="159" t="s">
        <v>195</v>
      </c>
      <c r="E63" s="63">
        <v>22</v>
      </c>
      <c r="F63" s="56"/>
      <c r="G63" s="55">
        <v>1319</v>
      </c>
      <c r="H63" s="53">
        <v>1642</v>
      </c>
      <c r="I63" s="54">
        <f t="shared" si="17"/>
        <v>1449</v>
      </c>
      <c r="J63" s="43">
        <f t="shared" si="17"/>
        <v>1772</v>
      </c>
      <c r="K63" s="54">
        <f t="shared" si="11"/>
        <v>1564</v>
      </c>
      <c r="L63" s="43">
        <f t="shared" si="12"/>
        <v>1917</v>
      </c>
      <c r="M63" s="54">
        <f t="shared" si="13"/>
        <v>1348</v>
      </c>
      <c r="N63" s="43">
        <f t="shared" si="14"/>
        <v>1661</v>
      </c>
      <c r="O63" s="41">
        <f t="shared" si="15"/>
        <v>1427</v>
      </c>
      <c r="P63" s="41">
        <f t="shared" si="16"/>
        <v>1765</v>
      </c>
      <c r="Q63" s="45" t="s">
        <v>73</v>
      </c>
      <c r="R63" s="39">
        <v>92.5</v>
      </c>
      <c r="S63" s="52"/>
    </row>
    <row r="64" spans="1:19" x14ac:dyDescent="0.2">
      <c r="A64" s="62" t="s">
        <v>82</v>
      </c>
      <c r="B64" s="61" t="s">
        <v>81</v>
      </c>
      <c r="C64" s="49" t="s">
        <v>79</v>
      </c>
      <c r="D64" s="158" t="s">
        <v>196</v>
      </c>
      <c r="E64" s="57">
        <v>18</v>
      </c>
      <c r="F64" s="60"/>
      <c r="G64" s="55">
        <v>1469</v>
      </c>
      <c r="H64" s="53">
        <v>1892</v>
      </c>
      <c r="I64" s="54">
        <f t="shared" si="17"/>
        <v>1599</v>
      </c>
      <c r="J64" s="43">
        <f t="shared" si="17"/>
        <v>2022</v>
      </c>
      <c r="K64" s="54">
        <f t="shared" si="11"/>
        <v>1714</v>
      </c>
      <c r="L64" s="43">
        <f t="shared" si="12"/>
        <v>2167</v>
      </c>
      <c r="M64" s="54">
        <f t="shared" si="13"/>
        <v>1498</v>
      </c>
      <c r="N64" s="43">
        <f t="shared" si="14"/>
        <v>1911</v>
      </c>
      <c r="O64" s="41">
        <f t="shared" si="15"/>
        <v>1577</v>
      </c>
      <c r="P64" s="41">
        <f t="shared" si="16"/>
        <v>2015</v>
      </c>
      <c r="Q64" s="59" t="s">
        <v>73</v>
      </c>
      <c r="R64" s="39">
        <v>92.5</v>
      </c>
      <c r="S64" s="52"/>
    </row>
    <row r="65" spans="1:19" x14ac:dyDescent="0.2">
      <c r="A65" s="58" t="s">
        <v>80</v>
      </c>
      <c r="B65" s="58" t="s">
        <v>50</v>
      </c>
      <c r="C65" s="49" t="s">
        <v>79</v>
      </c>
      <c r="D65" s="158" t="s">
        <v>197</v>
      </c>
      <c r="E65" s="57">
        <v>33</v>
      </c>
      <c r="F65" s="56"/>
      <c r="G65" s="55">
        <v>1438</v>
      </c>
      <c r="H65" s="53">
        <v>1695</v>
      </c>
      <c r="I65" s="54">
        <f t="shared" si="17"/>
        <v>1568</v>
      </c>
      <c r="J65" s="43">
        <f t="shared" si="17"/>
        <v>1825</v>
      </c>
      <c r="K65" s="54">
        <f t="shared" si="11"/>
        <v>1683</v>
      </c>
      <c r="L65" s="43">
        <f t="shared" si="12"/>
        <v>1970</v>
      </c>
      <c r="M65" s="54">
        <f t="shared" si="13"/>
        <v>1467</v>
      </c>
      <c r="N65" s="43">
        <f t="shared" si="14"/>
        <v>1714</v>
      </c>
      <c r="O65" s="41">
        <f t="shared" si="15"/>
        <v>1546</v>
      </c>
      <c r="P65" s="41">
        <f t="shared" si="16"/>
        <v>1818</v>
      </c>
      <c r="Q65" s="53">
        <v>1095</v>
      </c>
      <c r="R65" s="39">
        <v>92.5</v>
      </c>
      <c r="S65" s="52"/>
    </row>
    <row r="66" spans="1:19" ht="13.5" thickBot="1" x14ac:dyDescent="0.25">
      <c r="A66" s="51" t="s">
        <v>78</v>
      </c>
      <c r="B66" s="50"/>
      <c r="C66" s="49" t="s">
        <v>76</v>
      </c>
      <c r="D66" s="162"/>
      <c r="E66" s="48">
        <v>20</v>
      </c>
      <c r="F66" s="47" t="s">
        <v>77</v>
      </c>
      <c r="G66" s="46" t="s">
        <v>74</v>
      </c>
      <c r="H66" s="45">
        <v>0</v>
      </c>
      <c r="I66" s="44" t="s">
        <v>74</v>
      </c>
      <c r="J66" s="43">
        <f>H66+130</f>
        <v>130</v>
      </c>
      <c r="K66" s="44" t="s">
        <v>74</v>
      </c>
      <c r="L66" s="43">
        <f t="shared" si="12"/>
        <v>275</v>
      </c>
      <c r="M66" s="44" t="s">
        <v>74</v>
      </c>
      <c r="N66" s="43">
        <f t="shared" si="14"/>
        <v>19</v>
      </c>
      <c r="O66" s="42" t="s">
        <v>74</v>
      </c>
      <c r="P66" s="41">
        <f t="shared" si="16"/>
        <v>123</v>
      </c>
      <c r="Q66" s="40" t="s">
        <v>73</v>
      </c>
      <c r="R66" s="39">
        <v>92.5</v>
      </c>
      <c r="S66" s="38"/>
    </row>
    <row r="67" spans="1:19" ht="13.5" thickBot="1" x14ac:dyDescent="0.25">
      <c r="A67" s="30"/>
      <c r="B67" s="50"/>
      <c r="C67" s="49" t="s">
        <v>76</v>
      </c>
      <c r="D67" s="162"/>
      <c r="E67" s="48">
        <v>20</v>
      </c>
      <c r="F67" s="47" t="s">
        <v>75</v>
      </c>
      <c r="G67" s="46" t="s">
        <v>74</v>
      </c>
      <c r="H67" s="45">
        <v>0</v>
      </c>
      <c r="I67" s="44" t="s">
        <v>74</v>
      </c>
      <c r="J67" s="43">
        <f>H67+130</f>
        <v>130</v>
      </c>
      <c r="K67" s="44" t="s">
        <v>74</v>
      </c>
      <c r="L67" s="43">
        <f t="shared" si="12"/>
        <v>275</v>
      </c>
      <c r="M67" s="44" t="s">
        <v>74</v>
      </c>
      <c r="N67" s="43">
        <f t="shared" si="14"/>
        <v>19</v>
      </c>
      <c r="O67" s="42" t="s">
        <v>74</v>
      </c>
      <c r="P67" s="41">
        <f t="shared" si="16"/>
        <v>123</v>
      </c>
      <c r="Q67" s="40" t="s">
        <v>73</v>
      </c>
      <c r="R67" s="39">
        <v>92.5</v>
      </c>
      <c r="S67" s="38"/>
    </row>
    <row r="68" spans="1:19" x14ac:dyDescent="0.2">
      <c r="A68" s="30"/>
      <c r="B68" s="37"/>
      <c r="C68" s="36"/>
      <c r="D68" s="36"/>
      <c r="E68" s="36"/>
      <c r="F68" s="30"/>
      <c r="G68" s="35"/>
      <c r="H68" s="34"/>
      <c r="I68" s="33"/>
      <c r="J68" s="31"/>
      <c r="K68" s="33"/>
      <c r="L68" s="31"/>
      <c r="M68" s="33"/>
      <c r="N68" s="31"/>
      <c r="O68" s="33"/>
      <c r="P68" s="31"/>
      <c r="Q68" s="32"/>
      <c r="R68" s="31"/>
      <c r="S68" s="30"/>
    </row>
    <row r="69" spans="1:19" x14ac:dyDescent="0.2">
      <c r="A69" s="28"/>
      <c r="B69" s="28" t="s">
        <v>72</v>
      </c>
      <c r="C69" s="28"/>
      <c r="D69" s="28"/>
      <c r="E69" s="28"/>
      <c r="F69" s="28"/>
      <c r="G69" s="28"/>
      <c r="H69" s="28"/>
      <c r="I69" s="29"/>
      <c r="J69" s="29"/>
    </row>
    <row r="70" spans="1:19" x14ac:dyDescent="0.2">
      <c r="B70" s="28" t="s">
        <v>71</v>
      </c>
      <c r="C70" s="28"/>
      <c r="D70" s="28"/>
      <c r="E70" s="28"/>
      <c r="F70" s="28"/>
      <c r="G70" s="28"/>
      <c r="H70" s="28"/>
      <c r="I70" s="29"/>
      <c r="J70" s="29"/>
    </row>
    <row r="71" spans="1:19" x14ac:dyDescent="0.2">
      <c r="A71" s="28"/>
      <c r="B71" s="28" t="s">
        <v>70</v>
      </c>
      <c r="C71" s="28"/>
      <c r="D71" s="28"/>
      <c r="E71" s="28"/>
      <c r="F71" s="28"/>
      <c r="G71" s="28"/>
      <c r="H71" s="28"/>
      <c r="I71" s="29"/>
      <c r="J71" s="29"/>
    </row>
    <row r="72" spans="1:19" x14ac:dyDescent="0.2">
      <c r="A72" s="28"/>
      <c r="B72" s="28" t="s">
        <v>69</v>
      </c>
      <c r="C72" s="28"/>
      <c r="D72" s="28"/>
      <c r="E72" s="28"/>
      <c r="F72" s="28"/>
      <c r="G72" s="28"/>
      <c r="H72" s="28"/>
      <c r="I72" s="29"/>
      <c r="J72" s="29"/>
    </row>
    <row r="73" spans="1:19" x14ac:dyDescent="0.2">
      <c r="A73" s="28"/>
      <c r="B73" s="28" t="s">
        <v>68</v>
      </c>
      <c r="C73" s="28"/>
      <c r="D73" s="28"/>
      <c r="E73" s="28"/>
      <c r="F73" s="28"/>
      <c r="G73" s="28"/>
      <c r="H73" s="28"/>
      <c r="I73" s="29"/>
      <c r="J73" s="29"/>
    </row>
    <row r="74" spans="1:19" x14ac:dyDescent="0.2">
      <c r="A74" s="28"/>
      <c r="B74" s="28" t="s">
        <v>67</v>
      </c>
      <c r="C74" s="28"/>
      <c r="D74" s="28"/>
      <c r="E74" s="28"/>
      <c r="F74" s="28"/>
      <c r="G74" s="28"/>
      <c r="H74" s="28"/>
      <c r="I74" s="29"/>
      <c r="J74" s="29"/>
    </row>
    <row r="75" spans="1:19" x14ac:dyDescent="0.2">
      <c r="A75" s="28"/>
      <c r="B75" s="28" t="s">
        <v>65</v>
      </c>
      <c r="C75" s="28"/>
      <c r="D75" s="28"/>
      <c r="E75" s="28"/>
      <c r="F75" s="28"/>
      <c r="G75" s="28"/>
      <c r="H75" s="28"/>
      <c r="I75" s="29"/>
      <c r="J75" s="29"/>
    </row>
    <row r="76" spans="1:19" x14ac:dyDescent="0.2">
      <c r="A76" s="28"/>
      <c r="B76" s="28" t="s">
        <v>66</v>
      </c>
      <c r="C76" s="28"/>
      <c r="D76" s="28"/>
      <c r="E76" s="28"/>
      <c r="F76" s="28"/>
      <c r="G76" s="28"/>
      <c r="H76" s="28"/>
      <c r="I76" s="29"/>
      <c r="J76" s="29"/>
    </row>
    <row r="77" spans="1:19" x14ac:dyDescent="0.2">
      <c r="A77" s="28"/>
      <c r="B77" s="28" t="s">
        <v>65</v>
      </c>
      <c r="C77" s="28"/>
      <c r="D77" s="28"/>
      <c r="E77" s="28"/>
      <c r="F77" s="28"/>
      <c r="G77" s="28"/>
      <c r="H77" s="28"/>
      <c r="I77" s="29"/>
      <c r="J77" s="29"/>
    </row>
    <row r="78" spans="1:19" x14ac:dyDescent="0.2">
      <c r="A78" s="28"/>
      <c r="B78" s="28"/>
      <c r="C78" s="28"/>
      <c r="D78" s="28"/>
      <c r="E78" s="28"/>
      <c r="F78" s="28"/>
      <c r="G78" s="28"/>
      <c r="H78" s="28"/>
      <c r="I78" s="27"/>
      <c r="J78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2:L9"/>
  <sheetViews>
    <sheetView workbookViewId="0">
      <selection activeCell="H21" sqref="H21:I21"/>
    </sheetView>
  </sheetViews>
  <sheetFormatPr baseColWidth="10" defaultRowHeight="15" x14ac:dyDescent="0.25"/>
  <cols>
    <col min="9" max="9" width="19" customWidth="1"/>
    <col min="12" max="12" width="20.5703125" bestFit="1" customWidth="1"/>
  </cols>
  <sheetData>
    <row r="2" spans="4:12" ht="15.75" thickBot="1" x14ac:dyDescent="0.3">
      <c r="F2" s="1"/>
      <c r="G2" s="1"/>
      <c r="H2" s="1"/>
      <c r="I2" s="17"/>
      <c r="J2" s="1"/>
      <c r="K2" s="1"/>
      <c r="L2" s="23">
        <f>IFERROR(MATCH($I$3&amp; " D",'Données prix et lead time'!$B$11:$B$74,0),"")</f>
        <v>1</v>
      </c>
    </row>
    <row r="3" spans="4:12" x14ac:dyDescent="0.25">
      <c r="E3" s="17"/>
      <c r="G3" s="181" t="s">
        <v>56</v>
      </c>
      <c r="H3" s="183"/>
      <c r="I3" s="181" t="s">
        <v>166</v>
      </c>
      <c r="J3" s="182"/>
      <c r="K3" s="183"/>
      <c r="L3" s="23" t="str">
        <f>IFERROR(MATCH($I$3,'Données prix et lead time'!$B$11:$B$75,0),"")</f>
        <v/>
      </c>
    </row>
    <row r="4" spans="4:12" ht="15.75" thickBot="1" x14ac:dyDescent="0.3">
      <c r="E4" s="17"/>
      <c r="G4" s="178" t="s">
        <v>57</v>
      </c>
      <c r="H4" s="180"/>
      <c r="I4" s="178" t="s">
        <v>0</v>
      </c>
      <c r="J4" s="179"/>
      <c r="K4" s="180"/>
      <c r="L4" s="24">
        <f>IFERROR(MATCH($I$4,'Données prix et lead time'!$D$10:$AO$10,0),0)</f>
        <v>1</v>
      </c>
    </row>
    <row r="5" spans="4:12" ht="15.75" thickBot="1" x14ac:dyDescent="0.3">
      <c r="E5" s="17"/>
      <c r="F5" s="14"/>
      <c r="G5" s="14"/>
      <c r="H5" s="14"/>
      <c r="I5" s="14"/>
      <c r="J5" s="14"/>
    </row>
    <row r="6" spans="4:12" ht="15.75" thickBot="1" x14ac:dyDescent="0.3">
      <c r="E6" s="17"/>
      <c r="G6" s="199" t="s">
        <v>59</v>
      </c>
      <c r="H6" s="200"/>
      <c r="I6" s="19" t="s">
        <v>63</v>
      </c>
      <c r="J6" s="194" t="s">
        <v>60</v>
      </c>
      <c r="K6" s="195"/>
      <c r="L6" s="19" t="s">
        <v>64</v>
      </c>
    </row>
    <row r="7" spans="4:12" x14ac:dyDescent="0.25">
      <c r="D7" s="184" t="s">
        <v>162</v>
      </c>
      <c r="E7" s="185"/>
      <c r="F7" s="186"/>
      <c r="G7" s="187">
        <f ca="1">IF($L$2="","",INDEX('Données prix et lead time'!$D$11:$J$14,$L$2,$L$4))</f>
        <v>1606</v>
      </c>
      <c r="H7" s="188"/>
      <c r="I7" s="20">
        <f ca="1">IF($L$2="","",INDEX('Données prix et lead time'!$L$11:$N$14,$L$2,1))</f>
        <v>44</v>
      </c>
      <c r="J7" s="187" t="str">
        <f>IF($L$3="","",INDEX('Données prix et lead time'!$D$11:$J$14,$L$3,$L$4))</f>
        <v/>
      </c>
      <c r="K7" s="188"/>
      <c r="L7" s="20" t="str">
        <f>IF($L$3="","",INDEX('Données prix et lead time'!$L$11:$N$14,$L$3,1))</f>
        <v/>
      </c>
    </row>
    <row r="8" spans="4:12" x14ac:dyDescent="0.25">
      <c r="D8" s="189" t="s">
        <v>163</v>
      </c>
      <c r="E8" s="190"/>
      <c r="F8" s="191"/>
      <c r="G8" s="192" t="str">
        <f ca="1">IF($L$2="","",INDEX('Données prix et lead time'!$D$11:$J$14,$L$2,$L$4+1))</f>
        <v/>
      </c>
      <c r="H8" s="193"/>
      <c r="I8" s="21" t="str">
        <f ca="1">IF($L$2="","",INDEX('Données prix et lead time'!$L$11:$N$14,$L$2,2))</f>
        <v/>
      </c>
      <c r="J8" s="192" t="str">
        <f>IF($L$3="","",INDEX('Données prix et lead time'!$D$11:$J$14,$L$3,$L$4+1))</f>
        <v/>
      </c>
      <c r="K8" s="193"/>
      <c r="L8" s="21" t="str">
        <f>IF($L$3="","",INDEX('Données prix et lead time'!$L$11:$N$14,$L$3,2))</f>
        <v/>
      </c>
    </row>
    <row r="9" spans="4:12" ht="15.75" thickBot="1" x14ac:dyDescent="0.3">
      <c r="D9" s="196" t="s">
        <v>164</v>
      </c>
      <c r="E9" s="197"/>
      <c r="F9" s="198"/>
      <c r="G9" s="176">
        <f ca="1">IF($L$2="","",INDEX('Données prix et lead time'!$D$11:$J$14,$L$2,$L$4+2))</f>
        <v>1606</v>
      </c>
      <c r="H9" s="177"/>
      <c r="I9" s="22">
        <f ca="1">IF($L$2="","",INDEX('Données prix et lead time'!$L$11:$N$14,$L$2,3))</f>
        <v>44</v>
      </c>
      <c r="J9" s="176" t="str">
        <f>IF($L$3="","",INDEX('Données prix et lead time'!$D$11:$J$14,$L$3,$L$4+2))</f>
        <v/>
      </c>
      <c r="K9" s="177"/>
      <c r="L9" s="22" t="str">
        <f>IF($L$3="","",INDEX('Données prix et lead time'!$L$11:$N$14,$L$3,3))</f>
        <v/>
      </c>
    </row>
  </sheetData>
  <mergeCells count="15">
    <mergeCell ref="J9:K9"/>
    <mergeCell ref="I4:K4"/>
    <mergeCell ref="I3:K3"/>
    <mergeCell ref="D7:F7"/>
    <mergeCell ref="G7:H7"/>
    <mergeCell ref="D8:F8"/>
    <mergeCell ref="G8:H8"/>
    <mergeCell ref="J6:K6"/>
    <mergeCell ref="J7:K7"/>
    <mergeCell ref="J8:K8"/>
    <mergeCell ref="D9:F9"/>
    <mergeCell ref="G9:H9"/>
    <mergeCell ref="G6:H6"/>
    <mergeCell ref="G3:H3"/>
    <mergeCell ref="G4:H4"/>
  </mergeCells>
  <dataValidations count="2">
    <dataValidation type="list" allowBlank="1" showInputMessage="1" showErrorMessage="1" sqref="I3">
      <formula1>All_Trajet</formula1>
    </dataValidation>
    <dataValidation type="list" allowBlank="1" showInputMessage="1" showErrorMessage="1" sqref="H5 I4">
      <formula1>Transport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Paramètres</vt:lpstr>
      <vt:lpstr>Données prix et lead time</vt:lpstr>
      <vt:lpstr>KOCT</vt:lpstr>
      <vt:lpstr>POCT</vt:lpstr>
      <vt:lpstr>MOCT</vt:lpstr>
      <vt:lpstr>Comparateur</vt:lpstr>
      <vt:lpstr>All_Trajet</vt:lpstr>
      <vt:lpstr>Transport</vt:lpstr>
    </vt:vector>
  </TitlesOfParts>
  <Company>Tarkett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Kilian Spieczny</cp:lastModifiedBy>
  <dcterms:created xsi:type="dcterms:W3CDTF">2017-09-07T07:23:26Z</dcterms:created>
  <dcterms:modified xsi:type="dcterms:W3CDTF">2017-10-26T14:33:22Z</dcterms:modified>
</cp:coreProperties>
</file>