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20055" windowHeight="7935" activeTab="1"/>
  </bookViews>
  <sheets>
    <sheet name="Fonctions" sheetId="1" r:id="rId1"/>
    <sheet name="Emprunt" sheetId="4" r:id="rId2"/>
  </sheets>
  <definedNames>
    <definedName name="Amortissements">Emprunt!$E$8:$E$367</definedName>
    <definedName name="Annuite">Emprunt!$D$8:$D$367</definedName>
    <definedName name="Duree">Emprunt!$D$5</definedName>
    <definedName name="Interets">Emprunt!$C$8:$C$367</definedName>
    <definedName name="Montant">Emprunt!$D$4</definedName>
    <definedName name="Periode">Emprunt!$A$8:$A$367</definedName>
    <definedName name="Tx_annuel">Emprunt!$D$3</definedName>
  </definedNames>
  <calcPr calcId="125725"/>
</workbook>
</file>

<file path=xl/calcChain.xml><?xml version="1.0" encoding="utf-8"?>
<calcChain xmlns="http://schemas.openxmlformats.org/spreadsheetml/2006/main">
  <c r="A9" i="4"/>
  <c r="A10" s="1"/>
  <c r="A11" s="1"/>
  <c r="C8"/>
  <c r="E8"/>
  <c r="B8"/>
  <c r="C25" i="1"/>
  <c r="C23"/>
  <c r="C9"/>
  <c r="C11" s="1"/>
  <c r="A12" i="4" l="1"/>
  <c r="E11"/>
  <c r="C11"/>
  <c r="C10"/>
  <c r="E10"/>
  <c r="E9"/>
  <c r="B9"/>
  <c r="C9"/>
  <c r="D9" s="1"/>
  <c r="D8"/>
  <c r="B10" l="1"/>
  <c r="B11" s="1"/>
  <c r="B12" s="1"/>
  <c r="D11"/>
  <c r="D10"/>
  <c r="A13"/>
  <c r="E12"/>
  <c r="C12"/>
  <c r="D12" l="1"/>
  <c r="B13"/>
  <c r="A14"/>
  <c r="E13"/>
  <c r="C13"/>
  <c r="D13" l="1"/>
  <c r="B14"/>
  <c r="A15"/>
  <c r="E14"/>
  <c r="C14"/>
  <c r="D14" l="1"/>
  <c r="B15"/>
  <c r="A16"/>
  <c r="E15"/>
  <c r="C15"/>
  <c r="D15" l="1"/>
  <c r="A17"/>
  <c r="E16"/>
  <c r="C16"/>
  <c r="B16"/>
  <c r="A18" l="1"/>
  <c r="E17"/>
  <c r="C17"/>
  <c r="B17"/>
  <c r="D16"/>
  <c r="D17" l="1"/>
  <c r="B18"/>
  <c r="A19"/>
  <c r="E18"/>
  <c r="C18"/>
  <c r="A20" l="1"/>
  <c r="E19"/>
  <c r="C19"/>
  <c r="D18"/>
  <c r="B19"/>
  <c r="D19" l="1"/>
  <c r="A21"/>
  <c r="E20"/>
  <c r="C20"/>
  <c r="B20"/>
  <c r="A22" l="1"/>
  <c r="E21"/>
  <c r="C21"/>
  <c r="B21"/>
  <c r="D20"/>
  <c r="D21" l="1"/>
  <c r="B22"/>
  <c r="A23"/>
  <c r="E22"/>
  <c r="C22"/>
  <c r="D22" l="1"/>
  <c r="B23"/>
  <c r="A24"/>
  <c r="E23"/>
  <c r="C23"/>
  <c r="D23" l="1"/>
  <c r="B24"/>
  <c r="A25"/>
  <c r="E24"/>
  <c r="C24"/>
  <c r="D24" l="1"/>
  <c r="B25"/>
  <c r="A26"/>
  <c r="E25"/>
  <c r="C25"/>
  <c r="D25" l="1"/>
  <c r="B26"/>
  <c r="A27"/>
  <c r="E26"/>
  <c r="C26"/>
  <c r="D26" l="1"/>
  <c r="B27"/>
  <c r="A28"/>
  <c r="E27"/>
  <c r="C27"/>
  <c r="D27" l="1"/>
  <c r="B28"/>
  <c r="A29"/>
  <c r="E28"/>
  <c r="C28"/>
  <c r="D28" l="1"/>
  <c r="B29"/>
  <c r="A30"/>
  <c r="E29"/>
  <c r="C29"/>
  <c r="D29" l="1"/>
  <c r="B30"/>
  <c r="A31"/>
  <c r="E30"/>
  <c r="C30"/>
  <c r="D30" l="1"/>
  <c r="B31"/>
  <c r="A32"/>
  <c r="E31"/>
  <c r="C31"/>
  <c r="D31" l="1"/>
  <c r="B32"/>
  <c r="A33"/>
  <c r="E32"/>
  <c r="C32"/>
  <c r="D32" l="1"/>
  <c r="B33"/>
  <c r="A34"/>
  <c r="E33"/>
  <c r="C33"/>
  <c r="D33" l="1"/>
  <c r="B34"/>
  <c r="A35"/>
  <c r="E34"/>
  <c r="C34"/>
  <c r="D34" l="1"/>
  <c r="B35"/>
  <c r="A36"/>
  <c r="E35"/>
  <c r="C35"/>
  <c r="D35" l="1"/>
  <c r="B36"/>
  <c r="A37"/>
  <c r="E36"/>
  <c r="C36"/>
  <c r="D36" l="1"/>
  <c r="B37"/>
  <c r="A38"/>
  <c r="E37"/>
  <c r="C37"/>
  <c r="B38" l="1"/>
  <c r="D37"/>
  <c r="A39"/>
  <c r="E38"/>
  <c r="C38"/>
  <c r="B39" l="1"/>
  <c r="D38"/>
  <c r="A40"/>
  <c r="E39"/>
  <c r="C39"/>
  <c r="D39" l="1"/>
  <c r="B40"/>
  <c r="A41"/>
  <c r="E40"/>
  <c r="C40"/>
  <c r="B41" l="1"/>
  <c r="D40"/>
  <c r="A42"/>
  <c r="E41"/>
  <c r="C41"/>
  <c r="B42" l="1"/>
  <c r="D41"/>
  <c r="A43"/>
  <c r="E42"/>
  <c r="C42"/>
  <c r="B43" l="1"/>
  <c r="D42"/>
  <c r="A44"/>
  <c r="E43"/>
  <c r="C43"/>
  <c r="D43" l="1"/>
  <c r="B44"/>
  <c r="A45"/>
  <c r="E44"/>
  <c r="C44"/>
  <c r="B45" l="1"/>
  <c r="D44"/>
  <c r="A46"/>
  <c r="E45"/>
  <c r="C45"/>
  <c r="D45" l="1"/>
  <c r="B46"/>
  <c r="A47"/>
  <c r="E46"/>
  <c r="C46"/>
  <c r="B47" l="1"/>
  <c r="D46"/>
  <c r="A48"/>
  <c r="E47"/>
  <c r="C47"/>
  <c r="D47" l="1"/>
  <c r="B48"/>
  <c r="A49"/>
  <c r="E48"/>
  <c r="C48"/>
  <c r="B49" l="1"/>
  <c r="D48"/>
  <c r="A50"/>
  <c r="E49"/>
  <c r="C49"/>
  <c r="D49" l="1"/>
  <c r="B50"/>
  <c r="A51"/>
  <c r="E50"/>
  <c r="C50"/>
  <c r="B51" l="1"/>
  <c r="D50"/>
  <c r="A52"/>
  <c r="E51"/>
  <c r="C51"/>
  <c r="D51" l="1"/>
  <c r="B52"/>
  <c r="A53"/>
  <c r="E52"/>
  <c r="C52"/>
  <c r="B53" l="1"/>
  <c r="D52"/>
  <c r="A54"/>
  <c r="E53"/>
  <c r="C53"/>
  <c r="D53" l="1"/>
  <c r="B54"/>
  <c r="A55"/>
  <c r="E54"/>
  <c r="C54"/>
  <c r="B55" l="1"/>
  <c r="D54"/>
  <c r="A56"/>
  <c r="E55"/>
  <c r="C55"/>
  <c r="D55" l="1"/>
  <c r="B56"/>
  <c r="A57"/>
  <c r="E56"/>
  <c r="C56"/>
  <c r="B57" l="1"/>
  <c r="D56"/>
  <c r="A58"/>
  <c r="E57"/>
  <c r="C57"/>
  <c r="D57" l="1"/>
  <c r="B58"/>
  <c r="A59"/>
  <c r="E58"/>
  <c r="C58"/>
  <c r="B59" l="1"/>
  <c r="D58"/>
  <c r="A60"/>
  <c r="E59"/>
  <c r="C59"/>
  <c r="D59" l="1"/>
  <c r="B60"/>
  <c r="A61"/>
  <c r="E60"/>
  <c r="C60"/>
  <c r="B61" l="1"/>
  <c r="D60"/>
  <c r="A62"/>
  <c r="E61"/>
  <c r="C61"/>
  <c r="D61" l="1"/>
  <c r="B62"/>
  <c r="A63"/>
  <c r="E62"/>
  <c r="C62"/>
  <c r="B63" l="1"/>
  <c r="D62"/>
  <c r="A64"/>
  <c r="E63"/>
  <c r="C63"/>
  <c r="D63" l="1"/>
  <c r="B64"/>
  <c r="A65"/>
  <c r="E64"/>
  <c r="C64"/>
  <c r="B65" l="1"/>
  <c r="D64"/>
  <c r="A66"/>
  <c r="E65"/>
  <c r="C65"/>
  <c r="D65" l="1"/>
  <c r="B66"/>
  <c r="A67"/>
  <c r="E66"/>
  <c r="C66"/>
  <c r="B67" l="1"/>
  <c r="D66"/>
  <c r="A68"/>
  <c r="E67"/>
  <c r="C67"/>
  <c r="D67" l="1"/>
  <c r="B68"/>
  <c r="A69"/>
  <c r="E68"/>
  <c r="C68"/>
  <c r="B69" l="1"/>
  <c r="D68"/>
  <c r="A70"/>
  <c r="E69"/>
  <c r="C69"/>
  <c r="D69" l="1"/>
  <c r="B70"/>
  <c r="A71"/>
  <c r="E70"/>
  <c r="C70"/>
  <c r="B71" l="1"/>
  <c r="D70"/>
  <c r="A72"/>
  <c r="E71"/>
  <c r="C71"/>
  <c r="D71" l="1"/>
  <c r="B72"/>
  <c r="A73"/>
  <c r="E72"/>
  <c r="C72"/>
  <c r="B73" l="1"/>
  <c r="D72"/>
  <c r="A74"/>
  <c r="E73"/>
  <c r="C73"/>
  <c r="D73" l="1"/>
  <c r="B74"/>
  <c r="A75"/>
  <c r="E74"/>
  <c r="C74"/>
  <c r="B75" l="1"/>
  <c r="D74"/>
  <c r="A76"/>
  <c r="E75"/>
  <c r="C75"/>
  <c r="D75" l="1"/>
  <c r="B76"/>
  <c r="A77"/>
  <c r="E76"/>
  <c r="C76"/>
  <c r="B77" l="1"/>
  <c r="D76"/>
  <c r="A78"/>
  <c r="E77"/>
  <c r="C77"/>
  <c r="D77" l="1"/>
  <c r="B78"/>
  <c r="A79"/>
  <c r="E78"/>
  <c r="C78"/>
  <c r="B79" l="1"/>
  <c r="D78"/>
  <c r="A80"/>
  <c r="E79"/>
  <c r="C79"/>
  <c r="D79" l="1"/>
  <c r="B80"/>
  <c r="A81"/>
  <c r="E80"/>
  <c r="C80"/>
  <c r="B81" l="1"/>
  <c r="D80"/>
  <c r="A82"/>
  <c r="E81"/>
  <c r="C81"/>
  <c r="D81" l="1"/>
  <c r="B82"/>
  <c r="A83"/>
  <c r="E82"/>
  <c r="C82"/>
  <c r="B83" l="1"/>
  <c r="D82"/>
  <c r="A84"/>
  <c r="E83"/>
  <c r="C83"/>
  <c r="D83" l="1"/>
  <c r="B84"/>
  <c r="A85"/>
  <c r="E84"/>
  <c r="C84"/>
  <c r="B85" l="1"/>
  <c r="D84"/>
  <c r="A86"/>
  <c r="E85"/>
  <c r="C85"/>
  <c r="D85" l="1"/>
  <c r="B86"/>
  <c r="A87"/>
  <c r="E86"/>
  <c r="C86"/>
  <c r="B87" l="1"/>
  <c r="D86"/>
  <c r="A88"/>
  <c r="E87"/>
  <c r="C87"/>
  <c r="D87" l="1"/>
  <c r="B88"/>
  <c r="A89"/>
  <c r="E88"/>
  <c r="C88"/>
  <c r="B89" l="1"/>
  <c r="D88"/>
  <c r="A90"/>
  <c r="E89"/>
  <c r="C89"/>
  <c r="D89" l="1"/>
  <c r="B90"/>
  <c r="A91"/>
  <c r="E90"/>
  <c r="C90"/>
  <c r="B91" l="1"/>
  <c r="D90"/>
  <c r="A92"/>
  <c r="E91"/>
  <c r="C91"/>
  <c r="D91" l="1"/>
  <c r="B92"/>
  <c r="A93"/>
  <c r="E92"/>
  <c r="C92"/>
  <c r="B93" l="1"/>
  <c r="D92"/>
  <c r="A94"/>
  <c r="E93"/>
  <c r="C93"/>
  <c r="D93" l="1"/>
  <c r="B94"/>
  <c r="A95"/>
  <c r="E94"/>
  <c r="C94"/>
  <c r="B95" l="1"/>
  <c r="D94"/>
  <c r="A96"/>
  <c r="E95"/>
  <c r="C95"/>
  <c r="D95" l="1"/>
  <c r="B96"/>
  <c r="A97"/>
  <c r="E96"/>
  <c r="C96"/>
  <c r="B97" l="1"/>
  <c r="D96"/>
  <c r="A98"/>
  <c r="E97"/>
  <c r="C97"/>
  <c r="D97" l="1"/>
  <c r="B98"/>
  <c r="A99"/>
  <c r="E98"/>
  <c r="C98"/>
  <c r="B99" l="1"/>
  <c r="D98"/>
  <c r="A100"/>
  <c r="E99"/>
  <c r="C99"/>
  <c r="D99" l="1"/>
  <c r="B100"/>
  <c r="A101"/>
  <c r="E100"/>
  <c r="C100"/>
  <c r="B101" l="1"/>
  <c r="D100"/>
  <c r="A102"/>
  <c r="E101"/>
  <c r="C101"/>
  <c r="D101" l="1"/>
  <c r="B102"/>
  <c r="A103"/>
  <c r="E102"/>
  <c r="C102"/>
  <c r="B103" l="1"/>
  <c r="D102"/>
  <c r="A104"/>
  <c r="E103"/>
  <c r="C103"/>
  <c r="D103" l="1"/>
  <c r="B104"/>
  <c r="A105"/>
  <c r="E104"/>
  <c r="C104"/>
  <c r="B105" l="1"/>
  <c r="D104"/>
  <c r="A106"/>
  <c r="E105"/>
  <c r="C105"/>
  <c r="D105" l="1"/>
  <c r="B106"/>
  <c r="A107"/>
  <c r="E106"/>
  <c r="C106"/>
  <c r="B107" l="1"/>
  <c r="D106"/>
  <c r="A108"/>
  <c r="E107"/>
  <c r="C107"/>
  <c r="D107" l="1"/>
  <c r="B108"/>
  <c r="A109"/>
  <c r="E108"/>
  <c r="C108"/>
  <c r="B109" l="1"/>
  <c r="D108"/>
  <c r="A110"/>
  <c r="E109"/>
  <c r="C109"/>
  <c r="D109" l="1"/>
  <c r="B110"/>
  <c r="A111"/>
  <c r="E110"/>
  <c r="C110"/>
  <c r="B111" l="1"/>
  <c r="D110"/>
  <c r="A112"/>
  <c r="E111"/>
  <c r="C111"/>
  <c r="D111" l="1"/>
  <c r="B112"/>
  <c r="A113"/>
  <c r="E112"/>
  <c r="C112"/>
  <c r="B113" l="1"/>
  <c r="D112"/>
  <c r="A114"/>
  <c r="E113"/>
  <c r="C113"/>
  <c r="D113" l="1"/>
  <c r="B114"/>
  <c r="A115"/>
  <c r="E114"/>
  <c r="C114"/>
  <c r="B115" l="1"/>
  <c r="D114"/>
  <c r="A116"/>
  <c r="E115"/>
  <c r="C115"/>
  <c r="D115" l="1"/>
  <c r="B116"/>
  <c r="A117"/>
  <c r="E116"/>
  <c r="C116"/>
  <c r="B117" l="1"/>
  <c r="D116"/>
  <c r="A118"/>
  <c r="E117"/>
  <c r="C117"/>
  <c r="D117" l="1"/>
  <c r="B118"/>
  <c r="A119"/>
  <c r="E118"/>
  <c r="C118"/>
  <c r="B119" l="1"/>
  <c r="D118"/>
  <c r="A120"/>
  <c r="E119"/>
  <c r="C119"/>
  <c r="D119" l="1"/>
  <c r="B120"/>
  <c r="A121"/>
  <c r="E120"/>
  <c r="C120"/>
  <c r="B121" l="1"/>
  <c r="D120"/>
  <c r="A122"/>
  <c r="E121"/>
  <c r="C121"/>
  <c r="D121" l="1"/>
  <c r="B122"/>
  <c r="A123"/>
  <c r="E122"/>
  <c r="C122"/>
  <c r="B123" l="1"/>
  <c r="D122"/>
  <c r="A124"/>
  <c r="E123"/>
  <c r="C123"/>
  <c r="D123" l="1"/>
  <c r="B124"/>
  <c r="A125"/>
  <c r="E124"/>
  <c r="C124"/>
  <c r="B125" l="1"/>
  <c r="D124"/>
  <c r="A126"/>
  <c r="E125"/>
  <c r="C125"/>
  <c r="D125" l="1"/>
  <c r="B126"/>
  <c r="A127"/>
  <c r="E126"/>
  <c r="C126"/>
  <c r="B127" l="1"/>
  <c r="D126"/>
  <c r="A128"/>
  <c r="E127"/>
  <c r="C127"/>
  <c r="D127" l="1"/>
  <c r="A129"/>
  <c r="E128"/>
  <c r="C128"/>
  <c r="B128"/>
  <c r="D128" l="1"/>
  <c r="A130"/>
  <c r="E129"/>
  <c r="C129"/>
  <c r="B129"/>
  <c r="D129" l="1"/>
  <c r="A131"/>
  <c r="E130"/>
  <c r="B130"/>
  <c r="C130"/>
  <c r="D130" s="1"/>
  <c r="A132" l="1"/>
  <c r="E131"/>
  <c r="C131"/>
  <c r="B131"/>
  <c r="D131" l="1"/>
  <c r="A133"/>
  <c r="E132"/>
  <c r="C132"/>
  <c r="B132"/>
  <c r="D132" l="1"/>
  <c r="A134"/>
  <c r="E133"/>
  <c r="C133"/>
  <c r="B133"/>
  <c r="D133" l="1"/>
  <c r="A135"/>
  <c r="E134"/>
  <c r="B134"/>
  <c r="C134"/>
  <c r="D134" s="1"/>
  <c r="A136" l="1"/>
  <c r="E135"/>
  <c r="C135"/>
  <c r="B135"/>
  <c r="D135" l="1"/>
  <c r="A137"/>
  <c r="E136"/>
  <c r="C136"/>
  <c r="B136"/>
  <c r="D136" l="1"/>
  <c r="A138"/>
  <c r="E137"/>
  <c r="C137"/>
  <c r="B137"/>
  <c r="D137" l="1"/>
  <c r="A139"/>
  <c r="B138"/>
  <c r="E138"/>
  <c r="C138"/>
  <c r="D138" l="1"/>
  <c r="A140"/>
  <c r="E139"/>
  <c r="C139"/>
  <c r="B139"/>
  <c r="D139" l="1"/>
  <c r="A141"/>
  <c r="E140"/>
  <c r="C140"/>
  <c r="B140"/>
  <c r="D140" l="1"/>
  <c r="A142"/>
  <c r="E141"/>
  <c r="C141"/>
  <c r="B141"/>
  <c r="D141" l="1"/>
  <c r="A143"/>
  <c r="E142"/>
  <c r="B142"/>
  <c r="C142"/>
  <c r="D142" s="1"/>
  <c r="A144" l="1"/>
  <c r="E143"/>
  <c r="C143"/>
  <c r="B143"/>
  <c r="D143" l="1"/>
  <c r="A145"/>
  <c r="E144"/>
  <c r="C144"/>
  <c r="B144"/>
  <c r="D144" l="1"/>
  <c r="A146"/>
  <c r="E145"/>
  <c r="C145"/>
  <c r="B145"/>
  <c r="D145" l="1"/>
  <c r="A147"/>
  <c r="E146"/>
  <c r="B146"/>
  <c r="C146"/>
  <c r="D146" s="1"/>
  <c r="A148" l="1"/>
  <c r="E147"/>
  <c r="C147"/>
  <c r="B147"/>
  <c r="D147" l="1"/>
  <c r="A149"/>
  <c r="E148"/>
  <c r="C148"/>
  <c r="B148"/>
  <c r="D148" l="1"/>
  <c r="A150"/>
  <c r="E149"/>
  <c r="C149"/>
  <c r="B149"/>
  <c r="D149" l="1"/>
  <c r="A151"/>
  <c r="E150"/>
  <c r="B150"/>
  <c r="C150"/>
  <c r="D150" s="1"/>
  <c r="A152" l="1"/>
  <c r="E151"/>
  <c r="C151"/>
  <c r="B151"/>
  <c r="D151" l="1"/>
  <c r="A153"/>
  <c r="E152"/>
  <c r="C152"/>
  <c r="B152"/>
  <c r="D152" l="1"/>
  <c r="A154"/>
  <c r="E153"/>
  <c r="C153"/>
  <c r="B153"/>
  <c r="D153" l="1"/>
  <c r="A155"/>
  <c r="B154"/>
  <c r="E154"/>
  <c r="C154"/>
  <c r="D154" l="1"/>
  <c r="A156"/>
  <c r="E155"/>
  <c r="C155"/>
  <c r="B155"/>
  <c r="D155" l="1"/>
  <c r="A157"/>
  <c r="E156"/>
  <c r="C156"/>
  <c r="B156"/>
  <c r="D156" l="1"/>
  <c r="A158"/>
  <c r="E157"/>
  <c r="C157"/>
  <c r="B157"/>
  <c r="D157" l="1"/>
  <c r="A159"/>
  <c r="E158"/>
  <c r="B158"/>
  <c r="C158"/>
  <c r="D158" s="1"/>
  <c r="A160" l="1"/>
  <c r="E159"/>
  <c r="C159"/>
  <c r="B159"/>
  <c r="D159" l="1"/>
  <c r="A161"/>
  <c r="E160"/>
  <c r="C160"/>
  <c r="B160"/>
  <c r="D160" l="1"/>
  <c r="A162"/>
  <c r="E161"/>
  <c r="C161"/>
  <c r="B161"/>
  <c r="D161" l="1"/>
  <c r="A163"/>
  <c r="E162"/>
  <c r="B162"/>
  <c r="C162"/>
  <c r="D162" l="1"/>
  <c r="A164"/>
  <c r="E163"/>
  <c r="C163"/>
  <c r="B163"/>
  <c r="D163" l="1"/>
  <c r="A165"/>
  <c r="E164"/>
  <c r="C164"/>
  <c r="B164"/>
  <c r="D164" l="1"/>
  <c r="A166"/>
  <c r="E165"/>
  <c r="C165"/>
  <c r="B165"/>
  <c r="D165" l="1"/>
  <c r="A167"/>
  <c r="E166"/>
  <c r="B166"/>
  <c r="C166"/>
  <c r="D166" s="1"/>
  <c r="A168" l="1"/>
  <c r="E167"/>
  <c r="C167"/>
  <c r="B167"/>
  <c r="D167" l="1"/>
  <c r="A169"/>
  <c r="E168"/>
  <c r="C168"/>
  <c r="B168"/>
  <c r="D168" l="1"/>
  <c r="A170"/>
  <c r="E169"/>
  <c r="C169"/>
  <c r="B169"/>
  <c r="D169" l="1"/>
  <c r="A171"/>
  <c r="B170"/>
  <c r="E170"/>
  <c r="C170"/>
  <c r="D170" l="1"/>
  <c r="A172"/>
  <c r="E171"/>
  <c r="C171"/>
  <c r="B171"/>
  <c r="D171" l="1"/>
  <c r="A173"/>
  <c r="E172"/>
  <c r="C172"/>
  <c r="B172"/>
  <c r="D172" l="1"/>
  <c r="A174"/>
  <c r="E173"/>
  <c r="C173"/>
  <c r="B173"/>
  <c r="D173" l="1"/>
  <c r="A175"/>
  <c r="E174"/>
  <c r="B174"/>
  <c r="C174"/>
  <c r="D174" s="1"/>
  <c r="A176" l="1"/>
  <c r="E175"/>
  <c r="C175"/>
  <c r="B175"/>
  <c r="D175" l="1"/>
  <c r="A177"/>
  <c r="E176"/>
  <c r="C176"/>
  <c r="B176"/>
  <c r="D176" l="1"/>
  <c r="A178"/>
  <c r="E177"/>
  <c r="C177"/>
  <c r="B177"/>
  <c r="D177" l="1"/>
  <c r="A179"/>
  <c r="E178"/>
  <c r="B178"/>
  <c r="C178"/>
  <c r="D178" s="1"/>
  <c r="A180" l="1"/>
  <c r="E179"/>
  <c r="C179"/>
  <c r="B179"/>
  <c r="D179" l="1"/>
  <c r="A181"/>
  <c r="E180"/>
  <c r="C180"/>
  <c r="B180"/>
  <c r="D180" l="1"/>
  <c r="A182"/>
  <c r="E181"/>
  <c r="C181"/>
  <c r="B181"/>
  <c r="D181" l="1"/>
  <c r="A183"/>
  <c r="E182"/>
  <c r="B182"/>
  <c r="C182"/>
  <c r="D182" s="1"/>
  <c r="A184" l="1"/>
  <c r="C183"/>
  <c r="E183"/>
  <c r="B183"/>
  <c r="D183" l="1"/>
  <c r="A185"/>
  <c r="E184"/>
  <c r="C184"/>
  <c r="B184"/>
  <c r="D184" l="1"/>
  <c r="A186"/>
  <c r="E185"/>
  <c r="C185"/>
  <c r="B185"/>
  <c r="D185" l="1"/>
  <c r="A187"/>
  <c r="E186"/>
  <c r="B186"/>
  <c r="C186"/>
  <c r="D186" s="1"/>
  <c r="A188" l="1"/>
  <c r="C187"/>
  <c r="E187"/>
  <c r="B187"/>
  <c r="D187" l="1"/>
  <c r="A189"/>
  <c r="E188"/>
  <c r="C188"/>
  <c r="B188"/>
  <c r="D188" l="1"/>
  <c r="A190"/>
  <c r="E189"/>
  <c r="C189"/>
  <c r="B189"/>
  <c r="D189" l="1"/>
  <c r="A191"/>
  <c r="E190"/>
  <c r="B190"/>
  <c r="C190"/>
  <c r="D190" s="1"/>
  <c r="A192" l="1"/>
  <c r="C191"/>
  <c r="E191"/>
  <c r="B191"/>
  <c r="D191" l="1"/>
  <c r="A193"/>
  <c r="E192"/>
  <c r="C192"/>
  <c r="B192"/>
  <c r="D192" l="1"/>
  <c r="A194"/>
  <c r="E193"/>
  <c r="C193"/>
  <c r="B193"/>
  <c r="D193" l="1"/>
  <c r="A195"/>
  <c r="E194"/>
  <c r="B194"/>
  <c r="C194"/>
  <c r="D194" s="1"/>
  <c r="A196" l="1"/>
  <c r="C195"/>
  <c r="E195"/>
  <c r="B195"/>
  <c r="D195" l="1"/>
  <c r="A197"/>
  <c r="E196"/>
  <c r="C196"/>
  <c r="B196"/>
  <c r="D196" l="1"/>
  <c r="A198"/>
  <c r="E197"/>
  <c r="C197"/>
  <c r="B197"/>
  <c r="D197" l="1"/>
  <c r="A199"/>
  <c r="E198"/>
  <c r="B198"/>
  <c r="C198"/>
  <c r="D198" s="1"/>
  <c r="A200" l="1"/>
  <c r="C199"/>
  <c r="E199"/>
  <c r="B199"/>
  <c r="D199" l="1"/>
  <c r="A201"/>
  <c r="E200"/>
  <c r="C200"/>
  <c r="B200"/>
  <c r="D200" l="1"/>
  <c r="A202"/>
  <c r="E201"/>
  <c r="C201"/>
  <c r="B201"/>
  <c r="D201" l="1"/>
  <c r="A203"/>
  <c r="E202"/>
  <c r="B202"/>
  <c r="C202"/>
  <c r="D202" s="1"/>
  <c r="A204" l="1"/>
  <c r="C203"/>
  <c r="E203"/>
  <c r="B203"/>
  <c r="D203" l="1"/>
  <c r="A205"/>
  <c r="E204"/>
  <c r="C204"/>
  <c r="B204"/>
  <c r="D204" l="1"/>
  <c r="A206"/>
  <c r="E205"/>
  <c r="C205"/>
  <c r="B205"/>
  <c r="D205" l="1"/>
  <c r="A207"/>
  <c r="E206"/>
  <c r="B206"/>
  <c r="C206"/>
  <c r="D206" s="1"/>
  <c r="A208" l="1"/>
  <c r="C207"/>
  <c r="E207"/>
  <c r="B207"/>
  <c r="D207" l="1"/>
  <c r="A209"/>
  <c r="E208"/>
  <c r="C208"/>
  <c r="B208"/>
  <c r="D208" l="1"/>
  <c r="A210"/>
  <c r="E209"/>
  <c r="C209"/>
  <c r="B209"/>
  <c r="D209" l="1"/>
  <c r="A211"/>
  <c r="E210"/>
  <c r="B210"/>
  <c r="C210"/>
  <c r="D210" s="1"/>
  <c r="A212" l="1"/>
  <c r="C211"/>
  <c r="E211"/>
  <c r="B211"/>
  <c r="D211" l="1"/>
  <c r="A213"/>
  <c r="E212"/>
  <c r="C212"/>
  <c r="B212"/>
  <c r="D212" l="1"/>
  <c r="A214"/>
  <c r="E213"/>
  <c r="C213"/>
  <c r="B213"/>
  <c r="D213" l="1"/>
  <c r="A215"/>
  <c r="E214"/>
  <c r="B214"/>
  <c r="C214"/>
  <c r="D214" s="1"/>
  <c r="A216" l="1"/>
  <c r="C215"/>
  <c r="E215"/>
  <c r="B215"/>
  <c r="D215" l="1"/>
  <c r="A217"/>
  <c r="E216"/>
  <c r="C216"/>
  <c r="B216"/>
  <c r="D216" l="1"/>
  <c r="A218"/>
  <c r="E217"/>
  <c r="C217"/>
  <c r="B217"/>
  <c r="D217" l="1"/>
  <c r="A219"/>
  <c r="E218"/>
  <c r="B218"/>
  <c r="C218"/>
  <c r="D218" s="1"/>
  <c r="A220" l="1"/>
  <c r="C219"/>
  <c r="E219"/>
  <c r="B219"/>
  <c r="D219" l="1"/>
  <c r="A221"/>
  <c r="E220"/>
  <c r="C220"/>
  <c r="B220"/>
  <c r="D220" l="1"/>
  <c r="A222"/>
  <c r="E221"/>
  <c r="C221"/>
  <c r="B221"/>
  <c r="D221" l="1"/>
  <c r="A223"/>
  <c r="E222"/>
  <c r="B222"/>
  <c r="C222"/>
  <c r="D222" s="1"/>
  <c r="A224" l="1"/>
  <c r="C223"/>
  <c r="E223"/>
  <c r="B223"/>
  <c r="D223" l="1"/>
  <c r="A225"/>
  <c r="E224"/>
  <c r="C224"/>
  <c r="B224"/>
  <c r="D224" l="1"/>
  <c r="A226"/>
  <c r="E225"/>
  <c r="C225"/>
  <c r="B225"/>
  <c r="D225" l="1"/>
  <c r="A227"/>
  <c r="E226"/>
  <c r="B226"/>
  <c r="C226"/>
  <c r="D226" s="1"/>
  <c r="A228" l="1"/>
  <c r="C227"/>
  <c r="E227"/>
  <c r="B227"/>
  <c r="D227" l="1"/>
  <c r="A229"/>
  <c r="E228"/>
  <c r="C228"/>
  <c r="B228"/>
  <c r="D228" l="1"/>
  <c r="A230"/>
  <c r="E229"/>
  <c r="C229"/>
  <c r="B229"/>
  <c r="D229" l="1"/>
  <c r="A231"/>
  <c r="E230"/>
  <c r="B230"/>
  <c r="C230"/>
  <c r="D230" s="1"/>
  <c r="A232" l="1"/>
  <c r="C231"/>
  <c r="E231"/>
  <c r="B231"/>
  <c r="D231" l="1"/>
  <c r="A233"/>
  <c r="E232"/>
  <c r="C232"/>
  <c r="B232"/>
  <c r="D232" l="1"/>
  <c r="A234"/>
  <c r="E233"/>
  <c r="C233"/>
  <c r="B233"/>
  <c r="D233" l="1"/>
  <c r="A235"/>
  <c r="E234"/>
  <c r="B234"/>
  <c r="C234"/>
  <c r="D234" s="1"/>
  <c r="A236" l="1"/>
  <c r="C235"/>
  <c r="E235"/>
  <c r="B235"/>
  <c r="D235" l="1"/>
  <c r="A237"/>
  <c r="E236"/>
  <c r="C236"/>
  <c r="B236"/>
  <c r="D236" l="1"/>
  <c r="A238"/>
  <c r="E237"/>
  <c r="C237"/>
  <c r="B237"/>
  <c r="D237" l="1"/>
  <c r="A239"/>
  <c r="E238"/>
  <c r="B238"/>
  <c r="C238"/>
  <c r="D238" s="1"/>
  <c r="A240" l="1"/>
  <c r="C239"/>
  <c r="E239"/>
  <c r="B239"/>
  <c r="D239" l="1"/>
  <c r="A241"/>
  <c r="E240"/>
  <c r="C240"/>
  <c r="B240"/>
  <c r="D240" l="1"/>
  <c r="A242"/>
  <c r="E241"/>
  <c r="C241"/>
  <c r="B241"/>
  <c r="D241" l="1"/>
  <c r="A243"/>
  <c r="E242"/>
  <c r="B242"/>
  <c r="C242"/>
  <c r="D242" s="1"/>
  <c r="A244" l="1"/>
  <c r="C243"/>
  <c r="E243"/>
  <c r="B243"/>
  <c r="D243" l="1"/>
  <c r="A245"/>
  <c r="E244"/>
  <c r="C244"/>
  <c r="B244"/>
  <c r="D244" l="1"/>
  <c r="A246"/>
  <c r="E245"/>
  <c r="C245"/>
  <c r="B245"/>
  <c r="D245" l="1"/>
  <c r="A247"/>
  <c r="E246"/>
  <c r="B246"/>
  <c r="C246"/>
  <c r="D246" s="1"/>
  <c r="A248" l="1"/>
  <c r="C247"/>
  <c r="E247"/>
  <c r="B247"/>
  <c r="D247" l="1"/>
  <c r="A249"/>
  <c r="E248"/>
  <c r="C248"/>
  <c r="B248"/>
  <c r="D248" l="1"/>
  <c r="A250"/>
  <c r="E249"/>
  <c r="C249"/>
  <c r="B249"/>
  <c r="D249" l="1"/>
  <c r="A251"/>
  <c r="E250"/>
  <c r="B250"/>
  <c r="C250"/>
  <c r="D250" s="1"/>
  <c r="A252" l="1"/>
  <c r="C251"/>
  <c r="E251"/>
  <c r="B251"/>
  <c r="D251" l="1"/>
  <c r="A253"/>
  <c r="E252"/>
  <c r="C252"/>
  <c r="B252"/>
  <c r="D252" l="1"/>
  <c r="A254"/>
  <c r="E253"/>
  <c r="C253"/>
  <c r="B253"/>
  <c r="D253" l="1"/>
  <c r="A255"/>
  <c r="E254"/>
  <c r="B254"/>
  <c r="C254"/>
  <c r="D254" s="1"/>
  <c r="A256" l="1"/>
  <c r="C255"/>
  <c r="E255"/>
  <c r="B255"/>
  <c r="D255" l="1"/>
  <c r="A257"/>
  <c r="E256"/>
  <c r="C256"/>
  <c r="B256"/>
  <c r="D256" l="1"/>
  <c r="A258"/>
  <c r="E257"/>
  <c r="C257"/>
  <c r="B257"/>
  <c r="D257" l="1"/>
  <c r="A259"/>
  <c r="E258"/>
  <c r="B258"/>
  <c r="C258"/>
  <c r="D258" s="1"/>
  <c r="A260" l="1"/>
  <c r="C259"/>
  <c r="E259"/>
  <c r="B259"/>
  <c r="D259" l="1"/>
  <c r="A261"/>
  <c r="E260"/>
  <c r="C260"/>
  <c r="B260"/>
  <c r="D260" l="1"/>
  <c r="A262"/>
  <c r="E261"/>
  <c r="C261"/>
  <c r="B261"/>
  <c r="D261" l="1"/>
  <c r="A263"/>
  <c r="E262"/>
  <c r="B262"/>
  <c r="C262"/>
  <c r="D262" s="1"/>
  <c r="A264" l="1"/>
  <c r="C263"/>
  <c r="E263"/>
  <c r="B263"/>
  <c r="D263" l="1"/>
  <c r="A265"/>
  <c r="E264"/>
  <c r="C264"/>
  <c r="B264"/>
  <c r="D264" l="1"/>
  <c r="A266"/>
  <c r="E265"/>
  <c r="C265"/>
  <c r="B265"/>
  <c r="D265" l="1"/>
  <c r="A267"/>
  <c r="E266"/>
  <c r="B266"/>
  <c r="C266"/>
  <c r="D266" s="1"/>
  <c r="A268" l="1"/>
  <c r="C267"/>
  <c r="E267"/>
  <c r="B267"/>
  <c r="D267" l="1"/>
  <c r="A269"/>
  <c r="E268"/>
  <c r="C268"/>
  <c r="B268"/>
  <c r="D268" l="1"/>
  <c r="A270"/>
  <c r="E269"/>
  <c r="C269"/>
  <c r="B269"/>
  <c r="D269" l="1"/>
  <c r="A271"/>
  <c r="E270"/>
  <c r="B270"/>
  <c r="C270"/>
  <c r="D270" s="1"/>
  <c r="A272" l="1"/>
  <c r="C271"/>
  <c r="E271"/>
  <c r="B271"/>
  <c r="D271" l="1"/>
  <c r="A273"/>
  <c r="E272"/>
  <c r="C272"/>
  <c r="B272"/>
  <c r="D272" l="1"/>
  <c r="A274"/>
  <c r="E273"/>
  <c r="C273"/>
  <c r="B273"/>
  <c r="D273" l="1"/>
  <c r="A275"/>
  <c r="E274"/>
  <c r="B274"/>
  <c r="C274"/>
  <c r="D274" s="1"/>
  <c r="A276" l="1"/>
  <c r="C275"/>
  <c r="E275"/>
  <c r="B275"/>
  <c r="D275" l="1"/>
  <c r="A277"/>
  <c r="E276"/>
  <c r="C276"/>
  <c r="B276"/>
  <c r="D276" l="1"/>
  <c r="A278"/>
  <c r="E277"/>
  <c r="C277"/>
  <c r="B277"/>
  <c r="D277" l="1"/>
  <c r="A279"/>
  <c r="E278"/>
  <c r="B278"/>
  <c r="C278"/>
  <c r="D278" s="1"/>
  <c r="A280" l="1"/>
  <c r="C279"/>
  <c r="E279"/>
  <c r="B279"/>
  <c r="D279" l="1"/>
  <c r="A281"/>
  <c r="E280"/>
  <c r="C280"/>
  <c r="B280"/>
  <c r="D280" l="1"/>
  <c r="A282"/>
  <c r="E281"/>
  <c r="C281"/>
  <c r="B281"/>
  <c r="D281" l="1"/>
  <c r="A283"/>
  <c r="E282"/>
  <c r="B282"/>
  <c r="C282"/>
  <c r="D282" s="1"/>
  <c r="A284" l="1"/>
  <c r="C283"/>
  <c r="E283"/>
  <c r="B283"/>
  <c r="D283" l="1"/>
  <c r="A285"/>
  <c r="E284"/>
  <c r="C284"/>
  <c r="B284"/>
  <c r="D284" l="1"/>
  <c r="A286"/>
  <c r="E285"/>
  <c r="C285"/>
  <c r="B285"/>
  <c r="D285" l="1"/>
  <c r="A287"/>
  <c r="E286"/>
  <c r="B286"/>
  <c r="C286"/>
  <c r="D286" s="1"/>
  <c r="A288" l="1"/>
  <c r="C287"/>
  <c r="E287"/>
  <c r="B287"/>
  <c r="D287" l="1"/>
  <c r="A289"/>
  <c r="E288"/>
  <c r="C288"/>
  <c r="B288"/>
  <c r="D288" l="1"/>
  <c r="A290"/>
  <c r="E289"/>
  <c r="C289"/>
  <c r="B289"/>
  <c r="D289" l="1"/>
  <c r="A291"/>
  <c r="E290"/>
  <c r="C290"/>
  <c r="B290"/>
  <c r="D290" l="1"/>
  <c r="A292"/>
  <c r="E291"/>
  <c r="C291"/>
  <c r="B291"/>
  <c r="D291" l="1"/>
  <c r="A293"/>
  <c r="E292"/>
  <c r="C292"/>
  <c r="B292"/>
  <c r="D292" l="1"/>
  <c r="A294"/>
  <c r="E293"/>
  <c r="C293"/>
  <c r="B293"/>
  <c r="D293" l="1"/>
  <c r="A295"/>
  <c r="E294"/>
  <c r="C294"/>
  <c r="B294"/>
  <c r="D294" l="1"/>
  <c r="A296"/>
  <c r="E295"/>
  <c r="C295"/>
  <c r="B295"/>
  <c r="D295" l="1"/>
  <c r="A297"/>
  <c r="E296"/>
  <c r="C296"/>
  <c r="B296"/>
  <c r="D296" l="1"/>
  <c r="A298"/>
  <c r="E297"/>
  <c r="C297"/>
  <c r="B297"/>
  <c r="D297" l="1"/>
  <c r="A299"/>
  <c r="E298"/>
  <c r="C298"/>
  <c r="B298"/>
  <c r="D298" l="1"/>
  <c r="A300"/>
  <c r="E299"/>
  <c r="C299"/>
  <c r="B299"/>
  <c r="D299" l="1"/>
  <c r="A301"/>
  <c r="E300"/>
  <c r="C300"/>
  <c r="B300"/>
  <c r="D300" l="1"/>
  <c r="A302"/>
  <c r="E301"/>
  <c r="C301"/>
  <c r="B301"/>
  <c r="D301" l="1"/>
  <c r="A303"/>
  <c r="E302"/>
  <c r="C302"/>
  <c r="B302"/>
  <c r="D302" l="1"/>
  <c r="A304"/>
  <c r="E303"/>
  <c r="C303"/>
  <c r="B303"/>
  <c r="D303" l="1"/>
  <c r="A305"/>
  <c r="E304"/>
  <c r="C304"/>
  <c r="B304"/>
  <c r="D304" l="1"/>
  <c r="A306"/>
  <c r="E305"/>
  <c r="C305"/>
  <c r="B305"/>
  <c r="D305" l="1"/>
  <c r="A307"/>
  <c r="E306"/>
  <c r="C306"/>
  <c r="B306"/>
  <c r="D306" l="1"/>
  <c r="A308"/>
  <c r="E307"/>
  <c r="C307"/>
  <c r="B307"/>
  <c r="D307" l="1"/>
  <c r="A309"/>
  <c r="E308"/>
  <c r="C308"/>
  <c r="B308"/>
  <c r="D308" l="1"/>
  <c r="A310"/>
  <c r="E309"/>
  <c r="C309"/>
  <c r="B309"/>
  <c r="D309" l="1"/>
  <c r="A311"/>
  <c r="E310"/>
  <c r="C310"/>
  <c r="B310"/>
  <c r="D310" l="1"/>
  <c r="A312"/>
  <c r="E311"/>
  <c r="C311"/>
  <c r="B311"/>
  <c r="D311" l="1"/>
  <c r="A313"/>
  <c r="E312"/>
  <c r="C312"/>
  <c r="B312"/>
  <c r="D312" l="1"/>
  <c r="A314"/>
  <c r="E313"/>
  <c r="C313"/>
  <c r="B313"/>
  <c r="D313" l="1"/>
  <c r="A315"/>
  <c r="E314"/>
  <c r="C314"/>
  <c r="B314"/>
  <c r="D314" l="1"/>
  <c r="A316"/>
  <c r="E315"/>
  <c r="C315"/>
  <c r="B315"/>
  <c r="D315" l="1"/>
  <c r="A317"/>
  <c r="E316"/>
  <c r="C316"/>
  <c r="B316"/>
  <c r="D316" l="1"/>
  <c r="A318"/>
  <c r="E317"/>
  <c r="C317"/>
  <c r="B317"/>
  <c r="D317" l="1"/>
  <c r="A319"/>
  <c r="E318"/>
  <c r="C318"/>
  <c r="B318"/>
  <c r="D318" l="1"/>
  <c r="A320"/>
  <c r="E319"/>
  <c r="C319"/>
  <c r="B319"/>
  <c r="D319" l="1"/>
  <c r="A321"/>
  <c r="E320"/>
  <c r="C320"/>
  <c r="B320"/>
  <c r="D320" l="1"/>
  <c r="A322"/>
  <c r="E321"/>
  <c r="C321"/>
  <c r="B321"/>
  <c r="D321" l="1"/>
  <c r="A323"/>
  <c r="E322"/>
  <c r="C322"/>
  <c r="B322"/>
  <c r="D322" l="1"/>
  <c r="A324"/>
  <c r="E323"/>
  <c r="C323"/>
  <c r="B323"/>
  <c r="D323" l="1"/>
  <c r="A325"/>
  <c r="E324"/>
  <c r="C324"/>
  <c r="B324"/>
  <c r="D324" l="1"/>
  <c r="A326"/>
  <c r="E325"/>
  <c r="C325"/>
  <c r="B325"/>
  <c r="D325" l="1"/>
  <c r="A327"/>
  <c r="E326"/>
  <c r="C326"/>
  <c r="B326"/>
  <c r="D326" l="1"/>
  <c r="A328"/>
  <c r="E327"/>
  <c r="C327"/>
  <c r="B327"/>
  <c r="D327" l="1"/>
  <c r="A329"/>
  <c r="E328"/>
  <c r="C328"/>
  <c r="B328"/>
  <c r="D328" l="1"/>
  <c r="A330"/>
  <c r="E329"/>
  <c r="C329"/>
  <c r="B329"/>
  <c r="D329" l="1"/>
  <c r="A331"/>
  <c r="E330"/>
  <c r="C330"/>
  <c r="B330"/>
  <c r="D330" l="1"/>
  <c r="A332"/>
  <c r="E331"/>
  <c r="C331"/>
  <c r="B331"/>
  <c r="D331" l="1"/>
  <c r="A333"/>
  <c r="E332"/>
  <c r="C332"/>
  <c r="B332"/>
  <c r="D332" l="1"/>
  <c r="A334"/>
  <c r="E333"/>
  <c r="C333"/>
  <c r="B333"/>
  <c r="D333" l="1"/>
  <c r="A335"/>
  <c r="E334"/>
  <c r="C334"/>
  <c r="B334"/>
  <c r="D334" l="1"/>
  <c r="A336"/>
  <c r="E335"/>
  <c r="C335"/>
  <c r="B335"/>
  <c r="D335" l="1"/>
  <c r="A337"/>
  <c r="E336"/>
  <c r="C336"/>
  <c r="B336"/>
  <c r="D336" l="1"/>
  <c r="A338"/>
  <c r="E337"/>
  <c r="C337"/>
  <c r="B337"/>
  <c r="D337" l="1"/>
  <c r="A339"/>
  <c r="E338"/>
  <c r="C338"/>
  <c r="B338"/>
  <c r="D338" l="1"/>
  <c r="A340"/>
  <c r="E339"/>
  <c r="C339"/>
  <c r="B339"/>
  <c r="D339" l="1"/>
  <c r="A341"/>
  <c r="E340"/>
  <c r="C340"/>
  <c r="B340"/>
  <c r="D340" l="1"/>
  <c r="A342"/>
  <c r="E341"/>
  <c r="C341"/>
  <c r="B341"/>
  <c r="D341" l="1"/>
  <c r="A343"/>
  <c r="E342"/>
  <c r="C342"/>
  <c r="B342"/>
  <c r="D342" l="1"/>
  <c r="A344"/>
  <c r="E343"/>
  <c r="C343"/>
  <c r="B343"/>
  <c r="D343" l="1"/>
  <c r="A345"/>
  <c r="E344"/>
  <c r="C344"/>
  <c r="B344"/>
  <c r="D344" l="1"/>
  <c r="A346"/>
  <c r="E345"/>
  <c r="C345"/>
  <c r="B345"/>
  <c r="D345" l="1"/>
  <c r="A347"/>
  <c r="E346"/>
  <c r="C346"/>
  <c r="B346"/>
  <c r="D346" l="1"/>
  <c r="A348"/>
  <c r="E347"/>
  <c r="C347"/>
  <c r="B347"/>
  <c r="D347" l="1"/>
  <c r="A349"/>
  <c r="E348"/>
  <c r="C348"/>
  <c r="B348"/>
  <c r="D348" l="1"/>
  <c r="A350"/>
  <c r="E349"/>
  <c r="C349"/>
  <c r="B349"/>
  <c r="D349" l="1"/>
  <c r="A351"/>
  <c r="E350"/>
  <c r="C350"/>
  <c r="B350"/>
  <c r="D350" l="1"/>
  <c r="A352"/>
  <c r="E351"/>
  <c r="C351"/>
  <c r="B351"/>
  <c r="D351" l="1"/>
  <c r="A353"/>
  <c r="E352"/>
  <c r="C352"/>
  <c r="B352"/>
  <c r="D352" l="1"/>
  <c r="A354"/>
  <c r="E353"/>
  <c r="C353"/>
  <c r="B353"/>
  <c r="D353" l="1"/>
  <c r="A355"/>
  <c r="E354"/>
  <c r="C354"/>
  <c r="B354"/>
  <c r="D354" l="1"/>
  <c r="A356"/>
  <c r="E355"/>
  <c r="C355"/>
  <c r="B355"/>
  <c r="D355" l="1"/>
  <c r="A357"/>
  <c r="E356"/>
  <c r="C356"/>
  <c r="B356"/>
  <c r="D356" l="1"/>
  <c r="A358"/>
  <c r="E357"/>
  <c r="C357"/>
  <c r="B357"/>
  <c r="D357" l="1"/>
  <c r="A359"/>
  <c r="E358"/>
  <c r="C358"/>
  <c r="B358"/>
  <c r="D358" l="1"/>
  <c r="A360"/>
  <c r="E359"/>
  <c r="C359"/>
  <c r="B359"/>
  <c r="D359" l="1"/>
  <c r="A361"/>
  <c r="E360"/>
  <c r="C360"/>
  <c r="B360"/>
  <c r="D360" l="1"/>
  <c r="A362"/>
  <c r="E361"/>
  <c r="C361"/>
  <c r="B361"/>
  <c r="D361" l="1"/>
  <c r="A363"/>
  <c r="E362"/>
  <c r="C362"/>
  <c r="B362"/>
  <c r="D362" l="1"/>
  <c r="A364"/>
  <c r="E363"/>
  <c r="C363"/>
  <c r="B363"/>
  <c r="D363" l="1"/>
  <c r="A365"/>
  <c r="E364"/>
  <c r="C364"/>
  <c r="B364"/>
  <c r="D364" l="1"/>
  <c r="A366"/>
  <c r="E365"/>
  <c r="C365"/>
  <c r="B365"/>
  <c r="D365" l="1"/>
  <c r="A367"/>
  <c r="E366"/>
  <c r="C366"/>
  <c r="B366"/>
  <c r="D366" l="1"/>
  <c r="E367"/>
  <c r="E369" s="1"/>
  <c r="C367"/>
  <c r="C369" s="1"/>
  <c r="B367"/>
  <c r="D367" l="1"/>
  <c r="D369" s="1"/>
</calcChain>
</file>

<file path=xl/sharedStrings.xml><?xml version="1.0" encoding="utf-8"?>
<sst xmlns="http://schemas.openxmlformats.org/spreadsheetml/2006/main" count="24" uniqueCount="24">
  <si>
    <t>Capital emprunté</t>
  </si>
  <si>
    <t>Taux annuel</t>
  </si>
  <si>
    <t>Mensualité souhaitée</t>
  </si>
  <si>
    <t>Durée de remboursement théorique (mois)</t>
  </si>
  <si>
    <t xml:space="preserve">Montant exact de la mensualité pour rembourser sur un nombre entier de mois </t>
  </si>
  <si>
    <t>Fonctions financières – NPM – VPM</t>
  </si>
  <si>
    <t>Fonctions financières – VAN – TRI + Utilisation de la valeur cible</t>
  </si>
  <si>
    <t>Année</t>
  </si>
  <si>
    <t>Cash flow</t>
  </si>
  <si>
    <t>Investissement :</t>
  </si>
  <si>
    <t>Taux d'actualisation :</t>
  </si>
  <si>
    <t>VAN :</t>
  </si>
  <si>
    <t>TIR (valeur cible) :</t>
  </si>
  <si>
    <t>TIR (fonction TRI)</t>
  </si>
  <si>
    <t>EVALUATION Fonctions financières – PRINCPER – VPM – INTPER + Utilisation des noms</t>
  </si>
  <si>
    <t>Taux d'intérêt annuel</t>
  </si>
  <si>
    <t>Montant de l'emprunt</t>
  </si>
  <si>
    <t>Périodes</t>
  </si>
  <si>
    <t>Capital début de période</t>
  </si>
  <si>
    <t>Intérêts</t>
  </si>
  <si>
    <t>Annuités</t>
  </si>
  <si>
    <t>Amortissements</t>
  </si>
  <si>
    <t>Total</t>
  </si>
  <si>
    <t>Nombre de mensualité</t>
  </si>
</sst>
</file>

<file path=xl/styles.xml><?xml version="1.0" encoding="utf-8"?>
<styleSheet xmlns="http://schemas.openxmlformats.org/spreadsheetml/2006/main">
  <numFmts count="3">
    <numFmt numFmtId="8" formatCode="#,##0.00\ &quot;€&quot;;[Red]\-#,##0.00\ &quot;€&quot;"/>
    <numFmt numFmtId="164" formatCode="0.00000%"/>
    <numFmt numFmtId="165" formatCode="#,##0.00\ &quot;€&quot;"/>
  </numFmts>
  <fonts count="4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u/>
      <sz val="11"/>
      <color theme="1"/>
      <name val="Arial"/>
      <family val="2"/>
    </font>
    <font>
      <b/>
      <u/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 applyAlignment="1">
      <alignment horizontal="right" vertical="top" wrapText="1"/>
    </xf>
    <xf numFmtId="0" fontId="1" fillId="0" borderId="3" xfId="0" applyFont="1" applyBorder="1"/>
    <xf numFmtId="0" fontId="1" fillId="0" borderId="0" xfId="0" applyFont="1" applyAlignment="1">
      <alignment vertical="top" wrapText="1"/>
    </xf>
    <xf numFmtId="8" fontId="1" fillId="0" borderId="0" xfId="0" applyNumberFormat="1" applyFont="1" applyFill="1" applyAlignment="1">
      <alignment horizontal="right" vertical="top" wrapText="1"/>
    </xf>
    <xf numFmtId="0" fontId="1" fillId="0" borderId="0" xfId="0" applyFont="1" applyFill="1" applyAlignment="1">
      <alignment vertical="top" wrapText="1"/>
    </xf>
    <xf numFmtId="8" fontId="1" fillId="0" borderId="0" xfId="0" applyNumberFormat="1" applyFont="1" applyFill="1" applyAlignment="1">
      <alignment horizontal="right" vertical="center" wrapText="1"/>
    </xf>
    <xf numFmtId="0" fontId="2" fillId="0" borderId="0" xfId="0" applyFont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5" xfId="0" applyBorder="1"/>
    <xf numFmtId="0" fontId="0" fillId="0" borderId="0" xfId="0" applyBorder="1"/>
    <xf numFmtId="9" fontId="0" fillId="0" borderId="0" xfId="0" applyNumberFormat="1" applyBorder="1" applyAlignment="1">
      <alignment horizontal="center" vertical="center"/>
    </xf>
    <xf numFmtId="0" fontId="1" fillId="0" borderId="7" xfId="0" applyFont="1" applyBorder="1" applyAlignment="1">
      <alignment horizontal="right"/>
    </xf>
    <xf numFmtId="10" fontId="1" fillId="0" borderId="9" xfId="0" applyNumberFormat="1" applyFont="1" applyBorder="1" applyAlignment="1">
      <alignment horizontal="right"/>
    </xf>
    <xf numFmtId="0" fontId="1" fillId="0" borderId="11" xfId="0" applyFont="1" applyBorder="1" applyAlignment="1">
      <alignment horizontal="right"/>
    </xf>
    <xf numFmtId="0" fontId="0" fillId="0" borderId="7" xfId="0" applyBorder="1" applyAlignment="1">
      <alignment horizontal="center" vertical="center"/>
    </xf>
    <xf numFmtId="9" fontId="0" fillId="0" borderId="11" xfId="0" applyNumberForma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1" fillId="0" borderId="12" xfId="0" applyFont="1" applyBorder="1" applyAlignment="1">
      <alignment horizontal="left"/>
    </xf>
    <xf numFmtId="0" fontId="1" fillId="0" borderId="12" xfId="0" applyFont="1" applyBorder="1" applyAlignment="1">
      <alignment horizontal="left" vertical="center" wrapText="1"/>
    </xf>
    <xf numFmtId="0" fontId="0" fillId="0" borderId="6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0" xfId="0" applyAlignment="1">
      <alignment horizontal="left"/>
    </xf>
    <xf numFmtId="8" fontId="1" fillId="3" borderId="13" xfId="0" applyNumberFormat="1" applyFont="1" applyFill="1" applyBorder="1" applyAlignment="1">
      <alignment horizontal="right" vertical="center"/>
    </xf>
    <xf numFmtId="0" fontId="1" fillId="3" borderId="13" xfId="0" applyFont="1" applyFill="1" applyBorder="1" applyAlignment="1">
      <alignment horizontal="right"/>
    </xf>
    <xf numFmtId="0" fontId="1" fillId="0" borderId="15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 wrapText="1"/>
    </xf>
    <xf numFmtId="8" fontId="0" fillId="3" borderId="7" xfId="0" applyNumberFormat="1" applyFill="1" applyBorder="1"/>
    <xf numFmtId="0" fontId="0" fillId="0" borderId="8" xfId="0" applyFill="1" applyBorder="1" applyAlignment="1">
      <alignment horizontal="left"/>
    </xf>
    <xf numFmtId="164" fontId="0" fillId="0" borderId="9" xfId="0" applyNumberFormat="1" applyBorder="1"/>
    <xf numFmtId="0" fontId="0" fillId="0" borderId="10" xfId="0" applyFill="1" applyBorder="1" applyAlignment="1">
      <alignment horizontal="left"/>
    </xf>
    <xf numFmtId="164" fontId="0" fillId="3" borderId="11" xfId="0" applyNumberFormat="1" applyFill="1" applyBorder="1"/>
    <xf numFmtId="0" fontId="3" fillId="0" borderId="0" xfId="0" applyFont="1" applyAlignment="1">
      <alignment vertical="center"/>
    </xf>
    <xf numFmtId="10" fontId="0" fillId="0" borderId="7" xfId="0" applyNumberFormat="1" applyBorder="1"/>
    <xf numFmtId="165" fontId="0" fillId="0" borderId="9" xfId="0" applyNumberFormat="1" applyBorder="1"/>
    <xf numFmtId="0" fontId="0" fillId="0" borderId="4" xfId="0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5" fontId="0" fillId="0" borderId="0" xfId="0" applyNumberFormat="1" applyBorder="1"/>
    <xf numFmtId="0" fontId="0" fillId="0" borderId="3" xfId="0" applyBorder="1"/>
    <xf numFmtId="0" fontId="0" fillId="2" borderId="4" xfId="0" applyFill="1" applyBorder="1" applyAlignment="1">
      <alignment horizontal="center" vertical="center"/>
    </xf>
    <xf numFmtId="0" fontId="0" fillId="2" borderId="22" xfId="0" applyFill="1" applyBorder="1"/>
    <xf numFmtId="165" fontId="0" fillId="2" borderId="22" xfId="0" applyNumberFormat="1" applyFill="1" applyBorder="1" applyAlignment="1">
      <alignment horizontal="center" vertical="center"/>
    </xf>
    <xf numFmtId="165" fontId="0" fillId="2" borderId="2" xfId="0" applyNumberForma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4" borderId="11" xfId="0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DDDDDD"/>
      <color rgb="FFEAEAEA"/>
      <color rgb="FF00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 sz="1400" b="1" i="0" cap="none" spc="0">
                <a:ln w="1905"/>
                <a:gradFill>
                  <a:gsLst>
                    <a:gs pos="0">
                      <a:schemeClr val="accent6">
                        <a:shade val="20000"/>
                        <a:satMod val="200000"/>
                      </a:schemeClr>
                    </a:gs>
                    <a:gs pos="78000">
                      <a:schemeClr val="accent6">
                        <a:tint val="90000"/>
                        <a:shade val="89000"/>
                        <a:satMod val="220000"/>
                      </a:schemeClr>
                    </a:gs>
                    <a:gs pos="100000">
                      <a:schemeClr val="accent6">
                        <a:tint val="12000"/>
                        <a:satMod val="255000"/>
                      </a:schemeClr>
                    </a:gs>
                  </a:gsLst>
                  <a:lin ang="5400000"/>
                </a:gra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 Unicode MS" pitchFamily="34" charset="-128"/>
                <a:ea typeface="Arial Unicode MS" pitchFamily="34" charset="-128"/>
                <a:cs typeface="Arial Unicode MS" pitchFamily="34" charset="-128"/>
              </a:rPr>
              <a:t>Intérêts</a:t>
            </a:r>
            <a:r>
              <a:rPr lang="fr-FR" sz="1400" b="1" i="0" cap="none" spc="0" baseline="0">
                <a:ln w="1905"/>
                <a:gradFill>
                  <a:gsLst>
                    <a:gs pos="0">
                      <a:schemeClr val="accent6">
                        <a:shade val="20000"/>
                        <a:satMod val="200000"/>
                      </a:schemeClr>
                    </a:gs>
                    <a:gs pos="78000">
                      <a:schemeClr val="accent6">
                        <a:tint val="90000"/>
                        <a:shade val="89000"/>
                        <a:satMod val="220000"/>
                      </a:schemeClr>
                    </a:gs>
                    <a:gs pos="100000">
                      <a:schemeClr val="accent6">
                        <a:tint val="12000"/>
                        <a:satMod val="255000"/>
                      </a:schemeClr>
                    </a:gs>
                  </a:gsLst>
                  <a:lin ang="5400000"/>
                </a:gra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 Unicode MS" pitchFamily="34" charset="-128"/>
                <a:ea typeface="Arial Unicode MS" pitchFamily="34" charset="-128"/>
                <a:cs typeface="Arial Unicode MS" pitchFamily="34" charset="-128"/>
              </a:rPr>
              <a:t> et amortissements</a:t>
            </a:r>
          </a:p>
        </c:rich>
      </c:tx>
      <c:layout>
        <c:manualLayout>
          <c:xMode val="edge"/>
          <c:yMode val="edge"/>
          <c:x val="0.25247465712582001"/>
          <c:y val="3.5437430786268008E-2"/>
        </c:manualLayout>
      </c:layout>
    </c:title>
    <c:plotArea>
      <c:layout/>
      <c:lineChart>
        <c:grouping val="standard"/>
        <c:ser>
          <c:idx val="0"/>
          <c:order val="0"/>
          <c:tx>
            <c:v>Intérêts</c:v>
          </c:tx>
          <c:spPr>
            <a:ln>
              <a:solidFill>
                <a:schemeClr val="accent2"/>
              </a:solidFill>
            </a:ln>
          </c:spPr>
          <c:marker>
            <c:symbol val="none"/>
          </c:marker>
          <c:val>
            <c:numRef>
              <c:f>Emprunt!$C$8:$C$367</c:f>
              <c:numCache>
                <c:formatCode>#,##0.00\ "€"</c:formatCode>
                <c:ptCount val="360"/>
                <c:pt idx="0">
                  <c:v>416.66666666666669</c:v>
                </c:pt>
                <c:pt idx="1">
                  <c:v>416.16602101522722</c:v>
                </c:pt>
                <c:pt idx="2">
                  <c:v>415.66328934024011</c:v>
                </c:pt>
                <c:pt idx="3">
                  <c:v>415.15846294994043</c:v>
                </c:pt>
                <c:pt idx="4">
                  <c:v>414.65153311634799</c:v>
                </c:pt>
                <c:pt idx="5">
                  <c:v>414.14249107511557</c:v>
                </c:pt>
                <c:pt idx="6">
                  <c:v>413.63132802537797</c:v>
                </c:pt>
                <c:pt idx="7">
                  <c:v>413.11803512959978</c:v>
                </c:pt>
                <c:pt idx="8">
                  <c:v>412.60260351342259</c:v>
                </c:pt>
                <c:pt idx="9">
                  <c:v>412.08502426551121</c:v>
                </c:pt>
                <c:pt idx="10">
                  <c:v>411.56528843740028</c:v>
                </c:pt>
                <c:pt idx="11">
                  <c:v>411.04338704333884</c:v>
                </c:pt>
                <c:pt idx="12">
                  <c:v>410.51931106013558</c:v>
                </c:pt>
                <c:pt idx="13">
                  <c:v>409.99305142700217</c:v>
                </c:pt>
                <c:pt idx="14">
                  <c:v>409.46459904539745</c:v>
                </c:pt>
                <c:pt idx="15">
                  <c:v>408.93394477886926</c:v>
                </c:pt>
                <c:pt idx="16">
                  <c:v>408.40107945289742</c:v>
                </c:pt>
                <c:pt idx="17">
                  <c:v>407.86599385473386</c:v>
                </c:pt>
                <c:pt idx="18">
                  <c:v>407.32867873324471</c:v>
                </c:pt>
                <c:pt idx="19">
                  <c:v>406.7891247987493</c:v>
                </c:pt>
                <c:pt idx="20">
                  <c:v>406.24732272286019</c:v>
                </c:pt>
                <c:pt idx="21">
                  <c:v>405.70326313832157</c:v>
                </c:pt>
                <c:pt idx="22">
                  <c:v>405.1569366388473</c:v>
                </c:pt>
                <c:pt idx="23">
                  <c:v>404.60833377895852</c:v>
                </c:pt>
                <c:pt idx="24">
                  <c:v>404.0574450738203</c:v>
                </c:pt>
                <c:pt idx="25">
                  <c:v>403.5042609990773</c:v>
                </c:pt>
                <c:pt idx="26">
                  <c:v>402.94877199068952</c:v>
                </c:pt>
                <c:pt idx="27">
                  <c:v>402.39096844476688</c:v>
                </c:pt>
                <c:pt idx="28">
                  <c:v>401.83084071740279</c:v>
                </c:pt>
                <c:pt idx="29">
                  <c:v>401.2683791245081</c:v>
                </c:pt>
                <c:pt idx="30">
                  <c:v>400.70357394164301</c:v>
                </c:pt>
                <c:pt idx="31">
                  <c:v>400.13641540384918</c:v>
                </c:pt>
                <c:pt idx="32">
                  <c:v>399.56689370548139</c:v>
                </c:pt>
                <c:pt idx="33">
                  <c:v>398.99499900003696</c:v>
                </c:pt>
                <c:pt idx="34">
                  <c:v>398.42072139998652</c:v>
                </c:pt>
                <c:pt idx="35">
                  <c:v>397.84405097660249</c:v>
                </c:pt>
                <c:pt idx="36">
                  <c:v>397.26497775978788</c:v>
                </c:pt>
                <c:pt idx="37">
                  <c:v>396.68349173790301</c:v>
                </c:pt>
                <c:pt idx="38">
                  <c:v>396.0995828575937</c:v>
                </c:pt>
                <c:pt idx="39">
                  <c:v>395.51324102361644</c:v>
                </c:pt>
                <c:pt idx="40">
                  <c:v>394.92445609866428</c:v>
                </c:pt>
                <c:pt idx="41">
                  <c:v>394.33321790319144</c:v>
                </c:pt>
                <c:pt idx="42">
                  <c:v>393.73951621523747</c:v>
                </c:pt>
                <c:pt idx="43">
                  <c:v>393.1433407702504</c:v>
                </c:pt>
                <c:pt idx="44">
                  <c:v>392.54468126090921</c:v>
                </c:pt>
                <c:pt idx="45">
                  <c:v>391.94352733694581</c:v>
                </c:pt>
                <c:pt idx="46">
                  <c:v>391.33986860496583</c:v>
                </c:pt>
                <c:pt idx="47">
                  <c:v>390.73369462826923</c:v>
                </c:pt>
                <c:pt idx="48">
                  <c:v>390.12499492666973</c:v>
                </c:pt>
                <c:pt idx="49">
                  <c:v>389.51375897631368</c:v>
                </c:pt>
                <c:pt idx="50">
                  <c:v>388.89997620949771</c:v>
                </c:pt>
                <c:pt idx="51">
                  <c:v>388.28363601448672</c:v>
                </c:pt>
                <c:pt idx="52">
                  <c:v>387.66472773532979</c:v>
                </c:pt>
                <c:pt idx="53">
                  <c:v>387.04324067167641</c:v>
                </c:pt>
                <c:pt idx="54">
                  <c:v>386.41916407859122</c:v>
                </c:pt>
                <c:pt idx="55">
                  <c:v>385.79248716636806</c:v>
                </c:pt>
                <c:pt idx="56">
                  <c:v>385.16319910034412</c:v>
                </c:pt>
                <c:pt idx="57">
                  <c:v>384.53128900071158</c:v>
                </c:pt>
                <c:pt idx="58">
                  <c:v>383.8967459423306</c:v>
                </c:pt>
                <c:pt idx="59">
                  <c:v>383.25955895453978</c:v>
                </c:pt>
                <c:pt idx="60">
                  <c:v>382.61971702096645</c:v>
                </c:pt>
                <c:pt idx="61">
                  <c:v>381.9772090793366</c:v>
                </c:pt>
                <c:pt idx="62">
                  <c:v>381.33202402128325</c:v>
                </c:pt>
                <c:pt idx="63">
                  <c:v>380.68415069215456</c:v>
                </c:pt>
                <c:pt idx="64">
                  <c:v>380.03357789082133</c:v>
                </c:pt>
                <c:pt idx="65">
                  <c:v>379.38029436948256</c:v>
                </c:pt>
                <c:pt idx="66">
                  <c:v>378.72428883347146</c:v>
                </c:pt>
                <c:pt idx="67">
                  <c:v>378.06554994106034</c:v>
                </c:pt>
                <c:pt idx="68">
                  <c:v>377.40406630326413</c:v>
                </c:pt>
                <c:pt idx="69">
                  <c:v>376.73982648364387</c:v>
                </c:pt>
                <c:pt idx="70">
                  <c:v>376.07281899810852</c:v>
                </c:pt>
                <c:pt idx="71">
                  <c:v>375.4030323147166</c:v>
                </c:pt>
                <c:pt idx="72">
                  <c:v>374.7304548534774</c:v>
                </c:pt>
                <c:pt idx="73">
                  <c:v>374.05507498614969</c:v>
                </c:pt>
                <c:pt idx="74">
                  <c:v>373.37688103604137</c:v>
                </c:pt>
                <c:pt idx="75">
                  <c:v>372.69586127780758</c:v>
                </c:pt>
                <c:pt idx="76">
                  <c:v>372.01200393724793</c:v>
                </c:pt>
                <c:pt idx="77">
                  <c:v>371.32529719110266</c:v>
                </c:pt>
                <c:pt idx="78">
                  <c:v>370.63572916684825</c:v>
                </c:pt>
                <c:pt idx="79">
                  <c:v>369.94328794249293</c:v>
                </c:pt>
                <c:pt idx="80">
                  <c:v>369.24796154636931</c:v>
                </c:pt>
                <c:pt idx="81">
                  <c:v>368.54973795692865</c:v>
                </c:pt>
                <c:pt idx="82">
                  <c:v>367.84860510253202</c:v>
                </c:pt>
                <c:pt idx="83">
                  <c:v>367.14455086124184</c:v>
                </c:pt>
                <c:pt idx="84">
                  <c:v>366.43756306061312</c:v>
                </c:pt>
                <c:pt idx="85">
                  <c:v>365.7276294774818</c:v>
                </c:pt>
                <c:pt idx="86">
                  <c:v>365.01473783775407</c:v>
                </c:pt>
                <c:pt idx="87">
                  <c:v>364.29887581619408</c:v>
                </c:pt>
                <c:pt idx="88">
                  <c:v>363.58003103621098</c:v>
                </c:pt>
                <c:pt idx="89">
                  <c:v>362.8581910696447</c:v>
                </c:pt>
                <c:pt idx="90">
                  <c:v>362.13334343655094</c:v>
                </c:pt>
                <c:pt idx="91">
                  <c:v>361.40547560498607</c:v>
                </c:pt>
                <c:pt idx="92">
                  <c:v>360.67457499078955</c:v>
                </c:pt>
                <c:pt idx="93">
                  <c:v>359.94062895736727</c:v>
                </c:pt>
                <c:pt idx="94">
                  <c:v>359.20362481547249</c:v>
                </c:pt>
                <c:pt idx="95">
                  <c:v>358.46354982298618</c:v>
                </c:pt>
                <c:pt idx="96">
                  <c:v>357.72039118469814</c:v>
                </c:pt>
                <c:pt idx="97">
                  <c:v>356.97413605208385</c:v>
                </c:pt>
                <c:pt idx="98">
                  <c:v>356.22477152308346</c:v>
                </c:pt>
                <c:pt idx="99">
                  <c:v>355.47228464187913</c:v>
                </c:pt>
                <c:pt idx="100">
                  <c:v>354.71666239866971</c:v>
                </c:pt>
                <c:pt idx="101">
                  <c:v>353.957891729447</c:v>
                </c:pt>
                <c:pt idx="102">
                  <c:v>353.19595951576906</c:v>
                </c:pt>
                <c:pt idx="103">
                  <c:v>352.43085258453419</c:v>
                </c:pt>
                <c:pt idx="104">
                  <c:v>351.66255770775246</c:v>
                </c:pt>
                <c:pt idx="105">
                  <c:v>350.89106160231762</c:v>
                </c:pt>
                <c:pt idx="106">
                  <c:v>350.11635092977656</c:v>
                </c:pt>
                <c:pt idx="107">
                  <c:v>349.3384122961001</c:v>
                </c:pt>
                <c:pt idx="108">
                  <c:v>348.55723225144993</c:v>
                </c:pt>
                <c:pt idx="109">
                  <c:v>347.77279728994711</c:v>
                </c:pt>
                <c:pt idx="110">
                  <c:v>346.98509384943799</c:v>
                </c:pt>
                <c:pt idx="111">
                  <c:v>346.19410831126004</c:v>
                </c:pt>
                <c:pt idx="112">
                  <c:v>345.39982700000644</c:v>
                </c:pt>
                <c:pt idx="113">
                  <c:v>344.60223618328922</c:v>
                </c:pt>
                <c:pt idx="114">
                  <c:v>343.80132207150228</c:v>
                </c:pt>
                <c:pt idx="115">
                  <c:v>342.99707081758299</c:v>
                </c:pt>
                <c:pt idx="116">
                  <c:v>342.18946851677237</c:v>
                </c:pt>
                <c:pt idx="117">
                  <c:v>341.37850120637495</c:v>
                </c:pt>
                <c:pt idx="118">
                  <c:v>340.56415486551765</c:v>
                </c:pt>
                <c:pt idx="119">
                  <c:v>339.74641541490666</c:v>
                </c:pt>
                <c:pt idx="120">
                  <c:v>338.92526871658492</c:v>
                </c:pt>
                <c:pt idx="121">
                  <c:v>338.10070057368671</c:v>
                </c:pt>
                <c:pt idx="122">
                  <c:v>337.27269673019316</c:v>
                </c:pt>
                <c:pt idx="123">
                  <c:v>336.44124287068502</c:v>
                </c:pt>
                <c:pt idx="124">
                  <c:v>335.60632462009579</c:v>
                </c:pt>
                <c:pt idx="125">
                  <c:v>334.76792754346229</c:v>
                </c:pt>
                <c:pt idx="126">
                  <c:v>333.92603714567616</c:v>
                </c:pt>
                <c:pt idx="127">
                  <c:v>333.0806388712324</c:v>
                </c:pt>
                <c:pt idx="128">
                  <c:v>332.23171810397866</c:v>
                </c:pt>
                <c:pt idx="129">
                  <c:v>331.37926016686134</c:v>
                </c:pt>
                <c:pt idx="130">
                  <c:v>330.52325032167278</c:v>
                </c:pt>
                <c:pt idx="131">
                  <c:v>329.66367376879572</c:v>
                </c:pt>
                <c:pt idx="132">
                  <c:v>328.80051564694844</c:v>
                </c:pt>
                <c:pt idx="133">
                  <c:v>327.9337610329269</c:v>
                </c:pt>
                <c:pt idx="134">
                  <c:v>327.06339494134681</c:v>
                </c:pt>
                <c:pt idx="135">
                  <c:v>326.18940232438513</c:v>
                </c:pt>
                <c:pt idx="136">
                  <c:v>325.31176807151951</c:v>
                </c:pt>
                <c:pt idx="137">
                  <c:v>324.43047700926701</c:v>
                </c:pt>
                <c:pt idx="138">
                  <c:v>323.54551390092161</c:v>
                </c:pt>
                <c:pt idx="139">
                  <c:v>322.6568634462916</c:v>
                </c:pt>
                <c:pt idx="140">
                  <c:v>321.7645102814339</c:v>
                </c:pt>
                <c:pt idx="141">
                  <c:v>320.86843897838929</c:v>
                </c:pt>
                <c:pt idx="142">
                  <c:v>319.96863404491535</c:v>
                </c:pt>
                <c:pt idx="143">
                  <c:v>319.06507992421848</c:v>
                </c:pt>
                <c:pt idx="144">
                  <c:v>318.15776099468553</c:v>
                </c:pt>
                <c:pt idx="145">
                  <c:v>317.24666156961291</c:v>
                </c:pt>
                <c:pt idx="146">
                  <c:v>316.33176589693568</c:v>
                </c:pt>
                <c:pt idx="147">
                  <c:v>315.41305815895555</c:v>
                </c:pt>
                <c:pt idx="148">
                  <c:v>314.49052247206737</c:v>
                </c:pt>
                <c:pt idx="149">
                  <c:v>313.56414288648375</c:v>
                </c:pt>
                <c:pt idx="150">
                  <c:v>312.6339033859602</c:v>
                </c:pt>
                <c:pt idx="151">
                  <c:v>311.69978788751763</c:v>
                </c:pt>
                <c:pt idx="152">
                  <c:v>310.76178024116513</c:v>
                </c:pt>
                <c:pt idx="153">
                  <c:v>309.81986422961944</c:v>
                </c:pt>
                <c:pt idx="154">
                  <c:v>308.87402356802551</c:v>
                </c:pt>
                <c:pt idx="155">
                  <c:v>307.92424190367518</c:v>
                </c:pt>
                <c:pt idx="156">
                  <c:v>306.97050281572319</c:v>
                </c:pt>
                <c:pt idx="157">
                  <c:v>306.01278981490475</c:v>
                </c:pt>
                <c:pt idx="158">
                  <c:v>305.05108634324972</c:v>
                </c:pt>
                <c:pt idx="159">
                  <c:v>304.08537577379587</c:v>
                </c:pt>
                <c:pt idx="160">
                  <c:v>303.11564141030289</c:v>
                </c:pt>
                <c:pt idx="161">
                  <c:v>302.14186648696187</c:v>
                </c:pt>
                <c:pt idx="162">
                  <c:v>301.16403416810698</c:v>
                </c:pt>
                <c:pt idx="163">
                  <c:v>300.18212754792347</c:v>
                </c:pt>
                <c:pt idx="164">
                  <c:v>299.19612965015597</c:v>
                </c:pt>
                <c:pt idx="165">
                  <c:v>298.20602342781439</c:v>
                </c:pt>
                <c:pt idx="166">
                  <c:v>297.21179176287967</c:v>
                </c:pt>
                <c:pt idx="167">
                  <c:v>296.21341746600774</c:v>
                </c:pt>
                <c:pt idx="168">
                  <c:v>295.21088327623227</c:v>
                </c:pt>
                <c:pt idx="169">
                  <c:v>294.20417186066601</c:v>
                </c:pt>
                <c:pt idx="170">
                  <c:v>293.19326581420148</c:v>
                </c:pt>
                <c:pt idx="171">
                  <c:v>292.17814765921003</c:v>
                </c:pt>
                <c:pt idx="172">
                  <c:v>291.15879984523951</c:v>
                </c:pt>
                <c:pt idx="173">
                  <c:v>290.13520474871075</c:v>
                </c:pt>
                <c:pt idx="174">
                  <c:v>289.10734467261318</c:v>
                </c:pt>
                <c:pt idx="175">
                  <c:v>288.07520184619835</c:v>
                </c:pt>
                <c:pt idx="176">
                  <c:v>287.03875842467374</c:v>
                </c:pt>
                <c:pt idx="177">
                  <c:v>285.99799648889251</c:v>
                </c:pt>
                <c:pt idx="178">
                  <c:v>284.95289804504574</c:v>
                </c:pt>
                <c:pt idx="179">
                  <c:v>283.90344502434937</c:v>
                </c:pt>
                <c:pt idx="180">
                  <c:v>282.84961928273367</c:v>
                </c:pt>
                <c:pt idx="181">
                  <c:v>281.79140260052782</c:v>
                </c:pt>
                <c:pt idx="182">
                  <c:v>280.72877668214619</c:v>
                </c:pt>
                <c:pt idx="183">
                  <c:v>279.6617231557712</c:v>
                </c:pt>
                <c:pt idx="184">
                  <c:v>278.59022357303633</c:v>
                </c:pt>
                <c:pt idx="185">
                  <c:v>277.51425940870683</c:v>
                </c:pt>
                <c:pt idx="186">
                  <c:v>276.43381206035895</c:v>
                </c:pt>
                <c:pt idx="187">
                  <c:v>275.34886284806004</c:v>
                </c:pt>
                <c:pt idx="188">
                  <c:v>274.25939301404298</c:v>
                </c:pt>
                <c:pt idx="189">
                  <c:v>273.16538372238438</c:v>
                </c:pt>
                <c:pt idx="190">
                  <c:v>272.06681605867692</c:v>
                </c:pt>
                <c:pt idx="191">
                  <c:v>270.96367102970396</c:v>
                </c:pt>
                <c:pt idx="192">
                  <c:v>269.85592956311069</c:v>
                </c:pt>
                <c:pt idx="193">
                  <c:v>268.74357250707311</c:v>
                </c:pt>
                <c:pt idx="194">
                  <c:v>267.62658062996866</c:v>
                </c:pt>
                <c:pt idx="195">
                  <c:v>266.50493462004295</c:v>
                </c:pt>
                <c:pt idx="196">
                  <c:v>265.37861508507581</c:v>
                </c:pt>
                <c:pt idx="197">
                  <c:v>264.24760255204637</c:v>
                </c:pt>
                <c:pt idx="198">
                  <c:v>263.11187746679605</c:v>
                </c:pt>
                <c:pt idx="199">
                  <c:v>261.97142019369045</c:v>
                </c:pt>
                <c:pt idx="200">
                  <c:v>260.82621101528031</c:v>
                </c:pt>
                <c:pt idx="201">
                  <c:v>259.67623013195998</c:v>
                </c:pt>
                <c:pt idx="202">
                  <c:v>258.52145766162585</c:v>
                </c:pt>
                <c:pt idx="203">
                  <c:v>257.36187363933215</c:v>
                </c:pt>
                <c:pt idx="204">
                  <c:v>256.1974580169454</c:v>
                </c:pt>
                <c:pt idx="205">
                  <c:v>255.02819066279881</c:v>
                </c:pt>
                <c:pt idx="206">
                  <c:v>253.85405136134321</c:v>
                </c:pt>
                <c:pt idx="207">
                  <c:v>252.67501981279818</c:v>
                </c:pt>
                <c:pt idx="208">
                  <c:v>251.49107563280097</c:v>
                </c:pt>
                <c:pt idx="209">
                  <c:v>250.30219835205378</c:v>
                </c:pt>
                <c:pt idx="210">
                  <c:v>249.10836741597001</c:v>
                </c:pt>
                <c:pt idx="211">
                  <c:v>247.9095621843193</c:v>
                </c:pt>
                <c:pt idx="212">
                  <c:v>246.70576193087012</c:v>
                </c:pt>
                <c:pt idx="213">
                  <c:v>245.49694584303143</c:v>
                </c:pt>
                <c:pt idx="214">
                  <c:v>244.28309302149356</c:v>
                </c:pt>
                <c:pt idx="215">
                  <c:v>243.06418247986559</c:v>
                </c:pt>
                <c:pt idx="216">
                  <c:v>241.84019314431461</c:v>
                </c:pt>
                <c:pt idx="217">
                  <c:v>240.61110385319867</c:v>
                </c:pt>
                <c:pt idx="218">
                  <c:v>239.37689335670305</c:v>
                </c:pt>
                <c:pt idx="219">
                  <c:v>238.1375403164721</c:v>
                </c:pt>
                <c:pt idx="220">
                  <c:v>236.8930233052404</c:v>
                </c:pt>
                <c:pt idx="221">
                  <c:v>235.6433208064615</c:v>
                </c:pt>
                <c:pt idx="222">
                  <c:v>234.38841121393793</c:v>
                </c:pt>
                <c:pt idx="223">
                  <c:v>233.12827283144517</c:v>
                </c:pt>
                <c:pt idx="224">
                  <c:v>231.86288387235922</c:v>
                </c:pt>
                <c:pt idx="225">
                  <c:v>230.59222245927666</c:v>
                </c:pt>
                <c:pt idx="226">
                  <c:v>229.31626662363985</c:v>
                </c:pt>
                <c:pt idx="227">
                  <c:v>228.03499430535425</c:v>
                </c:pt>
                <c:pt idx="228">
                  <c:v>226.74838335240941</c:v>
                </c:pt>
                <c:pt idx="229">
                  <c:v>225.45641152049382</c:v>
                </c:pt>
                <c:pt idx="230">
                  <c:v>224.15905647261195</c:v>
                </c:pt>
                <c:pt idx="231">
                  <c:v>222.8562957786973</c:v>
                </c:pt>
                <c:pt idx="232">
                  <c:v>221.54810691522445</c:v>
                </c:pt>
                <c:pt idx="233">
                  <c:v>220.23446726482095</c:v>
                </c:pt>
                <c:pt idx="234">
                  <c:v>218.91535411587344</c:v>
                </c:pt>
                <c:pt idx="235">
                  <c:v>217.59074466213931</c:v>
                </c:pt>
                <c:pt idx="236">
                  <c:v>216.26061600234763</c:v>
                </c:pt>
                <c:pt idx="237">
                  <c:v>214.92494513980697</c:v>
                </c:pt>
                <c:pt idx="238">
                  <c:v>213.58370898200531</c:v>
                </c:pt>
                <c:pt idx="239">
                  <c:v>212.23688434021301</c:v>
                </c:pt>
                <c:pt idx="240">
                  <c:v>210.88444792908024</c:v>
                </c:pt>
                <c:pt idx="241">
                  <c:v>209.52637636623402</c:v>
                </c:pt>
                <c:pt idx="242">
                  <c:v>208.16264617187625</c:v>
                </c:pt>
                <c:pt idx="243">
                  <c:v>206.7932337683749</c:v>
                </c:pt>
                <c:pt idx="244">
                  <c:v>205.41811547985938</c:v>
                </c:pt>
                <c:pt idx="245">
                  <c:v>204.03726753180806</c:v>
                </c:pt>
                <c:pt idx="246">
                  <c:v>202.65066605064021</c:v>
                </c:pt>
                <c:pt idx="247">
                  <c:v>201.25828706330043</c:v>
                </c:pt>
                <c:pt idx="248">
                  <c:v>199.86010649684698</c:v>
                </c:pt>
                <c:pt idx="249">
                  <c:v>198.45610017803349</c:v>
                </c:pt>
                <c:pt idx="250">
                  <c:v>197.04624383289121</c:v>
                </c:pt>
                <c:pt idx="251">
                  <c:v>195.63051308631111</c:v>
                </c:pt>
                <c:pt idx="252">
                  <c:v>194.20888346162016</c:v>
                </c:pt>
                <c:pt idx="253">
                  <c:v>192.78133038015949</c:v>
                </c:pt>
                <c:pt idx="254">
                  <c:v>191.3478291608597</c:v>
                </c:pt>
                <c:pt idx="255">
                  <c:v>189.90835501981249</c:v>
                </c:pt>
                <c:pt idx="256">
                  <c:v>188.46288306984462</c:v>
                </c:pt>
                <c:pt idx="257">
                  <c:v>187.0113883200851</c:v>
                </c:pt>
                <c:pt idx="258">
                  <c:v>185.55384567553494</c:v>
                </c:pt>
                <c:pt idx="259">
                  <c:v>184.09022993663214</c:v>
                </c:pt>
                <c:pt idx="260">
                  <c:v>182.62051579881773</c:v>
                </c:pt>
                <c:pt idx="261">
                  <c:v>181.1446778520955</c:v>
                </c:pt>
                <c:pt idx="262">
                  <c:v>179.66269058059527</c:v>
                </c:pt>
                <c:pt idx="263">
                  <c:v>178.17452836213039</c:v>
                </c:pt>
                <c:pt idx="264">
                  <c:v>176.68016546775544</c:v>
                </c:pt>
                <c:pt idx="265">
                  <c:v>175.17957606132063</c:v>
                </c:pt>
                <c:pt idx="266">
                  <c:v>173.67273419902546</c:v>
                </c:pt>
                <c:pt idx="267">
                  <c:v>172.159613828971</c:v>
                </c:pt>
                <c:pt idx="268">
                  <c:v>170.64018879070767</c:v>
                </c:pt>
                <c:pt idx="269">
                  <c:v>169.11443281478495</c:v>
                </c:pt>
                <c:pt idx="270">
                  <c:v>167.58231952229616</c:v>
                </c:pt>
                <c:pt idx="271">
                  <c:v>166.04382242442153</c:v>
                </c:pt>
                <c:pt idx="272">
                  <c:v>164.49891492197276</c:v>
                </c:pt>
                <c:pt idx="273">
                  <c:v>162.94757030493057</c:v>
                </c:pt>
                <c:pt idx="274">
                  <c:v>161.3897617519838</c:v>
                </c:pt>
                <c:pt idx="275">
                  <c:v>159.8254623300665</c:v>
                </c:pt>
                <c:pt idx="276">
                  <c:v>158.25464499389128</c:v>
                </c:pt>
                <c:pt idx="277">
                  <c:v>156.67728258548183</c:v>
                </c:pt>
                <c:pt idx="278">
                  <c:v>155.09334783370409</c:v>
                </c:pt>
                <c:pt idx="279">
                  <c:v>153.50281335379381</c:v>
                </c:pt>
                <c:pt idx="280">
                  <c:v>151.90565164688425</c:v>
                </c:pt>
                <c:pt idx="281">
                  <c:v>150.30183509952911</c:v>
                </c:pt>
                <c:pt idx="282">
                  <c:v>148.69133598322637</c:v>
                </c:pt>
                <c:pt idx="283">
                  <c:v>147.07412645393924</c:v>
                </c:pt>
                <c:pt idx="284">
                  <c:v>145.45017855161325</c:v>
                </c:pt>
                <c:pt idx="285">
                  <c:v>143.81946419969464</c:v>
                </c:pt>
                <c:pt idx="286">
                  <c:v>142.18195520464263</c:v>
                </c:pt>
                <c:pt idx="287">
                  <c:v>140.53762325544471</c:v>
                </c:pt>
                <c:pt idx="288">
                  <c:v>138.88643992312524</c:v>
                </c:pt>
                <c:pt idx="289">
                  <c:v>137.22837666025418</c:v>
                </c:pt>
                <c:pt idx="290">
                  <c:v>135.56340480045449</c:v>
                </c:pt>
                <c:pt idx="291">
                  <c:v>133.89149555790621</c:v>
                </c:pt>
                <c:pt idx="292">
                  <c:v>132.21262002684693</c:v>
                </c:pt>
                <c:pt idx="293">
                  <c:v>130.5267491810749</c:v>
                </c:pt>
                <c:pt idx="294">
                  <c:v>128.83385387344509</c:v>
                </c:pt>
                <c:pt idx="295">
                  <c:v>127.13390483536737</c:v>
                </c:pt>
                <c:pt idx="296">
                  <c:v>125.42687267629759</c:v>
                </c:pt>
                <c:pt idx="297">
                  <c:v>123.71272788323185</c:v>
                </c:pt>
                <c:pt idx="298">
                  <c:v>121.99144082019436</c:v>
                </c:pt>
                <c:pt idx="299">
                  <c:v>120.26298172772803</c:v>
                </c:pt>
                <c:pt idx="300">
                  <c:v>118.52732072237656</c:v>
                </c:pt>
                <c:pt idx="301">
                  <c:v>116.78442779616914</c:v>
                </c:pt>
                <c:pt idx="302">
                  <c:v>115.03427281610226</c:v>
                </c:pt>
                <c:pt idx="303">
                  <c:v>113.27682552361875</c:v>
                </c:pt>
                <c:pt idx="304">
                  <c:v>111.51205553408363</c:v>
                </c:pt>
                <c:pt idx="305">
                  <c:v>109.73993233625831</c:v>
                </c:pt>
                <c:pt idx="306">
                  <c:v>107.96042529177551</c:v>
                </c:pt>
                <c:pt idx="307">
                  <c:v>106.17350363460719</c:v>
                </c:pt>
                <c:pt idx="308">
                  <c:v>104.37913647053404</c:v>
                </c:pt>
                <c:pt idx="309">
                  <c:v>102.5772927766108</c:v>
                </c:pt>
                <c:pt idx="310">
                  <c:v>100.76794140062921</c:v>
                </c:pt>
                <c:pt idx="311">
                  <c:v>98.951051060581321</c:v>
                </c:pt>
                <c:pt idx="312">
                  <c:v>97.12659034411675</c:v>
                </c:pt>
                <c:pt idx="313">
                  <c:v>95.294527707999805</c:v>
                </c:pt>
                <c:pt idx="314">
                  <c:v>93.454831477566046</c:v>
                </c:pt>
                <c:pt idx="315">
                  <c:v>91.607469846171682</c:v>
                </c:pt>
                <c:pt idx="316">
                  <c:v>89.752410874647225</c:v>
                </c:pt>
                <c:pt idx="317">
                  <c:v>87.889622490740777</c:v>
                </c:pt>
                <c:pt idx="318">
                  <c:v>86.01907248856854</c:v>
                </c:pt>
                <c:pt idx="319">
                  <c:v>84.140728528053046</c:v>
                </c:pt>
                <c:pt idx="320">
                  <c:v>82.254558134369773</c:v>
                </c:pt>
                <c:pt idx="321">
                  <c:v>80.360528697379053</c:v>
                </c:pt>
                <c:pt idx="322">
                  <c:v>78.458607471067324</c:v>
                </c:pt>
                <c:pt idx="323">
                  <c:v>76.548761572979615</c:v>
                </c:pt>
                <c:pt idx="324">
                  <c:v>74.630957983650049</c:v>
                </c:pt>
                <c:pt idx="325">
                  <c:v>72.705163546031201</c:v>
                </c:pt>
                <c:pt idx="326">
                  <c:v>70.77134496492242</c:v>
                </c:pt>
                <c:pt idx="327">
                  <c:v>68.829468806392342</c:v>
                </c:pt>
                <c:pt idx="328">
                  <c:v>66.879501497201758</c:v>
                </c:pt>
                <c:pt idx="329">
                  <c:v>64.921409324222864</c:v>
                </c:pt>
                <c:pt idx="330">
                  <c:v>62.955158433856319</c:v>
                </c:pt>
                <c:pt idx="331">
                  <c:v>60.980714831447159</c:v>
                </c:pt>
                <c:pt idx="332">
                  <c:v>58.998044380694047</c:v>
                </c:pt>
                <c:pt idx="333">
                  <c:v>57.007112803063016</c:v>
                </c:pt>
                <c:pt idx="334">
                  <c:v>55.0078856771921</c:v>
                </c:pt>
                <c:pt idx="335">
                  <c:v>53.000328438296371</c:v>
                </c:pt>
                <c:pt idx="336">
                  <c:v>50.984406377572064</c:v>
                </c:pt>
                <c:pt idx="337">
                  <c:v>48.960084641594584</c:v>
                </c:pt>
                <c:pt idx="338">
                  <c:v>46.927328231717304</c:v>
                </c:pt>
                <c:pt idx="339">
                  <c:v>44.886102003465687</c:v>
                </c:pt>
                <c:pt idx="340">
                  <c:v>42.836370665929522</c:v>
                </c:pt>
                <c:pt idx="341">
                  <c:v>40.778098781153432</c:v>
                </c:pt>
                <c:pt idx="342">
                  <c:v>38.71125076352449</c:v>
                </c:pt>
                <c:pt idx="343">
                  <c:v>36.635790879155195</c:v>
                </c:pt>
                <c:pt idx="344">
                  <c:v>34.551683245267725</c:v>
                </c:pt>
                <c:pt idx="345">
                  <c:v>32.458891829572529</c:v>
                </c:pt>
                <c:pt idx="346">
                  <c:v>30.357380449645035</c:v>
                </c:pt>
                <c:pt idx="347">
                  <c:v>28.247112772301382</c:v>
                </c:pt>
                <c:pt idx="348">
                  <c:v>26.128052312968794</c:v>
                </c:pt>
                <c:pt idx="349">
                  <c:v>24.000162435055486</c:v>
                </c:pt>
                <c:pt idx="350">
                  <c:v>21.863406349317664</c:v>
                </c:pt>
                <c:pt idx="351">
                  <c:v>19.717747113222384</c:v>
                </c:pt>
                <c:pt idx="352">
                  <c:v>17.563147630310169</c:v>
                </c:pt>
                <c:pt idx="353">
                  <c:v>15.399570649552576</c:v>
                </c:pt>
                <c:pt idx="354">
                  <c:v>13.226978764708717</c:v>
                </c:pt>
                <c:pt idx="355">
                  <c:v>11.045334413677484</c:v>
                </c:pt>
                <c:pt idx="356">
                  <c:v>8.8545998778507062</c:v>
                </c:pt>
                <c:pt idx="357">
                  <c:v>6.6547372814578312</c:v>
                </c:pt>
                <c:pt idx="358">
                  <c:v>4.4457085909132728</c:v>
                </c:pt>
                <c:pt idx="359">
                  <c:v>2.2274756141581746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v>Intérêts</c:v>
                </c15:tx>
              </c15:filteredSeriesTitle>
            </c:ext>
          </c:extLst>
        </c:ser>
        <c:ser>
          <c:idx val="1"/>
          <c:order val="1"/>
          <c:tx>
            <c:v>Amortissements</c:v>
          </c:tx>
          <c:spPr>
            <a:ln cap="rnd">
              <a:solidFill>
                <a:schemeClr val="tx2">
                  <a:lumMod val="40000"/>
                  <a:lumOff val="60000"/>
                </a:schemeClr>
              </a:solidFill>
            </a:ln>
          </c:spPr>
          <c:marker>
            <c:symbol val="none"/>
          </c:marker>
          <c:val>
            <c:numRef>
              <c:f>Emprunt!$E$8:$E$367</c:f>
              <c:numCache>
                <c:formatCode>#,##0.00\ "€"</c:formatCode>
                <c:ptCount val="360"/>
                <c:pt idx="0">
                  <c:v>120.15495634547148</c:v>
                </c:pt>
                <c:pt idx="1">
                  <c:v>120.65560199691095</c:v>
                </c:pt>
                <c:pt idx="2">
                  <c:v>121.15833367189805</c:v>
                </c:pt>
                <c:pt idx="3">
                  <c:v>121.66316006219773</c:v>
                </c:pt>
                <c:pt idx="4">
                  <c:v>122.17008989579017</c:v>
                </c:pt>
                <c:pt idx="5">
                  <c:v>122.67913193702259</c:v>
                </c:pt>
                <c:pt idx="6">
                  <c:v>123.19029498676019</c:v>
                </c:pt>
                <c:pt idx="7">
                  <c:v>123.70358788253839</c:v>
                </c:pt>
                <c:pt idx="8">
                  <c:v>124.21901949871557</c:v>
                </c:pt>
                <c:pt idx="9">
                  <c:v>124.73659874662695</c:v>
                </c:pt>
                <c:pt idx="10">
                  <c:v>125.25633457473788</c:v>
                </c:pt>
                <c:pt idx="11">
                  <c:v>125.77823596879932</c:v>
                </c:pt>
                <c:pt idx="12">
                  <c:v>126.30231195200258</c:v>
                </c:pt>
                <c:pt idx="13">
                  <c:v>126.82857158513599</c:v>
                </c:pt>
                <c:pt idx="14">
                  <c:v>127.35702396674071</c:v>
                </c:pt>
                <c:pt idx="15">
                  <c:v>127.8876782332689</c:v>
                </c:pt>
                <c:pt idx="16">
                  <c:v>128.42054355924074</c:v>
                </c:pt>
                <c:pt idx="17">
                  <c:v>128.9556291574043</c:v>
                </c:pt>
                <c:pt idx="18">
                  <c:v>129.49294427889345</c:v>
                </c:pt>
                <c:pt idx="19">
                  <c:v>130.03249821338886</c:v>
                </c:pt>
                <c:pt idx="20">
                  <c:v>130.57430028927797</c:v>
                </c:pt>
                <c:pt idx="21">
                  <c:v>131.11835987381659</c:v>
                </c:pt>
                <c:pt idx="22">
                  <c:v>131.66468637329086</c:v>
                </c:pt>
                <c:pt idx="23">
                  <c:v>132.21328923317964</c:v>
                </c:pt>
                <c:pt idx="24">
                  <c:v>132.76417793831786</c:v>
                </c:pt>
                <c:pt idx="25">
                  <c:v>133.31736201306086</c:v>
                </c:pt>
                <c:pt idx="26">
                  <c:v>133.87285102144864</c:v>
                </c:pt>
                <c:pt idx="27">
                  <c:v>134.43065456737128</c:v>
                </c:pt>
                <c:pt idx="28">
                  <c:v>134.99078229473537</c:v>
                </c:pt>
                <c:pt idx="29">
                  <c:v>135.55324388763006</c:v>
                </c:pt>
                <c:pt idx="30">
                  <c:v>136.11804907049515</c:v>
                </c:pt>
                <c:pt idx="31">
                  <c:v>136.68520760828898</c:v>
                </c:pt>
                <c:pt idx="32">
                  <c:v>137.25472930665677</c:v>
                </c:pt>
                <c:pt idx="33">
                  <c:v>137.82662401210121</c:v>
                </c:pt>
                <c:pt idx="34">
                  <c:v>138.40090161215164</c:v>
                </c:pt>
                <c:pt idx="35">
                  <c:v>138.97757203553567</c:v>
                </c:pt>
                <c:pt idx="36">
                  <c:v>139.55664525235028</c:v>
                </c:pt>
                <c:pt idx="37">
                  <c:v>140.13813127423515</c:v>
                </c:pt>
                <c:pt idx="38">
                  <c:v>140.72204015454446</c:v>
                </c:pt>
                <c:pt idx="39">
                  <c:v>141.30838198852172</c:v>
                </c:pt>
                <c:pt idx="40">
                  <c:v>141.89716691347388</c:v>
                </c:pt>
                <c:pt idx="41">
                  <c:v>142.48840510894672</c:v>
                </c:pt>
                <c:pt idx="42">
                  <c:v>143.08210679690069</c:v>
                </c:pt>
                <c:pt idx="43">
                  <c:v>143.67828224188776</c:v>
                </c:pt>
                <c:pt idx="44">
                  <c:v>144.27694175122895</c:v>
                </c:pt>
                <c:pt idx="45">
                  <c:v>144.87809567519236</c:v>
                </c:pt>
                <c:pt idx="46">
                  <c:v>145.48175440717233</c:v>
                </c:pt>
                <c:pt idx="47">
                  <c:v>146.08792838386893</c:v>
                </c:pt>
                <c:pt idx="48">
                  <c:v>146.69662808546843</c:v>
                </c:pt>
                <c:pt idx="49">
                  <c:v>147.30786403582448</c:v>
                </c:pt>
                <c:pt idx="50">
                  <c:v>147.92164680264045</c:v>
                </c:pt>
                <c:pt idx="51">
                  <c:v>148.53798699765144</c:v>
                </c:pt>
                <c:pt idx="52">
                  <c:v>149.15689527680837</c:v>
                </c:pt>
                <c:pt idx="53">
                  <c:v>149.77838234046175</c:v>
                </c:pt>
                <c:pt idx="54">
                  <c:v>150.40245893354694</c:v>
                </c:pt>
                <c:pt idx="55">
                  <c:v>151.0291358457701</c:v>
                </c:pt>
                <c:pt idx="56">
                  <c:v>151.65842391179405</c:v>
                </c:pt>
                <c:pt idx="57">
                  <c:v>152.29033401142658</c:v>
                </c:pt>
                <c:pt idx="58">
                  <c:v>152.92487706980756</c:v>
                </c:pt>
                <c:pt idx="59">
                  <c:v>153.56206405759838</c:v>
                </c:pt>
                <c:pt idx="60">
                  <c:v>154.20190599117171</c:v>
                </c:pt>
                <c:pt idx="61">
                  <c:v>154.84441393280156</c:v>
                </c:pt>
                <c:pt idx="62">
                  <c:v>155.48959899085492</c:v>
                </c:pt>
                <c:pt idx="63">
                  <c:v>156.1374723199836</c:v>
                </c:pt>
                <c:pt idx="64">
                  <c:v>156.78804512131683</c:v>
                </c:pt>
                <c:pt idx="65">
                  <c:v>157.44132864265561</c:v>
                </c:pt>
                <c:pt idx="66">
                  <c:v>158.0973341786667</c:v>
                </c:pt>
                <c:pt idx="67">
                  <c:v>158.75607307107782</c:v>
                </c:pt>
                <c:pt idx="68">
                  <c:v>159.41755670887403</c:v>
                </c:pt>
                <c:pt idx="69">
                  <c:v>160.08179652849429</c:v>
                </c:pt>
                <c:pt idx="70">
                  <c:v>160.74880401402964</c:v>
                </c:pt>
                <c:pt idx="71">
                  <c:v>161.41859069742156</c:v>
                </c:pt>
                <c:pt idx="72">
                  <c:v>162.09116815866076</c:v>
                </c:pt>
                <c:pt idx="73">
                  <c:v>162.76654802598847</c:v>
                </c:pt>
                <c:pt idx="74">
                  <c:v>163.44474197609679</c:v>
                </c:pt>
                <c:pt idx="75">
                  <c:v>164.12576173433058</c:v>
                </c:pt>
                <c:pt idx="76">
                  <c:v>164.80961907489024</c:v>
                </c:pt>
                <c:pt idx="77">
                  <c:v>165.4963258210355</c:v>
                </c:pt>
                <c:pt idx="78">
                  <c:v>166.18589384528991</c:v>
                </c:pt>
                <c:pt idx="79">
                  <c:v>166.87833506964523</c:v>
                </c:pt>
                <c:pt idx="80">
                  <c:v>167.57366146576885</c:v>
                </c:pt>
                <c:pt idx="81">
                  <c:v>168.27188505520951</c:v>
                </c:pt>
                <c:pt idx="82">
                  <c:v>168.97301790960614</c:v>
                </c:pt>
                <c:pt idx="83">
                  <c:v>169.67707215089632</c:v>
                </c:pt>
                <c:pt idx="84">
                  <c:v>170.38405995152505</c:v>
                </c:pt>
                <c:pt idx="85">
                  <c:v>171.09399353465636</c:v>
                </c:pt>
                <c:pt idx="86">
                  <c:v>171.80688517438409</c:v>
                </c:pt>
                <c:pt idx="87">
                  <c:v>172.52274719594408</c:v>
                </c:pt>
                <c:pt idx="88">
                  <c:v>173.24159197592718</c:v>
                </c:pt>
                <c:pt idx="89">
                  <c:v>173.96343194249346</c:v>
                </c:pt>
                <c:pt idx="90">
                  <c:v>174.68827957558722</c:v>
                </c:pt>
                <c:pt idx="91">
                  <c:v>175.4161474071521</c:v>
                </c:pt>
                <c:pt idx="92">
                  <c:v>176.14704802134861</c:v>
                </c:pt>
                <c:pt idx="93">
                  <c:v>176.88099405477089</c:v>
                </c:pt>
                <c:pt idx="94">
                  <c:v>177.61799819666567</c:v>
                </c:pt>
                <c:pt idx="95">
                  <c:v>178.35807318915198</c:v>
                </c:pt>
                <c:pt idx="96">
                  <c:v>179.10123182744002</c:v>
                </c:pt>
                <c:pt idx="97">
                  <c:v>179.84748696005431</c:v>
                </c:pt>
                <c:pt idx="98">
                  <c:v>180.5968514890547</c:v>
                </c:pt>
                <c:pt idx="99">
                  <c:v>181.34933837025903</c:v>
                </c:pt>
                <c:pt idx="100">
                  <c:v>182.10496061346845</c:v>
                </c:pt>
                <c:pt idx="101">
                  <c:v>182.86373128269116</c:v>
                </c:pt>
                <c:pt idx="102">
                  <c:v>183.6256634963691</c:v>
                </c:pt>
                <c:pt idx="103">
                  <c:v>184.39077042760397</c:v>
                </c:pt>
                <c:pt idx="104">
                  <c:v>185.15906530438571</c:v>
                </c:pt>
                <c:pt idx="105">
                  <c:v>185.93056140982054</c:v>
                </c:pt>
                <c:pt idx="106">
                  <c:v>186.7052720823616</c:v>
                </c:pt>
                <c:pt idx="107">
                  <c:v>187.48321071603806</c:v>
                </c:pt>
                <c:pt idx="108">
                  <c:v>188.26439076068823</c:v>
                </c:pt>
                <c:pt idx="109">
                  <c:v>189.04882572219105</c:v>
                </c:pt>
                <c:pt idx="110">
                  <c:v>189.83652916270017</c:v>
                </c:pt>
                <c:pt idx="111">
                  <c:v>190.62751470087812</c:v>
                </c:pt>
                <c:pt idx="112">
                  <c:v>191.42179601213172</c:v>
                </c:pt>
                <c:pt idx="113">
                  <c:v>192.21938682884894</c:v>
                </c:pt>
                <c:pt idx="114">
                  <c:v>193.02030094063588</c:v>
                </c:pt>
                <c:pt idx="115">
                  <c:v>193.82455219455517</c:v>
                </c:pt>
                <c:pt idx="116">
                  <c:v>194.6321544953658</c:v>
                </c:pt>
                <c:pt idx="117">
                  <c:v>195.44312180576321</c:v>
                </c:pt>
                <c:pt idx="118">
                  <c:v>196.25746814662051</c:v>
                </c:pt>
                <c:pt idx="119">
                  <c:v>197.0752075972315</c:v>
                </c:pt>
                <c:pt idx="120">
                  <c:v>197.89635429555324</c:v>
                </c:pt>
                <c:pt idx="121">
                  <c:v>198.72092243845145</c:v>
                </c:pt>
                <c:pt idx="122">
                  <c:v>199.548926281945</c:v>
                </c:pt>
                <c:pt idx="123">
                  <c:v>200.38038014145314</c:v>
                </c:pt>
                <c:pt idx="124">
                  <c:v>201.21529839204237</c:v>
                </c:pt>
                <c:pt idx="125">
                  <c:v>202.05369546867587</c:v>
                </c:pt>
                <c:pt idx="126">
                  <c:v>202.895585866462</c:v>
                </c:pt>
                <c:pt idx="127">
                  <c:v>203.74098414090577</c:v>
                </c:pt>
                <c:pt idx="128">
                  <c:v>204.5899049081595</c:v>
                </c:pt>
                <c:pt idx="129">
                  <c:v>205.44236284527682</c:v>
                </c:pt>
                <c:pt idx="130">
                  <c:v>206.29837269046538</c:v>
                </c:pt>
                <c:pt idx="131">
                  <c:v>207.15794924334244</c:v>
                </c:pt>
                <c:pt idx="132">
                  <c:v>208.02110736518972</c:v>
                </c:pt>
                <c:pt idx="133">
                  <c:v>208.88786197921127</c:v>
                </c:pt>
                <c:pt idx="134">
                  <c:v>209.75822807079135</c:v>
                </c:pt>
                <c:pt idx="135">
                  <c:v>210.63222068775303</c:v>
                </c:pt>
                <c:pt idx="136">
                  <c:v>211.50985494061865</c:v>
                </c:pt>
                <c:pt idx="137">
                  <c:v>212.39114600287115</c:v>
                </c:pt>
                <c:pt idx="138">
                  <c:v>213.27610911121656</c:v>
                </c:pt>
                <c:pt idx="139">
                  <c:v>214.16475956584657</c:v>
                </c:pt>
                <c:pt idx="140">
                  <c:v>215.05711273070426</c:v>
                </c:pt>
                <c:pt idx="141">
                  <c:v>215.95318403374887</c:v>
                </c:pt>
                <c:pt idx="142">
                  <c:v>216.85298896722281</c:v>
                </c:pt>
                <c:pt idx="143">
                  <c:v>217.75654308791968</c:v>
                </c:pt>
                <c:pt idx="144">
                  <c:v>218.66386201745263</c:v>
                </c:pt>
                <c:pt idx="145">
                  <c:v>219.57496144252525</c:v>
                </c:pt>
                <c:pt idx="146">
                  <c:v>220.48985711520248</c:v>
                </c:pt>
                <c:pt idx="147">
                  <c:v>221.40856485318261</c:v>
                </c:pt>
                <c:pt idx="148">
                  <c:v>222.33110054007079</c:v>
                </c:pt>
                <c:pt idx="149">
                  <c:v>223.25748012565441</c:v>
                </c:pt>
                <c:pt idx="150">
                  <c:v>224.18771962617797</c:v>
                </c:pt>
                <c:pt idx="151">
                  <c:v>225.12183512462053</c:v>
                </c:pt>
                <c:pt idx="152">
                  <c:v>226.05984277097303</c:v>
                </c:pt>
                <c:pt idx="153">
                  <c:v>227.00175878251872</c:v>
                </c:pt>
                <c:pt idx="154">
                  <c:v>227.94759944411265</c:v>
                </c:pt>
                <c:pt idx="155">
                  <c:v>228.89738110846298</c:v>
                </c:pt>
                <c:pt idx="156">
                  <c:v>229.85112019641497</c:v>
                </c:pt>
                <c:pt idx="157">
                  <c:v>230.80883319723341</c:v>
                </c:pt>
                <c:pt idx="158">
                  <c:v>231.77053666888844</c:v>
                </c:pt>
                <c:pt idx="159">
                  <c:v>232.73624723834229</c:v>
                </c:pt>
                <c:pt idx="160">
                  <c:v>233.70598160183528</c:v>
                </c:pt>
                <c:pt idx="161">
                  <c:v>234.67975652517629</c:v>
                </c:pt>
                <c:pt idx="162">
                  <c:v>235.65758884403118</c:v>
                </c:pt>
                <c:pt idx="163">
                  <c:v>236.63949546421469</c:v>
                </c:pt>
                <c:pt idx="164">
                  <c:v>237.62549336198219</c:v>
                </c:pt>
                <c:pt idx="165">
                  <c:v>238.61559958432377</c:v>
                </c:pt>
                <c:pt idx="166">
                  <c:v>239.60983124925849</c:v>
                </c:pt>
                <c:pt idx="167">
                  <c:v>240.60820554613042</c:v>
                </c:pt>
                <c:pt idx="168">
                  <c:v>241.6107397359059</c:v>
                </c:pt>
                <c:pt idx="169">
                  <c:v>242.61745115147215</c:v>
                </c:pt>
                <c:pt idx="170">
                  <c:v>243.62835719793668</c:v>
                </c:pt>
                <c:pt idx="171">
                  <c:v>244.64347535292814</c:v>
                </c:pt>
                <c:pt idx="172">
                  <c:v>245.66282316689865</c:v>
                </c:pt>
                <c:pt idx="173">
                  <c:v>246.68641826342741</c:v>
                </c:pt>
                <c:pt idx="174">
                  <c:v>247.71427833952498</c:v>
                </c:pt>
                <c:pt idx="175">
                  <c:v>248.74642116593981</c:v>
                </c:pt>
                <c:pt idx="176">
                  <c:v>249.78286458746442</c:v>
                </c:pt>
                <c:pt idx="177">
                  <c:v>250.82362652324565</c:v>
                </c:pt>
                <c:pt idx="178">
                  <c:v>251.86872496709242</c:v>
                </c:pt>
                <c:pt idx="179">
                  <c:v>252.91817798778879</c:v>
                </c:pt>
                <c:pt idx="180">
                  <c:v>253.97200372940449</c:v>
                </c:pt>
                <c:pt idx="181">
                  <c:v>255.03022041161034</c:v>
                </c:pt>
                <c:pt idx="182">
                  <c:v>256.09284632999197</c:v>
                </c:pt>
                <c:pt idx="183">
                  <c:v>257.15989985636696</c:v>
                </c:pt>
                <c:pt idx="184">
                  <c:v>258.23139943910184</c:v>
                </c:pt>
                <c:pt idx="185">
                  <c:v>259.30736360343133</c:v>
                </c:pt>
                <c:pt idx="186">
                  <c:v>260.38781095177922</c:v>
                </c:pt>
                <c:pt idx="187">
                  <c:v>261.47276016407812</c:v>
                </c:pt>
                <c:pt idx="188">
                  <c:v>262.56222999809518</c:v>
                </c:pt>
                <c:pt idx="189">
                  <c:v>263.65623928975378</c:v>
                </c:pt>
                <c:pt idx="190">
                  <c:v>264.75480695346124</c:v>
                </c:pt>
                <c:pt idx="191">
                  <c:v>265.8579519824342</c:v>
                </c:pt>
                <c:pt idx="192">
                  <c:v>266.96569344902747</c:v>
                </c:pt>
                <c:pt idx="193">
                  <c:v>268.07805050506505</c:v>
                </c:pt>
                <c:pt idx="194">
                  <c:v>269.1950423821695</c:v>
                </c:pt>
                <c:pt idx="195">
                  <c:v>270.31668839209522</c:v>
                </c:pt>
                <c:pt idx="196">
                  <c:v>271.44300792706235</c:v>
                </c:pt>
                <c:pt idx="197">
                  <c:v>272.57402046009179</c:v>
                </c:pt>
                <c:pt idx="198">
                  <c:v>273.70974554534212</c:v>
                </c:pt>
                <c:pt idx="199">
                  <c:v>274.85020281844771</c:v>
                </c:pt>
                <c:pt idx="200">
                  <c:v>275.99541199685785</c:v>
                </c:pt>
                <c:pt idx="201">
                  <c:v>277.14539288017818</c:v>
                </c:pt>
                <c:pt idx="202">
                  <c:v>278.30016535051232</c:v>
                </c:pt>
                <c:pt idx="203">
                  <c:v>279.45974937280602</c:v>
                </c:pt>
                <c:pt idx="204">
                  <c:v>280.62416499519276</c:v>
                </c:pt>
                <c:pt idx="205">
                  <c:v>281.79343234933935</c:v>
                </c:pt>
                <c:pt idx="206">
                  <c:v>282.96757165079498</c:v>
                </c:pt>
                <c:pt idx="207">
                  <c:v>284.14660319934001</c:v>
                </c:pt>
                <c:pt idx="208">
                  <c:v>285.33054737933719</c:v>
                </c:pt>
                <c:pt idx="209">
                  <c:v>286.51942466008438</c:v>
                </c:pt>
                <c:pt idx="210">
                  <c:v>287.71325559616815</c:v>
                </c:pt>
                <c:pt idx="211">
                  <c:v>288.91206082781889</c:v>
                </c:pt>
                <c:pt idx="212">
                  <c:v>290.11586108126801</c:v>
                </c:pt>
                <c:pt idx="213">
                  <c:v>291.32467716910674</c:v>
                </c:pt>
                <c:pt idx="214">
                  <c:v>292.53852999064463</c:v>
                </c:pt>
                <c:pt idx="215">
                  <c:v>293.75744053227254</c:v>
                </c:pt>
                <c:pt idx="216">
                  <c:v>294.98142986782352</c:v>
                </c:pt>
                <c:pt idx="217">
                  <c:v>296.21051915893952</c:v>
                </c:pt>
                <c:pt idx="218">
                  <c:v>297.44472965543514</c:v>
                </c:pt>
                <c:pt idx="219">
                  <c:v>298.68408269566606</c:v>
                </c:pt>
                <c:pt idx="220">
                  <c:v>299.92859970689778</c:v>
                </c:pt>
                <c:pt idx="221">
                  <c:v>301.17830220567669</c:v>
                </c:pt>
                <c:pt idx="222">
                  <c:v>302.4332117982002</c:v>
                </c:pt>
                <c:pt idx="223">
                  <c:v>303.69335018069296</c:v>
                </c:pt>
                <c:pt idx="224">
                  <c:v>304.95873913977891</c:v>
                </c:pt>
                <c:pt idx="225">
                  <c:v>306.22940055286153</c:v>
                </c:pt>
                <c:pt idx="226">
                  <c:v>307.50535638849829</c:v>
                </c:pt>
                <c:pt idx="227">
                  <c:v>308.78662870678392</c:v>
                </c:pt>
                <c:pt idx="228">
                  <c:v>310.07323965972876</c:v>
                </c:pt>
                <c:pt idx="229">
                  <c:v>311.36521149164435</c:v>
                </c:pt>
                <c:pt idx="230">
                  <c:v>312.66256653952621</c:v>
                </c:pt>
                <c:pt idx="231">
                  <c:v>313.96532723344086</c:v>
                </c:pt>
                <c:pt idx="232">
                  <c:v>315.27351609691368</c:v>
                </c:pt>
                <c:pt idx="233">
                  <c:v>316.58715574731718</c:v>
                </c:pt>
                <c:pt idx="234">
                  <c:v>317.90626889626469</c:v>
                </c:pt>
                <c:pt idx="235">
                  <c:v>319.23087834999887</c:v>
                </c:pt>
                <c:pt idx="236">
                  <c:v>320.5610070097905</c:v>
                </c:pt>
                <c:pt idx="237">
                  <c:v>321.89667787233122</c:v>
                </c:pt>
                <c:pt idx="238">
                  <c:v>323.23791403013286</c:v>
                </c:pt>
                <c:pt idx="239">
                  <c:v>324.58473867192515</c:v>
                </c:pt>
                <c:pt idx="240">
                  <c:v>325.93717508305792</c:v>
                </c:pt>
                <c:pt idx="241">
                  <c:v>327.29524664590417</c:v>
                </c:pt>
                <c:pt idx="242">
                  <c:v>328.65897684026191</c:v>
                </c:pt>
                <c:pt idx="243">
                  <c:v>330.02838924376329</c:v>
                </c:pt>
                <c:pt idx="244">
                  <c:v>331.40350753227881</c:v>
                </c:pt>
                <c:pt idx="245">
                  <c:v>332.78435548033008</c:v>
                </c:pt>
                <c:pt idx="246">
                  <c:v>334.17095696149795</c:v>
                </c:pt>
                <c:pt idx="247">
                  <c:v>335.56333594883773</c:v>
                </c:pt>
                <c:pt idx="248">
                  <c:v>336.96151651529118</c:v>
                </c:pt>
                <c:pt idx="249">
                  <c:v>338.36552283410469</c:v>
                </c:pt>
                <c:pt idx="250">
                  <c:v>339.77537917924695</c:v>
                </c:pt>
                <c:pt idx="251">
                  <c:v>341.19110992582705</c:v>
                </c:pt>
                <c:pt idx="252">
                  <c:v>342.61273955051797</c:v>
                </c:pt>
                <c:pt idx="253">
                  <c:v>344.04029263197867</c:v>
                </c:pt>
                <c:pt idx="254">
                  <c:v>345.47379385127846</c:v>
                </c:pt>
                <c:pt idx="255">
                  <c:v>346.9132679923257</c:v>
                </c:pt>
                <c:pt idx="256">
                  <c:v>348.35873994229354</c:v>
                </c:pt>
                <c:pt idx="257">
                  <c:v>349.81023469205309</c:v>
                </c:pt>
                <c:pt idx="258">
                  <c:v>351.26777733660322</c:v>
                </c:pt>
                <c:pt idx="259">
                  <c:v>352.73139307550605</c:v>
                </c:pt>
                <c:pt idx="260">
                  <c:v>354.20110721332043</c:v>
                </c:pt>
                <c:pt idx="261">
                  <c:v>355.67694516004269</c:v>
                </c:pt>
                <c:pt idx="262">
                  <c:v>357.15893243154289</c:v>
                </c:pt>
                <c:pt idx="263">
                  <c:v>358.64709465000777</c:v>
                </c:pt>
                <c:pt idx="264">
                  <c:v>360.14145754438272</c:v>
                </c:pt>
                <c:pt idx="265">
                  <c:v>361.64204695081753</c:v>
                </c:pt>
                <c:pt idx="266">
                  <c:v>363.14888881311271</c:v>
                </c:pt>
                <c:pt idx="267">
                  <c:v>364.66200918316713</c:v>
                </c:pt>
                <c:pt idx="268">
                  <c:v>366.18143422143049</c:v>
                </c:pt>
                <c:pt idx="269">
                  <c:v>367.70719019735321</c:v>
                </c:pt>
                <c:pt idx="270">
                  <c:v>369.23930348984197</c:v>
                </c:pt>
                <c:pt idx="271">
                  <c:v>370.77780058771663</c:v>
                </c:pt>
                <c:pt idx="272">
                  <c:v>372.32270809016541</c:v>
                </c:pt>
                <c:pt idx="273">
                  <c:v>373.87405270720762</c:v>
                </c:pt>
                <c:pt idx="274">
                  <c:v>375.43186126015439</c:v>
                </c:pt>
                <c:pt idx="275">
                  <c:v>376.99616068207166</c:v>
                </c:pt>
                <c:pt idx="276">
                  <c:v>378.56697801824691</c:v>
                </c:pt>
                <c:pt idx="277">
                  <c:v>380.1443404266563</c:v>
                </c:pt>
                <c:pt idx="278">
                  <c:v>381.72827517843405</c:v>
                </c:pt>
                <c:pt idx="279">
                  <c:v>383.31880965834432</c:v>
                </c:pt>
                <c:pt idx="280">
                  <c:v>384.91597136525388</c:v>
                </c:pt>
                <c:pt idx="281">
                  <c:v>386.51978791260905</c:v>
                </c:pt>
                <c:pt idx="282">
                  <c:v>388.13028702891177</c:v>
                </c:pt>
                <c:pt idx="283">
                  <c:v>389.74749655819892</c:v>
                </c:pt>
                <c:pt idx="284">
                  <c:v>391.37144446052491</c:v>
                </c:pt>
                <c:pt idx="285">
                  <c:v>393.00215881244355</c:v>
                </c:pt>
                <c:pt idx="286">
                  <c:v>394.63966780749553</c:v>
                </c:pt>
                <c:pt idx="287">
                  <c:v>396.28399975669345</c:v>
                </c:pt>
                <c:pt idx="288">
                  <c:v>397.93518308901292</c:v>
                </c:pt>
                <c:pt idx="289">
                  <c:v>399.59324635188398</c:v>
                </c:pt>
                <c:pt idx="290">
                  <c:v>401.2582182116837</c:v>
                </c:pt>
                <c:pt idx="291">
                  <c:v>402.93012745423198</c:v>
                </c:pt>
                <c:pt idx="292">
                  <c:v>404.60900298529123</c:v>
                </c:pt>
                <c:pt idx="293">
                  <c:v>406.29487383106323</c:v>
                </c:pt>
                <c:pt idx="294">
                  <c:v>407.98776913869307</c:v>
                </c:pt>
                <c:pt idx="295">
                  <c:v>409.68771817677077</c:v>
                </c:pt>
                <c:pt idx="296">
                  <c:v>411.39475033584057</c:v>
                </c:pt>
                <c:pt idx="297">
                  <c:v>413.10889512890628</c:v>
                </c:pt>
                <c:pt idx="298">
                  <c:v>414.83018219194378</c:v>
                </c:pt>
                <c:pt idx="299">
                  <c:v>416.5586412844101</c:v>
                </c:pt>
                <c:pt idx="300">
                  <c:v>418.29430228976162</c:v>
                </c:pt>
                <c:pt idx="301">
                  <c:v>420.03719521596901</c:v>
                </c:pt>
                <c:pt idx="302">
                  <c:v>421.7873501960359</c:v>
                </c:pt>
                <c:pt idx="303">
                  <c:v>423.54479748851941</c:v>
                </c:pt>
                <c:pt idx="304">
                  <c:v>425.30956747805453</c:v>
                </c:pt>
                <c:pt idx="305">
                  <c:v>427.08169067587983</c:v>
                </c:pt>
                <c:pt idx="306">
                  <c:v>428.86119772036267</c:v>
                </c:pt>
                <c:pt idx="307">
                  <c:v>430.64811937753097</c:v>
                </c:pt>
                <c:pt idx="308">
                  <c:v>432.44248654160413</c:v>
                </c:pt>
                <c:pt idx="309">
                  <c:v>434.24433023552734</c:v>
                </c:pt>
                <c:pt idx="310">
                  <c:v>436.05368161150898</c:v>
                </c:pt>
                <c:pt idx="311">
                  <c:v>437.87057195155683</c:v>
                </c:pt>
                <c:pt idx="312">
                  <c:v>439.69503266802144</c:v>
                </c:pt>
                <c:pt idx="313">
                  <c:v>441.52709530413836</c:v>
                </c:pt>
                <c:pt idx="314">
                  <c:v>443.36679153457214</c:v>
                </c:pt>
                <c:pt idx="315">
                  <c:v>445.21415316596648</c:v>
                </c:pt>
                <c:pt idx="316">
                  <c:v>447.06921213749092</c:v>
                </c:pt>
                <c:pt idx="317">
                  <c:v>448.93200052139741</c:v>
                </c:pt>
                <c:pt idx="318">
                  <c:v>450.80255052356961</c:v>
                </c:pt>
                <c:pt idx="319">
                  <c:v>452.68089448408512</c:v>
                </c:pt>
                <c:pt idx="320">
                  <c:v>454.56706487776842</c:v>
                </c:pt>
                <c:pt idx="321">
                  <c:v>456.46109431475912</c:v>
                </c:pt>
                <c:pt idx="322">
                  <c:v>458.36301554107081</c:v>
                </c:pt>
                <c:pt idx="323">
                  <c:v>460.27286143915853</c:v>
                </c:pt>
                <c:pt idx="324">
                  <c:v>462.19066502848813</c:v>
                </c:pt>
                <c:pt idx="325">
                  <c:v>464.11645946610696</c:v>
                </c:pt>
                <c:pt idx="326">
                  <c:v>466.05027804721573</c:v>
                </c:pt>
                <c:pt idx="327">
                  <c:v>467.99215420574581</c:v>
                </c:pt>
                <c:pt idx="328">
                  <c:v>469.94212151493639</c:v>
                </c:pt>
                <c:pt idx="329">
                  <c:v>471.90021368791531</c:v>
                </c:pt>
                <c:pt idx="330">
                  <c:v>473.86646457828186</c:v>
                </c:pt>
                <c:pt idx="331">
                  <c:v>475.84090818069103</c:v>
                </c:pt>
                <c:pt idx="332">
                  <c:v>477.82357863144409</c:v>
                </c:pt>
                <c:pt idx="333">
                  <c:v>479.81451020907514</c:v>
                </c:pt>
                <c:pt idx="334">
                  <c:v>481.81373733494604</c:v>
                </c:pt>
                <c:pt idx="335">
                  <c:v>483.82129457384178</c:v>
                </c:pt>
                <c:pt idx="336">
                  <c:v>485.83721663456612</c:v>
                </c:pt>
                <c:pt idx="337">
                  <c:v>487.8615383705436</c:v>
                </c:pt>
                <c:pt idx="338">
                  <c:v>489.89429478042086</c:v>
                </c:pt>
                <c:pt idx="339">
                  <c:v>491.93552100867248</c:v>
                </c:pt>
                <c:pt idx="340">
                  <c:v>493.98525234620865</c:v>
                </c:pt>
                <c:pt idx="341">
                  <c:v>496.04352423098476</c:v>
                </c:pt>
                <c:pt idx="342">
                  <c:v>498.11037224861366</c:v>
                </c:pt>
                <c:pt idx="343">
                  <c:v>500.18583213298297</c:v>
                </c:pt>
                <c:pt idx="344">
                  <c:v>502.26993976687044</c:v>
                </c:pt>
                <c:pt idx="345">
                  <c:v>504.36273118256565</c:v>
                </c:pt>
                <c:pt idx="346">
                  <c:v>506.46424256249315</c:v>
                </c:pt>
                <c:pt idx="347">
                  <c:v>508.5745102398368</c:v>
                </c:pt>
                <c:pt idx="348">
                  <c:v>510.69357069916936</c:v>
                </c:pt>
                <c:pt idx="349">
                  <c:v>512.82146057708269</c:v>
                </c:pt>
                <c:pt idx="350">
                  <c:v>514.95821666282052</c:v>
                </c:pt>
                <c:pt idx="351">
                  <c:v>517.10387589891582</c:v>
                </c:pt>
                <c:pt idx="352">
                  <c:v>519.25847538182802</c:v>
                </c:pt>
                <c:pt idx="353">
                  <c:v>521.42205236258553</c:v>
                </c:pt>
                <c:pt idx="354">
                  <c:v>523.59464424742941</c:v>
                </c:pt>
                <c:pt idx="355">
                  <c:v>525.77628859846072</c:v>
                </c:pt>
                <c:pt idx="356">
                  <c:v>527.9670231342875</c:v>
                </c:pt>
                <c:pt idx="357">
                  <c:v>530.16688573068029</c:v>
                </c:pt>
                <c:pt idx="358">
                  <c:v>532.37591442122493</c:v>
                </c:pt>
                <c:pt idx="359">
                  <c:v>534.59414739798001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v>Amortissement</c:v>
                </c15:tx>
              </c15:filteredSeriesTitle>
            </c:ext>
          </c:extLst>
        </c:ser>
        <c:marker val="1"/>
        <c:axId val="77751040"/>
        <c:axId val="77752576"/>
      </c:lineChart>
      <c:catAx>
        <c:axId val="77751040"/>
        <c:scaling>
          <c:orientation val="minMax"/>
        </c:scaling>
        <c:axPos val="b"/>
        <c:numFmt formatCode="General" sourceLinked="0"/>
        <c:tickLblPos val="low"/>
        <c:spPr>
          <a:noFill/>
          <a:ln w="9525">
            <a:solidFill>
              <a:schemeClr val="tx1"/>
            </a:solidFill>
          </a:ln>
        </c:spPr>
        <c:crossAx val="77752576"/>
        <c:crosses val="autoZero"/>
        <c:auto val="1"/>
        <c:lblAlgn val="ctr"/>
        <c:lblOffset val="50"/>
        <c:tickLblSkip val="20"/>
        <c:tickMarkSkip val="20"/>
      </c:catAx>
      <c:valAx>
        <c:axId val="77752576"/>
        <c:scaling>
          <c:orientation val="minMax"/>
        </c:scaling>
        <c:axPos val="l"/>
        <c:majorGridlines/>
        <c:numFmt formatCode="#,##0\ &quot;€&quot;" sourceLinked="0"/>
        <c:tickLblPos val="nextTo"/>
        <c:spPr>
          <a:noFill/>
          <a:ln w="9525" cmpd="sng">
            <a:solidFill>
              <a:schemeClr val="tx1"/>
            </a:solidFill>
          </a:ln>
        </c:spPr>
        <c:crossAx val="77751040"/>
        <c:crosses val="autoZero"/>
        <c:crossBetween val="midCat"/>
      </c:valAx>
      <c:spPr>
        <a:noFill/>
        <a:ln w="15875" cmpd="sng"/>
      </c:spPr>
    </c:plotArea>
    <c:legend>
      <c:legendPos val="r"/>
      <c:legendEntry>
        <c:idx val="0"/>
        <c:txPr>
          <a:bodyPr/>
          <a:lstStyle/>
          <a:p>
            <a:pPr>
              <a:defRPr>
                <a:latin typeface="Century" pitchFamily="18" charset="0"/>
              </a:defRPr>
            </a:pPr>
            <a:endParaRPr lang="fr-FR"/>
          </a:p>
        </c:txPr>
      </c:legendEntry>
      <c:legendEntry>
        <c:idx val="1"/>
        <c:txPr>
          <a:bodyPr/>
          <a:lstStyle/>
          <a:p>
            <a:pPr>
              <a:defRPr>
                <a:latin typeface="Century" pitchFamily="18" charset="0"/>
              </a:defRPr>
            </a:pPr>
            <a:endParaRPr lang="fr-FR"/>
          </a:p>
        </c:txPr>
      </c:legendEntry>
      <c:layout/>
    </c:legend>
    <c:plotVisOnly val="1"/>
    <c:dispBlanksAs val="gap"/>
  </c:chart>
  <c:spPr>
    <a:solidFill>
      <a:srgbClr val="DDDDDD"/>
    </a:solidFill>
    <a:effectLst>
      <a:glow rad="63500">
        <a:schemeClr val="accent5">
          <a:lumMod val="40000"/>
          <a:lumOff val="60000"/>
          <a:alpha val="40000"/>
        </a:schemeClr>
      </a:glow>
    </a:effectLst>
    <a:scene3d>
      <a:camera prst="orthographicFront"/>
      <a:lightRig rig="threePt" dir="t"/>
    </a:scene3d>
    <a:sp3d>
      <a:bevelT/>
    </a:sp3d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9524</xdr:colOff>
      <xdr:row>7</xdr:row>
      <xdr:rowOff>9524</xdr:rowOff>
    </xdr:from>
    <xdr:to>
      <xdr:col>12</xdr:col>
      <xdr:colOff>761999</xdr:colOff>
      <xdr:row>22</xdr:row>
      <xdr:rowOff>19049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H28"/>
  <sheetViews>
    <sheetView workbookViewId="0">
      <selection activeCell="B35" sqref="B35"/>
    </sheetView>
  </sheetViews>
  <sheetFormatPr baseColWidth="10" defaultRowHeight="15"/>
  <cols>
    <col min="2" max="2" width="41.42578125" customWidth="1"/>
    <col min="3" max="3" width="30.5703125" customWidth="1"/>
    <col min="4" max="4" width="13.7109375" customWidth="1"/>
  </cols>
  <sheetData>
    <row r="2" spans="2:4">
      <c r="B2" s="50" t="s">
        <v>5</v>
      </c>
      <c r="C2" s="50"/>
    </row>
    <row r="3" spans="2:4">
      <c r="B3" s="7"/>
      <c r="C3" s="7"/>
    </row>
    <row r="4" spans="2:4" ht="15.75" thickBot="1"/>
    <row r="5" spans="2:4">
      <c r="B5" s="19" t="s">
        <v>0</v>
      </c>
      <c r="C5" s="12">
        <v>45000</v>
      </c>
      <c r="D5" s="1"/>
    </row>
    <row r="6" spans="2:4">
      <c r="B6" s="20" t="s">
        <v>1</v>
      </c>
      <c r="C6" s="13">
        <v>4.2500000000000003E-2</v>
      </c>
      <c r="D6" s="1"/>
    </row>
    <row r="7" spans="2:4" ht="15.75" thickBot="1">
      <c r="B7" s="21" t="s">
        <v>2</v>
      </c>
      <c r="C7" s="14">
        <v>-800</v>
      </c>
      <c r="D7" s="1"/>
    </row>
    <row r="8" spans="2:4" ht="15.75" thickBot="1">
      <c r="B8" s="22"/>
      <c r="C8" s="2"/>
      <c r="D8" s="3"/>
    </row>
    <row r="9" spans="2:4" ht="15.75" thickBot="1">
      <c r="B9" s="23" t="s">
        <v>3</v>
      </c>
      <c r="C9" s="30">
        <f>NPER(C6/12,C7,C5)</f>
        <v>62.840655551060486</v>
      </c>
      <c r="D9" s="4"/>
    </row>
    <row r="10" spans="2:4" ht="15.75" thickBot="1">
      <c r="B10" s="22"/>
      <c r="C10" s="2"/>
      <c r="D10" s="5"/>
    </row>
    <row r="11" spans="2:4" ht="26.25" thickBot="1">
      <c r="B11" s="24" t="s">
        <v>4</v>
      </c>
      <c r="C11" s="29">
        <f>-PMT(C6/12,INT(C9),C5)</f>
        <v>809.6873369411652</v>
      </c>
      <c r="D11" s="6"/>
    </row>
    <row r="14" spans="2:4" ht="15.75">
      <c r="B14" s="51" t="s">
        <v>6</v>
      </c>
      <c r="C14" s="51"/>
    </row>
    <row r="16" spans="2:4" ht="15.75" thickBot="1"/>
    <row r="17" spans="2:8">
      <c r="B17" s="25" t="s">
        <v>9</v>
      </c>
      <c r="C17" s="15">
        <v>150000</v>
      </c>
    </row>
    <row r="18" spans="2:8" ht="15.75" thickBot="1">
      <c r="B18" s="26" t="s">
        <v>10</v>
      </c>
      <c r="C18" s="16">
        <v>0.05</v>
      </c>
    </row>
    <row r="19" spans="2:8" ht="15.75" thickBot="1">
      <c r="B19" s="27"/>
      <c r="C19" s="11"/>
    </row>
    <row r="20" spans="2:8">
      <c r="B20" s="19" t="s">
        <v>7</v>
      </c>
      <c r="C20" s="17">
        <v>0</v>
      </c>
      <c r="D20" s="17">
        <v>1</v>
      </c>
      <c r="E20" s="17">
        <v>2</v>
      </c>
      <c r="F20" s="17">
        <v>3</v>
      </c>
      <c r="G20" s="17">
        <v>4</v>
      </c>
      <c r="H20" s="18">
        <v>5</v>
      </c>
    </row>
    <row r="21" spans="2:8" ht="15.75" thickBot="1">
      <c r="B21" s="21" t="s">
        <v>8</v>
      </c>
      <c r="C21" s="31">
        <v>-150000</v>
      </c>
      <c r="D21" s="31">
        <v>16000</v>
      </c>
      <c r="E21" s="31">
        <v>23000</v>
      </c>
      <c r="F21" s="31">
        <v>35000</v>
      </c>
      <c r="G21" s="31">
        <v>49000</v>
      </c>
      <c r="H21" s="32">
        <v>70000</v>
      </c>
    </row>
    <row r="22" spans="2:8" ht="15.75" thickBot="1">
      <c r="B22" s="28"/>
    </row>
    <row r="23" spans="2:8">
      <c r="B23" s="25" t="s">
        <v>11</v>
      </c>
      <c r="C23" s="33">
        <f>NPV(C18,D21:H21)-C17</f>
        <v>11493.342108826357</v>
      </c>
    </row>
    <row r="24" spans="2:8">
      <c r="B24" s="34" t="s">
        <v>12</v>
      </c>
      <c r="C24" s="35">
        <v>7.1798555750000007E-2</v>
      </c>
    </row>
    <row r="25" spans="2:8" ht="15.75" thickBot="1">
      <c r="B25" s="36" t="s">
        <v>13</v>
      </c>
      <c r="C25" s="37">
        <f>IRR(C21:H21)</f>
        <v>7.1798555749983395E-2</v>
      </c>
    </row>
    <row r="28" spans="2:8" ht="15.75">
      <c r="B28" s="38"/>
      <c r="C28" s="38"/>
      <c r="D28" s="38"/>
      <c r="E28" s="38"/>
      <c r="F28" s="38"/>
    </row>
  </sheetData>
  <mergeCells count="2">
    <mergeCell ref="B2:C2"/>
    <mergeCell ref="B14:C14"/>
  </mergeCells>
  <pageMargins left="0.7" right="0.7" top="0.75" bottom="0.75" header="0.3" footer="0.3"/>
  <pageSetup paperSize="9" orientation="portrait" r:id="rId1"/>
  <ignoredErrors>
    <ignoredError sqref="C23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J369"/>
  <sheetViews>
    <sheetView tabSelected="1" topLeftCell="A7" workbookViewId="0">
      <pane ySplit="615" activePane="bottomLeft"/>
      <selection pane="bottomLeft" activeCell="F6" sqref="F6"/>
    </sheetView>
  </sheetViews>
  <sheetFormatPr baseColWidth="10" defaultRowHeight="15"/>
  <cols>
    <col min="2" max="2" width="25" customWidth="1"/>
    <col min="3" max="3" width="13.140625" customWidth="1"/>
    <col min="4" max="4" width="13.7109375" customWidth="1"/>
    <col min="5" max="5" width="19.42578125" customWidth="1"/>
  </cols>
  <sheetData>
    <row r="1" spans="1:10" ht="15.75">
      <c r="B1" s="51" t="s">
        <v>14</v>
      </c>
      <c r="C1" s="51"/>
      <c r="D1" s="51"/>
      <c r="E1" s="51"/>
      <c r="F1" s="51"/>
      <c r="G1" s="51"/>
      <c r="H1" s="51"/>
      <c r="I1" s="51"/>
      <c r="J1" s="51"/>
    </row>
    <row r="2" spans="1:10" ht="15.75" thickBot="1"/>
    <row r="3" spans="1:10">
      <c r="B3" s="56" t="s">
        <v>15</v>
      </c>
      <c r="C3" s="57"/>
      <c r="D3" s="39">
        <v>0.05</v>
      </c>
    </row>
    <row r="4" spans="1:10">
      <c r="B4" s="52" t="s">
        <v>16</v>
      </c>
      <c r="C4" s="53"/>
      <c r="D4" s="40">
        <v>100000</v>
      </c>
    </row>
    <row r="5" spans="1:10" ht="15.75" thickBot="1">
      <c r="B5" s="54" t="s">
        <v>23</v>
      </c>
      <c r="C5" s="55"/>
      <c r="D5" s="58">
        <v>360</v>
      </c>
    </row>
    <row r="6" spans="1:10" ht="15.75" thickBot="1"/>
    <row r="7" spans="1:10" ht="15.75" thickBot="1">
      <c r="A7" s="41" t="s">
        <v>17</v>
      </c>
      <c r="B7" s="8" t="s">
        <v>18</v>
      </c>
      <c r="C7" s="8" t="s">
        <v>19</v>
      </c>
      <c r="D7" s="8" t="s">
        <v>20</v>
      </c>
      <c r="E7" s="8" t="s">
        <v>21</v>
      </c>
    </row>
    <row r="8" spans="1:10">
      <c r="A8" s="9">
        <v>1</v>
      </c>
      <c r="B8" s="10">
        <f>Montant</f>
        <v>100000</v>
      </c>
      <c r="C8" s="42">
        <f>-IPMT(Tx_annuel/12,Periode,Duree,Montant)</f>
        <v>416.66666666666669</v>
      </c>
      <c r="D8" s="42">
        <f t="shared" ref="D8" si="0">Interets+Amortissements</f>
        <v>536.82162301213816</v>
      </c>
      <c r="E8" s="43">
        <f t="shared" ref="E8" si="1">-PPMT(Tx_annuel/12,Periode,Duree,Montant)</f>
        <v>120.15495634547148</v>
      </c>
    </row>
    <row r="9" spans="1:10">
      <c r="A9" s="9">
        <f t="shared" ref="A9:A72" si="2">IF(ISNUMBER(A8),IF((1+A8)&gt;Duree,"",A8+1),"")</f>
        <v>2</v>
      </c>
      <c r="B9" s="44">
        <f>IF(A9="","",B8-E8)</f>
        <v>99879.845043654524</v>
      </c>
      <c r="C9" s="42">
        <f t="shared" ref="C9:C72" si="3">IF(A9="","",-IPMT(Tx_annuel/12,Periode,Duree,Montant))</f>
        <v>416.16602101522722</v>
      </c>
      <c r="D9" s="42">
        <f t="shared" ref="D9:D72" si="4">IF(A9="","",Interets+Amortissements)</f>
        <v>536.82162301213816</v>
      </c>
      <c r="E9" s="43">
        <f t="shared" ref="E9:E72" si="5">IF(A9="","",-PPMT(Tx_annuel/12,Periode,Duree,Montant))</f>
        <v>120.65560199691095</v>
      </c>
    </row>
    <row r="10" spans="1:10">
      <c r="A10" s="9">
        <f t="shared" si="2"/>
        <v>3</v>
      </c>
      <c r="B10" s="44">
        <f t="shared" ref="B10:B73" si="6">IF(A10="","",B9-E9)</f>
        <v>99759.189441657611</v>
      </c>
      <c r="C10" s="42">
        <f t="shared" si="3"/>
        <v>415.66328934024011</v>
      </c>
      <c r="D10" s="42">
        <f t="shared" si="4"/>
        <v>536.82162301213816</v>
      </c>
      <c r="E10" s="43">
        <f t="shared" si="5"/>
        <v>121.15833367189805</v>
      </c>
    </row>
    <row r="11" spans="1:10">
      <c r="A11" s="9">
        <f t="shared" si="2"/>
        <v>4</v>
      </c>
      <c r="B11" s="44">
        <f t="shared" si="6"/>
        <v>99638.031107985706</v>
      </c>
      <c r="C11" s="42">
        <f t="shared" si="3"/>
        <v>415.15846294994043</v>
      </c>
      <c r="D11" s="42">
        <f t="shared" si="4"/>
        <v>536.82162301213816</v>
      </c>
      <c r="E11" s="43">
        <f t="shared" si="5"/>
        <v>121.66316006219773</v>
      </c>
    </row>
    <row r="12" spans="1:10">
      <c r="A12" s="9">
        <f t="shared" si="2"/>
        <v>5</v>
      </c>
      <c r="B12" s="44">
        <f t="shared" si="6"/>
        <v>99516.367947923514</v>
      </c>
      <c r="C12" s="42">
        <f t="shared" si="3"/>
        <v>414.65153311634799</v>
      </c>
      <c r="D12" s="42">
        <f t="shared" si="4"/>
        <v>536.82162301213816</v>
      </c>
      <c r="E12" s="43">
        <f t="shared" si="5"/>
        <v>122.17008989579017</v>
      </c>
    </row>
    <row r="13" spans="1:10">
      <c r="A13" s="9">
        <f t="shared" si="2"/>
        <v>6</v>
      </c>
      <c r="B13" s="44">
        <f t="shared" si="6"/>
        <v>99394.197858027721</v>
      </c>
      <c r="C13" s="42">
        <f t="shared" si="3"/>
        <v>414.14249107511557</v>
      </c>
      <c r="D13" s="42">
        <f t="shared" si="4"/>
        <v>536.82162301213816</v>
      </c>
      <c r="E13" s="43">
        <f t="shared" si="5"/>
        <v>122.67913193702259</v>
      </c>
    </row>
    <row r="14" spans="1:10">
      <c r="A14" s="9">
        <f t="shared" si="2"/>
        <v>7</v>
      </c>
      <c r="B14" s="44">
        <f t="shared" si="6"/>
        <v>99271.518726090697</v>
      </c>
      <c r="C14" s="42">
        <f t="shared" si="3"/>
        <v>413.63132802537797</v>
      </c>
      <c r="D14" s="42">
        <f t="shared" si="4"/>
        <v>536.82162301213816</v>
      </c>
      <c r="E14" s="43">
        <f t="shared" si="5"/>
        <v>123.19029498676019</v>
      </c>
    </row>
    <row r="15" spans="1:10">
      <c r="A15" s="9">
        <f t="shared" si="2"/>
        <v>8</v>
      </c>
      <c r="B15" s="44">
        <f t="shared" si="6"/>
        <v>99148.328431103932</v>
      </c>
      <c r="C15" s="42">
        <f t="shared" si="3"/>
        <v>413.11803512959978</v>
      </c>
      <c r="D15" s="42">
        <f t="shared" si="4"/>
        <v>536.82162301213816</v>
      </c>
      <c r="E15" s="43">
        <f t="shared" si="5"/>
        <v>123.70358788253839</v>
      </c>
    </row>
    <row r="16" spans="1:10">
      <c r="A16" s="9">
        <f t="shared" si="2"/>
        <v>9</v>
      </c>
      <c r="B16" s="44">
        <f t="shared" si="6"/>
        <v>99024.624843221391</v>
      </c>
      <c r="C16" s="42">
        <f t="shared" si="3"/>
        <v>412.60260351342259</v>
      </c>
      <c r="D16" s="42">
        <f t="shared" si="4"/>
        <v>536.82162301213816</v>
      </c>
      <c r="E16" s="43">
        <f t="shared" si="5"/>
        <v>124.21901949871557</v>
      </c>
    </row>
    <row r="17" spans="1:5">
      <c r="A17" s="9">
        <f t="shared" si="2"/>
        <v>10</v>
      </c>
      <c r="B17" s="44">
        <f t="shared" si="6"/>
        <v>98900.405823722671</v>
      </c>
      <c r="C17" s="42">
        <f t="shared" si="3"/>
        <v>412.08502426551121</v>
      </c>
      <c r="D17" s="42">
        <f t="shared" si="4"/>
        <v>536.82162301213816</v>
      </c>
      <c r="E17" s="43">
        <f t="shared" si="5"/>
        <v>124.73659874662695</v>
      </c>
    </row>
    <row r="18" spans="1:5">
      <c r="A18" s="9">
        <f t="shared" si="2"/>
        <v>11</v>
      </c>
      <c r="B18" s="44">
        <f t="shared" si="6"/>
        <v>98775.669224976038</v>
      </c>
      <c r="C18" s="42">
        <f t="shared" si="3"/>
        <v>411.56528843740028</v>
      </c>
      <c r="D18" s="42">
        <f t="shared" si="4"/>
        <v>536.82162301213816</v>
      </c>
      <c r="E18" s="43">
        <f t="shared" si="5"/>
        <v>125.25633457473788</v>
      </c>
    </row>
    <row r="19" spans="1:5">
      <c r="A19" s="9">
        <f t="shared" si="2"/>
        <v>12</v>
      </c>
      <c r="B19" s="44">
        <f t="shared" si="6"/>
        <v>98650.412890401305</v>
      </c>
      <c r="C19" s="42">
        <f t="shared" si="3"/>
        <v>411.04338704333884</v>
      </c>
      <c r="D19" s="42">
        <f t="shared" si="4"/>
        <v>536.82162301213816</v>
      </c>
      <c r="E19" s="43">
        <f t="shared" si="5"/>
        <v>125.77823596879932</v>
      </c>
    </row>
    <row r="20" spans="1:5">
      <c r="A20" s="9">
        <f t="shared" si="2"/>
        <v>13</v>
      </c>
      <c r="B20" s="44">
        <f t="shared" si="6"/>
        <v>98524.634654432506</v>
      </c>
      <c r="C20" s="42">
        <f t="shared" si="3"/>
        <v>410.51931106013558</v>
      </c>
      <c r="D20" s="42">
        <f t="shared" si="4"/>
        <v>536.82162301213816</v>
      </c>
      <c r="E20" s="43">
        <f t="shared" si="5"/>
        <v>126.30231195200258</v>
      </c>
    </row>
    <row r="21" spans="1:5">
      <c r="A21" s="9">
        <f t="shared" si="2"/>
        <v>14</v>
      </c>
      <c r="B21" s="44">
        <f t="shared" si="6"/>
        <v>98398.332342480498</v>
      </c>
      <c r="C21" s="42">
        <f t="shared" si="3"/>
        <v>409.99305142700217</v>
      </c>
      <c r="D21" s="42">
        <f t="shared" si="4"/>
        <v>536.82162301213816</v>
      </c>
      <c r="E21" s="43">
        <f t="shared" si="5"/>
        <v>126.82857158513599</v>
      </c>
    </row>
    <row r="22" spans="1:5">
      <c r="A22" s="9">
        <f t="shared" si="2"/>
        <v>15</v>
      </c>
      <c r="B22" s="44">
        <f t="shared" si="6"/>
        <v>98271.503770895361</v>
      </c>
      <c r="C22" s="42">
        <f t="shared" si="3"/>
        <v>409.46459904539745</v>
      </c>
      <c r="D22" s="42">
        <f t="shared" si="4"/>
        <v>536.82162301213816</v>
      </c>
      <c r="E22" s="43">
        <f t="shared" si="5"/>
        <v>127.35702396674071</v>
      </c>
    </row>
    <row r="23" spans="1:5">
      <c r="A23" s="9">
        <f t="shared" si="2"/>
        <v>16</v>
      </c>
      <c r="B23" s="44">
        <f t="shared" si="6"/>
        <v>98144.146746928614</v>
      </c>
      <c r="C23" s="42">
        <f t="shared" si="3"/>
        <v>408.93394477886926</v>
      </c>
      <c r="D23" s="42">
        <f t="shared" si="4"/>
        <v>536.82162301213816</v>
      </c>
      <c r="E23" s="43">
        <f t="shared" si="5"/>
        <v>127.8876782332689</v>
      </c>
    </row>
    <row r="24" spans="1:5">
      <c r="A24" s="9">
        <f t="shared" si="2"/>
        <v>17</v>
      </c>
      <c r="B24" s="44">
        <f t="shared" si="6"/>
        <v>98016.259068695348</v>
      </c>
      <c r="C24" s="42">
        <f t="shared" si="3"/>
        <v>408.40107945289742</v>
      </c>
      <c r="D24" s="42">
        <f t="shared" si="4"/>
        <v>536.82162301213816</v>
      </c>
      <c r="E24" s="43">
        <f t="shared" si="5"/>
        <v>128.42054355924074</v>
      </c>
    </row>
    <row r="25" spans="1:5">
      <c r="A25" s="9">
        <f t="shared" si="2"/>
        <v>18</v>
      </c>
      <c r="B25" s="44">
        <f t="shared" si="6"/>
        <v>97887.838525136103</v>
      </c>
      <c r="C25" s="42">
        <f t="shared" si="3"/>
        <v>407.86599385473386</v>
      </c>
      <c r="D25" s="42">
        <f t="shared" si="4"/>
        <v>536.82162301213816</v>
      </c>
      <c r="E25" s="43">
        <f t="shared" si="5"/>
        <v>128.9556291574043</v>
      </c>
    </row>
    <row r="26" spans="1:5">
      <c r="A26" s="9">
        <f t="shared" si="2"/>
        <v>19</v>
      </c>
      <c r="B26" s="44">
        <f t="shared" si="6"/>
        <v>97758.882895978706</v>
      </c>
      <c r="C26" s="42">
        <f t="shared" si="3"/>
        <v>407.32867873324471</v>
      </c>
      <c r="D26" s="42">
        <f t="shared" si="4"/>
        <v>536.82162301213816</v>
      </c>
      <c r="E26" s="43">
        <f t="shared" si="5"/>
        <v>129.49294427889345</v>
      </c>
    </row>
    <row r="27" spans="1:5">
      <c r="A27" s="9">
        <f t="shared" si="2"/>
        <v>20</v>
      </c>
      <c r="B27" s="44">
        <f t="shared" si="6"/>
        <v>97629.389951699806</v>
      </c>
      <c r="C27" s="42">
        <f t="shared" si="3"/>
        <v>406.7891247987493</v>
      </c>
      <c r="D27" s="42">
        <f t="shared" si="4"/>
        <v>536.82162301213816</v>
      </c>
      <c r="E27" s="43">
        <f t="shared" si="5"/>
        <v>130.03249821338886</v>
      </c>
    </row>
    <row r="28" spans="1:5">
      <c r="A28" s="9">
        <f t="shared" si="2"/>
        <v>21</v>
      </c>
      <c r="B28" s="44">
        <f t="shared" si="6"/>
        <v>97499.357453486416</v>
      </c>
      <c r="C28" s="42">
        <f t="shared" si="3"/>
        <v>406.24732272286019</v>
      </c>
      <c r="D28" s="42">
        <f t="shared" si="4"/>
        <v>536.82162301213816</v>
      </c>
      <c r="E28" s="43">
        <f t="shared" si="5"/>
        <v>130.57430028927797</v>
      </c>
    </row>
    <row r="29" spans="1:5">
      <c r="A29" s="9">
        <f t="shared" si="2"/>
        <v>22</v>
      </c>
      <c r="B29" s="44">
        <f t="shared" si="6"/>
        <v>97368.783153197131</v>
      </c>
      <c r="C29" s="42">
        <f t="shared" si="3"/>
        <v>405.70326313832157</v>
      </c>
      <c r="D29" s="42">
        <f t="shared" si="4"/>
        <v>536.82162301213816</v>
      </c>
      <c r="E29" s="43">
        <f t="shared" si="5"/>
        <v>131.11835987381659</v>
      </c>
    </row>
    <row r="30" spans="1:5">
      <c r="A30" s="9">
        <f t="shared" si="2"/>
        <v>23</v>
      </c>
      <c r="B30" s="44">
        <f t="shared" si="6"/>
        <v>97237.664793323318</v>
      </c>
      <c r="C30" s="42">
        <f t="shared" si="3"/>
        <v>405.1569366388473</v>
      </c>
      <c r="D30" s="42">
        <f t="shared" si="4"/>
        <v>536.82162301213816</v>
      </c>
      <c r="E30" s="43">
        <f t="shared" si="5"/>
        <v>131.66468637329086</v>
      </c>
    </row>
    <row r="31" spans="1:5">
      <c r="A31" s="9">
        <f t="shared" si="2"/>
        <v>24</v>
      </c>
      <c r="B31" s="44">
        <f t="shared" si="6"/>
        <v>97106.000106950029</v>
      </c>
      <c r="C31" s="42">
        <f t="shared" si="3"/>
        <v>404.60833377895852</v>
      </c>
      <c r="D31" s="42">
        <f t="shared" si="4"/>
        <v>536.82162301213816</v>
      </c>
      <c r="E31" s="43">
        <f t="shared" si="5"/>
        <v>132.21328923317964</v>
      </c>
    </row>
    <row r="32" spans="1:5">
      <c r="A32" s="9">
        <f t="shared" si="2"/>
        <v>25</v>
      </c>
      <c r="B32" s="44">
        <f t="shared" si="6"/>
        <v>96973.786817716842</v>
      </c>
      <c r="C32" s="42">
        <f t="shared" si="3"/>
        <v>404.0574450738203</v>
      </c>
      <c r="D32" s="42">
        <f t="shared" si="4"/>
        <v>536.82162301213816</v>
      </c>
      <c r="E32" s="43">
        <f t="shared" si="5"/>
        <v>132.76417793831786</v>
      </c>
    </row>
    <row r="33" spans="1:5">
      <c r="A33" s="9">
        <f t="shared" si="2"/>
        <v>26</v>
      </c>
      <c r="B33" s="44">
        <f t="shared" si="6"/>
        <v>96841.02263977853</v>
      </c>
      <c r="C33" s="42">
        <f t="shared" si="3"/>
        <v>403.5042609990773</v>
      </c>
      <c r="D33" s="42">
        <f t="shared" si="4"/>
        <v>536.82162301213816</v>
      </c>
      <c r="E33" s="43">
        <f t="shared" si="5"/>
        <v>133.31736201306086</v>
      </c>
    </row>
    <row r="34" spans="1:5">
      <c r="A34" s="9">
        <f t="shared" si="2"/>
        <v>27</v>
      </c>
      <c r="B34" s="44">
        <f t="shared" si="6"/>
        <v>96707.705277765475</v>
      </c>
      <c r="C34" s="42">
        <f t="shared" si="3"/>
        <v>402.94877199068952</v>
      </c>
      <c r="D34" s="42">
        <f t="shared" si="4"/>
        <v>536.82162301213816</v>
      </c>
      <c r="E34" s="43">
        <f t="shared" si="5"/>
        <v>133.87285102144864</v>
      </c>
    </row>
    <row r="35" spans="1:5">
      <c r="A35" s="9">
        <f t="shared" si="2"/>
        <v>28</v>
      </c>
      <c r="B35" s="44">
        <f t="shared" si="6"/>
        <v>96573.832426744033</v>
      </c>
      <c r="C35" s="42">
        <f t="shared" si="3"/>
        <v>402.39096844476688</v>
      </c>
      <c r="D35" s="42">
        <f t="shared" si="4"/>
        <v>536.82162301213816</v>
      </c>
      <c r="E35" s="43">
        <f t="shared" si="5"/>
        <v>134.43065456737128</v>
      </c>
    </row>
    <row r="36" spans="1:5">
      <c r="A36" s="9">
        <f t="shared" si="2"/>
        <v>29</v>
      </c>
      <c r="B36" s="44">
        <f t="shared" si="6"/>
        <v>96439.401772176658</v>
      </c>
      <c r="C36" s="42">
        <f t="shared" si="3"/>
        <v>401.83084071740279</v>
      </c>
      <c r="D36" s="42">
        <f t="shared" si="4"/>
        <v>536.82162301213816</v>
      </c>
      <c r="E36" s="43">
        <f t="shared" si="5"/>
        <v>134.99078229473537</v>
      </c>
    </row>
    <row r="37" spans="1:5">
      <c r="A37" s="9">
        <f t="shared" si="2"/>
        <v>30</v>
      </c>
      <c r="B37" s="44">
        <f t="shared" si="6"/>
        <v>96304.410989881915</v>
      </c>
      <c r="C37" s="42">
        <f t="shared" si="3"/>
        <v>401.2683791245081</v>
      </c>
      <c r="D37" s="42">
        <f t="shared" si="4"/>
        <v>536.82162301213816</v>
      </c>
      <c r="E37" s="43">
        <f t="shared" si="5"/>
        <v>135.55324388763006</v>
      </c>
    </row>
    <row r="38" spans="1:5">
      <c r="A38" s="9">
        <f t="shared" si="2"/>
        <v>31</v>
      </c>
      <c r="B38" s="44">
        <f t="shared" si="6"/>
        <v>96168.85774599429</v>
      </c>
      <c r="C38" s="42">
        <f t="shared" si="3"/>
        <v>400.70357394164301</v>
      </c>
      <c r="D38" s="42">
        <f t="shared" si="4"/>
        <v>536.82162301213816</v>
      </c>
      <c r="E38" s="43">
        <f t="shared" si="5"/>
        <v>136.11804907049515</v>
      </c>
    </row>
    <row r="39" spans="1:5">
      <c r="A39" s="9">
        <f t="shared" si="2"/>
        <v>32</v>
      </c>
      <c r="B39" s="44">
        <f t="shared" si="6"/>
        <v>96032.739696923789</v>
      </c>
      <c r="C39" s="42">
        <f t="shared" si="3"/>
        <v>400.13641540384918</v>
      </c>
      <c r="D39" s="42">
        <f t="shared" si="4"/>
        <v>536.82162301213816</v>
      </c>
      <c r="E39" s="43">
        <f t="shared" si="5"/>
        <v>136.68520760828898</v>
      </c>
    </row>
    <row r="40" spans="1:5">
      <c r="A40" s="9">
        <f t="shared" si="2"/>
        <v>33</v>
      </c>
      <c r="B40" s="44">
        <f t="shared" si="6"/>
        <v>95896.054489315502</v>
      </c>
      <c r="C40" s="42">
        <f t="shared" si="3"/>
        <v>399.56689370548139</v>
      </c>
      <c r="D40" s="42">
        <f t="shared" si="4"/>
        <v>536.82162301213816</v>
      </c>
      <c r="E40" s="43">
        <f t="shared" si="5"/>
        <v>137.25472930665677</v>
      </c>
    </row>
    <row r="41" spans="1:5">
      <c r="A41" s="9">
        <f t="shared" si="2"/>
        <v>34</v>
      </c>
      <c r="B41" s="44">
        <f t="shared" si="6"/>
        <v>95758.799760008842</v>
      </c>
      <c r="C41" s="42">
        <f t="shared" si="3"/>
        <v>398.99499900003696</v>
      </c>
      <c r="D41" s="42">
        <f t="shared" si="4"/>
        <v>536.82162301213816</v>
      </c>
      <c r="E41" s="43">
        <f t="shared" si="5"/>
        <v>137.82662401210121</v>
      </c>
    </row>
    <row r="42" spans="1:5">
      <c r="A42" s="9">
        <f t="shared" si="2"/>
        <v>35</v>
      </c>
      <c r="B42" s="44">
        <f t="shared" si="6"/>
        <v>95620.973135996741</v>
      </c>
      <c r="C42" s="42">
        <f t="shared" si="3"/>
        <v>398.42072139998652</v>
      </c>
      <c r="D42" s="42">
        <f t="shared" si="4"/>
        <v>536.82162301213816</v>
      </c>
      <c r="E42" s="43">
        <f t="shared" si="5"/>
        <v>138.40090161215164</v>
      </c>
    </row>
    <row r="43" spans="1:5">
      <c r="A43" s="9">
        <f t="shared" si="2"/>
        <v>36</v>
      </c>
      <c r="B43" s="44">
        <f t="shared" si="6"/>
        <v>95482.572234384585</v>
      </c>
      <c r="C43" s="42">
        <f t="shared" si="3"/>
        <v>397.84405097660249</v>
      </c>
      <c r="D43" s="42">
        <f t="shared" si="4"/>
        <v>536.82162301213816</v>
      </c>
      <c r="E43" s="43">
        <f t="shared" si="5"/>
        <v>138.97757203553567</v>
      </c>
    </row>
    <row r="44" spans="1:5">
      <c r="A44" s="9">
        <f t="shared" si="2"/>
        <v>37</v>
      </c>
      <c r="B44" s="44">
        <f t="shared" si="6"/>
        <v>95343.594662349045</v>
      </c>
      <c r="C44" s="42">
        <f t="shared" si="3"/>
        <v>397.26497775978788</v>
      </c>
      <c r="D44" s="42">
        <f t="shared" si="4"/>
        <v>536.82162301213816</v>
      </c>
      <c r="E44" s="43">
        <f t="shared" si="5"/>
        <v>139.55664525235028</v>
      </c>
    </row>
    <row r="45" spans="1:5">
      <c r="A45" s="9">
        <f t="shared" si="2"/>
        <v>38</v>
      </c>
      <c r="B45" s="44">
        <f t="shared" si="6"/>
        <v>95204.038017096696</v>
      </c>
      <c r="C45" s="42">
        <f t="shared" si="3"/>
        <v>396.68349173790301</v>
      </c>
      <c r="D45" s="42">
        <f t="shared" si="4"/>
        <v>536.82162301213816</v>
      </c>
      <c r="E45" s="43">
        <f t="shared" si="5"/>
        <v>140.13813127423515</v>
      </c>
    </row>
    <row r="46" spans="1:5">
      <c r="A46" s="9">
        <f t="shared" si="2"/>
        <v>39</v>
      </c>
      <c r="B46" s="44">
        <f t="shared" si="6"/>
        <v>95063.899885822466</v>
      </c>
      <c r="C46" s="42">
        <f t="shared" si="3"/>
        <v>396.0995828575937</v>
      </c>
      <c r="D46" s="42">
        <f t="shared" si="4"/>
        <v>536.82162301213816</v>
      </c>
      <c r="E46" s="43">
        <f t="shared" si="5"/>
        <v>140.72204015454446</v>
      </c>
    </row>
    <row r="47" spans="1:5">
      <c r="A47" s="9">
        <f t="shared" si="2"/>
        <v>40</v>
      </c>
      <c r="B47" s="44">
        <f t="shared" si="6"/>
        <v>94923.177845667917</v>
      </c>
      <c r="C47" s="42">
        <f t="shared" si="3"/>
        <v>395.51324102361644</v>
      </c>
      <c r="D47" s="42">
        <f t="shared" si="4"/>
        <v>536.82162301213816</v>
      </c>
      <c r="E47" s="43">
        <f t="shared" si="5"/>
        <v>141.30838198852172</v>
      </c>
    </row>
    <row r="48" spans="1:5">
      <c r="A48" s="9">
        <f t="shared" si="2"/>
        <v>41</v>
      </c>
      <c r="B48" s="44">
        <f t="shared" si="6"/>
        <v>94781.869463679395</v>
      </c>
      <c r="C48" s="42">
        <f t="shared" si="3"/>
        <v>394.92445609866428</v>
      </c>
      <c r="D48" s="42">
        <f t="shared" si="4"/>
        <v>536.82162301213816</v>
      </c>
      <c r="E48" s="43">
        <f t="shared" si="5"/>
        <v>141.89716691347388</v>
      </c>
    </row>
    <row r="49" spans="1:5">
      <c r="A49" s="9">
        <f t="shared" si="2"/>
        <v>42</v>
      </c>
      <c r="B49" s="44">
        <f t="shared" si="6"/>
        <v>94639.972296765918</v>
      </c>
      <c r="C49" s="42">
        <f t="shared" si="3"/>
        <v>394.33321790319144</v>
      </c>
      <c r="D49" s="42">
        <f t="shared" si="4"/>
        <v>536.82162301213816</v>
      </c>
      <c r="E49" s="43">
        <f t="shared" si="5"/>
        <v>142.48840510894672</v>
      </c>
    </row>
    <row r="50" spans="1:5">
      <c r="A50" s="9">
        <f t="shared" si="2"/>
        <v>43</v>
      </c>
      <c r="B50" s="44">
        <f t="shared" si="6"/>
        <v>94497.483891656972</v>
      </c>
      <c r="C50" s="42">
        <f t="shared" si="3"/>
        <v>393.73951621523747</v>
      </c>
      <c r="D50" s="42">
        <f t="shared" si="4"/>
        <v>536.82162301213816</v>
      </c>
      <c r="E50" s="43">
        <f t="shared" si="5"/>
        <v>143.08210679690069</v>
      </c>
    </row>
    <row r="51" spans="1:5">
      <c r="A51" s="9">
        <f t="shared" si="2"/>
        <v>44</v>
      </c>
      <c r="B51" s="44">
        <f t="shared" si="6"/>
        <v>94354.401784860078</v>
      </c>
      <c r="C51" s="42">
        <f t="shared" si="3"/>
        <v>393.1433407702504</v>
      </c>
      <c r="D51" s="42">
        <f t="shared" si="4"/>
        <v>536.82162301213816</v>
      </c>
      <c r="E51" s="43">
        <f t="shared" si="5"/>
        <v>143.67828224188776</v>
      </c>
    </row>
    <row r="52" spans="1:5">
      <c r="A52" s="9">
        <f t="shared" si="2"/>
        <v>45</v>
      </c>
      <c r="B52" s="44">
        <f t="shared" si="6"/>
        <v>94210.723502618188</v>
      </c>
      <c r="C52" s="42">
        <f t="shared" si="3"/>
        <v>392.54468126090921</v>
      </c>
      <c r="D52" s="42">
        <f t="shared" si="4"/>
        <v>536.82162301213816</v>
      </c>
      <c r="E52" s="43">
        <f t="shared" si="5"/>
        <v>144.27694175122895</v>
      </c>
    </row>
    <row r="53" spans="1:5">
      <c r="A53" s="9">
        <f t="shared" si="2"/>
        <v>46</v>
      </c>
      <c r="B53" s="44">
        <f t="shared" si="6"/>
        <v>94066.446560866956</v>
      </c>
      <c r="C53" s="42">
        <f t="shared" si="3"/>
        <v>391.94352733694581</v>
      </c>
      <c r="D53" s="42">
        <f t="shared" si="4"/>
        <v>536.82162301213816</v>
      </c>
      <c r="E53" s="43">
        <f t="shared" si="5"/>
        <v>144.87809567519236</v>
      </c>
    </row>
    <row r="54" spans="1:5">
      <c r="A54" s="9">
        <f t="shared" si="2"/>
        <v>47</v>
      </c>
      <c r="B54" s="44">
        <f t="shared" si="6"/>
        <v>93921.568465191769</v>
      </c>
      <c r="C54" s="42">
        <f t="shared" si="3"/>
        <v>391.33986860496583</v>
      </c>
      <c r="D54" s="42">
        <f t="shared" si="4"/>
        <v>536.82162301213816</v>
      </c>
      <c r="E54" s="43">
        <f t="shared" si="5"/>
        <v>145.48175440717233</v>
      </c>
    </row>
    <row r="55" spans="1:5">
      <c r="A55" s="9">
        <f t="shared" si="2"/>
        <v>48</v>
      </c>
      <c r="B55" s="44">
        <f t="shared" si="6"/>
        <v>93776.086710784599</v>
      </c>
      <c r="C55" s="42">
        <f t="shared" si="3"/>
        <v>390.73369462826923</v>
      </c>
      <c r="D55" s="42">
        <f t="shared" si="4"/>
        <v>536.82162301213816</v>
      </c>
      <c r="E55" s="43">
        <f t="shared" si="5"/>
        <v>146.08792838386893</v>
      </c>
    </row>
    <row r="56" spans="1:5">
      <c r="A56" s="9">
        <f t="shared" si="2"/>
        <v>49</v>
      </c>
      <c r="B56" s="44">
        <f t="shared" si="6"/>
        <v>93629.998782400726</v>
      </c>
      <c r="C56" s="42">
        <f t="shared" si="3"/>
        <v>390.12499492666973</v>
      </c>
      <c r="D56" s="42">
        <f t="shared" si="4"/>
        <v>536.82162301213816</v>
      </c>
      <c r="E56" s="43">
        <f t="shared" si="5"/>
        <v>146.69662808546843</v>
      </c>
    </row>
    <row r="57" spans="1:5">
      <c r="A57" s="9">
        <f t="shared" si="2"/>
        <v>50</v>
      </c>
      <c r="B57" s="44">
        <f t="shared" si="6"/>
        <v>93483.302154315257</v>
      </c>
      <c r="C57" s="42">
        <f t="shared" si="3"/>
        <v>389.51375897631368</v>
      </c>
      <c r="D57" s="42">
        <f t="shared" si="4"/>
        <v>536.82162301213816</v>
      </c>
      <c r="E57" s="43">
        <f t="shared" si="5"/>
        <v>147.30786403582448</v>
      </c>
    </row>
    <row r="58" spans="1:5">
      <c r="A58" s="9">
        <f t="shared" si="2"/>
        <v>51</v>
      </c>
      <c r="B58" s="44">
        <f t="shared" si="6"/>
        <v>93335.994290279428</v>
      </c>
      <c r="C58" s="42">
        <f t="shared" si="3"/>
        <v>388.89997620949771</v>
      </c>
      <c r="D58" s="42">
        <f t="shared" si="4"/>
        <v>536.82162301213816</v>
      </c>
      <c r="E58" s="43">
        <f t="shared" si="5"/>
        <v>147.92164680264045</v>
      </c>
    </row>
    <row r="59" spans="1:5">
      <c r="A59" s="9">
        <f t="shared" si="2"/>
        <v>52</v>
      </c>
      <c r="B59" s="44">
        <f t="shared" si="6"/>
        <v>93188.072643476786</v>
      </c>
      <c r="C59" s="42">
        <f t="shared" si="3"/>
        <v>388.28363601448672</v>
      </c>
      <c r="D59" s="42">
        <f t="shared" si="4"/>
        <v>536.82162301213816</v>
      </c>
      <c r="E59" s="43">
        <f t="shared" si="5"/>
        <v>148.53798699765144</v>
      </c>
    </row>
    <row r="60" spans="1:5">
      <c r="A60" s="9">
        <f t="shared" si="2"/>
        <v>53</v>
      </c>
      <c r="B60" s="44">
        <f t="shared" si="6"/>
        <v>93039.53465647914</v>
      </c>
      <c r="C60" s="42">
        <f t="shared" si="3"/>
        <v>387.66472773532979</v>
      </c>
      <c r="D60" s="42">
        <f t="shared" si="4"/>
        <v>536.82162301213816</v>
      </c>
      <c r="E60" s="43">
        <f t="shared" si="5"/>
        <v>149.15689527680837</v>
      </c>
    </row>
    <row r="61" spans="1:5">
      <c r="A61" s="9">
        <f t="shared" si="2"/>
        <v>54</v>
      </c>
      <c r="B61" s="44">
        <f t="shared" si="6"/>
        <v>92890.377761202326</v>
      </c>
      <c r="C61" s="42">
        <f t="shared" si="3"/>
        <v>387.04324067167641</v>
      </c>
      <c r="D61" s="42">
        <f t="shared" si="4"/>
        <v>536.82162301213816</v>
      </c>
      <c r="E61" s="43">
        <f t="shared" si="5"/>
        <v>149.77838234046175</v>
      </c>
    </row>
    <row r="62" spans="1:5">
      <c r="A62" s="9">
        <f t="shared" si="2"/>
        <v>55</v>
      </c>
      <c r="B62" s="44">
        <f t="shared" si="6"/>
        <v>92740.599378861865</v>
      </c>
      <c r="C62" s="42">
        <f t="shared" si="3"/>
        <v>386.41916407859122</v>
      </c>
      <c r="D62" s="42">
        <f t="shared" si="4"/>
        <v>536.82162301213816</v>
      </c>
      <c r="E62" s="43">
        <f t="shared" si="5"/>
        <v>150.40245893354694</v>
      </c>
    </row>
    <row r="63" spans="1:5">
      <c r="A63" s="9">
        <f t="shared" si="2"/>
        <v>56</v>
      </c>
      <c r="B63" s="44">
        <f t="shared" si="6"/>
        <v>92590.196919928319</v>
      </c>
      <c r="C63" s="42">
        <f t="shared" si="3"/>
        <v>385.79248716636806</v>
      </c>
      <c r="D63" s="42">
        <f t="shared" si="4"/>
        <v>536.82162301213816</v>
      </c>
      <c r="E63" s="43">
        <f t="shared" si="5"/>
        <v>151.0291358457701</v>
      </c>
    </row>
    <row r="64" spans="1:5">
      <c r="A64" s="9">
        <f t="shared" si="2"/>
        <v>57</v>
      </c>
      <c r="B64" s="44">
        <f t="shared" si="6"/>
        <v>92439.167784082543</v>
      </c>
      <c r="C64" s="42">
        <f t="shared" si="3"/>
        <v>385.16319910034412</v>
      </c>
      <c r="D64" s="42">
        <f t="shared" si="4"/>
        <v>536.82162301213816</v>
      </c>
      <c r="E64" s="43">
        <f t="shared" si="5"/>
        <v>151.65842391179405</v>
      </c>
    </row>
    <row r="65" spans="1:5">
      <c r="A65" s="9">
        <f t="shared" si="2"/>
        <v>58</v>
      </c>
      <c r="B65" s="44">
        <f t="shared" si="6"/>
        <v>92287.509360170749</v>
      </c>
      <c r="C65" s="42">
        <f t="shared" si="3"/>
        <v>384.53128900071158</v>
      </c>
      <c r="D65" s="42">
        <f t="shared" si="4"/>
        <v>536.82162301213816</v>
      </c>
      <c r="E65" s="43">
        <f t="shared" si="5"/>
        <v>152.29033401142658</v>
      </c>
    </row>
    <row r="66" spans="1:5">
      <c r="A66" s="9">
        <f t="shared" si="2"/>
        <v>59</v>
      </c>
      <c r="B66" s="44">
        <f t="shared" si="6"/>
        <v>92135.21902615932</v>
      </c>
      <c r="C66" s="42">
        <f t="shared" si="3"/>
        <v>383.8967459423306</v>
      </c>
      <c r="D66" s="42">
        <f t="shared" si="4"/>
        <v>536.82162301213816</v>
      </c>
      <c r="E66" s="43">
        <f t="shared" si="5"/>
        <v>152.92487706980756</v>
      </c>
    </row>
    <row r="67" spans="1:5">
      <c r="A67" s="9">
        <f t="shared" si="2"/>
        <v>60</v>
      </c>
      <c r="B67" s="44">
        <f t="shared" si="6"/>
        <v>91982.294149089517</v>
      </c>
      <c r="C67" s="42">
        <f t="shared" si="3"/>
        <v>383.25955895453978</v>
      </c>
      <c r="D67" s="42">
        <f t="shared" si="4"/>
        <v>536.82162301213816</v>
      </c>
      <c r="E67" s="43">
        <f t="shared" si="5"/>
        <v>153.56206405759838</v>
      </c>
    </row>
    <row r="68" spans="1:5">
      <c r="A68" s="9">
        <f t="shared" si="2"/>
        <v>61</v>
      </c>
      <c r="B68" s="44">
        <f t="shared" si="6"/>
        <v>91828.732085031923</v>
      </c>
      <c r="C68" s="42">
        <f t="shared" si="3"/>
        <v>382.61971702096645</v>
      </c>
      <c r="D68" s="42">
        <f t="shared" si="4"/>
        <v>536.82162301213816</v>
      </c>
      <c r="E68" s="43">
        <f t="shared" si="5"/>
        <v>154.20190599117171</v>
      </c>
    </row>
    <row r="69" spans="1:5">
      <c r="A69" s="9">
        <f t="shared" si="2"/>
        <v>62</v>
      </c>
      <c r="B69" s="44">
        <f t="shared" si="6"/>
        <v>91674.530179040754</v>
      </c>
      <c r="C69" s="42">
        <f t="shared" si="3"/>
        <v>381.9772090793366</v>
      </c>
      <c r="D69" s="42">
        <f t="shared" si="4"/>
        <v>536.82162301213816</v>
      </c>
      <c r="E69" s="43">
        <f t="shared" si="5"/>
        <v>154.84441393280156</v>
      </c>
    </row>
    <row r="70" spans="1:5">
      <c r="A70" s="9">
        <f t="shared" si="2"/>
        <v>63</v>
      </c>
      <c r="B70" s="44">
        <f t="shared" si="6"/>
        <v>91519.685765107948</v>
      </c>
      <c r="C70" s="42">
        <f t="shared" si="3"/>
        <v>381.33202402128325</v>
      </c>
      <c r="D70" s="42">
        <f t="shared" si="4"/>
        <v>536.82162301213816</v>
      </c>
      <c r="E70" s="43">
        <f t="shared" si="5"/>
        <v>155.48959899085492</v>
      </c>
    </row>
    <row r="71" spans="1:5">
      <c r="A71" s="9">
        <f t="shared" si="2"/>
        <v>64</v>
      </c>
      <c r="B71" s="44">
        <f t="shared" si="6"/>
        <v>91364.196166117094</v>
      </c>
      <c r="C71" s="42">
        <f t="shared" si="3"/>
        <v>380.68415069215456</v>
      </c>
      <c r="D71" s="42">
        <f t="shared" si="4"/>
        <v>536.82162301213816</v>
      </c>
      <c r="E71" s="43">
        <f t="shared" si="5"/>
        <v>156.1374723199836</v>
      </c>
    </row>
    <row r="72" spans="1:5">
      <c r="A72" s="9">
        <f t="shared" si="2"/>
        <v>65</v>
      </c>
      <c r="B72" s="44">
        <f t="shared" si="6"/>
        <v>91208.058693797109</v>
      </c>
      <c r="C72" s="42">
        <f t="shared" si="3"/>
        <v>380.03357789082133</v>
      </c>
      <c r="D72" s="42">
        <f t="shared" si="4"/>
        <v>536.82162301213816</v>
      </c>
      <c r="E72" s="43">
        <f t="shared" si="5"/>
        <v>156.78804512131683</v>
      </c>
    </row>
    <row r="73" spans="1:5">
      <c r="A73" s="9">
        <f t="shared" ref="A73:A136" si="7">IF(ISNUMBER(A72),IF((1+A72)&gt;Duree,"",A72+1),"")</f>
        <v>66</v>
      </c>
      <c r="B73" s="44">
        <f t="shared" si="6"/>
        <v>91051.270648675796</v>
      </c>
      <c r="C73" s="42">
        <f t="shared" ref="C73:C136" si="8">IF(A73="","",-IPMT(Tx_annuel/12,Periode,Duree,Montant))</f>
        <v>379.38029436948256</v>
      </c>
      <c r="D73" s="42">
        <f t="shared" ref="D73:D136" si="9">IF(A73="","",Interets+Amortissements)</f>
        <v>536.82162301213816</v>
      </c>
      <c r="E73" s="43">
        <f t="shared" ref="E73:E136" si="10">IF(A73="","",-PPMT(Tx_annuel/12,Periode,Duree,Montant))</f>
        <v>157.44132864265561</v>
      </c>
    </row>
    <row r="74" spans="1:5">
      <c r="A74" s="9">
        <f t="shared" si="7"/>
        <v>67</v>
      </c>
      <c r="B74" s="44">
        <f t="shared" ref="B74:B137" si="11">IF(A74="","",B73-E73)</f>
        <v>90893.829320033139</v>
      </c>
      <c r="C74" s="42">
        <f t="shared" si="8"/>
        <v>378.72428883347146</v>
      </c>
      <c r="D74" s="42">
        <f t="shared" si="9"/>
        <v>536.82162301213816</v>
      </c>
      <c r="E74" s="43">
        <f t="shared" si="10"/>
        <v>158.0973341786667</v>
      </c>
    </row>
    <row r="75" spans="1:5">
      <c r="A75" s="9">
        <f t="shared" si="7"/>
        <v>68</v>
      </c>
      <c r="B75" s="44">
        <f t="shared" si="11"/>
        <v>90735.731985854465</v>
      </c>
      <c r="C75" s="42">
        <f t="shared" si="8"/>
        <v>378.06554994106034</v>
      </c>
      <c r="D75" s="42">
        <f t="shared" si="9"/>
        <v>536.82162301213816</v>
      </c>
      <c r="E75" s="43">
        <f t="shared" si="10"/>
        <v>158.75607307107782</v>
      </c>
    </row>
    <row r="76" spans="1:5">
      <c r="A76" s="9">
        <f t="shared" si="7"/>
        <v>69</v>
      </c>
      <c r="B76" s="44">
        <f t="shared" si="11"/>
        <v>90576.975912783382</v>
      </c>
      <c r="C76" s="42">
        <f t="shared" si="8"/>
        <v>377.40406630326413</v>
      </c>
      <c r="D76" s="42">
        <f t="shared" si="9"/>
        <v>536.82162301213816</v>
      </c>
      <c r="E76" s="43">
        <f t="shared" si="10"/>
        <v>159.41755670887403</v>
      </c>
    </row>
    <row r="77" spans="1:5">
      <c r="A77" s="9">
        <f t="shared" si="7"/>
        <v>70</v>
      </c>
      <c r="B77" s="44">
        <f t="shared" si="11"/>
        <v>90417.558356074514</v>
      </c>
      <c r="C77" s="42">
        <f t="shared" si="8"/>
        <v>376.73982648364387</v>
      </c>
      <c r="D77" s="42">
        <f t="shared" si="9"/>
        <v>536.82162301213816</v>
      </c>
      <c r="E77" s="43">
        <f t="shared" si="10"/>
        <v>160.08179652849429</v>
      </c>
    </row>
    <row r="78" spans="1:5">
      <c r="A78" s="9">
        <f t="shared" si="7"/>
        <v>71</v>
      </c>
      <c r="B78" s="44">
        <f t="shared" si="11"/>
        <v>90257.476559546019</v>
      </c>
      <c r="C78" s="42">
        <f t="shared" si="8"/>
        <v>376.07281899810852</v>
      </c>
      <c r="D78" s="42">
        <f t="shared" si="9"/>
        <v>536.82162301213816</v>
      </c>
      <c r="E78" s="43">
        <f t="shared" si="10"/>
        <v>160.74880401402964</v>
      </c>
    </row>
    <row r="79" spans="1:5">
      <c r="A79" s="9">
        <f t="shared" si="7"/>
        <v>72</v>
      </c>
      <c r="B79" s="44">
        <f t="shared" si="11"/>
        <v>90096.727755531989</v>
      </c>
      <c r="C79" s="42">
        <f t="shared" si="8"/>
        <v>375.4030323147166</v>
      </c>
      <c r="D79" s="42">
        <f t="shared" si="9"/>
        <v>536.82162301213816</v>
      </c>
      <c r="E79" s="43">
        <f t="shared" si="10"/>
        <v>161.41859069742156</v>
      </c>
    </row>
    <row r="80" spans="1:5">
      <c r="A80" s="9">
        <f t="shared" si="7"/>
        <v>73</v>
      </c>
      <c r="B80" s="44">
        <f t="shared" si="11"/>
        <v>89935.309164834573</v>
      </c>
      <c r="C80" s="42">
        <f t="shared" si="8"/>
        <v>374.7304548534774</v>
      </c>
      <c r="D80" s="42">
        <f t="shared" si="9"/>
        <v>536.82162301213816</v>
      </c>
      <c r="E80" s="43">
        <f t="shared" si="10"/>
        <v>162.09116815866076</v>
      </c>
    </row>
    <row r="81" spans="1:5">
      <c r="A81" s="9">
        <f t="shared" si="7"/>
        <v>74</v>
      </c>
      <c r="B81" s="44">
        <f t="shared" si="11"/>
        <v>89773.217996675914</v>
      </c>
      <c r="C81" s="42">
        <f t="shared" si="8"/>
        <v>374.05507498614969</v>
      </c>
      <c r="D81" s="42">
        <f t="shared" si="9"/>
        <v>536.82162301213816</v>
      </c>
      <c r="E81" s="43">
        <f t="shared" si="10"/>
        <v>162.76654802598847</v>
      </c>
    </row>
    <row r="82" spans="1:5">
      <c r="A82" s="9">
        <f t="shared" si="7"/>
        <v>75</v>
      </c>
      <c r="B82" s="44">
        <f t="shared" si="11"/>
        <v>89610.451448649925</v>
      </c>
      <c r="C82" s="42">
        <f t="shared" si="8"/>
        <v>373.37688103604137</v>
      </c>
      <c r="D82" s="42">
        <f t="shared" si="9"/>
        <v>536.82162301213816</v>
      </c>
      <c r="E82" s="43">
        <f t="shared" si="10"/>
        <v>163.44474197609679</v>
      </c>
    </row>
    <row r="83" spans="1:5">
      <c r="A83" s="9">
        <f t="shared" si="7"/>
        <v>76</v>
      </c>
      <c r="B83" s="44">
        <f t="shared" si="11"/>
        <v>89447.006706673827</v>
      </c>
      <c r="C83" s="42">
        <f t="shared" si="8"/>
        <v>372.69586127780758</v>
      </c>
      <c r="D83" s="42">
        <f t="shared" si="9"/>
        <v>536.82162301213816</v>
      </c>
      <c r="E83" s="43">
        <f t="shared" si="10"/>
        <v>164.12576173433058</v>
      </c>
    </row>
    <row r="84" spans="1:5">
      <c r="A84" s="9">
        <f t="shared" si="7"/>
        <v>77</v>
      </c>
      <c r="B84" s="44">
        <f t="shared" si="11"/>
        <v>89282.88094493949</v>
      </c>
      <c r="C84" s="42">
        <f t="shared" si="8"/>
        <v>372.01200393724793</v>
      </c>
      <c r="D84" s="42">
        <f t="shared" si="9"/>
        <v>536.82162301213816</v>
      </c>
      <c r="E84" s="43">
        <f t="shared" si="10"/>
        <v>164.80961907489024</v>
      </c>
    </row>
    <row r="85" spans="1:5">
      <c r="A85" s="9">
        <f t="shared" si="7"/>
        <v>78</v>
      </c>
      <c r="B85" s="44">
        <f t="shared" si="11"/>
        <v>89118.071325864599</v>
      </c>
      <c r="C85" s="42">
        <f t="shared" si="8"/>
        <v>371.32529719110266</v>
      </c>
      <c r="D85" s="42">
        <f t="shared" si="9"/>
        <v>536.82162301213816</v>
      </c>
      <c r="E85" s="43">
        <f t="shared" si="10"/>
        <v>165.4963258210355</v>
      </c>
    </row>
    <row r="86" spans="1:5">
      <c r="A86" s="9">
        <f t="shared" si="7"/>
        <v>79</v>
      </c>
      <c r="B86" s="44">
        <f t="shared" si="11"/>
        <v>88952.575000043566</v>
      </c>
      <c r="C86" s="42">
        <f t="shared" si="8"/>
        <v>370.63572916684825</v>
      </c>
      <c r="D86" s="42">
        <f t="shared" si="9"/>
        <v>536.82162301213816</v>
      </c>
      <c r="E86" s="43">
        <f t="shared" si="10"/>
        <v>166.18589384528991</v>
      </c>
    </row>
    <row r="87" spans="1:5">
      <c r="A87" s="9">
        <f t="shared" si="7"/>
        <v>80</v>
      </c>
      <c r="B87" s="44">
        <f t="shared" si="11"/>
        <v>88786.389106198272</v>
      </c>
      <c r="C87" s="42">
        <f t="shared" si="8"/>
        <v>369.94328794249293</v>
      </c>
      <c r="D87" s="42">
        <f t="shared" si="9"/>
        <v>536.82162301213816</v>
      </c>
      <c r="E87" s="43">
        <f t="shared" si="10"/>
        <v>166.87833506964523</v>
      </c>
    </row>
    <row r="88" spans="1:5">
      <c r="A88" s="9">
        <f t="shared" si="7"/>
        <v>81</v>
      </c>
      <c r="B88" s="44">
        <f t="shared" si="11"/>
        <v>88619.510771128625</v>
      </c>
      <c r="C88" s="42">
        <f t="shared" si="8"/>
        <v>369.24796154636931</v>
      </c>
      <c r="D88" s="42">
        <f t="shared" si="9"/>
        <v>536.82162301213816</v>
      </c>
      <c r="E88" s="43">
        <f t="shared" si="10"/>
        <v>167.57366146576885</v>
      </c>
    </row>
    <row r="89" spans="1:5">
      <c r="A89" s="9">
        <f t="shared" si="7"/>
        <v>82</v>
      </c>
      <c r="B89" s="44">
        <f t="shared" si="11"/>
        <v>88451.93710966286</v>
      </c>
      <c r="C89" s="42">
        <f t="shared" si="8"/>
        <v>368.54973795692865</v>
      </c>
      <c r="D89" s="42">
        <f t="shared" si="9"/>
        <v>536.82162301213816</v>
      </c>
      <c r="E89" s="43">
        <f t="shared" si="10"/>
        <v>168.27188505520951</v>
      </c>
    </row>
    <row r="90" spans="1:5">
      <c r="A90" s="9">
        <f t="shared" si="7"/>
        <v>83</v>
      </c>
      <c r="B90" s="44">
        <f t="shared" si="11"/>
        <v>88283.665224607656</v>
      </c>
      <c r="C90" s="42">
        <f t="shared" si="8"/>
        <v>367.84860510253202</v>
      </c>
      <c r="D90" s="42">
        <f t="shared" si="9"/>
        <v>536.82162301213816</v>
      </c>
      <c r="E90" s="43">
        <f t="shared" si="10"/>
        <v>168.97301790960614</v>
      </c>
    </row>
    <row r="91" spans="1:5">
      <c r="A91" s="9">
        <f t="shared" si="7"/>
        <v>84</v>
      </c>
      <c r="B91" s="44">
        <f t="shared" si="11"/>
        <v>88114.692206698048</v>
      </c>
      <c r="C91" s="42">
        <f t="shared" si="8"/>
        <v>367.14455086124184</v>
      </c>
      <c r="D91" s="42">
        <f t="shared" si="9"/>
        <v>536.82162301213816</v>
      </c>
      <c r="E91" s="43">
        <f t="shared" si="10"/>
        <v>169.67707215089632</v>
      </c>
    </row>
    <row r="92" spans="1:5">
      <c r="A92" s="9">
        <f t="shared" si="7"/>
        <v>85</v>
      </c>
      <c r="B92" s="44">
        <f t="shared" si="11"/>
        <v>87945.015134547153</v>
      </c>
      <c r="C92" s="42">
        <f t="shared" si="8"/>
        <v>366.43756306061312</v>
      </c>
      <c r="D92" s="42">
        <f t="shared" si="9"/>
        <v>536.82162301213816</v>
      </c>
      <c r="E92" s="43">
        <f t="shared" si="10"/>
        <v>170.38405995152505</v>
      </c>
    </row>
    <row r="93" spans="1:5">
      <c r="A93" s="9">
        <f t="shared" si="7"/>
        <v>86</v>
      </c>
      <c r="B93" s="44">
        <f t="shared" si="11"/>
        <v>87774.631074595629</v>
      </c>
      <c r="C93" s="42">
        <f t="shared" si="8"/>
        <v>365.7276294774818</v>
      </c>
      <c r="D93" s="42">
        <f t="shared" si="9"/>
        <v>536.82162301213816</v>
      </c>
      <c r="E93" s="43">
        <f t="shared" si="10"/>
        <v>171.09399353465636</v>
      </c>
    </row>
    <row r="94" spans="1:5">
      <c r="A94" s="9">
        <f t="shared" si="7"/>
        <v>87</v>
      </c>
      <c r="B94" s="44">
        <f t="shared" si="11"/>
        <v>87603.537081060975</v>
      </c>
      <c r="C94" s="42">
        <f t="shared" si="8"/>
        <v>365.01473783775407</v>
      </c>
      <c r="D94" s="42">
        <f t="shared" si="9"/>
        <v>536.82162301213816</v>
      </c>
      <c r="E94" s="43">
        <f t="shared" si="10"/>
        <v>171.80688517438409</v>
      </c>
    </row>
    <row r="95" spans="1:5">
      <c r="A95" s="9">
        <f t="shared" si="7"/>
        <v>88</v>
      </c>
      <c r="B95" s="44">
        <f t="shared" si="11"/>
        <v>87431.730195886586</v>
      </c>
      <c r="C95" s="42">
        <f t="shared" si="8"/>
        <v>364.29887581619408</v>
      </c>
      <c r="D95" s="42">
        <f t="shared" si="9"/>
        <v>536.82162301213816</v>
      </c>
      <c r="E95" s="43">
        <f t="shared" si="10"/>
        <v>172.52274719594408</v>
      </c>
    </row>
    <row r="96" spans="1:5">
      <c r="A96" s="9">
        <f t="shared" si="7"/>
        <v>89</v>
      </c>
      <c r="B96" s="44">
        <f t="shared" si="11"/>
        <v>87259.207448690649</v>
      </c>
      <c r="C96" s="42">
        <f t="shared" si="8"/>
        <v>363.58003103621098</v>
      </c>
      <c r="D96" s="42">
        <f t="shared" si="9"/>
        <v>536.82162301213816</v>
      </c>
      <c r="E96" s="43">
        <f t="shared" si="10"/>
        <v>173.24159197592718</v>
      </c>
    </row>
    <row r="97" spans="1:5">
      <c r="A97" s="9">
        <f t="shared" si="7"/>
        <v>90</v>
      </c>
      <c r="B97" s="44">
        <f t="shared" si="11"/>
        <v>87085.965856714727</v>
      </c>
      <c r="C97" s="42">
        <f t="shared" si="8"/>
        <v>362.8581910696447</v>
      </c>
      <c r="D97" s="42">
        <f t="shared" si="9"/>
        <v>536.82162301213816</v>
      </c>
      <c r="E97" s="43">
        <f t="shared" si="10"/>
        <v>173.96343194249346</v>
      </c>
    </row>
    <row r="98" spans="1:5">
      <c r="A98" s="9">
        <f t="shared" si="7"/>
        <v>91</v>
      </c>
      <c r="B98" s="44">
        <f t="shared" si="11"/>
        <v>86912.002424772232</v>
      </c>
      <c r="C98" s="42">
        <f t="shared" si="8"/>
        <v>362.13334343655094</v>
      </c>
      <c r="D98" s="42">
        <f t="shared" si="9"/>
        <v>536.82162301213816</v>
      </c>
      <c r="E98" s="43">
        <f t="shared" si="10"/>
        <v>174.68827957558722</v>
      </c>
    </row>
    <row r="99" spans="1:5">
      <c r="A99" s="9">
        <f t="shared" si="7"/>
        <v>92</v>
      </c>
      <c r="B99" s="44">
        <f t="shared" si="11"/>
        <v>86737.314145196651</v>
      </c>
      <c r="C99" s="42">
        <f t="shared" si="8"/>
        <v>361.40547560498607</v>
      </c>
      <c r="D99" s="42">
        <f t="shared" si="9"/>
        <v>536.82162301213816</v>
      </c>
      <c r="E99" s="43">
        <f t="shared" si="10"/>
        <v>175.4161474071521</v>
      </c>
    </row>
    <row r="100" spans="1:5">
      <c r="A100" s="9">
        <f t="shared" si="7"/>
        <v>93</v>
      </c>
      <c r="B100" s="44">
        <f t="shared" si="11"/>
        <v>86561.897997789492</v>
      </c>
      <c r="C100" s="42">
        <f t="shared" si="8"/>
        <v>360.67457499078955</v>
      </c>
      <c r="D100" s="42">
        <f t="shared" si="9"/>
        <v>536.82162301213816</v>
      </c>
      <c r="E100" s="43">
        <f t="shared" si="10"/>
        <v>176.14704802134861</v>
      </c>
    </row>
    <row r="101" spans="1:5">
      <c r="A101" s="9">
        <f t="shared" si="7"/>
        <v>94</v>
      </c>
      <c r="B101" s="44">
        <f t="shared" si="11"/>
        <v>86385.750949768146</v>
      </c>
      <c r="C101" s="42">
        <f t="shared" si="8"/>
        <v>359.94062895736727</v>
      </c>
      <c r="D101" s="42">
        <f t="shared" si="9"/>
        <v>536.82162301213816</v>
      </c>
      <c r="E101" s="43">
        <f t="shared" si="10"/>
        <v>176.88099405477089</v>
      </c>
    </row>
    <row r="102" spans="1:5">
      <c r="A102" s="9">
        <f t="shared" si="7"/>
        <v>95</v>
      </c>
      <c r="B102" s="44">
        <f t="shared" si="11"/>
        <v>86208.86995571338</v>
      </c>
      <c r="C102" s="42">
        <f t="shared" si="8"/>
        <v>359.20362481547249</v>
      </c>
      <c r="D102" s="42">
        <f t="shared" si="9"/>
        <v>536.82162301213816</v>
      </c>
      <c r="E102" s="43">
        <f t="shared" si="10"/>
        <v>177.61799819666567</v>
      </c>
    </row>
    <row r="103" spans="1:5">
      <c r="A103" s="9">
        <f t="shared" si="7"/>
        <v>96</v>
      </c>
      <c r="B103" s="44">
        <f t="shared" si="11"/>
        <v>86031.25195751671</v>
      </c>
      <c r="C103" s="42">
        <f t="shared" si="8"/>
        <v>358.46354982298618</v>
      </c>
      <c r="D103" s="42">
        <f t="shared" si="9"/>
        <v>536.82162301213816</v>
      </c>
      <c r="E103" s="43">
        <f t="shared" si="10"/>
        <v>178.35807318915198</v>
      </c>
    </row>
    <row r="104" spans="1:5">
      <c r="A104" s="9">
        <f t="shared" si="7"/>
        <v>97</v>
      </c>
      <c r="B104" s="44">
        <f t="shared" si="11"/>
        <v>85852.893884327554</v>
      </c>
      <c r="C104" s="42">
        <f t="shared" si="8"/>
        <v>357.72039118469814</v>
      </c>
      <c r="D104" s="42">
        <f t="shared" si="9"/>
        <v>536.82162301213816</v>
      </c>
      <c r="E104" s="43">
        <f t="shared" si="10"/>
        <v>179.10123182744002</v>
      </c>
    </row>
    <row r="105" spans="1:5">
      <c r="A105" s="9">
        <f t="shared" si="7"/>
        <v>98</v>
      </c>
      <c r="B105" s="44">
        <f t="shared" si="11"/>
        <v>85673.792652500109</v>
      </c>
      <c r="C105" s="42">
        <f t="shared" si="8"/>
        <v>356.97413605208385</v>
      </c>
      <c r="D105" s="42">
        <f t="shared" si="9"/>
        <v>536.82162301213816</v>
      </c>
      <c r="E105" s="43">
        <f t="shared" si="10"/>
        <v>179.84748696005431</v>
      </c>
    </row>
    <row r="106" spans="1:5">
      <c r="A106" s="9">
        <f t="shared" si="7"/>
        <v>99</v>
      </c>
      <c r="B106" s="44">
        <f t="shared" si="11"/>
        <v>85493.945165540048</v>
      </c>
      <c r="C106" s="42">
        <f t="shared" si="8"/>
        <v>356.22477152308346</v>
      </c>
      <c r="D106" s="42">
        <f t="shared" si="9"/>
        <v>536.82162301213816</v>
      </c>
      <c r="E106" s="43">
        <f t="shared" si="10"/>
        <v>180.5968514890547</v>
      </c>
    </row>
    <row r="107" spans="1:5">
      <c r="A107" s="9">
        <f t="shared" si="7"/>
        <v>100</v>
      </c>
      <c r="B107" s="44">
        <f t="shared" si="11"/>
        <v>85313.348314050992</v>
      </c>
      <c r="C107" s="42">
        <f t="shared" si="8"/>
        <v>355.47228464187913</v>
      </c>
      <c r="D107" s="42">
        <f t="shared" si="9"/>
        <v>536.82162301213816</v>
      </c>
      <c r="E107" s="43">
        <f t="shared" si="10"/>
        <v>181.34933837025903</v>
      </c>
    </row>
    <row r="108" spans="1:5">
      <c r="A108" s="9">
        <f t="shared" si="7"/>
        <v>101</v>
      </c>
      <c r="B108" s="44">
        <f t="shared" si="11"/>
        <v>85131.998975680734</v>
      </c>
      <c r="C108" s="42">
        <f t="shared" si="8"/>
        <v>354.71666239866971</v>
      </c>
      <c r="D108" s="42">
        <f t="shared" si="9"/>
        <v>536.82162301213816</v>
      </c>
      <c r="E108" s="43">
        <f t="shared" si="10"/>
        <v>182.10496061346845</v>
      </c>
    </row>
    <row r="109" spans="1:5">
      <c r="A109" s="9">
        <f t="shared" si="7"/>
        <v>102</v>
      </c>
      <c r="B109" s="44">
        <f t="shared" si="11"/>
        <v>84949.894015067272</v>
      </c>
      <c r="C109" s="42">
        <f t="shared" si="8"/>
        <v>353.957891729447</v>
      </c>
      <c r="D109" s="42">
        <f t="shared" si="9"/>
        <v>536.82162301213816</v>
      </c>
      <c r="E109" s="43">
        <f t="shared" si="10"/>
        <v>182.86373128269116</v>
      </c>
    </row>
    <row r="110" spans="1:5">
      <c r="A110" s="9">
        <f t="shared" si="7"/>
        <v>103</v>
      </c>
      <c r="B110" s="44">
        <f t="shared" si="11"/>
        <v>84767.030283784581</v>
      </c>
      <c r="C110" s="42">
        <f t="shared" si="8"/>
        <v>353.19595951576906</v>
      </c>
      <c r="D110" s="42">
        <f t="shared" si="9"/>
        <v>536.82162301213816</v>
      </c>
      <c r="E110" s="43">
        <f t="shared" si="10"/>
        <v>183.6256634963691</v>
      </c>
    </row>
    <row r="111" spans="1:5">
      <c r="A111" s="9">
        <f t="shared" si="7"/>
        <v>104</v>
      </c>
      <c r="B111" s="44">
        <f t="shared" si="11"/>
        <v>84583.404620288216</v>
      </c>
      <c r="C111" s="42">
        <f t="shared" si="8"/>
        <v>352.43085258453419</v>
      </c>
      <c r="D111" s="42">
        <f t="shared" si="9"/>
        <v>536.82162301213816</v>
      </c>
      <c r="E111" s="43">
        <f t="shared" si="10"/>
        <v>184.39077042760397</v>
      </c>
    </row>
    <row r="112" spans="1:5">
      <c r="A112" s="9">
        <f t="shared" si="7"/>
        <v>105</v>
      </c>
      <c r="B112" s="44">
        <f t="shared" si="11"/>
        <v>84399.01384986061</v>
      </c>
      <c r="C112" s="42">
        <f t="shared" si="8"/>
        <v>351.66255770775246</v>
      </c>
      <c r="D112" s="42">
        <f t="shared" si="9"/>
        <v>536.82162301213816</v>
      </c>
      <c r="E112" s="43">
        <f t="shared" si="10"/>
        <v>185.15906530438571</v>
      </c>
    </row>
    <row r="113" spans="1:5">
      <c r="A113" s="9">
        <f t="shared" si="7"/>
        <v>106</v>
      </c>
      <c r="B113" s="44">
        <f t="shared" si="11"/>
        <v>84213.854784556228</v>
      </c>
      <c r="C113" s="42">
        <f t="shared" si="8"/>
        <v>350.89106160231762</v>
      </c>
      <c r="D113" s="42">
        <f t="shared" si="9"/>
        <v>536.82162301213816</v>
      </c>
      <c r="E113" s="43">
        <f t="shared" si="10"/>
        <v>185.93056140982054</v>
      </c>
    </row>
    <row r="114" spans="1:5">
      <c r="A114" s="9">
        <f t="shared" si="7"/>
        <v>107</v>
      </c>
      <c r="B114" s="44">
        <f t="shared" si="11"/>
        <v>84027.924223146401</v>
      </c>
      <c r="C114" s="42">
        <f t="shared" si="8"/>
        <v>350.11635092977656</v>
      </c>
      <c r="D114" s="42">
        <f t="shared" si="9"/>
        <v>536.82162301213816</v>
      </c>
      <c r="E114" s="43">
        <f t="shared" si="10"/>
        <v>186.7052720823616</v>
      </c>
    </row>
    <row r="115" spans="1:5">
      <c r="A115" s="9">
        <f t="shared" si="7"/>
        <v>108</v>
      </c>
      <c r="B115" s="44">
        <f t="shared" si="11"/>
        <v>83841.218951064046</v>
      </c>
      <c r="C115" s="42">
        <f t="shared" si="8"/>
        <v>349.3384122961001</v>
      </c>
      <c r="D115" s="42">
        <f t="shared" si="9"/>
        <v>536.82162301213816</v>
      </c>
      <c r="E115" s="43">
        <f t="shared" si="10"/>
        <v>187.48321071603806</v>
      </c>
    </row>
    <row r="116" spans="1:5">
      <c r="A116" s="9">
        <f t="shared" si="7"/>
        <v>109</v>
      </c>
      <c r="B116" s="44">
        <f t="shared" si="11"/>
        <v>83653.735740348013</v>
      </c>
      <c r="C116" s="42">
        <f t="shared" si="8"/>
        <v>348.55723225144993</v>
      </c>
      <c r="D116" s="42">
        <f t="shared" si="9"/>
        <v>536.82162301213816</v>
      </c>
      <c r="E116" s="43">
        <f t="shared" si="10"/>
        <v>188.26439076068823</v>
      </c>
    </row>
    <row r="117" spans="1:5">
      <c r="A117" s="9">
        <f t="shared" si="7"/>
        <v>110</v>
      </c>
      <c r="B117" s="44">
        <f t="shared" si="11"/>
        <v>83465.471349587329</v>
      </c>
      <c r="C117" s="42">
        <f t="shared" si="8"/>
        <v>347.77279728994711</v>
      </c>
      <c r="D117" s="42">
        <f t="shared" si="9"/>
        <v>536.82162301213816</v>
      </c>
      <c r="E117" s="43">
        <f t="shared" si="10"/>
        <v>189.04882572219105</v>
      </c>
    </row>
    <row r="118" spans="1:5">
      <c r="A118" s="9">
        <f t="shared" si="7"/>
        <v>111</v>
      </c>
      <c r="B118" s="44">
        <f t="shared" si="11"/>
        <v>83276.422523865142</v>
      </c>
      <c r="C118" s="42">
        <f t="shared" si="8"/>
        <v>346.98509384943799</v>
      </c>
      <c r="D118" s="42">
        <f t="shared" si="9"/>
        <v>536.82162301213816</v>
      </c>
      <c r="E118" s="43">
        <f t="shared" si="10"/>
        <v>189.83652916270017</v>
      </c>
    </row>
    <row r="119" spans="1:5">
      <c r="A119" s="9">
        <f t="shared" si="7"/>
        <v>112</v>
      </c>
      <c r="B119" s="44">
        <f t="shared" si="11"/>
        <v>83086.585994702444</v>
      </c>
      <c r="C119" s="42">
        <f t="shared" si="8"/>
        <v>346.19410831126004</v>
      </c>
      <c r="D119" s="42">
        <f t="shared" si="9"/>
        <v>536.82162301213816</v>
      </c>
      <c r="E119" s="43">
        <f t="shared" si="10"/>
        <v>190.62751470087812</v>
      </c>
    </row>
    <row r="120" spans="1:5">
      <c r="A120" s="9">
        <f t="shared" si="7"/>
        <v>113</v>
      </c>
      <c r="B120" s="44">
        <f t="shared" si="11"/>
        <v>82895.958480001573</v>
      </c>
      <c r="C120" s="42">
        <f t="shared" si="8"/>
        <v>345.39982700000644</v>
      </c>
      <c r="D120" s="42">
        <f t="shared" si="9"/>
        <v>536.82162301213816</v>
      </c>
      <c r="E120" s="43">
        <f t="shared" si="10"/>
        <v>191.42179601213172</v>
      </c>
    </row>
    <row r="121" spans="1:5">
      <c r="A121" s="9">
        <f t="shared" si="7"/>
        <v>114</v>
      </c>
      <c r="B121" s="44">
        <f t="shared" si="11"/>
        <v>82704.536683989441</v>
      </c>
      <c r="C121" s="42">
        <f t="shared" si="8"/>
        <v>344.60223618328922</v>
      </c>
      <c r="D121" s="42">
        <f t="shared" si="9"/>
        <v>536.82162301213816</v>
      </c>
      <c r="E121" s="43">
        <f t="shared" si="10"/>
        <v>192.21938682884894</v>
      </c>
    </row>
    <row r="122" spans="1:5">
      <c r="A122" s="9">
        <f t="shared" si="7"/>
        <v>115</v>
      </c>
      <c r="B122" s="44">
        <f t="shared" si="11"/>
        <v>82512.317297160596</v>
      </c>
      <c r="C122" s="42">
        <f t="shared" si="8"/>
        <v>343.80132207150228</v>
      </c>
      <c r="D122" s="42">
        <f t="shared" si="9"/>
        <v>536.82162301213816</v>
      </c>
      <c r="E122" s="43">
        <f t="shared" si="10"/>
        <v>193.02030094063588</v>
      </c>
    </row>
    <row r="123" spans="1:5">
      <c r="A123" s="9">
        <f t="shared" si="7"/>
        <v>116</v>
      </c>
      <c r="B123" s="44">
        <f t="shared" si="11"/>
        <v>82319.296996219957</v>
      </c>
      <c r="C123" s="42">
        <f t="shared" si="8"/>
        <v>342.99707081758299</v>
      </c>
      <c r="D123" s="42">
        <f t="shared" si="9"/>
        <v>536.82162301213816</v>
      </c>
      <c r="E123" s="43">
        <f t="shared" si="10"/>
        <v>193.82455219455517</v>
      </c>
    </row>
    <row r="124" spans="1:5">
      <c r="A124" s="9">
        <f t="shared" si="7"/>
        <v>117</v>
      </c>
      <c r="B124" s="44">
        <f t="shared" si="11"/>
        <v>82125.472444025407</v>
      </c>
      <c r="C124" s="42">
        <f t="shared" si="8"/>
        <v>342.18946851677237</v>
      </c>
      <c r="D124" s="42">
        <f t="shared" si="9"/>
        <v>536.82162301213816</v>
      </c>
      <c r="E124" s="43">
        <f t="shared" si="10"/>
        <v>194.6321544953658</v>
      </c>
    </row>
    <row r="125" spans="1:5">
      <c r="A125" s="9">
        <f t="shared" si="7"/>
        <v>118</v>
      </c>
      <c r="B125" s="44">
        <f t="shared" si="11"/>
        <v>81930.840289530039</v>
      </c>
      <c r="C125" s="42">
        <f t="shared" si="8"/>
        <v>341.37850120637495</v>
      </c>
      <c r="D125" s="42">
        <f t="shared" si="9"/>
        <v>536.82162301213816</v>
      </c>
      <c r="E125" s="43">
        <f t="shared" si="10"/>
        <v>195.44312180576321</v>
      </c>
    </row>
    <row r="126" spans="1:5">
      <c r="A126" s="9">
        <f t="shared" si="7"/>
        <v>119</v>
      </c>
      <c r="B126" s="44">
        <f t="shared" si="11"/>
        <v>81735.397167724281</v>
      </c>
      <c r="C126" s="42">
        <f t="shared" si="8"/>
        <v>340.56415486551765</v>
      </c>
      <c r="D126" s="42">
        <f t="shared" si="9"/>
        <v>536.82162301213816</v>
      </c>
      <c r="E126" s="43">
        <f t="shared" si="10"/>
        <v>196.25746814662051</v>
      </c>
    </row>
    <row r="127" spans="1:5">
      <c r="A127" s="9">
        <f t="shared" si="7"/>
        <v>120</v>
      </c>
      <c r="B127" s="44">
        <f t="shared" si="11"/>
        <v>81539.139699577659</v>
      </c>
      <c r="C127" s="42">
        <f t="shared" si="8"/>
        <v>339.74641541490666</v>
      </c>
      <c r="D127" s="42">
        <f t="shared" si="9"/>
        <v>536.82162301213816</v>
      </c>
      <c r="E127" s="43">
        <f t="shared" si="10"/>
        <v>197.0752075972315</v>
      </c>
    </row>
    <row r="128" spans="1:5">
      <c r="A128" s="9">
        <f t="shared" si="7"/>
        <v>121</v>
      </c>
      <c r="B128" s="44">
        <f t="shared" si="11"/>
        <v>81342.064491980433</v>
      </c>
      <c r="C128" s="42">
        <f t="shared" si="8"/>
        <v>338.92526871658492</v>
      </c>
      <c r="D128" s="42">
        <f t="shared" si="9"/>
        <v>536.82162301213816</v>
      </c>
      <c r="E128" s="43">
        <f t="shared" si="10"/>
        <v>197.89635429555324</v>
      </c>
    </row>
    <row r="129" spans="1:5">
      <c r="A129" s="9">
        <f t="shared" si="7"/>
        <v>122</v>
      </c>
      <c r="B129" s="44">
        <f t="shared" si="11"/>
        <v>81144.168137684886</v>
      </c>
      <c r="C129" s="42">
        <f t="shared" si="8"/>
        <v>338.10070057368671</v>
      </c>
      <c r="D129" s="42">
        <f t="shared" si="9"/>
        <v>536.82162301213816</v>
      </c>
      <c r="E129" s="43">
        <f t="shared" si="10"/>
        <v>198.72092243845145</v>
      </c>
    </row>
    <row r="130" spans="1:5">
      <c r="A130" s="9">
        <f t="shared" si="7"/>
        <v>123</v>
      </c>
      <c r="B130" s="44">
        <f t="shared" si="11"/>
        <v>80945.44721524643</v>
      </c>
      <c r="C130" s="42">
        <f t="shared" si="8"/>
        <v>337.27269673019316</v>
      </c>
      <c r="D130" s="42">
        <f t="shared" si="9"/>
        <v>536.82162301213816</v>
      </c>
      <c r="E130" s="43">
        <f t="shared" si="10"/>
        <v>199.548926281945</v>
      </c>
    </row>
    <row r="131" spans="1:5">
      <c r="A131" s="9">
        <f t="shared" si="7"/>
        <v>124</v>
      </c>
      <c r="B131" s="44">
        <f t="shared" si="11"/>
        <v>80745.898288964483</v>
      </c>
      <c r="C131" s="42">
        <f t="shared" si="8"/>
        <v>336.44124287068502</v>
      </c>
      <c r="D131" s="42">
        <f t="shared" si="9"/>
        <v>536.82162301213816</v>
      </c>
      <c r="E131" s="43">
        <f t="shared" si="10"/>
        <v>200.38038014145314</v>
      </c>
    </row>
    <row r="132" spans="1:5">
      <c r="A132" s="9">
        <f t="shared" si="7"/>
        <v>125</v>
      </c>
      <c r="B132" s="44">
        <f t="shared" si="11"/>
        <v>80545.517908823036</v>
      </c>
      <c r="C132" s="42">
        <f t="shared" si="8"/>
        <v>335.60632462009579</v>
      </c>
      <c r="D132" s="42">
        <f t="shared" si="9"/>
        <v>536.82162301213816</v>
      </c>
      <c r="E132" s="43">
        <f t="shared" si="10"/>
        <v>201.21529839204237</v>
      </c>
    </row>
    <row r="133" spans="1:5">
      <c r="A133" s="9">
        <f t="shared" si="7"/>
        <v>126</v>
      </c>
      <c r="B133" s="44">
        <f t="shared" si="11"/>
        <v>80344.302610430997</v>
      </c>
      <c r="C133" s="42">
        <f t="shared" si="8"/>
        <v>334.76792754346229</v>
      </c>
      <c r="D133" s="42">
        <f t="shared" si="9"/>
        <v>536.82162301213816</v>
      </c>
      <c r="E133" s="43">
        <f t="shared" si="10"/>
        <v>202.05369546867587</v>
      </c>
    </row>
    <row r="134" spans="1:5">
      <c r="A134" s="9">
        <f t="shared" si="7"/>
        <v>127</v>
      </c>
      <c r="B134" s="44">
        <f t="shared" si="11"/>
        <v>80142.248914962314</v>
      </c>
      <c r="C134" s="42">
        <f t="shared" si="8"/>
        <v>333.92603714567616</v>
      </c>
      <c r="D134" s="42">
        <f t="shared" si="9"/>
        <v>536.82162301213816</v>
      </c>
      <c r="E134" s="43">
        <f t="shared" si="10"/>
        <v>202.895585866462</v>
      </c>
    </row>
    <row r="135" spans="1:5">
      <c r="A135" s="9">
        <f t="shared" si="7"/>
        <v>128</v>
      </c>
      <c r="B135" s="44">
        <f t="shared" si="11"/>
        <v>79939.353329095858</v>
      </c>
      <c r="C135" s="42">
        <f t="shared" si="8"/>
        <v>333.0806388712324</v>
      </c>
      <c r="D135" s="42">
        <f t="shared" si="9"/>
        <v>536.82162301213816</v>
      </c>
      <c r="E135" s="43">
        <f t="shared" si="10"/>
        <v>203.74098414090577</v>
      </c>
    </row>
    <row r="136" spans="1:5">
      <c r="A136" s="9">
        <f t="shared" si="7"/>
        <v>129</v>
      </c>
      <c r="B136" s="44">
        <f t="shared" si="11"/>
        <v>79735.612344954949</v>
      </c>
      <c r="C136" s="42">
        <f t="shared" si="8"/>
        <v>332.23171810397866</v>
      </c>
      <c r="D136" s="42">
        <f t="shared" si="9"/>
        <v>536.82162301213816</v>
      </c>
      <c r="E136" s="43">
        <f t="shared" si="10"/>
        <v>204.5899049081595</v>
      </c>
    </row>
    <row r="137" spans="1:5">
      <c r="A137" s="9">
        <f t="shared" ref="A137:A200" si="12">IF(ISNUMBER(A136),IF((1+A136)&gt;Duree,"",A136+1),"")</f>
        <v>130</v>
      </c>
      <c r="B137" s="44">
        <f t="shared" si="11"/>
        <v>79531.022440046785</v>
      </c>
      <c r="C137" s="42">
        <f t="shared" ref="C137:C200" si="13">IF(A137="","",-IPMT(Tx_annuel/12,Periode,Duree,Montant))</f>
        <v>331.37926016686134</v>
      </c>
      <c r="D137" s="42">
        <f t="shared" ref="D137:D200" si="14">IF(A137="","",Interets+Amortissements)</f>
        <v>536.82162301213816</v>
      </c>
      <c r="E137" s="43">
        <f t="shared" ref="E137:E200" si="15">IF(A137="","",-PPMT(Tx_annuel/12,Periode,Duree,Montant))</f>
        <v>205.44236284527682</v>
      </c>
    </row>
    <row r="138" spans="1:5">
      <c r="A138" s="9">
        <f t="shared" si="12"/>
        <v>131</v>
      </c>
      <c r="B138" s="44">
        <f t="shared" ref="B138:B201" si="16">IF(A138="","",B137-E137)</f>
        <v>79325.580077201506</v>
      </c>
      <c r="C138" s="42">
        <f t="shared" si="13"/>
        <v>330.52325032167278</v>
      </c>
      <c r="D138" s="42">
        <f t="shared" si="14"/>
        <v>536.82162301213816</v>
      </c>
      <c r="E138" s="43">
        <f t="shared" si="15"/>
        <v>206.29837269046538</v>
      </c>
    </row>
    <row r="139" spans="1:5">
      <c r="A139" s="9">
        <f t="shared" si="12"/>
        <v>132</v>
      </c>
      <c r="B139" s="44">
        <f t="shared" si="16"/>
        <v>79119.281704511042</v>
      </c>
      <c r="C139" s="42">
        <f t="shared" si="13"/>
        <v>329.66367376879572</v>
      </c>
      <c r="D139" s="42">
        <f t="shared" si="14"/>
        <v>536.82162301213816</v>
      </c>
      <c r="E139" s="43">
        <f t="shared" si="15"/>
        <v>207.15794924334244</v>
      </c>
    </row>
    <row r="140" spans="1:5">
      <c r="A140" s="9">
        <f t="shared" si="12"/>
        <v>133</v>
      </c>
      <c r="B140" s="44">
        <f t="shared" si="16"/>
        <v>78912.123755267705</v>
      </c>
      <c r="C140" s="42">
        <f t="shared" si="13"/>
        <v>328.80051564694844</v>
      </c>
      <c r="D140" s="42">
        <f t="shared" si="14"/>
        <v>536.82162301213816</v>
      </c>
      <c r="E140" s="43">
        <f t="shared" si="15"/>
        <v>208.02110736518972</v>
      </c>
    </row>
    <row r="141" spans="1:5">
      <c r="A141" s="9">
        <f t="shared" si="12"/>
        <v>134</v>
      </c>
      <c r="B141" s="44">
        <f t="shared" si="16"/>
        <v>78704.102647902517</v>
      </c>
      <c r="C141" s="42">
        <f t="shared" si="13"/>
        <v>327.9337610329269</v>
      </c>
      <c r="D141" s="42">
        <f t="shared" si="14"/>
        <v>536.82162301213816</v>
      </c>
      <c r="E141" s="43">
        <f t="shared" si="15"/>
        <v>208.88786197921127</v>
      </c>
    </row>
    <row r="142" spans="1:5">
      <c r="A142" s="9">
        <f t="shared" si="12"/>
        <v>135</v>
      </c>
      <c r="B142" s="44">
        <f t="shared" si="16"/>
        <v>78495.214785923308</v>
      </c>
      <c r="C142" s="42">
        <f t="shared" si="13"/>
        <v>327.06339494134681</v>
      </c>
      <c r="D142" s="42">
        <f t="shared" si="14"/>
        <v>536.82162301213816</v>
      </c>
      <c r="E142" s="43">
        <f t="shared" si="15"/>
        <v>209.75822807079135</v>
      </c>
    </row>
    <row r="143" spans="1:5">
      <c r="A143" s="9">
        <f t="shared" si="12"/>
        <v>136</v>
      </c>
      <c r="B143" s="44">
        <f t="shared" si="16"/>
        <v>78285.456557852522</v>
      </c>
      <c r="C143" s="42">
        <f t="shared" si="13"/>
        <v>326.18940232438513</v>
      </c>
      <c r="D143" s="42">
        <f t="shared" si="14"/>
        <v>536.82162301213816</v>
      </c>
      <c r="E143" s="43">
        <f t="shared" si="15"/>
        <v>210.63222068775303</v>
      </c>
    </row>
    <row r="144" spans="1:5">
      <c r="A144" s="9">
        <f t="shared" si="12"/>
        <v>137</v>
      </c>
      <c r="B144" s="44">
        <f t="shared" si="16"/>
        <v>78074.82433716477</v>
      </c>
      <c r="C144" s="42">
        <f t="shared" si="13"/>
        <v>325.31176807151951</v>
      </c>
      <c r="D144" s="42">
        <f t="shared" si="14"/>
        <v>536.82162301213816</v>
      </c>
      <c r="E144" s="43">
        <f t="shared" si="15"/>
        <v>211.50985494061865</v>
      </c>
    </row>
    <row r="145" spans="1:5">
      <c r="A145" s="9">
        <f t="shared" si="12"/>
        <v>138</v>
      </c>
      <c r="B145" s="44">
        <f t="shared" si="16"/>
        <v>77863.314482224145</v>
      </c>
      <c r="C145" s="42">
        <f t="shared" si="13"/>
        <v>324.43047700926701</v>
      </c>
      <c r="D145" s="42">
        <f t="shared" si="14"/>
        <v>536.82162301213816</v>
      </c>
      <c r="E145" s="43">
        <f t="shared" si="15"/>
        <v>212.39114600287115</v>
      </c>
    </row>
    <row r="146" spans="1:5">
      <c r="A146" s="9">
        <f t="shared" si="12"/>
        <v>139</v>
      </c>
      <c r="B146" s="44">
        <f t="shared" si="16"/>
        <v>77650.923336221269</v>
      </c>
      <c r="C146" s="42">
        <f t="shared" si="13"/>
        <v>323.54551390092161</v>
      </c>
      <c r="D146" s="42">
        <f t="shared" si="14"/>
        <v>536.82162301213816</v>
      </c>
      <c r="E146" s="43">
        <f t="shared" si="15"/>
        <v>213.27610911121656</v>
      </c>
    </row>
    <row r="147" spans="1:5">
      <c r="A147" s="9">
        <f t="shared" si="12"/>
        <v>140</v>
      </c>
      <c r="B147" s="44">
        <f t="shared" si="16"/>
        <v>77437.64722711005</v>
      </c>
      <c r="C147" s="42">
        <f t="shared" si="13"/>
        <v>322.6568634462916</v>
      </c>
      <c r="D147" s="42">
        <f t="shared" si="14"/>
        <v>536.82162301213816</v>
      </c>
      <c r="E147" s="43">
        <f t="shared" si="15"/>
        <v>214.16475956584657</v>
      </c>
    </row>
    <row r="148" spans="1:5">
      <c r="A148" s="9">
        <f t="shared" si="12"/>
        <v>141</v>
      </c>
      <c r="B148" s="44">
        <f t="shared" si="16"/>
        <v>77223.482467544207</v>
      </c>
      <c r="C148" s="42">
        <f t="shared" si="13"/>
        <v>321.7645102814339</v>
      </c>
      <c r="D148" s="42">
        <f t="shared" si="14"/>
        <v>536.82162301213816</v>
      </c>
      <c r="E148" s="43">
        <f t="shared" si="15"/>
        <v>215.05711273070426</v>
      </c>
    </row>
    <row r="149" spans="1:5">
      <c r="A149" s="9">
        <f t="shared" si="12"/>
        <v>142</v>
      </c>
      <c r="B149" s="44">
        <f t="shared" si="16"/>
        <v>77008.425354813502</v>
      </c>
      <c r="C149" s="42">
        <f t="shared" si="13"/>
        <v>320.86843897838929</v>
      </c>
      <c r="D149" s="42">
        <f t="shared" si="14"/>
        <v>536.82162301213816</v>
      </c>
      <c r="E149" s="43">
        <f t="shared" si="15"/>
        <v>215.95318403374887</v>
      </c>
    </row>
    <row r="150" spans="1:5">
      <c r="A150" s="9">
        <f t="shared" si="12"/>
        <v>143</v>
      </c>
      <c r="B150" s="44">
        <f t="shared" si="16"/>
        <v>76792.472170779758</v>
      </c>
      <c r="C150" s="42">
        <f t="shared" si="13"/>
        <v>319.96863404491535</v>
      </c>
      <c r="D150" s="42">
        <f t="shared" si="14"/>
        <v>536.82162301213816</v>
      </c>
      <c r="E150" s="43">
        <f t="shared" si="15"/>
        <v>216.85298896722281</v>
      </c>
    </row>
    <row r="151" spans="1:5">
      <c r="A151" s="9">
        <f t="shared" si="12"/>
        <v>144</v>
      </c>
      <c r="B151" s="44">
        <f t="shared" si="16"/>
        <v>76575.619181812537</v>
      </c>
      <c r="C151" s="42">
        <f t="shared" si="13"/>
        <v>319.06507992421848</v>
      </c>
      <c r="D151" s="42">
        <f t="shared" si="14"/>
        <v>536.82162301213816</v>
      </c>
      <c r="E151" s="43">
        <f t="shared" si="15"/>
        <v>217.75654308791968</v>
      </c>
    </row>
    <row r="152" spans="1:5">
      <c r="A152" s="9">
        <f t="shared" si="12"/>
        <v>145</v>
      </c>
      <c r="B152" s="44">
        <f t="shared" si="16"/>
        <v>76357.862638724619</v>
      </c>
      <c r="C152" s="42">
        <f t="shared" si="13"/>
        <v>318.15776099468553</v>
      </c>
      <c r="D152" s="42">
        <f t="shared" si="14"/>
        <v>536.82162301213816</v>
      </c>
      <c r="E152" s="43">
        <f t="shared" si="15"/>
        <v>218.66386201745263</v>
      </c>
    </row>
    <row r="153" spans="1:5">
      <c r="A153" s="9">
        <f t="shared" si="12"/>
        <v>146</v>
      </c>
      <c r="B153" s="44">
        <f t="shared" si="16"/>
        <v>76139.19877670717</v>
      </c>
      <c r="C153" s="42">
        <f t="shared" si="13"/>
        <v>317.24666156961291</v>
      </c>
      <c r="D153" s="42">
        <f t="shared" si="14"/>
        <v>536.82162301213816</v>
      </c>
      <c r="E153" s="43">
        <f t="shared" si="15"/>
        <v>219.57496144252525</v>
      </c>
    </row>
    <row r="154" spans="1:5">
      <c r="A154" s="9">
        <f t="shared" si="12"/>
        <v>147</v>
      </c>
      <c r="B154" s="44">
        <f t="shared" si="16"/>
        <v>75919.62381526464</v>
      </c>
      <c r="C154" s="42">
        <f t="shared" si="13"/>
        <v>316.33176589693568</v>
      </c>
      <c r="D154" s="42">
        <f t="shared" si="14"/>
        <v>536.82162301213816</v>
      </c>
      <c r="E154" s="43">
        <f t="shared" si="15"/>
        <v>220.48985711520248</v>
      </c>
    </row>
    <row r="155" spans="1:5">
      <c r="A155" s="9">
        <f t="shared" si="12"/>
        <v>148</v>
      </c>
      <c r="B155" s="44">
        <f t="shared" si="16"/>
        <v>75699.133958149439</v>
      </c>
      <c r="C155" s="42">
        <f t="shared" si="13"/>
        <v>315.41305815895555</v>
      </c>
      <c r="D155" s="42">
        <f t="shared" si="14"/>
        <v>536.82162301213816</v>
      </c>
      <c r="E155" s="43">
        <f t="shared" si="15"/>
        <v>221.40856485318261</v>
      </c>
    </row>
    <row r="156" spans="1:5">
      <c r="A156" s="9">
        <f t="shared" si="12"/>
        <v>149</v>
      </c>
      <c r="B156" s="44">
        <f t="shared" si="16"/>
        <v>75477.725393296263</v>
      </c>
      <c r="C156" s="42">
        <f t="shared" si="13"/>
        <v>314.49052247206737</v>
      </c>
      <c r="D156" s="42">
        <f t="shared" si="14"/>
        <v>536.82162301213816</v>
      </c>
      <c r="E156" s="43">
        <f t="shared" si="15"/>
        <v>222.33110054007079</v>
      </c>
    </row>
    <row r="157" spans="1:5">
      <c r="A157" s="9">
        <f t="shared" si="12"/>
        <v>150</v>
      </c>
      <c r="B157" s="44">
        <f t="shared" si="16"/>
        <v>75255.394292756187</v>
      </c>
      <c r="C157" s="42">
        <f t="shared" si="13"/>
        <v>313.56414288648375</v>
      </c>
      <c r="D157" s="42">
        <f t="shared" si="14"/>
        <v>536.82162301213816</v>
      </c>
      <c r="E157" s="43">
        <f t="shared" si="15"/>
        <v>223.25748012565441</v>
      </c>
    </row>
    <row r="158" spans="1:5">
      <c r="A158" s="9">
        <f t="shared" si="12"/>
        <v>151</v>
      </c>
      <c r="B158" s="44">
        <f t="shared" si="16"/>
        <v>75032.136812630531</v>
      </c>
      <c r="C158" s="42">
        <f t="shared" si="13"/>
        <v>312.6339033859602</v>
      </c>
      <c r="D158" s="42">
        <f t="shared" si="14"/>
        <v>536.82162301213816</v>
      </c>
      <c r="E158" s="43">
        <f t="shared" si="15"/>
        <v>224.18771962617797</v>
      </c>
    </row>
    <row r="159" spans="1:5">
      <c r="A159" s="9">
        <f t="shared" si="12"/>
        <v>152</v>
      </c>
      <c r="B159" s="44">
        <f t="shared" si="16"/>
        <v>74807.949093004354</v>
      </c>
      <c r="C159" s="42">
        <f t="shared" si="13"/>
        <v>311.69978788751763</v>
      </c>
      <c r="D159" s="42">
        <f t="shared" si="14"/>
        <v>536.82162301213816</v>
      </c>
      <c r="E159" s="43">
        <f t="shared" si="15"/>
        <v>225.12183512462053</v>
      </c>
    </row>
    <row r="160" spans="1:5">
      <c r="A160" s="9">
        <f t="shared" si="12"/>
        <v>153</v>
      </c>
      <c r="B160" s="44">
        <f t="shared" si="16"/>
        <v>74582.827257879733</v>
      </c>
      <c r="C160" s="42">
        <f t="shared" si="13"/>
        <v>310.76178024116513</v>
      </c>
      <c r="D160" s="42">
        <f t="shared" si="14"/>
        <v>536.82162301213816</v>
      </c>
      <c r="E160" s="43">
        <f t="shared" si="15"/>
        <v>226.05984277097303</v>
      </c>
    </row>
    <row r="161" spans="1:5">
      <c r="A161" s="9">
        <f t="shared" si="12"/>
        <v>154</v>
      </c>
      <c r="B161" s="44">
        <f t="shared" si="16"/>
        <v>74356.767415108756</v>
      </c>
      <c r="C161" s="42">
        <f t="shared" si="13"/>
        <v>309.81986422961944</v>
      </c>
      <c r="D161" s="42">
        <f t="shared" si="14"/>
        <v>536.82162301213816</v>
      </c>
      <c r="E161" s="43">
        <f t="shared" si="15"/>
        <v>227.00175878251872</v>
      </c>
    </row>
    <row r="162" spans="1:5">
      <c r="A162" s="9">
        <f t="shared" si="12"/>
        <v>155</v>
      </c>
      <c r="B162" s="44">
        <f t="shared" si="16"/>
        <v>74129.765656326243</v>
      </c>
      <c r="C162" s="42">
        <f t="shared" si="13"/>
        <v>308.87402356802551</v>
      </c>
      <c r="D162" s="42">
        <f t="shared" si="14"/>
        <v>536.82162301213816</v>
      </c>
      <c r="E162" s="43">
        <f t="shared" si="15"/>
        <v>227.94759944411265</v>
      </c>
    </row>
    <row r="163" spans="1:5">
      <c r="A163" s="9">
        <f t="shared" si="12"/>
        <v>156</v>
      </c>
      <c r="B163" s="44">
        <f t="shared" si="16"/>
        <v>73901.818056882126</v>
      </c>
      <c r="C163" s="42">
        <f t="shared" si="13"/>
        <v>307.92424190367518</v>
      </c>
      <c r="D163" s="42">
        <f t="shared" si="14"/>
        <v>536.82162301213816</v>
      </c>
      <c r="E163" s="43">
        <f t="shared" si="15"/>
        <v>228.89738110846298</v>
      </c>
    </row>
    <row r="164" spans="1:5">
      <c r="A164" s="9">
        <f t="shared" si="12"/>
        <v>157</v>
      </c>
      <c r="B164" s="44">
        <f t="shared" si="16"/>
        <v>73672.920675773668</v>
      </c>
      <c r="C164" s="42">
        <f t="shared" si="13"/>
        <v>306.97050281572319</v>
      </c>
      <c r="D164" s="42">
        <f t="shared" si="14"/>
        <v>536.82162301213816</v>
      </c>
      <c r="E164" s="43">
        <f t="shared" si="15"/>
        <v>229.85112019641497</v>
      </c>
    </row>
    <row r="165" spans="1:5">
      <c r="A165" s="9">
        <f t="shared" si="12"/>
        <v>158</v>
      </c>
      <c r="B165" s="44">
        <f t="shared" si="16"/>
        <v>73443.069555577255</v>
      </c>
      <c r="C165" s="42">
        <f t="shared" si="13"/>
        <v>306.01278981490475</v>
      </c>
      <c r="D165" s="42">
        <f t="shared" si="14"/>
        <v>536.82162301213816</v>
      </c>
      <c r="E165" s="43">
        <f t="shared" si="15"/>
        <v>230.80883319723341</v>
      </c>
    </row>
    <row r="166" spans="1:5">
      <c r="A166" s="9">
        <f t="shared" si="12"/>
        <v>159</v>
      </c>
      <c r="B166" s="44">
        <f t="shared" si="16"/>
        <v>73212.260722380015</v>
      </c>
      <c r="C166" s="42">
        <f t="shared" si="13"/>
        <v>305.05108634324972</v>
      </c>
      <c r="D166" s="42">
        <f t="shared" si="14"/>
        <v>536.82162301213816</v>
      </c>
      <c r="E166" s="43">
        <f t="shared" si="15"/>
        <v>231.77053666888844</v>
      </c>
    </row>
    <row r="167" spans="1:5">
      <c r="A167" s="9">
        <f t="shared" si="12"/>
        <v>160</v>
      </c>
      <c r="B167" s="44">
        <f t="shared" si="16"/>
        <v>72980.490185711125</v>
      </c>
      <c r="C167" s="42">
        <f t="shared" si="13"/>
        <v>304.08537577379587</v>
      </c>
      <c r="D167" s="42">
        <f t="shared" si="14"/>
        <v>536.82162301213816</v>
      </c>
      <c r="E167" s="43">
        <f t="shared" si="15"/>
        <v>232.73624723834229</v>
      </c>
    </row>
    <row r="168" spans="1:5">
      <c r="A168" s="9">
        <f t="shared" si="12"/>
        <v>161</v>
      </c>
      <c r="B168" s="44">
        <f t="shared" si="16"/>
        <v>72747.753938472786</v>
      </c>
      <c r="C168" s="42">
        <f t="shared" si="13"/>
        <v>303.11564141030289</v>
      </c>
      <c r="D168" s="42">
        <f t="shared" si="14"/>
        <v>536.82162301213816</v>
      </c>
      <c r="E168" s="43">
        <f t="shared" si="15"/>
        <v>233.70598160183528</v>
      </c>
    </row>
    <row r="169" spans="1:5">
      <c r="A169" s="9">
        <f t="shared" si="12"/>
        <v>162</v>
      </c>
      <c r="B169" s="44">
        <f t="shared" si="16"/>
        <v>72514.047956870956</v>
      </c>
      <c r="C169" s="42">
        <f t="shared" si="13"/>
        <v>302.14186648696187</v>
      </c>
      <c r="D169" s="42">
        <f t="shared" si="14"/>
        <v>536.82162301213816</v>
      </c>
      <c r="E169" s="43">
        <f t="shared" si="15"/>
        <v>234.67975652517629</v>
      </c>
    </row>
    <row r="170" spans="1:5">
      <c r="A170" s="9">
        <f t="shared" si="12"/>
        <v>163</v>
      </c>
      <c r="B170" s="44">
        <f t="shared" si="16"/>
        <v>72279.36820034578</v>
      </c>
      <c r="C170" s="42">
        <f t="shared" si="13"/>
        <v>301.16403416810698</v>
      </c>
      <c r="D170" s="42">
        <f t="shared" si="14"/>
        <v>536.82162301213816</v>
      </c>
      <c r="E170" s="43">
        <f t="shared" si="15"/>
        <v>235.65758884403118</v>
      </c>
    </row>
    <row r="171" spans="1:5">
      <c r="A171" s="9">
        <f t="shared" si="12"/>
        <v>164</v>
      </c>
      <c r="B171" s="44">
        <f t="shared" si="16"/>
        <v>72043.710611501752</v>
      </c>
      <c r="C171" s="42">
        <f t="shared" si="13"/>
        <v>300.18212754792347</v>
      </c>
      <c r="D171" s="42">
        <f t="shared" si="14"/>
        <v>536.82162301213816</v>
      </c>
      <c r="E171" s="43">
        <f t="shared" si="15"/>
        <v>236.63949546421469</v>
      </c>
    </row>
    <row r="172" spans="1:5">
      <c r="A172" s="9">
        <f t="shared" si="12"/>
        <v>165</v>
      </c>
      <c r="B172" s="44">
        <f t="shared" si="16"/>
        <v>71807.071116037536</v>
      </c>
      <c r="C172" s="42">
        <f t="shared" si="13"/>
        <v>299.19612965015597</v>
      </c>
      <c r="D172" s="42">
        <f t="shared" si="14"/>
        <v>536.82162301213816</v>
      </c>
      <c r="E172" s="43">
        <f t="shared" si="15"/>
        <v>237.62549336198219</v>
      </c>
    </row>
    <row r="173" spans="1:5">
      <c r="A173" s="9">
        <f t="shared" si="12"/>
        <v>166</v>
      </c>
      <c r="B173" s="44">
        <f t="shared" si="16"/>
        <v>71569.445622675557</v>
      </c>
      <c r="C173" s="42">
        <f t="shared" si="13"/>
        <v>298.20602342781439</v>
      </c>
      <c r="D173" s="42">
        <f t="shared" si="14"/>
        <v>536.82162301213816</v>
      </c>
      <c r="E173" s="43">
        <f t="shared" si="15"/>
        <v>238.61559958432377</v>
      </c>
    </row>
    <row r="174" spans="1:5">
      <c r="A174" s="9">
        <f t="shared" si="12"/>
        <v>167</v>
      </c>
      <c r="B174" s="44">
        <f t="shared" si="16"/>
        <v>71330.830023091228</v>
      </c>
      <c r="C174" s="42">
        <f t="shared" si="13"/>
        <v>297.21179176287967</v>
      </c>
      <c r="D174" s="42">
        <f t="shared" si="14"/>
        <v>536.82162301213816</v>
      </c>
      <c r="E174" s="43">
        <f t="shared" si="15"/>
        <v>239.60983124925849</v>
      </c>
    </row>
    <row r="175" spans="1:5">
      <c r="A175" s="9">
        <f t="shared" si="12"/>
        <v>168</v>
      </c>
      <c r="B175" s="44">
        <f t="shared" si="16"/>
        <v>71091.220191841974</v>
      </c>
      <c r="C175" s="42">
        <f t="shared" si="13"/>
        <v>296.21341746600774</v>
      </c>
      <c r="D175" s="42">
        <f t="shared" si="14"/>
        <v>536.82162301213816</v>
      </c>
      <c r="E175" s="43">
        <f t="shared" si="15"/>
        <v>240.60820554613042</v>
      </c>
    </row>
    <row r="176" spans="1:5">
      <c r="A176" s="9">
        <f t="shared" si="12"/>
        <v>169</v>
      </c>
      <c r="B176" s="44">
        <f t="shared" si="16"/>
        <v>70850.611986295844</v>
      </c>
      <c r="C176" s="42">
        <f t="shared" si="13"/>
        <v>295.21088327623227</v>
      </c>
      <c r="D176" s="42">
        <f t="shared" si="14"/>
        <v>536.82162301213816</v>
      </c>
      <c r="E176" s="43">
        <f t="shared" si="15"/>
        <v>241.6107397359059</v>
      </c>
    </row>
    <row r="177" spans="1:5">
      <c r="A177" s="9">
        <f t="shared" si="12"/>
        <v>170</v>
      </c>
      <c r="B177" s="44">
        <f t="shared" si="16"/>
        <v>70609.001246559943</v>
      </c>
      <c r="C177" s="42">
        <f t="shared" si="13"/>
        <v>294.20417186066601</v>
      </c>
      <c r="D177" s="42">
        <f t="shared" si="14"/>
        <v>536.82162301213816</v>
      </c>
      <c r="E177" s="43">
        <f t="shared" si="15"/>
        <v>242.61745115147215</v>
      </c>
    </row>
    <row r="178" spans="1:5">
      <c r="A178" s="9">
        <f t="shared" si="12"/>
        <v>171</v>
      </c>
      <c r="B178" s="44">
        <f t="shared" si="16"/>
        <v>70366.383795408474</v>
      </c>
      <c r="C178" s="42">
        <f t="shared" si="13"/>
        <v>293.19326581420148</v>
      </c>
      <c r="D178" s="42">
        <f t="shared" si="14"/>
        <v>536.82162301213816</v>
      </c>
      <c r="E178" s="43">
        <f t="shared" si="15"/>
        <v>243.62835719793668</v>
      </c>
    </row>
    <row r="179" spans="1:5">
      <c r="A179" s="9">
        <f t="shared" si="12"/>
        <v>172</v>
      </c>
      <c r="B179" s="44">
        <f t="shared" si="16"/>
        <v>70122.75543821053</v>
      </c>
      <c r="C179" s="42">
        <f t="shared" si="13"/>
        <v>292.17814765921003</v>
      </c>
      <c r="D179" s="42">
        <f t="shared" si="14"/>
        <v>536.82162301213816</v>
      </c>
      <c r="E179" s="43">
        <f t="shared" si="15"/>
        <v>244.64347535292814</v>
      </c>
    </row>
    <row r="180" spans="1:5">
      <c r="A180" s="9">
        <f t="shared" si="12"/>
        <v>173</v>
      </c>
      <c r="B180" s="44">
        <f t="shared" si="16"/>
        <v>69878.111962857598</v>
      </c>
      <c r="C180" s="42">
        <f t="shared" si="13"/>
        <v>291.15879984523951</v>
      </c>
      <c r="D180" s="42">
        <f t="shared" si="14"/>
        <v>536.82162301213816</v>
      </c>
      <c r="E180" s="43">
        <f t="shared" si="15"/>
        <v>245.66282316689865</v>
      </c>
    </row>
    <row r="181" spans="1:5">
      <c r="A181" s="9">
        <f t="shared" si="12"/>
        <v>174</v>
      </c>
      <c r="B181" s="44">
        <f t="shared" si="16"/>
        <v>69632.449139690696</v>
      </c>
      <c r="C181" s="42">
        <f t="shared" si="13"/>
        <v>290.13520474871075</v>
      </c>
      <c r="D181" s="42">
        <f t="shared" si="14"/>
        <v>536.82162301213816</v>
      </c>
      <c r="E181" s="43">
        <f t="shared" si="15"/>
        <v>246.68641826342741</v>
      </c>
    </row>
    <row r="182" spans="1:5">
      <c r="A182" s="9">
        <f t="shared" si="12"/>
        <v>175</v>
      </c>
      <c r="B182" s="44">
        <f t="shared" si="16"/>
        <v>69385.762721427265</v>
      </c>
      <c r="C182" s="42">
        <f t="shared" si="13"/>
        <v>289.10734467261318</v>
      </c>
      <c r="D182" s="42">
        <f t="shared" si="14"/>
        <v>536.82162301213816</v>
      </c>
      <c r="E182" s="43">
        <f t="shared" si="15"/>
        <v>247.71427833952498</v>
      </c>
    </row>
    <row r="183" spans="1:5">
      <c r="A183" s="9">
        <f t="shared" si="12"/>
        <v>176</v>
      </c>
      <c r="B183" s="44">
        <f t="shared" si="16"/>
        <v>69138.04844308774</v>
      </c>
      <c r="C183" s="42">
        <f t="shared" si="13"/>
        <v>288.07520184619835</v>
      </c>
      <c r="D183" s="42">
        <f t="shared" si="14"/>
        <v>536.82162301213816</v>
      </c>
      <c r="E183" s="43">
        <f t="shared" si="15"/>
        <v>248.74642116593981</v>
      </c>
    </row>
    <row r="184" spans="1:5">
      <c r="A184" s="9">
        <f t="shared" si="12"/>
        <v>177</v>
      </c>
      <c r="B184" s="44">
        <f t="shared" si="16"/>
        <v>68889.302021921801</v>
      </c>
      <c r="C184" s="42">
        <f t="shared" si="13"/>
        <v>287.03875842467374</v>
      </c>
      <c r="D184" s="42">
        <f t="shared" si="14"/>
        <v>536.82162301213816</v>
      </c>
      <c r="E184" s="43">
        <f t="shared" si="15"/>
        <v>249.78286458746442</v>
      </c>
    </row>
    <row r="185" spans="1:5">
      <c r="A185" s="9">
        <f t="shared" si="12"/>
        <v>178</v>
      </c>
      <c r="B185" s="44">
        <f t="shared" si="16"/>
        <v>68639.519157334333</v>
      </c>
      <c r="C185" s="42">
        <f t="shared" si="13"/>
        <v>285.99799648889251</v>
      </c>
      <c r="D185" s="42">
        <f t="shared" si="14"/>
        <v>536.82162301213816</v>
      </c>
      <c r="E185" s="43">
        <f t="shared" si="15"/>
        <v>250.82362652324565</v>
      </c>
    </row>
    <row r="186" spans="1:5">
      <c r="A186" s="9">
        <f t="shared" si="12"/>
        <v>179</v>
      </c>
      <c r="B186" s="44">
        <f t="shared" si="16"/>
        <v>68388.695530811092</v>
      </c>
      <c r="C186" s="42">
        <f t="shared" si="13"/>
        <v>284.95289804504574</v>
      </c>
      <c r="D186" s="42">
        <f t="shared" si="14"/>
        <v>536.82162301213816</v>
      </c>
      <c r="E186" s="43">
        <f t="shared" si="15"/>
        <v>251.86872496709242</v>
      </c>
    </row>
    <row r="187" spans="1:5">
      <c r="A187" s="9">
        <f t="shared" si="12"/>
        <v>180</v>
      </c>
      <c r="B187" s="44">
        <f t="shared" si="16"/>
        <v>68136.826805844001</v>
      </c>
      <c r="C187" s="42">
        <f t="shared" si="13"/>
        <v>283.90344502434937</v>
      </c>
      <c r="D187" s="42">
        <f t="shared" si="14"/>
        <v>536.82162301213816</v>
      </c>
      <c r="E187" s="43">
        <f t="shared" si="15"/>
        <v>252.91817798778879</v>
      </c>
    </row>
    <row r="188" spans="1:5">
      <c r="A188" s="9">
        <f t="shared" si="12"/>
        <v>181</v>
      </c>
      <c r="B188" s="44">
        <f t="shared" si="16"/>
        <v>67883.908627856217</v>
      </c>
      <c r="C188" s="42">
        <f t="shared" si="13"/>
        <v>282.84961928273367</v>
      </c>
      <c r="D188" s="42">
        <f t="shared" si="14"/>
        <v>536.82162301213816</v>
      </c>
      <c r="E188" s="43">
        <f t="shared" si="15"/>
        <v>253.97200372940449</v>
      </c>
    </row>
    <row r="189" spans="1:5">
      <c r="A189" s="9">
        <f t="shared" si="12"/>
        <v>182</v>
      </c>
      <c r="B189" s="44">
        <f t="shared" si="16"/>
        <v>67629.936624126814</v>
      </c>
      <c r="C189" s="42">
        <f t="shared" si="13"/>
        <v>281.79140260052782</v>
      </c>
      <c r="D189" s="42">
        <f t="shared" si="14"/>
        <v>536.82162301213816</v>
      </c>
      <c r="E189" s="43">
        <f t="shared" si="15"/>
        <v>255.03022041161034</v>
      </c>
    </row>
    <row r="190" spans="1:5">
      <c r="A190" s="9">
        <f t="shared" si="12"/>
        <v>183</v>
      </c>
      <c r="B190" s="44">
        <f t="shared" si="16"/>
        <v>67374.906403715198</v>
      </c>
      <c r="C190" s="42">
        <f t="shared" si="13"/>
        <v>280.72877668214619</v>
      </c>
      <c r="D190" s="42">
        <f t="shared" si="14"/>
        <v>536.82162301213816</v>
      </c>
      <c r="E190" s="43">
        <f t="shared" si="15"/>
        <v>256.09284632999197</v>
      </c>
    </row>
    <row r="191" spans="1:5">
      <c r="A191" s="9">
        <f t="shared" si="12"/>
        <v>184</v>
      </c>
      <c r="B191" s="44">
        <f t="shared" si="16"/>
        <v>67118.813557385205</v>
      </c>
      <c r="C191" s="42">
        <f t="shared" si="13"/>
        <v>279.6617231557712</v>
      </c>
      <c r="D191" s="42">
        <f t="shared" si="14"/>
        <v>536.82162301213816</v>
      </c>
      <c r="E191" s="43">
        <f t="shared" si="15"/>
        <v>257.15989985636696</v>
      </c>
    </row>
    <row r="192" spans="1:5">
      <c r="A192" s="9">
        <f t="shared" si="12"/>
        <v>185</v>
      </c>
      <c r="B192" s="44">
        <f t="shared" si="16"/>
        <v>66861.653657528834</v>
      </c>
      <c r="C192" s="42">
        <f t="shared" si="13"/>
        <v>278.59022357303633</v>
      </c>
      <c r="D192" s="42">
        <f t="shared" si="14"/>
        <v>536.82162301213816</v>
      </c>
      <c r="E192" s="43">
        <f t="shared" si="15"/>
        <v>258.23139943910184</v>
      </c>
    </row>
    <row r="193" spans="1:5">
      <c r="A193" s="9">
        <f t="shared" si="12"/>
        <v>186</v>
      </c>
      <c r="B193" s="44">
        <f t="shared" si="16"/>
        <v>66603.422258089733</v>
      </c>
      <c r="C193" s="42">
        <f t="shared" si="13"/>
        <v>277.51425940870683</v>
      </c>
      <c r="D193" s="42">
        <f t="shared" si="14"/>
        <v>536.82162301213816</v>
      </c>
      <c r="E193" s="43">
        <f t="shared" si="15"/>
        <v>259.30736360343133</v>
      </c>
    </row>
    <row r="194" spans="1:5">
      <c r="A194" s="9">
        <f t="shared" si="12"/>
        <v>187</v>
      </c>
      <c r="B194" s="44">
        <f t="shared" si="16"/>
        <v>66344.114894486309</v>
      </c>
      <c r="C194" s="42">
        <f t="shared" si="13"/>
        <v>276.43381206035895</v>
      </c>
      <c r="D194" s="42">
        <f t="shared" si="14"/>
        <v>536.82162301213816</v>
      </c>
      <c r="E194" s="43">
        <f t="shared" si="15"/>
        <v>260.38781095177922</v>
      </c>
    </row>
    <row r="195" spans="1:5">
      <c r="A195" s="9">
        <f t="shared" si="12"/>
        <v>188</v>
      </c>
      <c r="B195" s="44">
        <f t="shared" si="16"/>
        <v>66083.727083534526</v>
      </c>
      <c r="C195" s="42">
        <f t="shared" si="13"/>
        <v>275.34886284806004</v>
      </c>
      <c r="D195" s="42">
        <f t="shared" si="14"/>
        <v>536.82162301213816</v>
      </c>
      <c r="E195" s="43">
        <f t="shared" si="15"/>
        <v>261.47276016407812</v>
      </c>
    </row>
    <row r="196" spans="1:5">
      <c r="A196" s="9">
        <f t="shared" si="12"/>
        <v>189</v>
      </c>
      <c r="B196" s="44">
        <f t="shared" si="16"/>
        <v>65822.254323370449</v>
      </c>
      <c r="C196" s="42">
        <f t="shared" si="13"/>
        <v>274.25939301404298</v>
      </c>
      <c r="D196" s="42">
        <f t="shared" si="14"/>
        <v>536.82162301213816</v>
      </c>
      <c r="E196" s="43">
        <f t="shared" si="15"/>
        <v>262.56222999809518</v>
      </c>
    </row>
    <row r="197" spans="1:5">
      <c r="A197" s="9">
        <f t="shared" si="12"/>
        <v>190</v>
      </c>
      <c r="B197" s="44">
        <f t="shared" si="16"/>
        <v>65559.69209337236</v>
      </c>
      <c r="C197" s="42">
        <f t="shared" si="13"/>
        <v>273.16538372238438</v>
      </c>
      <c r="D197" s="42">
        <f t="shared" si="14"/>
        <v>536.82162301213816</v>
      </c>
      <c r="E197" s="43">
        <f t="shared" si="15"/>
        <v>263.65623928975378</v>
      </c>
    </row>
    <row r="198" spans="1:5">
      <c r="A198" s="9">
        <f t="shared" si="12"/>
        <v>191</v>
      </c>
      <c r="B198" s="44">
        <f t="shared" si="16"/>
        <v>65296.035854082606</v>
      </c>
      <c r="C198" s="42">
        <f t="shared" si="13"/>
        <v>272.06681605867692</v>
      </c>
      <c r="D198" s="42">
        <f t="shared" si="14"/>
        <v>536.82162301213816</v>
      </c>
      <c r="E198" s="43">
        <f t="shared" si="15"/>
        <v>264.75480695346124</v>
      </c>
    </row>
    <row r="199" spans="1:5">
      <c r="A199" s="9">
        <f t="shared" si="12"/>
        <v>192</v>
      </c>
      <c r="B199" s="44">
        <f t="shared" si="16"/>
        <v>65031.281047129145</v>
      </c>
      <c r="C199" s="42">
        <f t="shared" si="13"/>
        <v>270.96367102970396</v>
      </c>
      <c r="D199" s="42">
        <f t="shared" si="14"/>
        <v>536.82162301213816</v>
      </c>
      <c r="E199" s="43">
        <f t="shared" si="15"/>
        <v>265.8579519824342</v>
      </c>
    </row>
    <row r="200" spans="1:5">
      <c r="A200" s="9">
        <f t="shared" si="12"/>
        <v>193</v>
      </c>
      <c r="B200" s="44">
        <f t="shared" si="16"/>
        <v>64765.423095146711</v>
      </c>
      <c r="C200" s="42">
        <f t="shared" si="13"/>
        <v>269.85592956311069</v>
      </c>
      <c r="D200" s="42">
        <f t="shared" si="14"/>
        <v>536.82162301213816</v>
      </c>
      <c r="E200" s="43">
        <f t="shared" si="15"/>
        <v>266.96569344902747</v>
      </c>
    </row>
    <row r="201" spans="1:5">
      <c r="A201" s="9">
        <f t="shared" ref="A201:A264" si="17">IF(ISNUMBER(A200),IF((1+A200)&gt;Duree,"",A200+1),"")</f>
        <v>194</v>
      </c>
      <c r="B201" s="44">
        <f t="shared" si="16"/>
        <v>64498.457401697684</v>
      </c>
      <c r="C201" s="42">
        <f t="shared" ref="C201:C264" si="18">IF(A201="","",-IPMT(Tx_annuel/12,Periode,Duree,Montant))</f>
        <v>268.74357250707311</v>
      </c>
      <c r="D201" s="42">
        <f t="shared" ref="D201:D264" si="19">IF(A201="","",Interets+Amortissements)</f>
        <v>536.82162301213816</v>
      </c>
      <c r="E201" s="43">
        <f t="shared" ref="E201:E264" si="20">IF(A201="","",-PPMT(Tx_annuel/12,Periode,Duree,Montant))</f>
        <v>268.07805050506505</v>
      </c>
    </row>
    <row r="202" spans="1:5">
      <c r="A202" s="9">
        <f t="shared" si="17"/>
        <v>195</v>
      </c>
      <c r="B202" s="44">
        <f t="shared" ref="B202:B265" si="21">IF(A202="","",B201-E201)</f>
        <v>64230.37935119262</v>
      </c>
      <c r="C202" s="42">
        <f t="shared" si="18"/>
        <v>267.62658062996866</v>
      </c>
      <c r="D202" s="42">
        <f t="shared" si="19"/>
        <v>536.82162301213816</v>
      </c>
      <c r="E202" s="43">
        <f t="shared" si="20"/>
        <v>269.1950423821695</v>
      </c>
    </row>
    <row r="203" spans="1:5">
      <c r="A203" s="9">
        <f t="shared" si="17"/>
        <v>196</v>
      </c>
      <c r="B203" s="44">
        <f t="shared" si="21"/>
        <v>63961.184308810451</v>
      </c>
      <c r="C203" s="42">
        <f t="shared" si="18"/>
        <v>266.50493462004295</v>
      </c>
      <c r="D203" s="42">
        <f t="shared" si="19"/>
        <v>536.82162301213816</v>
      </c>
      <c r="E203" s="43">
        <f t="shared" si="20"/>
        <v>270.31668839209522</v>
      </c>
    </row>
    <row r="204" spans="1:5">
      <c r="A204" s="9">
        <f t="shared" si="17"/>
        <v>197</v>
      </c>
      <c r="B204" s="44">
        <f t="shared" si="21"/>
        <v>63690.867620418358</v>
      </c>
      <c r="C204" s="42">
        <f t="shared" si="18"/>
        <v>265.37861508507581</v>
      </c>
      <c r="D204" s="42">
        <f t="shared" si="19"/>
        <v>536.82162301213816</v>
      </c>
      <c r="E204" s="43">
        <f t="shared" si="20"/>
        <v>271.44300792706235</v>
      </c>
    </row>
    <row r="205" spans="1:5">
      <c r="A205" s="9">
        <f t="shared" si="17"/>
        <v>198</v>
      </c>
      <c r="B205" s="44">
        <f t="shared" si="21"/>
        <v>63419.424612491297</v>
      </c>
      <c r="C205" s="42">
        <f t="shared" si="18"/>
        <v>264.24760255204637</v>
      </c>
      <c r="D205" s="42">
        <f t="shared" si="19"/>
        <v>536.82162301213816</v>
      </c>
      <c r="E205" s="43">
        <f t="shared" si="20"/>
        <v>272.57402046009179</v>
      </c>
    </row>
    <row r="206" spans="1:5">
      <c r="A206" s="9">
        <f t="shared" si="17"/>
        <v>199</v>
      </c>
      <c r="B206" s="44">
        <f t="shared" si="21"/>
        <v>63146.850592031202</v>
      </c>
      <c r="C206" s="42">
        <f t="shared" si="18"/>
        <v>263.11187746679605</v>
      </c>
      <c r="D206" s="42">
        <f t="shared" si="19"/>
        <v>536.82162301213816</v>
      </c>
      <c r="E206" s="43">
        <f t="shared" si="20"/>
        <v>273.70974554534212</v>
      </c>
    </row>
    <row r="207" spans="1:5">
      <c r="A207" s="9">
        <f t="shared" si="17"/>
        <v>200</v>
      </c>
      <c r="B207" s="44">
        <f t="shared" si="21"/>
        <v>62873.140846485861</v>
      </c>
      <c r="C207" s="42">
        <f t="shared" si="18"/>
        <v>261.97142019369045</v>
      </c>
      <c r="D207" s="42">
        <f t="shared" si="19"/>
        <v>536.82162301213816</v>
      </c>
      <c r="E207" s="43">
        <f t="shared" si="20"/>
        <v>274.85020281844771</v>
      </c>
    </row>
    <row r="208" spans="1:5">
      <c r="A208" s="9">
        <f t="shared" si="17"/>
        <v>201</v>
      </c>
      <c r="B208" s="44">
        <f t="shared" si="21"/>
        <v>62598.290643667417</v>
      </c>
      <c r="C208" s="42">
        <f t="shared" si="18"/>
        <v>260.82621101528031</v>
      </c>
      <c r="D208" s="42">
        <f t="shared" si="19"/>
        <v>536.82162301213816</v>
      </c>
      <c r="E208" s="43">
        <f t="shared" si="20"/>
        <v>275.99541199685785</v>
      </c>
    </row>
    <row r="209" spans="1:5">
      <c r="A209" s="9">
        <f t="shared" si="17"/>
        <v>202</v>
      </c>
      <c r="B209" s="44">
        <f t="shared" si="21"/>
        <v>62322.295231670556</v>
      </c>
      <c r="C209" s="42">
        <f t="shared" si="18"/>
        <v>259.67623013195998</v>
      </c>
      <c r="D209" s="42">
        <f t="shared" si="19"/>
        <v>536.82162301213816</v>
      </c>
      <c r="E209" s="43">
        <f t="shared" si="20"/>
        <v>277.14539288017818</v>
      </c>
    </row>
    <row r="210" spans="1:5">
      <c r="A210" s="9">
        <f t="shared" si="17"/>
        <v>203</v>
      </c>
      <c r="B210" s="44">
        <f t="shared" si="21"/>
        <v>62045.149838790378</v>
      </c>
      <c r="C210" s="42">
        <f t="shared" si="18"/>
        <v>258.52145766162585</v>
      </c>
      <c r="D210" s="42">
        <f t="shared" si="19"/>
        <v>536.82162301213816</v>
      </c>
      <c r="E210" s="43">
        <f t="shared" si="20"/>
        <v>278.30016535051232</v>
      </c>
    </row>
    <row r="211" spans="1:5">
      <c r="A211" s="9">
        <f t="shared" si="17"/>
        <v>204</v>
      </c>
      <c r="B211" s="44">
        <f t="shared" si="21"/>
        <v>61766.849673439865</v>
      </c>
      <c r="C211" s="42">
        <f t="shared" si="18"/>
        <v>257.36187363933215</v>
      </c>
      <c r="D211" s="42">
        <f t="shared" si="19"/>
        <v>536.82162301213816</v>
      </c>
      <c r="E211" s="43">
        <f t="shared" si="20"/>
        <v>279.45974937280602</v>
      </c>
    </row>
    <row r="212" spans="1:5">
      <c r="A212" s="9">
        <f t="shared" si="17"/>
        <v>205</v>
      </c>
      <c r="B212" s="44">
        <f t="shared" si="21"/>
        <v>61487.389924067058</v>
      </c>
      <c r="C212" s="42">
        <f t="shared" si="18"/>
        <v>256.1974580169454</v>
      </c>
      <c r="D212" s="42">
        <f t="shared" si="19"/>
        <v>536.82162301213816</v>
      </c>
      <c r="E212" s="43">
        <f t="shared" si="20"/>
        <v>280.62416499519276</v>
      </c>
    </row>
    <row r="213" spans="1:5">
      <c r="A213" s="9">
        <f t="shared" si="17"/>
        <v>206</v>
      </c>
      <c r="B213" s="44">
        <f t="shared" si="21"/>
        <v>61206.765759071866</v>
      </c>
      <c r="C213" s="42">
        <f t="shared" si="18"/>
        <v>255.02819066279881</v>
      </c>
      <c r="D213" s="42">
        <f t="shared" si="19"/>
        <v>536.82162301213816</v>
      </c>
      <c r="E213" s="43">
        <f t="shared" si="20"/>
        <v>281.79343234933935</v>
      </c>
    </row>
    <row r="214" spans="1:5">
      <c r="A214" s="9">
        <f t="shared" si="17"/>
        <v>207</v>
      </c>
      <c r="B214" s="44">
        <f t="shared" si="21"/>
        <v>60924.972326722527</v>
      </c>
      <c r="C214" s="42">
        <f t="shared" si="18"/>
        <v>253.85405136134321</v>
      </c>
      <c r="D214" s="42">
        <f t="shared" si="19"/>
        <v>536.82162301213816</v>
      </c>
      <c r="E214" s="43">
        <f t="shared" si="20"/>
        <v>282.96757165079498</v>
      </c>
    </row>
    <row r="215" spans="1:5">
      <c r="A215" s="9">
        <f t="shared" si="17"/>
        <v>208</v>
      </c>
      <c r="B215" s="44">
        <f t="shared" si="21"/>
        <v>60642.004755071735</v>
      </c>
      <c r="C215" s="42">
        <f t="shared" si="18"/>
        <v>252.67501981279818</v>
      </c>
      <c r="D215" s="42">
        <f t="shared" si="19"/>
        <v>536.82162301213816</v>
      </c>
      <c r="E215" s="43">
        <f t="shared" si="20"/>
        <v>284.14660319934001</v>
      </c>
    </row>
    <row r="216" spans="1:5">
      <c r="A216" s="9">
        <f t="shared" si="17"/>
        <v>209</v>
      </c>
      <c r="B216" s="44">
        <f t="shared" si="21"/>
        <v>60357.858151872395</v>
      </c>
      <c r="C216" s="42">
        <f t="shared" si="18"/>
        <v>251.49107563280097</v>
      </c>
      <c r="D216" s="42">
        <f t="shared" si="19"/>
        <v>536.82162301213816</v>
      </c>
      <c r="E216" s="43">
        <f t="shared" si="20"/>
        <v>285.33054737933719</v>
      </c>
    </row>
    <row r="217" spans="1:5">
      <c r="A217" s="9">
        <f t="shared" si="17"/>
        <v>210</v>
      </c>
      <c r="B217" s="44">
        <f t="shared" si="21"/>
        <v>60072.527604493058</v>
      </c>
      <c r="C217" s="42">
        <f t="shared" si="18"/>
        <v>250.30219835205378</v>
      </c>
      <c r="D217" s="42">
        <f t="shared" si="19"/>
        <v>536.82162301213816</v>
      </c>
      <c r="E217" s="43">
        <f t="shared" si="20"/>
        <v>286.51942466008438</v>
      </c>
    </row>
    <row r="218" spans="1:5">
      <c r="A218" s="9">
        <f t="shared" si="17"/>
        <v>211</v>
      </c>
      <c r="B218" s="44">
        <f t="shared" si="21"/>
        <v>59786.00817983297</v>
      </c>
      <c r="C218" s="42">
        <f t="shared" si="18"/>
        <v>249.10836741597001</v>
      </c>
      <c r="D218" s="42">
        <f t="shared" si="19"/>
        <v>536.82162301213816</v>
      </c>
      <c r="E218" s="43">
        <f t="shared" si="20"/>
        <v>287.71325559616815</v>
      </c>
    </row>
    <row r="219" spans="1:5">
      <c r="A219" s="9">
        <f t="shared" si="17"/>
        <v>212</v>
      </c>
      <c r="B219" s="44">
        <f t="shared" si="21"/>
        <v>59498.294924236805</v>
      </c>
      <c r="C219" s="42">
        <f t="shared" si="18"/>
        <v>247.9095621843193</v>
      </c>
      <c r="D219" s="42">
        <f t="shared" si="19"/>
        <v>536.82162301213816</v>
      </c>
      <c r="E219" s="43">
        <f t="shared" si="20"/>
        <v>288.91206082781889</v>
      </c>
    </row>
    <row r="220" spans="1:5">
      <c r="A220" s="9">
        <f t="shared" si="17"/>
        <v>213</v>
      </c>
      <c r="B220" s="44">
        <f t="shared" si="21"/>
        <v>59209.382863408988</v>
      </c>
      <c r="C220" s="42">
        <f t="shared" si="18"/>
        <v>246.70576193087012</v>
      </c>
      <c r="D220" s="42">
        <f t="shared" si="19"/>
        <v>536.82162301213816</v>
      </c>
      <c r="E220" s="43">
        <f t="shared" si="20"/>
        <v>290.11586108126801</v>
      </c>
    </row>
    <row r="221" spans="1:5">
      <c r="A221" s="9">
        <f t="shared" si="17"/>
        <v>214</v>
      </c>
      <c r="B221" s="44">
        <f t="shared" si="21"/>
        <v>58919.267002327717</v>
      </c>
      <c r="C221" s="42">
        <f t="shared" si="18"/>
        <v>245.49694584303143</v>
      </c>
      <c r="D221" s="42">
        <f t="shared" si="19"/>
        <v>536.82162301213816</v>
      </c>
      <c r="E221" s="43">
        <f t="shared" si="20"/>
        <v>291.32467716910674</v>
      </c>
    </row>
    <row r="222" spans="1:5">
      <c r="A222" s="9">
        <f t="shared" si="17"/>
        <v>215</v>
      </c>
      <c r="B222" s="44">
        <f t="shared" si="21"/>
        <v>58627.942325158612</v>
      </c>
      <c r="C222" s="42">
        <f t="shared" si="18"/>
        <v>244.28309302149356</v>
      </c>
      <c r="D222" s="42">
        <f t="shared" si="19"/>
        <v>536.82162301213816</v>
      </c>
      <c r="E222" s="43">
        <f t="shared" si="20"/>
        <v>292.53852999064463</v>
      </c>
    </row>
    <row r="223" spans="1:5">
      <c r="A223" s="9">
        <f t="shared" si="17"/>
        <v>216</v>
      </c>
      <c r="B223" s="44">
        <f t="shared" si="21"/>
        <v>58335.403795167971</v>
      </c>
      <c r="C223" s="42">
        <f t="shared" si="18"/>
        <v>243.06418247986559</v>
      </c>
      <c r="D223" s="42">
        <f t="shared" si="19"/>
        <v>536.82162301213816</v>
      </c>
      <c r="E223" s="43">
        <f t="shared" si="20"/>
        <v>293.75744053227254</v>
      </c>
    </row>
    <row r="224" spans="1:5">
      <c r="A224" s="9">
        <f t="shared" si="17"/>
        <v>217</v>
      </c>
      <c r="B224" s="44">
        <f t="shared" si="21"/>
        <v>58041.646354635697</v>
      </c>
      <c r="C224" s="42">
        <f t="shared" si="18"/>
        <v>241.84019314431461</v>
      </c>
      <c r="D224" s="42">
        <f t="shared" si="19"/>
        <v>536.82162301213816</v>
      </c>
      <c r="E224" s="43">
        <f t="shared" si="20"/>
        <v>294.98142986782352</v>
      </c>
    </row>
    <row r="225" spans="1:5">
      <c r="A225" s="9">
        <f t="shared" si="17"/>
        <v>218</v>
      </c>
      <c r="B225" s="44">
        <f t="shared" si="21"/>
        <v>57746.664924767872</v>
      </c>
      <c r="C225" s="42">
        <f t="shared" si="18"/>
        <v>240.61110385319867</v>
      </c>
      <c r="D225" s="42">
        <f t="shared" si="19"/>
        <v>536.82162301213816</v>
      </c>
      <c r="E225" s="43">
        <f t="shared" si="20"/>
        <v>296.21051915893952</v>
      </c>
    </row>
    <row r="226" spans="1:5">
      <c r="A226" s="9">
        <f t="shared" si="17"/>
        <v>219</v>
      </c>
      <c r="B226" s="44">
        <f t="shared" si="21"/>
        <v>57450.454405608936</v>
      </c>
      <c r="C226" s="42">
        <f t="shared" si="18"/>
        <v>239.37689335670305</v>
      </c>
      <c r="D226" s="42">
        <f t="shared" si="19"/>
        <v>536.82162301213816</v>
      </c>
      <c r="E226" s="43">
        <f t="shared" si="20"/>
        <v>297.44472965543514</v>
      </c>
    </row>
    <row r="227" spans="1:5">
      <c r="A227" s="9">
        <f t="shared" si="17"/>
        <v>220</v>
      </c>
      <c r="B227" s="44">
        <f t="shared" si="21"/>
        <v>57153.009675953501</v>
      </c>
      <c r="C227" s="42">
        <f t="shared" si="18"/>
        <v>238.1375403164721</v>
      </c>
      <c r="D227" s="42">
        <f t="shared" si="19"/>
        <v>536.82162301213816</v>
      </c>
      <c r="E227" s="43">
        <f t="shared" si="20"/>
        <v>298.68408269566606</v>
      </c>
    </row>
    <row r="228" spans="1:5">
      <c r="A228" s="9">
        <f t="shared" si="17"/>
        <v>221</v>
      </c>
      <c r="B228" s="44">
        <f t="shared" si="21"/>
        <v>56854.325593257832</v>
      </c>
      <c r="C228" s="42">
        <f t="shared" si="18"/>
        <v>236.8930233052404</v>
      </c>
      <c r="D228" s="42">
        <f t="shared" si="19"/>
        <v>536.82162301213816</v>
      </c>
      <c r="E228" s="43">
        <f t="shared" si="20"/>
        <v>299.92859970689778</v>
      </c>
    </row>
    <row r="229" spans="1:5">
      <c r="A229" s="9">
        <f t="shared" si="17"/>
        <v>222</v>
      </c>
      <c r="B229" s="44">
        <f t="shared" si="21"/>
        <v>56554.396993550938</v>
      </c>
      <c r="C229" s="42">
        <f t="shared" si="18"/>
        <v>235.6433208064615</v>
      </c>
      <c r="D229" s="42">
        <f t="shared" si="19"/>
        <v>536.82162301213816</v>
      </c>
      <c r="E229" s="43">
        <f t="shared" si="20"/>
        <v>301.17830220567669</v>
      </c>
    </row>
    <row r="230" spans="1:5">
      <c r="A230" s="9">
        <f t="shared" si="17"/>
        <v>223</v>
      </c>
      <c r="B230" s="44">
        <f t="shared" si="21"/>
        <v>56253.218691345261</v>
      </c>
      <c r="C230" s="42">
        <f t="shared" si="18"/>
        <v>234.38841121393793</v>
      </c>
      <c r="D230" s="42">
        <f t="shared" si="19"/>
        <v>536.82162301213816</v>
      </c>
      <c r="E230" s="43">
        <f t="shared" si="20"/>
        <v>302.4332117982002</v>
      </c>
    </row>
    <row r="231" spans="1:5">
      <c r="A231" s="9">
        <f t="shared" si="17"/>
        <v>224</v>
      </c>
      <c r="B231" s="44">
        <f t="shared" si="21"/>
        <v>55950.785479547063</v>
      </c>
      <c r="C231" s="42">
        <f t="shared" si="18"/>
        <v>233.12827283144517</v>
      </c>
      <c r="D231" s="42">
        <f t="shared" si="19"/>
        <v>536.82162301213816</v>
      </c>
      <c r="E231" s="43">
        <f t="shared" si="20"/>
        <v>303.69335018069296</v>
      </c>
    </row>
    <row r="232" spans="1:5">
      <c r="A232" s="9">
        <f t="shared" si="17"/>
        <v>225</v>
      </c>
      <c r="B232" s="44">
        <f t="shared" si="21"/>
        <v>55647.092129366371</v>
      </c>
      <c r="C232" s="42">
        <f t="shared" si="18"/>
        <v>231.86288387235922</v>
      </c>
      <c r="D232" s="42">
        <f t="shared" si="19"/>
        <v>536.82162301213816</v>
      </c>
      <c r="E232" s="43">
        <f t="shared" si="20"/>
        <v>304.95873913977891</v>
      </c>
    </row>
    <row r="233" spans="1:5">
      <c r="A233" s="9">
        <f t="shared" si="17"/>
        <v>226</v>
      </c>
      <c r="B233" s="44">
        <f t="shared" si="21"/>
        <v>55342.133390226591</v>
      </c>
      <c r="C233" s="42">
        <f t="shared" si="18"/>
        <v>230.59222245927666</v>
      </c>
      <c r="D233" s="42">
        <f t="shared" si="19"/>
        <v>536.82162301213816</v>
      </c>
      <c r="E233" s="43">
        <f t="shared" si="20"/>
        <v>306.22940055286153</v>
      </c>
    </row>
    <row r="234" spans="1:5">
      <c r="A234" s="9">
        <f t="shared" si="17"/>
        <v>227</v>
      </c>
      <c r="B234" s="44">
        <f t="shared" si="21"/>
        <v>55035.90398967373</v>
      </c>
      <c r="C234" s="42">
        <f t="shared" si="18"/>
        <v>229.31626662363985</v>
      </c>
      <c r="D234" s="42">
        <f t="shared" si="19"/>
        <v>536.82162301213816</v>
      </c>
      <c r="E234" s="43">
        <f t="shared" si="20"/>
        <v>307.50535638849829</v>
      </c>
    </row>
    <row r="235" spans="1:5">
      <c r="A235" s="9">
        <f t="shared" si="17"/>
        <v>228</v>
      </c>
      <c r="B235" s="44">
        <f t="shared" si="21"/>
        <v>54728.398633285229</v>
      </c>
      <c r="C235" s="42">
        <f t="shared" si="18"/>
        <v>228.03499430535425</v>
      </c>
      <c r="D235" s="42">
        <f t="shared" si="19"/>
        <v>536.82162301213816</v>
      </c>
      <c r="E235" s="43">
        <f t="shared" si="20"/>
        <v>308.78662870678392</v>
      </c>
    </row>
    <row r="236" spans="1:5">
      <c r="A236" s="9">
        <f t="shared" si="17"/>
        <v>229</v>
      </c>
      <c r="B236" s="44">
        <f t="shared" si="21"/>
        <v>54419.612004578448</v>
      </c>
      <c r="C236" s="42">
        <f t="shared" si="18"/>
        <v>226.74838335240941</v>
      </c>
      <c r="D236" s="42">
        <f t="shared" si="19"/>
        <v>536.82162301213816</v>
      </c>
      <c r="E236" s="43">
        <f t="shared" si="20"/>
        <v>310.07323965972876</v>
      </c>
    </row>
    <row r="237" spans="1:5">
      <c r="A237" s="9">
        <f t="shared" si="17"/>
        <v>230</v>
      </c>
      <c r="B237" s="44">
        <f t="shared" si="21"/>
        <v>54109.538764918718</v>
      </c>
      <c r="C237" s="42">
        <f t="shared" si="18"/>
        <v>225.45641152049382</v>
      </c>
      <c r="D237" s="42">
        <f t="shared" si="19"/>
        <v>536.82162301213816</v>
      </c>
      <c r="E237" s="43">
        <f t="shared" si="20"/>
        <v>311.36521149164435</v>
      </c>
    </row>
    <row r="238" spans="1:5">
      <c r="A238" s="9">
        <f t="shared" si="17"/>
        <v>231</v>
      </c>
      <c r="B238" s="44">
        <f t="shared" si="21"/>
        <v>53798.17355342707</v>
      </c>
      <c r="C238" s="42">
        <f t="shared" si="18"/>
        <v>224.15905647261195</v>
      </c>
      <c r="D238" s="42">
        <f t="shared" si="19"/>
        <v>536.82162301213816</v>
      </c>
      <c r="E238" s="43">
        <f t="shared" si="20"/>
        <v>312.66256653952621</v>
      </c>
    </row>
    <row r="239" spans="1:5">
      <c r="A239" s="9">
        <f t="shared" si="17"/>
        <v>232</v>
      </c>
      <c r="B239" s="44">
        <f t="shared" si="21"/>
        <v>53485.510986887544</v>
      </c>
      <c r="C239" s="42">
        <f t="shared" si="18"/>
        <v>222.8562957786973</v>
      </c>
      <c r="D239" s="42">
        <f t="shared" si="19"/>
        <v>536.82162301213816</v>
      </c>
      <c r="E239" s="43">
        <f t="shared" si="20"/>
        <v>313.96532723344086</v>
      </c>
    </row>
    <row r="240" spans="1:5">
      <c r="A240" s="9">
        <f t="shared" si="17"/>
        <v>233</v>
      </c>
      <c r="B240" s="44">
        <f t="shared" si="21"/>
        <v>53171.545659654104</v>
      </c>
      <c r="C240" s="42">
        <f t="shared" si="18"/>
        <v>221.54810691522445</v>
      </c>
      <c r="D240" s="42">
        <f t="shared" si="19"/>
        <v>536.82162301213816</v>
      </c>
      <c r="E240" s="43">
        <f t="shared" si="20"/>
        <v>315.27351609691368</v>
      </c>
    </row>
    <row r="241" spans="1:5">
      <c r="A241" s="9">
        <f t="shared" si="17"/>
        <v>234</v>
      </c>
      <c r="B241" s="44">
        <f t="shared" si="21"/>
        <v>52856.272143557188</v>
      </c>
      <c r="C241" s="42">
        <f t="shared" si="18"/>
        <v>220.23446726482095</v>
      </c>
      <c r="D241" s="42">
        <f t="shared" si="19"/>
        <v>536.82162301213816</v>
      </c>
      <c r="E241" s="43">
        <f t="shared" si="20"/>
        <v>316.58715574731718</v>
      </c>
    </row>
    <row r="242" spans="1:5">
      <c r="A242" s="9">
        <f t="shared" si="17"/>
        <v>235</v>
      </c>
      <c r="B242" s="44">
        <f t="shared" si="21"/>
        <v>52539.684987809873</v>
      </c>
      <c r="C242" s="42">
        <f t="shared" si="18"/>
        <v>218.91535411587344</v>
      </c>
      <c r="D242" s="42">
        <f t="shared" si="19"/>
        <v>536.82162301213816</v>
      </c>
      <c r="E242" s="43">
        <f t="shared" si="20"/>
        <v>317.90626889626469</v>
      </c>
    </row>
    <row r="243" spans="1:5">
      <c r="A243" s="9">
        <f t="shared" si="17"/>
        <v>236</v>
      </c>
      <c r="B243" s="44">
        <f t="shared" si="21"/>
        <v>52221.778718913607</v>
      </c>
      <c r="C243" s="42">
        <f t="shared" si="18"/>
        <v>217.59074466213931</v>
      </c>
      <c r="D243" s="42">
        <f t="shared" si="19"/>
        <v>536.82162301213816</v>
      </c>
      <c r="E243" s="43">
        <f t="shared" si="20"/>
        <v>319.23087834999887</v>
      </c>
    </row>
    <row r="244" spans="1:5">
      <c r="A244" s="9">
        <f t="shared" si="17"/>
        <v>237</v>
      </c>
      <c r="B244" s="44">
        <f t="shared" si="21"/>
        <v>51902.547840563609</v>
      </c>
      <c r="C244" s="42">
        <f t="shared" si="18"/>
        <v>216.26061600234763</v>
      </c>
      <c r="D244" s="42">
        <f t="shared" si="19"/>
        <v>536.82162301213816</v>
      </c>
      <c r="E244" s="43">
        <f t="shared" si="20"/>
        <v>320.5610070097905</v>
      </c>
    </row>
    <row r="245" spans="1:5">
      <c r="A245" s="9">
        <f t="shared" si="17"/>
        <v>238</v>
      </c>
      <c r="B245" s="44">
        <f t="shared" si="21"/>
        <v>51581.986833553819</v>
      </c>
      <c r="C245" s="42">
        <f t="shared" si="18"/>
        <v>214.92494513980697</v>
      </c>
      <c r="D245" s="42">
        <f t="shared" si="19"/>
        <v>536.82162301213816</v>
      </c>
      <c r="E245" s="43">
        <f t="shared" si="20"/>
        <v>321.89667787233122</v>
      </c>
    </row>
    <row r="246" spans="1:5">
      <c r="A246" s="9">
        <f t="shared" si="17"/>
        <v>239</v>
      </c>
      <c r="B246" s="44">
        <f t="shared" si="21"/>
        <v>51260.090155681486</v>
      </c>
      <c r="C246" s="42">
        <f t="shared" si="18"/>
        <v>213.58370898200531</v>
      </c>
      <c r="D246" s="42">
        <f t="shared" si="19"/>
        <v>536.82162301213816</v>
      </c>
      <c r="E246" s="43">
        <f t="shared" si="20"/>
        <v>323.23791403013286</v>
      </c>
    </row>
    <row r="247" spans="1:5">
      <c r="A247" s="9">
        <f t="shared" si="17"/>
        <v>240</v>
      </c>
      <c r="B247" s="44">
        <f t="shared" si="21"/>
        <v>50936.852241651352</v>
      </c>
      <c r="C247" s="42">
        <f t="shared" si="18"/>
        <v>212.23688434021301</v>
      </c>
      <c r="D247" s="42">
        <f t="shared" si="19"/>
        <v>536.82162301213816</v>
      </c>
      <c r="E247" s="43">
        <f t="shared" si="20"/>
        <v>324.58473867192515</v>
      </c>
    </row>
    <row r="248" spans="1:5">
      <c r="A248" s="9">
        <f t="shared" si="17"/>
        <v>241</v>
      </c>
      <c r="B248" s="44">
        <f t="shared" si="21"/>
        <v>50612.267502979426</v>
      </c>
      <c r="C248" s="42">
        <f t="shared" si="18"/>
        <v>210.88444792908024</v>
      </c>
      <c r="D248" s="42">
        <f t="shared" si="19"/>
        <v>536.82162301213816</v>
      </c>
      <c r="E248" s="43">
        <f t="shared" si="20"/>
        <v>325.93717508305792</v>
      </c>
    </row>
    <row r="249" spans="1:5">
      <c r="A249" s="9">
        <f t="shared" si="17"/>
        <v>242</v>
      </c>
      <c r="B249" s="44">
        <f t="shared" si="21"/>
        <v>50286.330327896365</v>
      </c>
      <c r="C249" s="42">
        <f t="shared" si="18"/>
        <v>209.52637636623402</v>
      </c>
      <c r="D249" s="42">
        <f t="shared" si="19"/>
        <v>536.82162301213816</v>
      </c>
      <c r="E249" s="43">
        <f t="shared" si="20"/>
        <v>327.29524664590417</v>
      </c>
    </row>
    <row r="250" spans="1:5">
      <c r="A250" s="9">
        <f t="shared" si="17"/>
        <v>243</v>
      </c>
      <c r="B250" s="44">
        <f t="shared" si="21"/>
        <v>49959.035081250462</v>
      </c>
      <c r="C250" s="42">
        <f t="shared" si="18"/>
        <v>208.16264617187625</v>
      </c>
      <c r="D250" s="42">
        <f t="shared" si="19"/>
        <v>536.82162301213816</v>
      </c>
      <c r="E250" s="43">
        <f t="shared" si="20"/>
        <v>328.65897684026191</v>
      </c>
    </row>
    <row r="251" spans="1:5">
      <c r="A251" s="9">
        <f t="shared" si="17"/>
        <v>244</v>
      </c>
      <c r="B251" s="44">
        <f t="shared" si="21"/>
        <v>49630.376104410199</v>
      </c>
      <c r="C251" s="42">
        <f t="shared" si="18"/>
        <v>206.7932337683749</v>
      </c>
      <c r="D251" s="42">
        <f t="shared" si="19"/>
        <v>536.82162301213816</v>
      </c>
      <c r="E251" s="43">
        <f t="shared" si="20"/>
        <v>330.02838924376329</v>
      </c>
    </row>
    <row r="252" spans="1:5">
      <c r="A252" s="9">
        <f t="shared" si="17"/>
        <v>245</v>
      </c>
      <c r="B252" s="44">
        <f t="shared" si="21"/>
        <v>49300.347715166434</v>
      </c>
      <c r="C252" s="42">
        <f t="shared" si="18"/>
        <v>205.41811547985938</v>
      </c>
      <c r="D252" s="42">
        <f t="shared" si="19"/>
        <v>536.82162301213816</v>
      </c>
      <c r="E252" s="43">
        <f t="shared" si="20"/>
        <v>331.40350753227881</v>
      </c>
    </row>
    <row r="253" spans="1:5">
      <c r="A253" s="9">
        <f t="shared" si="17"/>
        <v>246</v>
      </c>
      <c r="B253" s="44">
        <f t="shared" si="21"/>
        <v>48968.944207634158</v>
      </c>
      <c r="C253" s="42">
        <f t="shared" si="18"/>
        <v>204.03726753180806</v>
      </c>
      <c r="D253" s="42">
        <f t="shared" si="19"/>
        <v>536.82162301213816</v>
      </c>
      <c r="E253" s="43">
        <f t="shared" si="20"/>
        <v>332.78435548033008</v>
      </c>
    </row>
    <row r="254" spans="1:5">
      <c r="A254" s="9">
        <f t="shared" si="17"/>
        <v>247</v>
      </c>
      <c r="B254" s="44">
        <f t="shared" si="21"/>
        <v>48636.159852153825</v>
      </c>
      <c r="C254" s="42">
        <f t="shared" si="18"/>
        <v>202.65066605064021</v>
      </c>
      <c r="D254" s="42">
        <f t="shared" si="19"/>
        <v>536.82162301213816</v>
      </c>
      <c r="E254" s="43">
        <f t="shared" si="20"/>
        <v>334.17095696149795</v>
      </c>
    </row>
    <row r="255" spans="1:5">
      <c r="A255" s="9">
        <f t="shared" si="17"/>
        <v>248</v>
      </c>
      <c r="B255" s="44">
        <f t="shared" si="21"/>
        <v>48301.988895192328</v>
      </c>
      <c r="C255" s="42">
        <f t="shared" si="18"/>
        <v>201.25828706330043</v>
      </c>
      <c r="D255" s="42">
        <f t="shared" si="19"/>
        <v>536.82162301213816</v>
      </c>
      <c r="E255" s="43">
        <f t="shared" si="20"/>
        <v>335.56333594883773</v>
      </c>
    </row>
    <row r="256" spans="1:5">
      <c r="A256" s="9">
        <f t="shared" si="17"/>
        <v>249</v>
      </c>
      <c r="B256" s="44">
        <f t="shared" si="21"/>
        <v>47966.425559243493</v>
      </c>
      <c r="C256" s="42">
        <f t="shared" si="18"/>
        <v>199.86010649684698</v>
      </c>
      <c r="D256" s="42">
        <f t="shared" si="19"/>
        <v>536.82162301213816</v>
      </c>
      <c r="E256" s="43">
        <f t="shared" si="20"/>
        <v>336.96151651529118</v>
      </c>
    </row>
    <row r="257" spans="1:5">
      <c r="A257" s="9">
        <f t="shared" si="17"/>
        <v>250</v>
      </c>
      <c r="B257" s="44">
        <f t="shared" si="21"/>
        <v>47629.464042728199</v>
      </c>
      <c r="C257" s="42">
        <f t="shared" si="18"/>
        <v>198.45610017803349</v>
      </c>
      <c r="D257" s="42">
        <f t="shared" si="19"/>
        <v>536.82162301213816</v>
      </c>
      <c r="E257" s="43">
        <f t="shared" si="20"/>
        <v>338.36552283410469</v>
      </c>
    </row>
    <row r="258" spans="1:5">
      <c r="A258" s="9">
        <f t="shared" si="17"/>
        <v>251</v>
      </c>
      <c r="B258" s="44">
        <f t="shared" si="21"/>
        <v>47291.098519894098</v>
      </c>
      <c r="C258" s="42">
        <f t="shared" si="18"/>
        <v>197.04624383289121</v>
      </c>
      <c r="D258" s="42">
        <f t="shared" si="19"/>
        <v>536.82162301213816</v>
      </c>
      <c r="E258" s="43">
        <f t="shared" si="20"/>
        <v>339.77537917924695</v>
      </c>
    </row>
    <row r="259" spans="1:5">
      <c r="A259" s="9">
        <f t="shared" si="17"/>
        <v>252</v>
      </c>
      <c r="B259" s="44">
        <f t="shared" si="21"/>
        <v>46951.323140714849</v>
      </c>
      <c r="C259" s="42">
        <f t="shared" si="18"/>
        <v>195.63051308631111</v>
      </c>
      <c r="D259" s="42">
        <f t="shared" si="19"/>
        <v>536.82162301213816</v>
      </c>
      <c r="E259" s="43">
        <f t="shared" si="20"/>
        <v>341.19110992582705</v>
      </c>
    </row>
    <row r="260" spans="1:5">
      <c r="A260" s="9">
        <f t="shared" si="17"/>
        <v>253</v>
      </c>
      <c r="B260" s="44">
        <f t="shared" si="21"/>
        <v>46610.13203078902</v>
      </c>
      <c r="C260" s="42">
        <f t="shared" si="18"/>
        <v>194.20888346162016</v>
      </c>
      <c r="D260" s="42">
        <f t="shared" si="19"/>
        <v>536.82162301213816</v>
      </c>
      <c r="E260" s="43">
        <f t="shared" si="20"/>
        <v>342.61273955051797</v>
      </c>
    </row>
    <row r="261" spans="1:5">
      <c r="A261" s="9">
        <f t="shared" si="17"/>
        <v>254</v>
      </c>
      <c r="B261" s="44">
        <f t="shared" si="21"/>
        <v>46267.519291238503</v>
      </c>
      <c r="C261" s="42">
        <f t="shared" si="18"/>
        <v>192.78133038015949</v>
      </c>
      <c r="D261" s="42">
        <f t="shared" si="19"/>
        <v>536.82162301213816</v>
      </c>
      <c r="E261" s="43">
        <f t="shared" si="20"/>
        <v>344.04029263197867</v>
      </c>
    </row>
    <row r="262" spans="1:5">
      <c r="A262" s="9">
        <f t="shared" si="17"/>
        <v>255</v>
      </c>
      <c r="B262" s="44">
        <f t="shared" si="21"/>
        <v>45923.478998606523</v>
      </c>
      <c r="C262" s="42">
        <f t="shared" si="18"/>
        <v>191.3478291608597</v>
      </c>
      <c r="D262" s="42">
        <f t="shared" si="19"/>
        <v>536.82162301213816</v>
      </c>
      <c r="E262" s="43">
        <f t="shared" si="20"/>
        <v>345.47379385127846</v>
      </c>
    </row>
    <row r="263" spans="1:5">
      <c r="A263" s="9">
        <f t="shared" si="17"/>
        <v>256</v>
      </c>
      <c r="B263" s="44">
        <f t="shared" si="21"/>
        <v>45578.005204755245</v>
      </c>
      <c r="C263" s="42">
        <f t="shared" si="18"/>
        <v>189.90835501981249</v>
      </c>
      <c r="D263" s="42">
        <f t="shared" si="19"/>
        <v>536.82162301213816</v>
      </c>
      <c r="E263" s="43">
        <f t="shared" si="20"/>
        <v>346.9132679923257</v>
      </c>
    </row>
    <row r="264" spans="1:5">
      <c r="A264" s="9">
        <f t="shared" si="17"/>
        <v>257</v>
      </c>
      <c r="B264" s="44">
        <f t="shared" si="21"/>
        <v>45231.091936762918</v>
      </c>
      <c r="C264" s="42">
        <f t="shared" si="18"/>
        <v>188.46288306984462</v>
      </c>
      <c r="D264" s="42">
        <f t="shared" si="19"/>
        <v>536.82162301213816</v>
      </c>
      <c r="E264" s="43">
        <f t="shared" si="20"/>
        <v>348.35873994229354</v>
      </c>
    </row>
    <row r="265" spans="1:5">
      <c r="A265" s="9">
        <f t="shared" ref="A265:A328" si="22">IF(ISNUMBER(A264),IF((1+A264)&gt;Duree,"",A264+1),"")</f>
        <v>258</v>
      </c>
      <c r="B265" s="44">
        <f t="shared" si="21"/>
        <v>44882.733196820627</v>
      </c>
      <c r="C265" s="42">
        <f t="shared" ref="C265:C328" si="23">IF(A265="","",-IPMT(Tx_annuel/12,Periode,Duree,Montant))</f>
        <v>187.0113883200851</v>
      </c>
      <c r="D265" s="42">
        <f t="shared" ref="D265:D328" si="24">IF(A265="","",Interets+Amortissements)</f>
        <v>536.82162301213816</v>
      </c>
      <c r="E265" s="43">
        <f t="shared" ref="E265:E328" si="25">IF(A265="","",-PPMT(Tx_annuel/12,Periode,Duree,Montant))</f>
        <v>349.81023469205309</v>
      </c>
    </row>
    <row r="266" spans="1:5">
      <c r="A266" s="9">
        <f t="shared" si="22"/>
        <v>259</v>
      </c>
      <c r="B266" s="44">
        <f t="shared" ref="B266:B329" si="26">IF(A266="","",B265-E265)</f>
        <v>44532.922962128578</v>
      </c>
      <c r="C266" s="42">
        <f t="shared" si="23"/>
        <v>185.55384567553494</v>
      </c>
      <c r="D266" s="42">
        <f t="shared" si="24"/>
        <v>536.82162301213816</v>
      </c>
      <c r="E266" s="43">
        <f t="shared" si="25"/>
        <v>351.26777733660322</v>
      </c>
    </row>
    <row r="267" spans="1:5">
      <c r="A267" s="9">
        <f t="shared" si="22"/>
        <v>260</v>
      </c>
      <c r="B267" s="44">
        <f t="shared" si="26"/>
        <v>44181.655184791976</v>
      </c>
      <c r="C267" s="42">
        <f t="shared" si="23"/>
        <v>184.09022993663214</v>
      </c>
      <c r="D267" s="42">
        <f t="shared" si="24"/>
        <v>536.82162301213816</v>
      </c>
      <c r="E267" s="43">
        <f t="shared" si="25"/>
        <v>352.73139307550605</v>
      </c>
    </row>
    <row r="268" spans="1:5">
      <c r="A268" s="9">
        <f t="shared" si="22"/>
        <v>261</v>
      </c>
      <c r="B268" s="44">
        <f t="shared" si="26"/>
        <v>43828.923791716472</v>
      </c>
      <c r="C268" s="42">
        <f t="shared" si="23"/>
        <v>182.62051579881773</v>
      </c>
      <c r="D268" s="42">
        <f t="shared" si="24"/>
        <v>536.82162301213816</v>
      </c>
      <c r="E268" s="43">
        <f t="shared" si="25"/>
        <v>354.20110721332043</v>
      </c>
    </row>
    <row r="269" spans="1:5">
      <c r="A269" s="9">
        <f t="shared" si="22"/>
        <v>262</v>
      </c>
      <c r="B269" s="44">
        <f t="shared" si="26"/>
        <v>43474.722684503155</v>
      </c>
      <c r="C269" s="42">
        <f t="shared" si="23"/>
        <v>181.1446778520955</v>
      </c>
      <c r="D269" s="42">
        <f t="shared" si="24"/>
        <v>536.82162301213816</v>
      </c>
      <c r="E269" s="43">
        <f t="shared" si="25"/>
        <v>355.67694516004269</v>
      </c>
    </row>
    <row r="270" spans="1:5">
      <c r="A270" s="9">
        <f t="shared" si="22"/>
        <v>263</v>
      </c>
      <c r="B270" s="44">
        <f t="shared" si="26"/>
        <v>43119.045739343113</v>
      </c>
      <c r="C270" s="42">
        <f t="shared" si="23"/>
        <v>179.66269058059527</v>
      </c>
      <c r="D270" s="42">
        <f t="shared" si="24"/>
        <v>536.82162301213816</v>
      </c>
      <c r="E270" s="43">
        <f t="shared" si="25"/>
        <v>357.15893243154289</v>
      </c>
    </row>
    <row r="271" spans="1:5">
      <c r="A271" s="9">
        <f t="shared" si="22"/>
        <v>264</v>
      </c>
      <c r="B271" s="44">
        <f t="shared" si="26"/>
        <v>42761.886806911571</v>
      </c>
      <c r="C271" s="42">
        <f t="shared" si="23"/>
        <v>178.17452836213039</v>
      </c>
      <c r="D271" s="42">
        <f t="shared" si="24"/>
        <v>536.82162301213816</v>
      </c>
      <c r="E271" s="43">
        <f t="shared" si="25"/>
        <v>358.64709465000777</v>
      </c>
    </row>
    <row r="272" spans="1:5">
      <c r="A272" s="9">
        <f t="shared" si="22"/>
        <v>265</v>
      </c>
      <c r="B272" s="44">
        <f t="shared" si="26"/>
        <v>42403.239712261566</v>
      </c>
      <c r="C272" s="42">
        <f t="shared" si="23"/>
        <v>176.68016546775544</v>
      </c>
      <c r="D272" s="42">
        <f t="shared" si="24"/>
        <v>536.82162301213816</v>
      </c>
      <c r="E272" s="43">
        <f t="shared" si="25"/>
        <v>360.14145754438272</v>
      </c>
    </row>
    <row r="273" spans="1:5">
      <c r="A273" s="9">
        <f t="shared" si="22"/>
        <v>266</v>
      </c>
      <c r="B273" s="44">
        <f t="shared" si="26"/>
        <v>42043.098254717181</v>
      </c>
      <c r="C273" s="42">
        <f t="shared" si="23"/>
        <v>175.17957606132063</v>
      </c>
      <c r="D273" s="42">
        <f t="shared" si="24"/>
        <v>536.82162301213816</v>
      </c>
      <c r="E273" s="43">
        <f t="shared" si="25"/>
        <v>361.64204695081753</v>
      </c>
    </row>
    <row r="274" spans="1:5">
      <c r="A274" s="9">
        <f t="shared" si="22"/>
        <v>267</v>
      </c>
      <c r="B274" s="44">
        <f t="shared" si="26"/>
        <v>41681.456207766365</v>
      </c>
      <c r="C274" s="42">
        <f t="shared" si="23"/>
        <v>173.67273419902546</v>
      </c>
      <c r="D274" s="42">
        <f t="shared" si="24"/>
        <v>536.82162301213816</v>
      </c>
      <c r="E274" s="43">
        <f t="shared" si="25"/>
        <v>363.14888881311271</v>
      </c>
    </row>
    <row r="275" spans="1:5">
      <c r="A275" s="9">
        <f t="shared" si="22"/>
        <v>268</v>
      </c>
      <c r="B275" s="44">
        <f t="shared" si="26"/>
        <v>41318.307318953252</v>
      </c>
      <c r="C275" s="42">
        <f t="shared" si="23"/>
        <v>172.159613828971</v>
      </c>
      <c r="D275" s="42">
        <f t="shared" si="24"/>
        <v>536.82162301213816</v>
      </c>
      <c r="E275" s="43">
        <f t="shared" si="25"/>
        <v>364.66200918316713</v>
      </c>
    </row>
    <row r="276" spans="1:5">
      <c r="A276" s="9">
        <f t="shared" si="22"/>
        <v>269</v>
      </c>
      <c r="B276" s="44">
        <f t="shared" si="26"/>
        <v>40953.645309770087</v>
      </c>
      <c r="C276" s="42">
        <f t="shared" si="23"/>
        <v>170.64018879070767</v>
      </c>
      <c r="D276" s="42">
        <f t="shared" si="24"/>
        <v>536.82162301213816</v>
      </c>
      <c r="E276" s="43">
        <f t="shared" si="25"/>
        <v>366.18143422143049</v>
      </c>
    </row>
    <row r="277" spans="1:5">
      <c r="A277" s="9">
        <f t="shared" si="22"/>
        <v>270</v>
      </c>
      <c r="B277" s="44">
        <f t="shared" si="26"/>
        <v>40587.463875548659</v>
      </c>
      <c r="C277" s="42">
        <f t="shared" si="23"/>
        <v>169.11443281478495</v>
      </c>
      <c r="D277" s="42">
        <f t="shared" si="24"/>
        <v>536.82162301213816</v>
      </c>
      <c r="E277" s="43">
        <f t="shared" si="25"/>
        <v>367.70719019735321</v>
      </c>
    </row>
    <row r="278" spans="1:5">
      <c r="A278" s="9">
        <f t="shared" si="22"/>
        <v>271</v>
      </c>
      <c r="B278" s="44">
        <f t="shared" si="26"/>
        <v>40219.756685351305</v>
      </c>
      <c r="C278" s="42">
        <f t="shared" si="23"/>
        <v>167.58231952229616</v>
      </c>
      <c r="D278" s="42">
        <f t="shared" si="24"/>
        <v>536.82162301213816</v>
      </c>
      <c r="E278" s="43">
        <f t="shared" si="25"/>
        <v>369.23930348984197</v>
      </c>
    </row>
    <row r="279" spans="1:5">
      <c r="A279" s="9">
        <f t="shared" si="22"/>
        <v>272</v>
      </c>
      <c r="B279" s="44">
        <f t="shared" si="26"/>
        <v>39850.517381861464</v>
      </c>
      <c r="C279" s="42">
        <f t="shared" si="23"/>
        <v>166.04382242442153</v>
      </c>
      <c r="D279" s="42">
        <f t="shared" si="24"/>
        <v>536.82162301213816</v>
      </c>
      <c r="E279" s="43">
        <f t="shared" si="25"/>
        <v>370.77780058771663</v>
      </c>
    </row>
    <row r="280" spans="1:5">
      <c r="A280" s="9">
        <f t="shared" si="22"/>
        <v>273</v>
      </c>
      <c r="B280" s="44">
        <f t="shared" si="26"/>
        <v>39479.739581273745</v>
      </c>
      <c r="C280" s="42">
        <f t="shared" si="23"/>
        <v>164.49891492197276</v>
      </c>
      <c r="D280" s="42">
        <f t="shared" si="24"/>
        <v>536.82162301213816</v>
      </c>
      <c r="E280" s="43">
        <f t="shared" si="25"/>
        <v>372.32270809016541</v>
      </c>
    </row>
    <row r="281" spans="1:5">
      <c r="A281" s="9">
        <f t="shared" si="22"/>
        <v>274</v>
      </c>
      <c r="B281" s="44">
        <f t="shared" si="26"/>
        <v>39107.416873183582</v>
      </c>
      <c r="C281" s="42">
        <f t="shared" si="23"/>
        <v>162.94757030493057</v>
      </c>
      <c r="D281" s="42">
        <f t="shared" si="24"/>
        <v>536.82162301213816</v>
      </c>
      <c r="E281" s="43">
        <f t="shared" si="25"/>
        <v>373.87405270720762</v>
      </c>
    </row>
    <row r="282" spans="1:5">
      <c r="A282" s="9">
        <f t="shared" si="22"/>
        <v>275</v>
      </c>
      <c r="B282" s="44">
        <f t="shared" si="26"/>
        <v>38733.542820476374</v>
      </c>
      <c r="C282" s="42">
        <f t="shared" si="23"/>
        <v>161.3897617519838</v>
      </c>
      <c r="D282" s="42">
        <f t="shared" si="24"/>
        <v>536.82162301213816</v>
      </c>
      <c r="E282" s="43">
        <f t="shared" si="25"/>
        <v>375.43186126015439</v>
      </c>
    </row>
    <row r="283" spans="1:5">
      <c r="A283" s="9">
        <f t="shared" si="22"/>
        <v>276</v>
      </c>
      <c r="B283" s="44">
        <f t="shared" si="26"/>
        <v>38358.110959216217</v>
      </c>
      <c r="C283" s="42">
        <f t="shared" si="23"/>
        <v>159.8254623300665</v>
      </c>
      <c r="D283" s="42">
        <f t="shared" si="24"/>
        <v>536.82162301213816</v>
      </c>
      <c r="E283" s="43">
        <f t="shared" si="25"/>
        <v>376.99616068207166</v>
      </c>
    </row>
    <row r="284" spans="1:5">
      <c r="A284" s="9">
        <f t="shared" si="22"/>
        <v>277</v>
      </c>
      <c r="B284" s="44">
        <f t="shared" si="26"/>
        <v>37981.114798534145</v>
      </c>
      <c r="C284" s="42">
        <f t="shared" si="23"/>
        <v>158.25464499389128</v>
      </c>
      <c r="D284" s="42">
        <f t="shared" si="24"/>
        <v>536.82162301213816</v>
      </c>
      <c r="E284" s="43">
        <f t="shared" si="25"/>
        <v>378.56697801824691</v>
      </c>
    </row>
    <row r="285" spans="1:5">
      <c r="A285" s="9">
        <f t="shared" si="22"/>
        <v>278</v>
      </c>
      <c r="B285" s="44">
        <f t="shared" si="26"/>
        <v>37602.547820515902</v>
      </c>
      <c r="C285" s="42">
        <f t="shared" si="23"/>
        <v>156.67728258548183</v>
      </c>
      <c r="D285" s="42">
        <f t="shared" si="24"/>
        <v>536.82162301213816</v>
      </c>
      <c r="E285" s="43">
        <f t="shared" si="25"/>
        <v>380.1443404266563</v>
      </c>
    </row>
    <row r="286" spans="1:5">
      <c r="A286" s="9">
        <f t="shared" si="22"/>
        <v>279</v>
      </c>
      <c r="B286" s="44">
        <f t="shared" si="26"/>
        <v>37222.403480089248</v>
      </c>
      <c r="C286" s="42">
        <f t="shared" si="23"/>
        <v>155.09334783370409</v>
      </c>
      <c r="D286" s="42">
        <f t="shared" si="24"/>
        <v>536.82162301213816</v>
      </c>
      <c r="E286" s="43">
        <f t="shared" si="25"/>
        <v>381.72827517843405</v>
      </c>
    </row>
    <row r="287" spans="1:5">
      <c r="A287" s="9">
        <f t="shared" si="22"/>
        <v>280</v>
      </c>
      <c r="B287" s="44">
        <f t="shared" si="26"/>
        <v>36840.675204910811</v>
      </c>
      <c r="C287" s="42">
        <f t="shared" si="23"/>
        <v>153.50281335379381</v>
      </c>
      <c r="D287" s="42">
        <f t="shared" si="24"/>
        <v>536.82162301213816</v>
      </c>
      <c r="E287" s="43">
        <f t="shared" si="25"/>
        <v>383.31880965834432</v>
      </c>
    </row>
    <row r="288" spans="1:5">
      <c r="A288" s="9">
        <f t="shared" si="22"/>
        <v>281</v>
      </c>
      <c r="B288" s="44">
        <f t="shared" si="26"/>
        <v>36457.356395252464</v>
      </c>
      <c r="C288" s="42">
        <f t="shared" si="23"/>
        <v>151.90565164688425</v>
      </c>
      <c r="D288" s="42">
        <f t="shared" si="24"/>
        <v>536.82162301213816</v>
      </c>
      <c r="E288" s="43">
        <f t="shared" si="25"/>
        <v>384.91597136525388</v>
      </c>
    </row>
    <row r="289" spans="1:5">
      <c r="A289" s="9">
        <f t="shared" si="22"/>
        <v>282</v>
      </c>
      <c r="B289" s="44">
        <f t="shared" si="26"/>
        <v>36072.440423887208</v>
      </c>
      <c r="C289" s="42">
        <f t="shared" si="23"/>
        <v>150.30183509952911</v>
      </c>
      <c r="D289" s="42">
        <f t="shared" si="24"/>
        <v>536.82162301213816</v>
      </c>
      <c r="E289" s="43">
        <f t="shared" si="25"/>
        <v>386.51978791260905</v>
      </c>
    </row>
    <row r="290" spans="1:5">
      <c r="A290" s="9">
        <f t="shared" si="22"/>
        <v>283</v>
      </c>
      <c r="B290" s="44">
        <f t="shared" si="26"/>
        <v>35685.920635974602</v>
      </c>
      <c r="C290" s="42">
        <f t="shared" si="23"/>
        <v>148.69133598322637</v>
      </c>
      <c r="D290" s="42">
        <f t="shared" si="24"/>
        <v>536.82162301213816</v>
      </c>
      <c r="E290" s="43">
        <f t="shared" si="25"/>
        <v>388.13028702891177</v>
      </c>
    </row>
    <row r="291" spans="1:5">
      <c r="A291" s="9">
        <f t="shared" si="22"/>
        <v>284</v>
      </c>
      <c r="B291" s="44">
        <f t="shared" si="26"/>
        <v>35297.790348945688</v>
      </c>
      <c r="C291" s="42">
        <f t="shared" si="23"/>
        <v>147.07412645393924</v>
      </c>
      <c r="D291" s="42">
        <f t="shared" si="24"/>
        <v>536.82162301213816</v>
      </c>
      <c r="E291" s="43">
        <f t="shared" si="25"/>
        <v>389.74749655819892</v>
      </c>
    </row>
    <row r="292" spans="1:5">
      <c r="A292" s="9">
        <f t="shared" si="22"/>
        <v>285</v>
      </c>
      <c r="B292" s="44">
        <f t="shared" si="26"/>
        <v>34908.042852387487</v>
      </c>
      <c r="C292" s="42">
        <f t="shared" si="23"/>
        <v>145.45017855161325</v>
      </c>
      <c r="D292" s="42">
        <f t="shared" si="24"/>
        <v>536.82162301213816</v>
      </c>
      <c r="E292" s="43">
        <f t="shared" si="25"/>
        <v>391.37144446052491</v>
      </c>
    </row>
    <row r="293" spans="1:5">
      <c r="A293" s="9">
        <f t="shared" si="22"/>
        <v>286</v>
      </c>
      <c r="B293" s="44">
        <f t="shared" si="26"/>
        <v>34516.671407926959</v>
      </c>
      <c r="C293" s="42">
        <f t="shared" si="23"/>
        <v>143.81946419969464</v>
      </c>
      <c r="D293" s="42">
        <f t="shared" si="24"/>
        <v>536.82162301213816</v>
      </c>
      <c r="E293" s="43">
        <f t="shared" si="25"/>
        <v>393.00215881244355</v>
      </c>
    </row>
    <row r="294" spans="1:5">
      <c r="A294" s="9">
        <f t="shared" si="22"/>
        <v>287</v>
      </c>
      <c r="B294" s="44">
        <f t="shared" si="26"/>
        <v>34123.669249114515</v>
      </c>
      <c r="C294" s="42">
        <f t="shared" si="23"/>
        <v>142.18195520464263</v>
      </c>
      <c r="D294" s="42">
        <f t="shared" si="24"/>
        <v>536.82162301213816</v>
      </c>
      <c r="E294" s="43">
        <f t="shared" si="25"/>
        <v>394.63966780749553</v>
      </c>
    </row>
    <row r="295" spans="1:5">
      <c r="A295" s="9">
        <f t="shared" si="22"/>
        <v>288</v>
      </c>
      <c r="B295" s="44">
        <f t="shared" si="26"/>
        <v>33729.029581307019</v>
      </c>
      <c r="C295" s="42">
        <f t="shared" si="23"/>
        <v>140.53762325544471</v>
      </c>
      <c r="D295" s="42">
        <f t="shared" si="24"/>
        <v>536.82162301213816</v>
      </c>
      <c r="E295" s="43">
        <f t="shared" si="25"/>
        <v>396.28399975669345</v>
      </c>
    </row>
    <row r="296" spans="1:5">
      <c r="A296" s="9">
        <f t="shared" si="22"/>
        <v>289</v>
      </c>
      <c r="B296" s="44">
        <f t="shared" si="26"/>
        <v>33332.745581550327</v>
      </c>
      <c r="C296" s="42">
        <f t="shared" si="23"/>
        <v>138.88643992312524</v>
      </c>
      <c r="D296" s="42">
        <f t="shared" si="24"/>
        <v>536.82162301213816</v>
      </c>
      <c r="E296" s="43">
        <f t="shared" si="25"/>
        <v>397.93518308901292</v>
      </c>
    </row>
    <row r="297" spans="1:5">
      <c r="A297" s="9">
        <f t="shared" si="22"/>
        <v>290</v>
      </c>
      <c r="B297" s="44">
        <f t="shared" si="26"/>
        <v>32934.810398461312</v>
      </c>
      <c r="C297" s="42">
        <f t="shared" si="23"/>
        <v>137.22837666025418</v>
      </c>
      <c r="D297" s="42">
        <f t="shared" si="24"/>
        <v>536.82162301213816</v>
      </c>
      <c r="E297" s="43">
        <f t="shared" si="25"/>
        <v>399.59324635188398</v>
      </c>
    </row>
    <row r="298" spans="1:5">
      <c r="A298" s="9">
        <f t="shared" si="22"/>
        <v>291</v>
      </c>
      <c r="B298" s="44">
        <f t="shared" si="26"/>
        <v>32535.217152109428</v>
      </c>
      <c r="C298" s="42">
        <f t="shared" si="23"/>
        <v>135.56340480045449</v>
      </c>
      <c r="D298" s="42">
        <f t="shared" si="24"/>
        <v>536.82162301213816</v>
      </c>
      <c r="E298" s="43">
        <f t="shared" si="25"/>
        <v>401.2582182116837</v>
      </c>
    </row>
    <row r="299" spans="1:5">
      <c r="A299" s="9">
        <f t="shared" si="22"/>
        <v>292</v>
      </c>
      <c r="B299" s="44">
        <f t="shared" si="26"/>
        <v>32133.958933897746</v>
      </c>
      <c r="C299" s="42">
        <f t="shared" si="23"/>
        <v>133.89149555790621</v>
      </c>
      <c r="D299" s="42">
        <f t="shared" si="24"/>
        <v>536.82162301213816</v>
      </c>
      <c r="E299" s="43">
        <f t="shared" si="25"/>
        <v>402.93012745423198</v>
      </c>
    </row>
    <row r="300" spans="1:5">
      <c r="A300" s="9">
        <f t="shared" si="22"/>
        <v>293</v>
      </c>
      <c r="B300" s="44">
        <f t="shared" si="26"/>
        <v>31731.028806443515</v>
      </c>
      <c r="C300" s="42">
        <f t="shared" si="23"/>
        <v>132.21262002684693</v>
      </c>
      <c r="D300" s="42">
        <f t="shared" si="24"/>
        <v>536.82162301213816</v>
      </c>
      <c r="E300" s="43">
        <f t="shared" si="25"/>
        <v>404.60900298529123</v>
      </c>
    </row>
    <row r="301" spans="1:5">
      <c r="A301" s="9">
        <f t="shared" si="22"/>
        <v>294</v>
      </c>
      <c r="B301" s="44">
        <f t="shared" si="26"/>
        <v>31326.419803458222</v>
      </c>
      <c r="C301" s="42">
        <f t="shared" si="23"/>
        <v>130.5267491810749</v>
      </c>
      <c r="D301" s="42">
        <f t="shared" si="24"/>
        <v>536.82162301213816</v>
      </c>
      <c r="E301" s="43">
        <f t="shared" si="25"/>
        <v>406.29487383106323</v>
      </c>
    </row>
    <row r="302" spans="1:5">
      <c r="A302" s="9">
        <f t="shared" si="22"/>
        <v>295</v>
      </c>
      <c r="B302" s="44">
        <f t="shared" si="26"/>
        <v>30920.12492962716</v>
      </c>
      <c r="C302" s="42">
        <f t="shared" si="23"/>
        <v>128.83385387344509</v>
      </c>
      <c r="D302" s="42">
        <f t="shared" si="24"/>
        <v>536.82162301213816</v>
      </c>
      <c r="E302" s="43">
        <f t="shared" si="25"/>
        <v>407.98776913869307</v>
      </c>
    </row>
    <row r="303" spans="1:5">
      <c r="A303" s="9">
        <f t="shared" si="22"/>
        <v>296</v>
      </c>
      <c r="B303" s="44">
        <f t="shared" si="26"/>
        <v>30512.137160488466</v>
      </c>
      <c r="C303" s="42">
        <f t="shared" si="23"/>
        <v>127.13390483536737</v>
      </c>
      <c r="D303" s="42">
        <f t="shared" si="24"/>
        <v>536.82162301213816</v>
      </c>
      <c r="E303" s="43">
        <f t="shared" si="25"/>
        <v>409.68771817677077</v>
      </c>
    </row>
    <row r="304" spans="1:5">
      <c r="A304" s="9">
        <f t="shared" si="22"/>
        <v>297</v>
      </c>
      <c r="B304" s="44">
        <f t="shared" si="26"/>
        <v>30102.449442311696</v>
      </c>
      <c r="C304" s="42">
        <f t="shared" si="23"/>
        <v>125.42687267629759</v>
      </c>
      <c r="D304" s="42">
        <f t="shared" si="24"/>
        <v>536.82162301213816</v>
      </c>
      <c r="E304" s="43">
        <f t="shared" si="25"/>
        <v>411.39475033584057</v>
      </c>
    </row>
    <row r="305" spans="1:5">
      <c r="A305" s="9">
        <f t="shared" si="22"/>
        <v>298</v>
      </c>
      <c r="B305" s="44">
        <f t="shared" si="26"/>
        <v>29691.054691975856</v>
      </c>
      <c r="C305" s="42">
        <f t="shared" si="23"/>
        <v>123.71272788323185</v>
      </c>
      <c r="D305" s="42">
        <f t="shared" si="24"/>
        <v>536.82162301213816</v>
      </c>
      <c r="E305" s="43">
        <f t="shared" si="25"/>
        <v>413.10889512890628</v>
      </c>
    </row>
    <row r="306" spans="1:5">
      <c r="A306" s="9">
        <f t="shared" si="22"/>
        <v>299</v>
      </c>
      <c r="B306" s="44">
        <f t="shared" si="26"/>
        <v>29277.945796846951</v>
      </c>
      <c r="C306" s="42">
        <f t="shared" si="23"/>
        <v>121.99144082019436</v>
      </c>
      <c r="D306" s="42">
        <f t="shared" si="24"/>
        <v>536.82162301213816</v>
      </c>
      <c r="E306" s="43">
        <f t="shared" si="25"/>
        <v>414.83018219194378</v>
      </c>
    </row>
    <row r="307" spans="1:5">
      <c r="A307" s="9">
        <f t="shared" si="22"/>
        <v>300</v>
      </c>
      <c r="B307" s="44">
        <f t="shared" si="26"/>
        <v>28863.115614655006</v>
      </c>
      <c r="C307" s="42">
        <f t="shared" si="23"/>
        <v>120.26298172772803</v>
      </c>
      <c r="D307" s="42">
        <f t="shared" si="24"/>
        <v>536.82162301213816</v>
      </c>
      <c r="E307" s="43">
        <f t="shared" si="25"/>
        <v>416.5586412844101</v>
      </c>
    </row>
    <row r="308" spans="1:5">
      <c r="A308" s="9">
        <f t="shared" si="22"/>
        <v>301</v>
      </c>
      <c r="B308" s="44">
        <f t="shared" si="26"/>
        <v>28446.556973370596</v>
      </c>
      <c r="C308" s="42">
        <f t="shared" si="23"/>
        <v>118.52732072237656</v>
      </c>
      <c r="D308" s="42">
        <f t="shared" si="24"/>
        <v>536.82162301213816</v>
      </c>
      <c r="E308" s="43">
        <f t="shared" si="25"/>
        <v>418.29430228976162</v>
      </c>
    </row>
    <row r="309" spans="1:5">
      <c r="A309" s="9">
        <f t="shared" si="22"/>
        <v>302</v>
      </c>
      <c r="B309" s="44">
        <f t="shared" si="26"/>
        <v>28028.262671080833</v>
      </c>
      <c r="C309" s="42">
        <f t="shared" si="23"/>
        <v>116.78442779616914</v>
      </c>
      <c r="D309" s="42">
        <f t="shared" si="24"/>
        <v>536.82162301213816</v>
      </c>
      <c r="E309" s="43">
        <f t="shared" si="25"/>
        <v>420.03719521596901</v>
      </c>
    </row>
    <row r="310" spans="1:5">
      <c r="A310" s="9">
        <f t="shared" si="22"/>
        <v>303</v>
      </c>
      <c r="B310" s="44">
        <f t="shared" si="26"/>
        <v>27608.225475864863</v>
      </c>
      <c r="C310" s="42">
        <f t="shared" si="23"/>
        <v>115.03427281610226</v>
      </c>
      <c r="D310" s="42">
        <f t="shared" si="24"/>
        <v>536.82162301213816</v>
      </c>
      <c r="E310" s="43">
        <f t="shared" si="25"/>
        <v>421.7873501960359</v>
      </c>
    </row>
    <row r="311" spans="1:5">
      <c r="A311" s="9">
        <f t="shared" si="22"/>
        <v>304</v>
      </c>
      <c r="B311" s="44">
        <f t="shared" si="26"/>
        <v>27186.438125668828</v>
      </c>
      <c r="C311" s="42">
        <f t="shared" si="23"/>
        <v>113.27682552361875</v>
      </c>
      <c r="D311" s="42">
        <f t="shared" si="24"/>
        <v>536.82162301213816</v>
      </c>
      <c r="E311" s="43">
        <f t="shared" si="25"/>
        <v>423.54479748851941</v>
      </c>
    </row>
    <row r="312" spans="1:5">
      <c r="A312" s="9">
        <f t="shared" si="22"/>
        <v>305</v>
      </c>
      <c r="B312" s="44">
        <f t="shared" si="26"/>
        <v>26762.893328180307</v>
      </c>
      <c r="C312" s="42">
        <f t="shared" si="23"/>
        <v>111.51205553408363</v>
      </c>
      <c r="D312" s="42">
        <f t="shared" si="24"/>
        <v>536.82162301213816</v>
      </c>
      <c r="E312" s="43">
        <f t="shared" si="25"/>
        <v>425.30956747805453</v>
      </c>
    </row>
    <row r="313" spans="1:5">
      <c r="A313" s="9">
        <f t="shared" si="22"/>
        <v>306</v>
      </c>
      <c r="B313" s="44">
        <f t="shared" si="26"/>
        <v>26337.583760702251</v>
      </c>
      <c r="C313" s="42">
        <f t="shared" si="23"/>
        <v>109.73993233625831</v>
      </c>
      <c r="D313" s="42">
        <f t="shared" si="24"/>
        <v>536.82162301213816</v>
      </c>
      <c r="E313" s="43">
        <f t="shared" si="25"/>
        <v>427.08169067587983</v>
      </c>
    </row>
    <row r="314" spans="1:5">
      <c r="A314" s="9">
        <f t="shared" si="22"/>
        <v>307</v>
      </c>
      <c r="B314" s="44">
        <f t="shared" si="26"/>
        <v>25910.50207002637</v>
      </c>
      <c r="C314" s="42">
        <f t="shared" si="23"/>
        <v>107.96042529177551</v>
      </c>
      <c r="D314" s="42">
        <f t="shared" si="24"/>
        <v>536.82162301213816</v>
      </c>
      <c r="E314" s="43">
        <f t="shared" si="25"/>
        <v>428.86119772036267</v>
      </c>
    </row>
    <row r="315" spans="1:5">
      <c r="A315" s="9">
        <f t="shared" si="22"/>
        <v>308</v>
      </c>
      <c r="B315" s="44">
        <f t="shared" si="26"/>
        <v>25481.640872306009</v>
      </c>
      <c r="C315" s="42">
        <f t="shared" si="23"/>
        <v>106.17350363460719</v>
      </c>
      <c r="D315" s="42">
        <f t="shared" si="24"/>
        <v>536.82162301213816</v>
      </c>
      <c r="E315" s="43">
        <f t="shared" si="25"/>
        <v>430.64811937753097</v>
      </c>
    </row>
    <row r="316" spans="1:5">
      <c r="A316" s="9">
        <f t="shared" si="22"/>
        <v>309</v>
      </c>
      <c r="B316" s="44">
        <f t="shared" si="26"/>
        <v>25050.992752928476</v>
      </c>
      <c r="C316" s="42">
        <f t="shared" si="23"/>
        <v>104.37913647053404</v>
      </c>
      <c r="D316" s="42">
        <f t="shared" si="24"/>
        <v>536.82162301213816</v>
      </c>
      <c r="E316" s="43">
        <f t="shared" si="25"/>
        <v>432.44248654160413</v>
      </c>
    </row>
    <row r="317" spans="1:5">
      <c r="A317" s="9">
        <f t="shared" si="22"/>
        <v>310</v>
      </c>
      <c r="B317" s="44">
        <f t="shared" si="26"/>
        <v>24618.550266386872</v>
      </c>
      <c r="C317" s="42">
        <f t="shared" si="23"/>
        <v>102.5772927766108</v>
      </c>
      <c r="D317" s="42">
        <f t="shared" si="24"/>
        <v>536.82162301213816</v>
      </c>
      <c r="E317" s="43">
        <f t="shared" si="25"/>
        <v>434.24433023552734</v>
      </c>
    </row>
    <row r="318" spans="1:5">
      <c r="A318" s="9">
        <f t="shared" si="22"/>
        <v>311</v>
      </c>
      <c r="B318" s="44">
        <f t="shared" si="26"/>
        <v>24184.305936151344</v>
      </c>
      <c r="C318" s="42">
        <f t="shared" si="23"/>
        <v>100.76794140062921</v>
      </c>
      <c r="D318" s="42">
        <f t="shared" si="24"/>
        <v>536.82162301213816</v>
      </c>
      <c r="E318" s="43">
        <f t="shared" si="25"/>
        <v>436.05368161150898</v>
      </c>
    </row>
    <row r="319" spans="1:5">
      <c r="A319" s="9">
        <f t="shared" si="22"/>
        <v>312</v>
      </c>
      <c r="B319" s="44">
        <f t="shared" si="26"/>
        <v>23748.252254539835</v>
      </c>
      <c r="C319" s="42">
        <f t="shared" si="23"/>
        <v>98.951051060581321</v>
      </c>
      <c r="D319" s="42">
        <f t="shared" si="24"/>
        <v>536.82162301213816</v>
      </c>
      <c r="E319" s="43">
        <f t="shared" si="25"/>
        <v>437.87057195155683</v>
      </c>
    </row>
    <row r="320" spans="1:5">
      <c r="A320" s="9">
        <f t="shared" si="22"/>
        <v>313</v>
      </c>
      <c r="B320" s="44">
        <f t="shared" si="26"/>
        <v>23310.381682588279</v>
      </c>
      <c r="C320" s="42">
        <f t="shared" si="23"/>
        <v>97.12659034411675</v>
      </c>
      <c r="D320" s="42">
        <f t="shared" si="24"/>
        <v>536.82162301213816</v>
      </c>
      <c r="E320" s="43">
        <f t="shared" si="25"/>
        <v>439.69503266802144</v>
      </c>
    </row>
    <row r="321" spans="1:5">
      <c r="A321" s="9">
        <f t="shared" si="22"/>
        <v>314</v>
      </c>
      <c r="B321" s="44">
        <f t="shared" si="26"/>
        <v>22870.686649920259</v>
      </c>
      <c r="C321" s="42">
        <f t="shared" si="23"/>
        <v>95.294527707999805</v>
      </c>
      <c r="D321" s="42">
        <f t="shared" si="24"/>
        <v>536.82162301213816</v>
      </c>
      <c r="E321" s="43">
        <f t="shared" si="25"/>
        <v>441.52709530413836</v>
      </c>
    </row>
    <row r="322" spans="1:5">
      <c r="A322" s="9">
        <f t="shared" si="22"/>
        <v>315</v>
      </c>
      <c r="B322" s="44">
        <f t="shared" si="26"/>
        <v>22429.159554616119</v>
      </c>
      <c r="C322" s="42">
        <f t="shared" si="23"/>
        <v>93.454831477566046</v>
      </c>
      <c r="D322" s="42">
        <f t="shared" si="24"/>
        <v>536.82162301213816</v>
      </c>
      <c r="E322" s="43">
        <f t="shared" si="25"/>
        <v>443.36679153457214</v>
      </c>
    </row>
    <row r="323" spans="1:5">
      <c r="A323" s="9">
        <f t="shared" si="22"/>
        <v>316</v>
      </c>
      <c r="B323" s="44">
        <f t="shared" si="26"/>
        <v>21985.792763081547</v>
      </c>
      <c r="C323" s="42">
        <f t="shared" si="23"/>
        <v>91.607469846171682</v>
      </c>
      <c r="D323" s="42">
        <f t="shared" si="24"/>
        <v>536.82162301213816</v>
      </c>
      <c r="E323" s="43">
        <f t="shared" si="25"/>
        <v>445.21415316596648</v>
      </c>
    </row>
    <row r="324" spans="1:5">
      <c r="A324" s="9">
        <f t="shared" si="22"/>
        <v>317</v>
      </c>
      <c r="B324" s="44">
        <f t="shared" si="26"/>
        <v>21540.578609915581</v>
      </c>
      <c r="C324" s="42">
        <f t="shared" si="23"/>
        <v>89.752410874647225</v>
      </c>
      <c r="D324" s="42">
        <f t="shared" si="24"/>
        <v>536.82162301213816</v>
      </c>
      <c r="E324" s="43">
        <f t="shared" si="25"/>
        <v>447.06921213749092</v>
      </c>
    </row>
    <row r="325" spans="1:5">
      <c r="A325" s="9">
        <f t="shared" si="22"/>
        <v>318</v>
      </c>
      <c r="B325" s="44">
        <f t="shared" si="26"/>
        <v>21093.509397778089</v>
      </c>
      <c r="C325" s="42">
        <f t="shared" si="23"/>
        <v>87.889622490740777</v>
      </c>
      <c r="D325" s="42">
        <f t="shared" si="24"/>
        <v>536.82162301213816</v>
      </c>
      <c r="E325" s="43">
        <f t="shared" si="25"/>
        <v>448.93200052139741</v>
      </c>
    </row>
    <row r="326" spans="1:5">
      <c r="A326" s="9">
        <f t="shared" si="22"/>
        <v>319</v>
      </c>
      <c r="B326" s="44">
        <f t="shared" si="26"/>
        <v>20644.577397256693</v>
      </c>
      <c r="C326" s="42">
        <f t="shared" si="23"/>
        <v>86.01907248856854</v>
      </c>
      <c r="D326" s="42">
        <f t="shared" si="24"/>
        <v>536.82162301213816</v>
      </c>
      <c r="E326" s="43">
        <f t="shared" si="25"/>
        <v>450.80255052356961</v>
      </c>
    </row>
    <row r="327" spans="1:5">
      <c r="A327" s="9">
        <f t="shared" si="22"/>
        <v>320</v>
      </c>
      <c r="B327" s="44">
        <f t="shared" si="26"/>
        <v>20193.774846733122</v>
      </c>
      <c r="C327" s="42">
        <f t="shared" si="23"/>
        <v>84.140728528053046</v>
      </c>
      <c r="D327" s="42">
        <f t="shared" si="24"/>
        <v>536.82162301213816</v>
      </c>
      <c r="E327" s="43">
        <f t="shared" si="25"/>
        <v>452.68089448408512</v>
      </c>
    </row>
    <row r="328" spans="1:5">
      <c r="A328" s="9">
        <f t="shared" si="22"/>
        <v>321</v>
      </c>
      <c r="B328" s="44">
        <f t="shared" si="26"/>
        <v>19741.093952249037</v>
      </c>
      <c r="C328" s="42">
        <f t="shared" si="23"/>
        <v>82.254558134369773</v>
      </c>
      <c r="D328" s="42">
        <f t="shared" si="24"/>
        <v>536.82162301213816</v>
      </c>
      <c r="E328" s="43">
        <f t="shared" si="25"/>
        <v>454.56706487776842</v>
      </c>
    </row>
    <row r="329" spans="1:5">
      <c r="A329" s="9">
        <f t="shared" ref="A329:A367" si="27">IF(ISNUMBER(A328),IF((1+A328)&gt;Duree,"",A328+1),"")</f>
        <v>322</v>
      </c>
      <c r="B329" s="44">
        <f t="shared" si="26"/>
        <v>19286.52688737127</v>
      </c>
      <c r="C329" s="42">
        <f t="shared" ref="C329:C367" si="28">IF(A329="","",-IPMT(Tx_annuel/12,Periode,Duree,Montant))</f>
        <v>80.360528697379053</v>
      </c>
      <c r="D329" s="42">
        <f t="shared" ref="D329:D367" si="29">IF(A329="","",Interets+Amortissements)</f>
        <v>536.82162301213816</v>
      </c>
      <c r="E329" s="43">
        <f t="shared" ref="E329:E367" si="30">IF(A329="","",-PPMT(Tx_annuel/12,Periode,Duree,Montant))</f>
        <v>456.46109431475912</v>
      </c>
    </row>
    <row r="330" spans="1:5">
      <c r="A330" s="9">
        <f t="shared" si="27"/>
        <v>323</v>
      </c>
      <c r="B330" s="44">
        <f t="shared" ref="B330:B367" si="31">IF(A330="","",B329-E329)</f>
        <v>18830.06579305651</v>
      </c>
      <c r="C330" s="42">
        <f t="shared" si="28"/>
        <v>78.458607471067324</v>
      </c>
      <c r="D330" s="42">
        <f t="shared" si="29"/>
        <v>536.82162301213816</v>
      </c>
      <c r="E330" s="43">
        <f t="shared" si="30"/>
        <v>458.36301554107081</v>
      </c>
    </row>
    <row r="331" spans="1:5">
      <c r="A331" s="9">
        <f t="shared" si="27"/>
        <v>324</v>
      </c>
      <c r="B331" s="44">
        <f t="shared" si="31"/>
        <v>18371.702777515438</v>
      </c>
      <c r="C331" s="42">
        <f t="shared" si="28"/>
        <v>76.548761572979615</v>
      </c>
      <c r="D331" s="42">
        <f t="shared" si="29"/>
        <v>536.82162301213816</v>
      </c>
      <c r="E331" s="43">
        <f t="shared" si="30"/>
        <v>460.27286143915853</v>
      </c>
    </row>
    <row r="332" spans="1:5">
      <c r="A332" s="9">
        <f t="shared" si="27"/>
        <v>325</v>
      </c>
      <c r="B332" s="44">
        <f t="shared" si="31"/>
        <v>17911.429916076278</v>
      </c>
      <c r="C332" s="42">
        <f t="shared" si="28"/>
        <v>74.630957983650049</v>
      </c>
      <c r="D332" s="42">
        <f t="shared" si="29"/>
        <v>536.82162301213816</v>
      </c>
      <c r="E332" s="43">
        <f t="shared" si="30"/>
        <v>462.19066502848813</v>
      </c>
    </row>
    <row r="333" spans="1:5">
      <c r="A333" s="9">
        <f t="shared" si="27"/>
        <v>326</v>
      </c>
      <c r="B333" s="44">
        <f t="shared" si="31"/>
        <v>17449.239251047791</v>
      </c>
      <c r="C333" s="42">
        <f t="shared" si="28"/>
        <v>72.705163546031201</v>
      </c>
      <c r="D333" s="42">
        <f t="shared" si="29"/>
        <v>536.82162301213816</v>
      </c>
      <c r="E333" s="43">
        <f t="shared" si="30"/>
        <v>464.11645946610696</v>
      </c>
    </row>
    <row r="334" spans="1:5">
      <c r="A334" s="9">
        <f t="shared" si="27"/>
        <v>327</v>
      </c>
      <c r="B334" s="44">
        <f t="shared" si="31"/>
        <v>16985.122791581685</v>
      </c>
      <c r="C334" s="42">
        <f t="shared" si="28"/>
        <v>70.77134496492242</v>
      </c>
      <c r="D334" s="42">
        <f t="shared" si="29"/>
        <v>536.82162301213816</v>
      </c>
      <c r="E334" s="43">
        <f t="shared" si="30"/>
        <v>466.05027804721573</v>
      </c>
    </row>
    <row r="335" spans="1:5">
      <c r="A335" s="9">
        <f t="shared" si="27"/>
        <v>328</v>
      </c>
      <c r="B335" s="44">
        <f t="shared" si="31"/>
        <v>16519.072513534469</v>
      </c>
      <c r="C335" s="42">
        <f t="shared" si="28"/>
        <v>68.829468806392342</v>
      </c>
      <c r="D335" s="42">
        <f t="shared" si="29"/>
        <v>536.82162301213816</v>
      </c>
      <c r="E335" s="43">
        <f t="shared" si="30"/>
        <v>467.99215420574581</v>
      </c>
    </row>
    <row r="336" spans="1:5">
      <c r="A336" s="9">
        <f t="shared" si="27"/>
        <v>329</v>
      </c>
      <c r="B336" s="44">
        <f t="shared" si="31"/>
        <v>16051.080359328724</v>
      </c>
      <c r="C336" s="42">
        <f t="shared" si="28"/>
        <v>66.879501497201758</v>
      </c>
      <c r="D336" s="42">
        <f t="shared" si="29"/>
        <v>536.82162301213816</v>
      </c>
      <c r="E336" s="43">
        <f t="shared" si="30"/>
        <v>469.94212151493639</v>
      </c>
    </row>
    <row r="337" spans="1:5">
      <c r="A337" s="9">
        <f t="shared" si="27"/>
        <v>330</v>
      </c>
      <c r="B337" s="44">
        <f t="shared" si="31"/>
        <v>15581.138237813788</v>
      </c>
      <c r="C337" s="42">
        <f t="shared" si="28"/>
        <v>64.921409324222864</v>
      </c>
      <c r="D337" s="42">
        <f t="shared" si="29"/>
        <v>536.82162301213816</v>
      </c>
      <c r="E337" s="43">
        <f t="shared" si="30"/>
        <v>471.90021368791531</v>
      </c>
    </row>
    <row r="338" spans="1:5">
      <c r="A338" s="9">
        <f t="shared" si="27"/>
        <v>331</v>
      </c>
      <c r="B338" s="44">
        <f t="shared" si="31"/>
        <v>15109.238024125872</v>
      </c>
      <c r="C338" s="42">
        <f t="shared" si="28"/>
        <v>62.955158433856319</v>
      </c>
      <c r="D338" s="42">
        <f t="shared" si="29"/>
        <v>536.82162301213816</v>
      </c>
      <c r="E338" s="43">
        <f t="shared" si="30"/>
        <v>473.86646457828186</v>
      </c>
    </row>
    <row r="339" spans="1:5">
      <c r="A339" s="9">
        <f t="shared" si="27"/>
        <v>332</v>
      </c>
      <c r="B339" s="44">
        <f t="shared" si="31"/>
        <v>14635.371559547591</v>
      </c>
      <c r="C339" s="42">
        <f t="shared" si="28"/>
        <v>60.980714831447159</v>
      </c>
      <c r="D339" s="42">
        <f t="shared" si="29"/>
        <v>536.82162301213816</v>
      </c>
      <c r="E339" s="43">
        <f t="shared" si="30"/>
        <v>475.84090818069103</v>
      </c>
    </row>
    <row r="340" spans="1:5">
      <c r="A340" s="9">
        <f t="shared" si="27"/>
        <v>333</v>
      </c>
      <c r="B340" s="44">
        <f t="shared" si="31"/>
        <v>14159.5306513669</v>
      </c>
      <c r="C340" s="42">
        <f t="shared" si="28"/>
        <v>58.998044380694047</v>
      </c>
      <c r="D340" s="42">
        <f t="shared" si="29"/>
        <v>536.82162301213816</v>
      </c>
      <c r="E340" s="43">
        <f t="shared" si="30"/>
        <v>477.82357863144409</v>
      </c>
    </row>
    <row r="341" spans="1:5">
      <c r="A341" s="9">
        <f t="shared" si="27"/>
        <v>334</v>
      </c>
      <c r="B341" s="44">
        <f t="shared" si="31"/>
        <v>13681.707072735457</v>
      </c>
      <c r="C341" s="42">
        <f t="shared" si="28"/>
        <v>57.007112803063016</v>
      </c>
      <c r="D341" s="42">
        <f t="shared" si="29"/>
        <v>536.82162301213816</v>
      </c>
      <c r="E341" s="43">
        <f t="shared" si="30"/>
        <v>479.81451020907514</v>
      </c>
    </row>
    <row r="342" spans="1:5">
      <c r="A342" s="9">
        <f t="shared" si="27"/>
        <v>335</v>
      </c>
      <c r="B342" s="44">
        <f t="shared" si="31"/>
        <v>13201.892562526382</v>
      </c>
      <c r="C342" s="42">
        <f t="shared" si="28"/>
        <v>55.0078856771921</v>
      </c>
      <c r="D342" s="42">
        <f t="shared" si="29"/>
        <v>536.82162301213816</v>
      </c>
      <c r="E342" s="43">
        <f t="shared" si="30"/>
        <v>481.81373733494604</v>
      </c>
    </row>
    <row r="343" spans="1:5">
      <c r="A343" s="9">
        <f t="shared" si="27"/>
        <v>336</v>
      </c>
      <c r="B343" s="44">
        <f t="shared" si="31"/>
        <v>12720.078825191436</v>
      </c>
      <c r="C343" s="42">
        <f t="shared" si="28"/>
        <v>53.000328438296371</v>
      </c>
      <c r="D343" s="42">
        <f t="shared" si="29"/>
        <v>536.82162301213816</v>
      </c>
      <c r="E343" s="43">
        <f t="shared" si="30"/>
        <v>483.82129457384178</v>
      </c>
    </row>
    <row r="344" spans="1:5">
      <c r="A344" s="9">
        <f t="shared" si="27"/>
        <v>337</v>
      </c>
      <c r="B344" s="44">
        <f t="shared" si="31"/>
        <v>12236.257530617595</v>
      </c>
      <c r="C344" s="42">
        <f t="shared" si="28"/>
        <v>50.984406377572064</v>
      </c>
      <c r="D344" s="42">
        <f t="shared" si="29"/>
        <v>536.82162301213816</v>
      </c>
      <c r="E344" s="43">
        <f t="shared" si="30"/>
        <v>485.83721663456612</v>
      </c>
    </row>
    <row r="345" spans="1:5">
      <c r="A345" s="9">
        <f t="shared" si="27"/>
        <v>338</v>
      </c>
      <c r="B345" s="44">
        <f t="shared" si="31"/>
        <v>11750.42031398303</v>
      </c>
      <c r="C345" s="42">
        <f t="shared" si="28"/>
        <v>48.960084641594584</v>
      </c>
      <c r="D345" s="42">
        <f t="shared" si="29"/>
        <v>536.82162301213816</v>
      </c>
      <c r="E345" s="43">
        <f t="shared" si="30"/>
        <v>487.8615383705436</v>
      </c>
    </row>
    <row r="346" spans="1:5">
      <c r="A346" s="9">
        <f t="shared" si="27"/>
        <v>339</v>
      </c>
      <c r="B346" s="44">
        <f t="shared" si="31"/>
        <v>11262.558775612486</v>
      </c>
      <c r="C346" s="42">
        <f t="shared" si="28"/>
        <v>46.927328231717304</v>
      </c>
      <c r="D346" s="42">
        <f t="shared" si="29"/>
        <v>536.82162301213816</v>
      </c>
      <c r="E346" s="43">
        <f t="shared" si="30"/>
        <v>489.89429478042086</v>
      </c>
    </row>
    <row r="347" spans="1:5">
      <c r="A347" s="9">
        <f t="shared" si="27"/>
        <v>340</v>
      </c>
      <c r="B347" s="44">
        <f t="shared" si="31"/>
        <v>10772.664480832065</v>
      </c>
      <c r="C347" s="42">
        <f t="shared" si="28"/>
        <v>44.886102003465687</v>
      </c>
      <c r="D347" s="42">
        <f t="shared" si="29"/>
        <v>536.82162301213816</v>
      </c>
      <c r="E347" s="43">
        <f t="shared" si="30"/>
        <v>491.93552100867248</v>
      </c>
    </row>
    <row r="348" spans="1:5">
      <c r="A348" s="9">
        <f t="shared" si="27"/>
        <v>341</v>
      </c>
      <c r="B348" s="44">
        <f t="shared" si="31"/>
        <v>10280.728959823393</v>
      </c>
      <c r="C348" s="42">
        <f t="shared" si="28"/>
        <v>42.836370665929522</v>
      </c>
      <c r="D348" s="42">
        <f t="shared" si="29"/>
        <v>536.82162301213816</v>
      </c>
      <c r="E348" s="43">
        <f t="shared" si="30"/>
        <v>493.98525234620865</v>
      </c>
    </row>
    <row r="349" spans="1:5">
      <c r="A349" s="9">
        <f t="shared" si="27"/>
        <v>342</v>
      </c>
      <c r="B349" s="44">
        <f t="shared" si="31"/>
        <v>9786.7437074771842</v>
      </c>
      <c r="C349" s="42">
        <f t="shared" si="28"/>
        <v>40.778098781153432</v>
      </c>
      <c r="D349" s="42">
        <f t="shared" si="29"/>
        <v>536.82162301213816</v>
      </c>
      <c r="E349" s="43">
        <f t="shared" si="30"/>
        <v>496.04352423098476</v>
      </c>
    </row>
    <row r="350" spans="1:5">
      <c r="A350" s="9">
        <f t="shared" si="27"/>
        <v>343</v>
      </c>
      <c r="B350" s="44">
        <f t="shared" si="31"/>
        <v>9290.7001832461992</v>
      </c>
      <c r="C350" s="42">
        <f t="shared" si="28"/>
        <v>38.71125076352449</v>
      </c>
      <c r="D350" s="42">
        <f t="shared" si="29"/>
        <v>536.82162301213816</v>
      </c>
      <c r="E350" s="43">
        <f t="shared" si="30"/>
        <v>498.11037224861366</v>
      </c>
    </row>
    <row r="351" spans="1:5">
      <c r="A351" s="9">
        <f t="shared" si="27"/>
        <v>344</v>
      </c>
      <c r="B351" s="44">
        <f t="shared" si="31"/>
        <v>8792.589810997586</v>
      </c>
      <c r="C351" s="42">
        <f t="shared" si="28"/>
        <v>36.635790879155195</v>
      </c>
      <c r="D351" s="42">
        <f t="shared" si="29"/>
        <v>536.82162301213816</v>
      </c>
      <c r="E351" s="43">
        <f t="shared" si="30"/>
        <v>500.18583213298297</v>
      </c>
    </row>
    <row r="352" spans="1:5">
      <c r="A352" s="9">
        <f t="shared" si="27"/>
        <v>345</v>
      </c>
      <c r="B352" s="44">
        <f t="shared" si="31"/>
        <v>8292.4039788646023</v>
      </c>
      <c r="C352" s="42">
        <f t="shared" si="28"/>
        <v>34.551683245267725</v>
      </c>
      <c r="D352" s="42">
        <f t="shared" si="29"/>
        <v>536.82162301213816</v>
      </c>
      <c r="E352" s="43">
        <f t="shared" si="30"/>
        <v>502.26993976687044</v>
      </c>
    </row>
    <row r="353" spans="1:5">
      <c r="A353" s="9">
        <f t="shared" si="27"/>
        <v>346</v>
      </c>
      <c r="B353" s="44">
        <f t="shared" si="31"/>
        <v>7790.1340390977321</v>
      </c>
      <c r="C353" s="42">
        <f t="shared" si="28"/>
        <v>32.458891829572529</v>
      </c>
      <c r="D353" s="42">
        <f t="shared" si="29"/>
        <v>536.82162301213816</v>
      </c>
      <c r="E353" s="43">
        <f t="shared" si="30"/>
        <v>504.36273118256565</v>
      </c>
    </row>
    <row r="354" spans="1:5">
      <c r="A354" s="9">
        <f t="shared" si="27"/>
        <v>347</v>
      </c>
      <c r="B354" s="44">
        <f t="shared" si="31"/>
        <v>7285.7713079151663</v>
      </c>
      <c r="C354" s="42">
        <f t="shared" si="28"/>
        <v>30.357380449645035</v>
      </c>
      <c r="D354" s="42">
        <f t="shared" si="29"/>
        <v>536.82162301213816</v>
      </c>
      <c r="E354" s="43">
        <f t="shared" si="30"/>
        <v>506.46424256249315</v>
      </c>
    </row>
    <row r="355" spans="1:5">
      <c r="A355" s="9">
        <f t="shared" si="27"/>
        <v>348</v>
      </c>
      <c r="B355" s="44">
        <f t="shared" si="31"/>
        <v>6779.3070653526729</v>
      </c>
      <c r="C355" s="42">
        <f t="shared" si="28"/>
        <v>28.247112772301382</v>
      </c>
      <c r="D355" s="42">
        <f t="shared" si="29"/>
        <v>536.82162301213816</v>
      </c>
      <c r="E355" s="43">
        <f t="shared" si="30"/>
        <v>508.5745102398368</v>
      </c>
    </row>
    <row r="356" spans="1:5">
      <c r="A356" s="9">
        <f t="shared" si="27"/>
        <v>349</v>
      </c>
      <c r="B356" s="44">
        <f t="shared" si="31"/>
        <v>6270.7325551128361</v>
      </c>
      <c r="C356" s="42">
        <f t="shared" si="28"/>
        <v>26.128052312968794</v>
      </c>
      <c r="D356" s="42">
        <f t="shared" si="29"/>
        <v>536.82162301213816</v>
      </c>
      <c r="E356" s="43">
        <f t="shared" si="30"/>
        <v>510.69357069916936</v>
      </c>
    </row>
    <row r="357" spans="1:5">
      <c r="A357" s="9">
        <f t="shared" si="27"/>
        <v>350</v>
      </c>
      <c r="B357" s="44">
        <f t="shared" si="31"/>
        <v>5760.0389844136671</v>
      </c>
      <c r="C357" s="42">
        <f t="shared" si="28"/>
        <v>24.000162435055486</v>
      </c>
      <c r="D357" s="42">
        <f t="shared" si="29"/>
        <v>536.82162301213816</v>
      </c>
      <c r="E357" s="43">
        <f t="shared" si="30"/>
        <v>512.82146057708269</v>
      </c>
    </row>
    <row r="358" spans="1:5">
      <c r="A358" s="9">
        <f t="shared" si="27"/>
        <v>351</v>
      </c>
      <c r="B358" s="44">
        <f t="shared" si="31"/>
        <v>5247.2175238365844</v>
      </c>
      <c r="C358" s="42">
        <f t="shared" si="28"/>
        <v>21.863406349317664</v>
      </c>
      <c r="D358" s="42">
        <f t="shared" si="29"/>
        <v>536.82162301213816</v>
      </c>
      <c r="E358" s="43">
        <f t="shared" si="30"/>
        <v>514.95821666282052</v>
      </c>
    </row>
    <row r="359" spans="1:5">
      <c r="A359" s="9">
        <f t="shared" si="27"/>
        <v>352</v>
      </c>
      <c r="B359" s="44">
        <f t="shared" si="31"/>
        <v>4732.2593071737638</v>
      </c>
      <c r="C359" s="42">
        <f t="shared" si="28"/>
        <v>19.717747113222384</v>
      </c>
      <c r="D359" s="42">
        <f t="shared" si="29"/>
        <v>536.82162301213816</v>
      </c>
      <c r="E359" s="43">
        <f t="shared" si="30"/>
        <v>517.10387589891582</v>
      </c>
    </row>
    <row r="360" spans="1:5">
      <c r="A360" s="9">
        <f t="shared" si="27"/>
        <v>353</v>
      </c>
      <c r="B360" s="44">
        <f t="shared" si="31"/>
        <v>4215.1554312748476</v>
      </c>
      <c r="C360" s="42">
        <f t="shared" si="28"/>
        <v>17.563147630310169</v>
      </c>
      <c r="D360" s="42">
        <f t="shared" si="29"/>
        <v>536.82162301213816</v>
      </c>
      <c r="E360" s="43">
        <f t="shared" si="30"/>
        <v>519.25847538182802</v>
      </c>
    </row>
    <row r="361" spans="1:5">
      <c r="A361" s="9">
        <f t="shared" si="27"/>
        <v>354</v>
      </c>
      <c r="B361" s="44">
        <f t="shared" si="31"/>
        <v>3695.8969558930194</v>
      </c>
      <c r="C361" s="42">
        <f t="shared" si="28"/>
        <v>15.399570649552576</v>
      </c>
      <c r="D361" s="42">
        <f t="shared" si="29"/>
        <v>536.82162301213816</v>
      </c>
      <c r="E361" s="43">
        <f t="shared" si="30"/>
        <v>521.42205236258553</v>
      </c>
    </row>
    <row r="362" spans="1:5">
      <c r="A362" s="9">
        <f t="shared" si="27"/>
        <v>355</v>
      </c>
      <c r="B362" s="44">
        <f t="shared" si="31"/>
        <v>3174.4749035304339</v>
      </c>
      <c r="C362" s="42">
        <f t="shared" si="28"/>
        <v>13.226978764708717</v>
      </c>
      <c r="D362" s="42">
        <f t="shared" si="29"/>
        <v>536.82162301213816</v>
      </c>
      <c r="E362" s="43">
        <f t="shared" si="30"/>
        <v>523.59464424742941</v>
      </c>
    </row>
    <row r="363" spans="1:5">
      <c r="A363" s="9">
        <f t="shared" si="27"/>
        <v>356</v>
      </c>
      <c r="B363" s="44">
        <f t="shared" si="31"/>
        <v>2650.8802592830043</v>
      </c>
      <c r="C363" s="42">
        <f t="shared" si="28"/>
        <v>11.045334413677484</v>
      </c>
      <c r="D363" s="42">
        <f t="shared" si="29"/>
        <v>536.82162301213816</v>
      </c>
      <c r="E363" s="43">
        <f t="shared" si="30"/>
        <v>525.77628859846072</v>
      </c>
    </row>
    <row r="364" spans="1:5">
      <c r="A364" s="9">
        <f t="shared" si="27"/>
        <v>357</v>
      </c>
      <c r="B364" s="44">
        <f t="shared" si="31"/>
        <v>2125.1039706845436</v>
      </c>
      <c r="C364" s="42">
        <f t="shared" si="28"/>
        <v>8.8545998778507062</v>
      </c>
      <c r="D364" s="42">
        <f t="shared" si="29"/>
        <v>536.82162301213816</v>
      </c>
      <c r="E364" s="43">
        <f t="shared" si="30"/>
        <v>527.9670231342875</v>
      </c>
    </row>
    <row r="365" spans="1:5">
      <c r="A365" s="9">
        <f t="shared" si="27"/>
        <v>358</v>
      </c>
      <c r="B365" s="44">
        <f t="shared" si="31"/>
        <v>1597.1369475502561</v>
      </c>
      <c r="C365" s="42">
        <f t="shared" si="28"/>
        <v>6.6547372814578312</v>
      </c>
      <c r="D365" s="42">
        <f t="shared" si="29"/>
        <v>536.82162301213816</v>
      </c>
      <c r="E365" s="43">
        <f t="shared" si="30"/>
        <v>530.16688573068029</v>
      </c>
    </row>
    <row r="366" spans="1:5">
      <c r="A366" s="9">
        <f t="shared" si="27"/>
        <v>359</v>
      </c>
      <c r="B366" s="44">
        <f t="shared" si="31"/>
        <v>1066.9700618195757</v>
      </c>
      <c r="C366" s="42">
        <f t="shared" si="28"/>
        <v>4.4457085909132728</v>
      </c>
      <c r="D366" s="42">
        <f t="shared" si="29"/>
        <v>536.82162301213816</v>
      </c>
      <c r="E366" s="43">
        <f t="shared" si="30"/>
        <v>532.37591442122493</v>
      </c>
    </row>
    <row r="367" spans="1:5">
      <c r="A367" s="9">
        <f t="shared" si="27"/>
        <v>360</v>
      </c>
      <c r="B367" s="44">
        <f t="shared" si="31"/>
        <v>534.59414739835074</v>
      </c>
      <c r="C367" s="42">
        <f t="shared" si="28"/>
        <v>2.2274756141581746</v>
      </c>
      <c r="D367" s="42">
        <f t="shared" si="29"/>
        <v>536.82162301213816</v>
      </c>
      <c r="E367" s="43">
        <f t="shared" si="30"/>
        <v>534.59414739798001</v>
      </c>
    </row>
    <row r="368" spans="1:5" ht="15.75" thickBot="1">
      <c r="A368" s="9"/>
      <c r="B368" s="10"/>
      <c r="C368" s="10"/>
      <c r="D368" s="10"/>
      <c r="E368" s="45"/>
    </row>
    <row r="369" spans="1:5" ht="15.75" thickBot="1">
      <c r="A369" s="46" t="s">
        <v>22</v>
      </c>
      <c r="B369" s="47"/>
      <c r="C369" s="48">
        <f>SUM(Interets)</f>
        <v>93255.784284370064</v>
      </c>
      <c r="D369" s="48">
        <f>SUM(Annuite)</f>
        <v>193255.78428436854</v>
      </c>
      <c r="E369" s="49">
        <f>SUM(Amortissements)</f>
        <v>99999.999999999636</v>
      </c>
    </row>
  </sheetData>
  <mergeCells count="4">
    <mergeCell ref="B1:J1"/>
    <mergeCell ref="B4:C4"/>
    <mergeCell ref="B5:C5"/>
    <mergeCell ref="B3:C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Fonctions</vt:lpstr>
      <vt:lpstr>Emprunt</vt:lpstr>
      <vt:lpstr>Amortissements</vt:lpstr>
      <vt:lpstr>Annuite</vt:lpstr>
      <vt:lpstr>Duree</vt:lpstr>
      <vt:lpstr>Interets</vt:lpstr>
      <vt:lpstr>Montant</vt:lpstr>
      <vt:lpstr>Periode</vt:lpstr>
      <vt:lpstr>Tx_annuel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</dc:creator>
  <cp:lastModifiedBy>Cédric</cp:lastModifiedBy>
  <dcterms:created xsi:type="dcterms:W3CDTF">2015-12-12T13:20:03Z</dcterms:created>
  <dcterms:modified xsi:type="dcterms:W3CDTF">2015-12-22T17:36:40Z</dcterms:modified>
</cp:coreProperties>
</file>