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5" yWindow="-90" windowWidth="15600" windowHeight="13230" activeTab="2"/>
  </bookViews>
  <sheets>
    <sheet name="Etat des lieux" sheetId="2" r:id="rId1"/>
    <sheet name="Etat général" sheetId="1" r:id="rId2"/>
    <sheet name="Dangerosité" sheetId="3" r:id="rId3"/>
  </sheets>
  <calcPr calcId="145621"/>
</workbook>
</file>

<file path=xl/calcChain.xml><?xml version="1.0" encoding="utf-8"?>
<calcChain xmlns="http://schemas.openxmlformats.org/spreadsheetml/2006/main">
  <c r="J7" i="3" l="1"/>
  <c r="G9" i="1" l="1"/>
  <c r="N9" i="1" s="1"/>
  <c r="G10" i="1"/>
  <c r="N10" i="1" s="1"/>
  <c r="G11" i="1"/>
  <c r="N11" i="1" s="1"/>
  <c r="G12" i="1"/>
  <c r="N12" i="1" s="1"/>
  <c r="G13" i="1"/>
  <c r="N13" i="1" s="1"/>
  <c r="G14" i="1"/>
  <c r="N14" i="1" s="1"/>
  <c r="G15" i="1"/>
  <c r="N15" i="1" s="1"/>
  <c r="G16" i="1"/>
  <c r="G17" i="1"/>
  <c r="N17" i="1" s="1"/>
  <c r="G18" i="1"/>
  <c r="N18" i="1" s="1"/>
  <c r="G19" i="1"/>
  <c r="N19" i="1" s="1"/>
  <c r="G20" i="1"/>
  <c r="N20" i="1" s="1"/>
  <c r="G8" i="1"/>
  <c r="N8" i="1" s="1"/>
  <c r="G7" i="1"/>
  <c r="N7" i="1" s="1"/>
  <c r="AD8" i="1"/>
  <c r="AK8" i="1" s="1"/>
  <c r="AD9" i="1"/>
  <c r="AK9" i="1" s="1"/>
  <c r="AD10" i="1"/>
  <c r="AD11" i="1"/>
  <c r="AK11" i="1" s="1"/>
  <c r="AD12" i="1"/>
  <c r="AK12" i="1" s="1"/>
  <c r="AD13" i="1"/>
  <c r="AK13" i="1" s="1"/>
  <c r="AD14" i="1"/>
  <c r="AD15" i="1"/>
  <c r="AK15" i="1" s="1"/>
  <c r="AD16" i="1"/>
  <c r="AK16" i="1" s="1"/>
  <c r="AD17" i="1"/>
  <c r="AK17" i="1" s="1"/>
  <c r="AD18" i="1"/>
  <c r="AK18" i="1" s="1"/>
  <c r="AD19" i="1"/>
  <c r="AK19" i="1" s="1"/>
  <c r="AD20" i="1"/>
  <c r="AK20" i="1" s="1"/>
  <c r="AD7" i="1"/>
  <c r="AK7" i="1" s="1"/>
  <c r="O7" i="2" s="1"/>
  <c r="AK14" i="1"/>
  <c r="AK10" i="1"/>
  <c r="N16" i="1"/>
  <c r="Y8" i="1"/>
  <c r="Z8" i="1"/>
  <c r="Y9" i="1"/>
  <c r="Z9" i="1"/>
  <c r="Y10" i="1"/>
  <c r="Z10" i="1"/>
  <c r="Y11" i="1"/>
  <c r="Z11" i="1"/>
  <c r="Y12" i="1"/>
  <c r="Z12" i="1"/>
  <c r="Y13" i="1"/>
  <c r="Z13" i="1"/>
  <c r="Y14" i="1"/>
  <c r="Z14" i="1"/>
  <c r="Y15" i="1"/>
  <c r="Z15" i="1"/>
  <c r="Y16" i="1"/>
  <c r="Z16" i="1"/>
  <c r="Y17" i="1"/>
  <c r="Z17" i="1"/>
  <c r="Y18" i="1"/>
  <c r="Z18" i="1"/>
  <c r="Y19" i="1"/>
  <c r="Z19" i="1"/>
  <c r="Y20" i="1"/>
  <c r="Z20" i="1"/>
  <c r="Z7" i="1"/>
  <c r="Y7" i="1"/>
  <c r="A8" i="1"/>
  <c r="C8" i="1"/>
  <c r="D8" i="1"/>
  <c r="A9" i="1"/>
  <c r="C9" i="1"/>
  <c r="D9" i="1"/>
  <c r="A10" i="1"/>
  <c r="C10" i="1"/>
  <c r="D10" i="1"/>
  <c r="A11" i="1"/>
  <c r="C11" i="1"/>
  <c r="D11" i="1"/>
  <c r="A12" i="1"/>
  <c r="C12" i="1"/>
  <c r="D12" i="1"/>
  <c r="A13" i="1"/>
  <c r="C13" i="1"/>
  <c r="D13" i="1"/>
  <c r="A14" i="1"/>
  <c r="C14" i="1"/>
  <c r="D14" i="1"/>
  <c r="A15" i="1"/>
  <c r="C15" i="1"/>
  <c r="D15" i="1"/>
  <c r="A16" i="1"/>
  <c r="C16" i="1"/>
  <c r="D16" i="1"/>
  <c r="A17" i="1"/>
  <c r="C17" i="1"/>
  <c r="D17" i="1"/>
  <c r="A18" i="1"/>
  <c r="C18" i="1"/>
  <c r="D18" i="1"/>
  <c r="A19" i="1"/>
  <c r="C19" i="1"/>
  <c r="D19" i="1"/>
  <c r="A20" i="1"/>
  <c r="C20" i="1"/>
  <c r="D20" i="1"/>
  <c r="AA7" i="1" l="1"/>
  <c r="AA19" i="1"/>
  <c r="AA17" i="1"/>
  <c r="AA15" i="1"/>
  <c r="AA13" i="1"/>
  <c r="AA18" i="1"/>
  <c r="AA16" i="1"/>
  <c r="AA14" i="1"/>
  <c r="AA12" i="1"/>
  <c r="AA20" i="1"/>
  <c r="AA9" i="1"/>
  <c r="AA10" i="1"/>
  <c r="AA8" i="1"/>
  <c r="AA11" i="1"/>
  <c r="P7" i="2"/>
  <c r="D7" i="3"/>
  <c r="C7" i="3"/>
  <c r="A7" i="3"/>
  <c r="D7" i="1" l="1"/>
  <c r="C7" i="1"/>
  <c r="A7" i="1"/>
  <c r="N7" i="2" l="1"/>
  <c r="M7" i="2"/>
</calcChain>
</file>

<file path=xl/sharedStrings.xml><?xml version="1.0" encoding="utf-8"?>
<sst xmlns="http://schemas.openxmlformats.org/spreadsheetml/2006/main" count="163" uniqueCount="88">
  <si>
    <t>Identification</t>
  </si>
  <si>
    <t>Localisation</t>
  </si>
  <si>
    <t>Id SIGR</t>
  </si>
  <si>
    <t>PR</t>
  </si>
  <si>
    <t>m</t>
  </si>
  <si>
    <t>Tête d'ouvrage amont</t>
  </si>
  <si>
    <t>Fissuration</t>
  </si>
  <si>
    <t>Affouillement</t>
  </si>
  <si>
    <t>Arbres/arbustes</t>
  </si>
  <si>
    <t>Fers apparents</t>
  </si>
  <si>
    <t>Grille</t>
  </si>
  <si>
    <t>Résultat</t>
  </si>
  <si>
    <t>PB Conception</t>
  </si>
  <si>
    <t>Vetuste/poreux</t>
  </si>
  <si>
    <t>TRAVERSEE</t>
  </si>
  <si>
    <t>Déboîtement</t>
  </si>
  <si>
    <t>Chgmt diamètre</t>
  </si>
  <si>
    <t>Défaut joints</t>
  </si>
  <si>
    <t>Erosion</t>
  </si>
  <si>
    <t>Racines</t>
  </si>
  <si>
    <t>Zone marnage</t>
  </si>
  <si>
    <t>Br. Pénétrant</t>
  </si>
  <si>
    <t>Chgmt matériau</t>
  </si>
  <si>
    <t>x</t>
  </si>
  <si>
    <t>ETAT DES LIEUX</t>
  </si>
  <si>
    <t>ETAT GENERAL DE LA TRAVERSEE</t>
  </si>
  <si>
    <t>Tête d'ouvrage aval</t>
  </si>
  <si>
    <t>Ouvrage existant</t>
  </si>
  <si>
    <t>Etat général</t>
  </si>
  <si>
    <t>Obstacle</t>
  </si>
  <si>
    <t>Canalisation</t>
  </si>
  <si>
    <t xml:space="preserve">Tête d'ouvrage
</t>
  </si>
  <si>
    <t>Tête 
amont</t>
  </si>
  <si>
    <t>Cana.</t>
  </si>
  <si>
    <t>Tête 
aval</t>
  </si>
  <si>
    <t>Type</t>
  </si>
  <si>
    <t>Matériaux</t>
  </si>
  <si>
    <t>Dimension</t>
  </si>
  <si>
    <t>Nombre</t>
  </si>
  <si>
    <t>Pente</t>
  </si>
  <si>
    <t>Longueur</t>
  </si>
  <si>
    <t>Amont</t>
  </si>
  <si>
    <t>Aval</t>
  </si>
  <si>
    <t>Commentaire état</t>
  </si>
  <si>
    <t>DANGEROSITE</t>
  </si>
  <si>
    <t>Courbe ou
Alignement droit</t>
  </si>
  <si>
    <t>Distance 
bord de chaussée</t>
  </si>
  <si>
    <t>Niveau dangerosité</t>
  </si>
  <si>
    <t>OA1281</t>
  </si>
  <si>
    <t>Béton</t>
  </si>
  <si>
    <t>OA1374</t>
  </si>
  <si>
    <t>OA1373</t>
  </si>
  <si>
    <t>OA1372</t>
  </si>
  <si>
    <t>OA1362</t>
  </si>
  <si>
    <t>OA1363</t>
  </si>
  <si>
    <t>OA1364</t>
  </si>
  <si>
    <t>OA1365</t>
  </si>
  <si>
    <t>OA1366</t>
  </si>
  <si>
    <t>OA1367</t>
  </si>
  <si>
    <t>OA1368</t>
  </si>
  <si>
    <t>OA1369</t>
  </si>
  <si>
    <t>OA1370</t>
  </si>
  <si>
    <t>OA1371</t>
  </si>
  <si>
    <t>Pente trop faible</t>
  </si>
  <si>
    <t>Pente trop forte</t>
  </si>
  <si>
    <t>Décalée/talweig</t>
  </si>
  <si>
    <t>Absence de tête</t>
  </si>
  <si>
    <t>Mur droit</t>
  </si>
  <si>
    <t>Aucune</t>
  </si>
  <si>
    <t>Mur d'entonnement (80°)</t>
  </si>
  <si>
    <t>Collerette</t>
  </si>
  <si>
    <t>Mur en L (90°)
+ radier</t>
  </si>
  <si>
    <t>Mur d'entonnement (90°)
+ radier + gabions</t>
  </si>
  <si>
    <t>Collerette + radier 
+ gabions</t>
  </si>
  <si>
    <t>Mur droit + radier</t>
  </si>
  <si>
    <t>Regard + tampon béton</t>
  </si>
  <si>
    <t>Regard + avaloir</t>
  </si>
  <si>
    <t>Mur d'entonnement (90°)
+ radier +descente d'eau</t>
  </si>
  <si>
    <t>Charge &lt; 80cm</t>
  </si>
  <si>
    <t>Mur d'entonnement (45°) 
+ radier</t>
  </si>
  <si>
    <t>Mur d'entonnement (90°)
+ radier</t>
  </si>
  <si>
    <t>PRIORITE D'INTERVENTION EN FONCTION DE L'ENVIRONNEMENT ROUTIER</t>
  </si>
  <si>
    <t>Alignement droit</t>
  </si>
  <si>
    <t>Courbe</t>
  </si>
  <si>
    <t>Faiblement (0)</t>
  </si>
  <si>
    <t>Modérément (1)</t>
  </si>
  <si>
    <t>Agressif (2)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</si>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</sst>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&quot;&lt;&quot;\ General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6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Cambria"/>
      <family val="1"/>
    </font>
    <font>
      <b/>
      <sz val="10"/>
      <color rgb="FF008000"/>
      <name val="Arial"/>
      <family val="2"/>
    </font>
    <font>
      <sz val="11"/>
      <color rgb="FFFF3300"/>
      <name val="Calibri"/>
      <family val="2"/>
      <scheme val="minor"/>
    </font>
    <font>
      <b/>
      <sz val="10"/>
      <color rgb="FF5A266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6EDBD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F4831"/>
        <bgColor indexed="64"/>
      </patternFill>
    </fill>
    <fill>
      <patternFill patternType="solid">
        <fgColor rgb="FFFF0000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34">
    <xf numFmtId="0" fontId="0" fillId="0" borderId="0" xfId="0"/>
    <xf numFmtId="0" fontId="0" fillId="0" borderId="20" xfId="0" applyBorder="1"/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/>
    <xf numFmtId="0" fontId="0" fillId="0" borderId="0" xfId="0"/>
    <xf numFmtId="0" fontId="2" fillId="0" borderId="17" xfId="2" applyFont="1" applyBorder="1" applyAlignment="1">
      <alignment horizontal="center" vertical="center"/>
    </xf>
    <xf numFmtId="0" fontId="2" fillId="0" borderId="19" xfId="2" applyFont="1" applyBorder="1" applyAlignment="1">
      <alignment horizontal="center" vertical="center"/>
    </xf>
    <xf numFmtId="0" fontId="2" fillId="0" borderId="28" xfId="2" applyFont="1" applyBorder="1" applyAlignment="1">
      <alignment horizontal="center" vertical="center"/>
    </xf>
    <xf numFmtId="0" fontId="4" fillId="2" borderId="5" xfId="2" applyFont="1" applyFill="1" applyBorder="1" applyAlignment="1">
      <alignment horizontal="center" vertical="center"/>
    </xf>
    <xf numFmtId="0" fontId="4" fillId="2" borderId="24" xfId="2" applyFont="1" applyFill="1" applyBorder="1" applyAlignment="1">
      <alignment vertical="center"/>
    </xf>
    <xf numFmtId="0" fontId="2" fillId="0" borderId="30" xfId="2" applyFont="1" applyBorder="1" applyAlignment="1">
      <alignment horizontal="center" vertical="center"/>
    </xf>
    <xf numFmtId="0" fontId="2" fillId="0" borderId="32" xfId="2" applyFont="1" applyBorder="1" applyAlignment="1">
      <alignment horizontal="center" vertical="center"/>
    </xf>
    <xf numFmtId="0" fontId="4" fillId="2" borderId="31" xfId="2" applyFont="1" applyFill="1" applyBorder="1" applyAlignment="1">
      <alignment horizontal="center" vertical="center" wrapText="1"/>
    </xf>
    <xf numFmtId="0" fontId="4" fillId="2" borderId="35" xfId="2" applyFont="1" applyFill="1" applyBorder="1" applyAlignment="1">
      <alignment vertical="center" wrapText="1"/>
    </xf>
    <xf numFmtId="0" fontId="4" fillId="2" borderId="36" xfId="2" applyFont="1" applyFill="1" applyBorder="1" applyAlignment="1">
      <alignment horizontal="center" vertical="center" wrapText="1"/>
    </xf>
    <xf numFmtId="0" fontId="2" fillId="0" borderId="23" xfId="2" applyFont="1" applyBorder="1" applyAlignment="1">
      <alignment horizontal="center" vertical="center"/>
    </xf>
    <xf numFmtId="0" fontId="2" fillId="0" borderId="29" xfId="2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2" fillId="0" borderId="18" xfId="2" applyFont="1" applyBorder="1" applyAlignment="1">
      <alignment horizontal="center" vertical="center"/>
    </xf>
    <xf numFmtId="0" fontId="2" fillId="0" borderId="33" xfId="2" applyFont="1" applyBorder="1" applyAlignment="1">
      <alignment horizontal="center" vertical="center" wrapText="1"/>
    </xf>
    <xf numFmtId="0" fontId="4" fillId="2" borderId="24" xfId="2" applyFont="1" applyFill="1" applyBorder="1" applyAlignment="1">
      <alignment vertical="center" wrapText="1"/>
    </xf>
    <xf numFmtId="0" fontId="2" fillId="0" borderId="37" xfId="2" applyFont="1" applyBorder="1" applyAlignment="1">
      <alignment horizontal="center" vertical="center"/>
    </xf>
    <xf numFmtId="0" fontId="2" fillId="0" borderId="38" xfId="2" applyFont="1" applyBorder="1" applyAlignment="1">
      <alignment horizontal="center" vertical="center"/>
    </xf>
    <xf numFmtId="0" fontId="2" fillId="0" borderId="33" xfId="2" applyFont="1" applyBorder="1" applyAlignment="1">
      <alignment horizontal="center" vertical="center"/>
    </xf>
    <xf numFmtId="0" fontId="2" fillId="0" borderId="40" xfId="2" applyFont="1" applyBorder="1" applyAlignment="1">
      <alignment horizontal="center" vertical="center"/>
    </xf>
    <xf numFmtId="0" fontId="2" fillId="0" borderId="43" xfId="2" applyFont="1" applyBorder="1" applyAlignment="1">
      <alignment horizontal="center" vertical="center"/>
    </xf>
    <xf numFmtId="0" fontId="2" fillId="0" borderId="44" xfId="2" applyFont="1" applyBorder="1" applyAlignment="1">
      <alignment horizontal="center" vertical="center"/>
    </xf>
    <xf numFmtId="0" fontId="0" fillId="0" borderId="39" xfId="0" applyBorder="1"/>
    <xf numFmtId="0" fontId="0" fillId="0" borderId="46" xfId="0" applyBorder="1"/>
    <xf numFmtId="0" fontId="0" fillId="0" borderId="47" xfId="0" applyBorder="1"/>
    <xf numFmtId="0" fontId="2" fillId="0" borderId="19" xfId="2" applyNumberFormat="1" applyFont="1" applyBorder="1" applyAlignment="1">
      <alignment horizontal="center" vertical="center" wrapText="1"/>
    </xf>
    <xf numFmtId="0" fontId="2" fillId="0" borderId="37" xfId="2" applyNumberFormat="1" applyFont="1" applyBorder="1" applyAlignment="1">
      <alignment horizontal="center" vertical="center" wrapText="1"/>
    </xf>
    <xf numFmtId="0" fontId="2" fillId="3" borderId="37" xfId="2" applyNumberFormat="1" applyFont="1" applyFill="1" applyBorder="1" applyAlignment="1">
      <alignment horizontal="center" vertical="center" wrapText="1"/>
    </xf>
    <xf numFmtId="0" fontId="2" fillId="0" borderId="37" xfId="2" applyNumberFormat="1" applyFont="1" applyFill="1" applyBorder="1" applyAlignment="1">
      <alignment horizontal="center" vertical="center" wrapText="1"/>
    </xf>
    <xf numFmtId="0" fontId="0" fillId="0" borderId="28" xfId="0" applyBorder="1"/>
    <xf numFmtId="0" fontId="0" fillId="0" borderId="22" xfId="0" applyBorder="1"/>
    <xf numFmtId="0" fontId="0" fillId="0" borderId="43" xfId="0" applyBorder="1"/>
    <xf numFmtId="0" fontId="0" fillId="0" borderId="45" xfId="0" applyBorder="1"/>
    <xf numFmtId="0" fontId="0" fillId="0" borderId="3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0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40" xfId="0" applyBorder="1" applyAlignment="1">
      <alignment horizontal="center"/>
    </xf>
    <xf numFmtId="0" fontId="0" fillId="0" borderId="54" xfId="0" applyBorder="1" applyAlignment="1">
      <alignment horizontal="center"/>
    </xf>
    <xf numFmtId="0" fontId="2" fillId="0" borderId="32" xfId="2" applyFont="1" applyBorder="1" applyAlignment="1">
      <alignment horizontal="center" vertical="center" wrapText="1"/>
    </xf>
    <xf numFmtId="0" fontId="0" fillId="0" borderId="5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2" fillId="0" borderId="41" xfId="1" applyFont="1" applyBorder="1" applyAlignment="1">
      <alignment horizontal="center" vertical="center"/>
    </xf>
    <xf numFmtId="0" fontId="2" fillId="0" borderId="42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26" xfId="1" applyFont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2" fontId="4" fillId="2" borderId="11" xfId="2" applyNumberFormat="1" applyFont="1" applyFill="1" applyBorder="1" applyAlignment="1">
      <alignment horizontal="center" vertical="center" wrapText="1"/>
    </xf>
    <xf numFmtId="2" fontId="4" fillId="2" borderId="14" xfId="2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4" fillId="2" borderId="34" xfId="2" applyFont="1" applyFill="1" applyBorder="1" applyAlignment="1">
      <alignment horizontal="center" vertical="center"/>
    </xf>
    <xf numFmtId="0" fontId="4" fillId="2" borderId="36" xfId="2" applyFont="1" applyFill="1" applyBorder="1" applyAlignment="1">
      <alignment horizontal="center" vertical="center"/>
    </xf>
    <xf numFmtId="2" fontId="4" fillId="2" borderId="9" xfId="2" applyNumberFormat="1" applyFont="1" applyFill="1" applyBorder="1" applyAlignment="1">
      <alignment horizontal="center" vertical="center" wrapText="1"/>
    </xf>
    <xf numFmtId="2" fontId="4" fillId="2" borderId="12" xfId="2" applyNumberFormat="1" applyFont="1" applyFill="1" applyBorder="1" applyAlignment="1">
      <alignment horizontal="center" vertical="center" wrapText="1"/>
    </xf>
    <xf numFmtId="2" fontId="4" fillId="2" borderId="10" xfId="2" applyNumberFormat="1" applyFont="1" applyFill="1" applyBorder="1" applyAlignment="1">
      <alignment horizontal="center" vertical="center" wrapText="1"/>
    </xf>
    <xf numFmtId="2" fontId="4" fillId="2" borderId="13" xfId="2" applyNumberFormat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21" xfId="2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4" fillId="2" borderId="7" xfId="1" applyFont="1" applyFill="1" applyBorder="1" applyAlignment="1">
      <alignment horizontal="center" vertical="center"/>
    </xf>
    <xf numFmtId="0" fontId="4" fillId="2" borderId="8" xfId="1" applyFont="1" applyFill="1" applyBorder="1" applyAlignment="1">
      <alignment horizontal="center" vertical="center"/>
    </xf>
    <xf numFmtId="0" fontId="4" fillId="2" borderId="5" xfId="2" applyFont="1" applyFill="1" applyBorder="1" applyAlignment="1">
      <alignment horizontal="center" vertical="center"/>
    </xf>
    <xf numFmtId="0" fontId="4" fillId="2" borderId="6" xfId="2" applyFont="1" applyFill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0" fontId="3" fillId="2" borderId="25" xfId="2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0" fontId="4" fillId="2" borderId="36" xfId="2" applyFont="1" applyFill="1" applyBorder="1" applyAlignment="1">
      <alignment horizontal="center" vertical="top" wrapText="1"/>
    </xf>
    <xf numFmtId="0" fontId="4" fillId="2" borderId="31" xfId="2" applyFont="1" applyFill="1" applyBorder="1" applyAlignment="1">
      <alignment horizontal="center" vertical="top" wrapText="1"/>
    </xf>
    <xf numFmtId="0" fontId="1" fillId="2" borderId="10" xfId="0" applyFont="1" applyFill="1" applyBorder="1" applyAlignment="1">
      <alignment horizontal="center" textRotation="90"/>
    </xf>
    <xf numFmtId="0" fontId="1" fillId="2" borderId="13" xfId="0" applyFont="1" applyFill="1" applyBorder="1" applyAlignment="1">
      <alignment horizontal="center" textRotation="90"/>
    </xf>
    <xf numFmtId="0" fontId="1" fillId="2" borderId="48" xfId="0" applyFont="1" applyFill="1" applyBorder="1" applyAlignment="1">
      <alignment horizontal="center" textRotation="90"/>
    </xf>
    <xf numFmtId="0" fontId="1" fillId="2" borderId="50" xfId="0" applyFont="1" applyFill="1" applyBorder="1" applyAlignment="1">
      <alignment horizontal="center" textRotation="90"/>
    </xf>
    <xf numFmtId="0" fontId="1" fillId="2" borderId="11" xfId="0" applyFont="1" applyFill="1" applyBorder="1" applyAlignment="1">
      <alignment horizontal="center" textRotation="90"/>
    </xf>
    <xf numFmtId="0" fontId="1" fillId="2" borderId="14" xfId="0" applyFont="1" applyFill="1" applyBorder="1" applyAlignment="1">
      <alignment horizontal="center" textRotation="90"/>
    </xf>
    <xf numFmtId="0" fontId="4" fillId="2" borderId="21" xfId="2" applyFont="1" applyFill="1" applyBorder="1" applyAlignment="1">
      <alignment horizontal="center" vertical="center"/>
    </xf>
    <xf numFmtId="0" fontId="3" fillId="2" borderId="25" xfId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textRotation="90"/>
    </xf>
    <xf numFmtId="0" fontId="1" fillId="2" borderId="12" xfId="0" applyFont="1" applyFill="1" applyBorder="1" applyAlignment="1">
      <alignment horizontal="center" textRotation="90"/>
    </xf>
    <xf numFmtId="0" fontId="1" fillId="2" borderId="49" xfId="0" applyFont="1" applyFill="1" applyBorder="1" applyAlignment="1">
      <alignment horizontal="center" textRotation="90"/>
    </xf>
    <xf numFmtId="0" fontId="1" fillId="2" borderId="51" xfId="0" applyFont="1" applyFill="1" applyBorder="1" applyAlignment="1">
      <alignment horizontal="center" textRotation="90"/>
    </xf>
    <xf numFmtId="0" fontId="6" fillId="0" borderId="2" xfId="0" applyFont="1" applyBorder="1" applyAlignment="1">
      <alignment horizontal="center"/>
    </xf>
    <xf numFmtId="0" fontId="4" fillId="2" borderId="5" xfId="2" applyFont="1" applyFill="1" applyBorder="1" applyAlignment="1">
      <alignment horizontal="center" vertical="center" wrapText="1"/>
    </xf>
    <xf numFmtId="0" fontId="4" fillId="2" borderId="24" xfId="2" applyFont="1" applyFill="1" applyBorder="1" applyAlignment="1">
      <alignment horizontal="center" vertical="center" wrapText="1"/>
    </xf>
    <xf numFmtId="0" fontId="4" fillId="2" borderId="24" xfId="2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 wrapText="1"/>
    </xf>
    <xf numFmtId="0" fontId="7" fillId="2" borderId="17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0" fillId="0" borderId="0" xfId="0"/>
    <xf numFmtId="0" fontId="7" fillId="2" borderId="28" xfId="0" applyFont="1" applyFill="1" applyBorder="1" applyAlignment="1">
      <alignment vertical="center" wrapText="1"/>
    </xf>
    <xf numFmtId="0" fontId="7" fillId="2" borderId="43" xfId="0" applyFont="1" applyFill="1" applyBorder="1" applyAlignment="1">
      <alignment vertical="center" wrapText="1"/>
    </xf>
    <xf numFmtId="0" fontId="7" fillId="2" borderId="41" xfId="0" applyFont="1" applyFill="1" applyBorder="1" applyAlignment="1">
      <alignment vertical="center" wrapText="1"/>
    </xf>
    <xf numFmtId="165" fontId="7" fillId="2" borderId="22" xfId="0" applyNumberFormat="1" applyFont="1" applyFill="1" applyBorder="1" applyAlignment="1">
      <alignment horizontal="center" vertical="center" wrapText="1"/>
    </xf>
    <xf numFmtId="165" fontId="7" fillId="2" borderId="29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8" fillId="4" borderId="17" xfId="2" applyFont="1" applyFill="1" applyBorder="1" applyAlignment="1">
      <alignment horizontal="center" vertical="center"/>
    </xf>
    <xf numFmtId="0" fontId="8" fillId="4" borderId="19" xfId="2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/>
    </xf>
    <xf numFmtId="0" fontId="9" fillId="6" borderId="18" xfId="0" applyFont="1" applyFill="1" applyBorder="1" applyAlignment="1">
      <alignment horizontal="center"/>
    </xf>
    <xf numFmtId="0" fontId="7" fillId="2" borderId="26" xfId="0" applyFont="1" applyFill="1" applyBorder="1" applyAlignment="1">
      <alignment vertical="center" wrapText="1"/>
    </xf>
    <xf numFmtId="0" fontId="8" fillId="4" borderId="28" xfId="2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/>
    </xf>
    <xf numFmtId="0" fontId="9" fillId="3" borderId="22" xfId="0" applyFont="1" applyFill="1" applyBorder="1" applyAlignment="1">
      <alignment horizontal="center"/>
    </xf>
    <xf numFmtId="0" fontId="10" fillId="7" borderId="29" xfId="2" applyFont="1" applyFill="1" applyBorder="1" applyAlignment="1">
      <alignment horizontal="center" vertical="center"/>
    </xf>
    <xf numFmtId="0" fontId="9" fillId="5" borderId="43" xfId="0" applyFont="1" applyFill="1" applyBorder="1" applyAlignment="1">
      <alignment horizontal="center"/>
    </xf>
    <xf numFmtId="0" fontId="9" fillId="6" borderId="45" xfId="0" applyFont="1" applyFill="1" applyBorder="1" applyAlignment="1">
      <alignment horizontal="center"/>
    </xf>
    <xf numFmtId="0" fontId="10" fillId="7" borderId="45" xfId="2" applyFont="1" applyFill="1" applyBorder="1" applyAlignment="1">
      <alignment horizontal="center" vertical="center"/>
    </xf>
    <xf numFmtId="0" fontId="10" fillId="7" borderId="44" xfId="2" applyFont="1" applyFill="1" applyBorder="1" applyAlignment="1">
      <alignment horizontal="center" vertical="center"/>
    </xf>
    <xf numFmtId="0" fontId="0" fillId="0" borderId="56" xfId="0" applyBorder="1" applyAlignment="1">
      <alignment horizontal="center"/>
    </xf>
    <xf numFmtId="0" fontId="4" fillId="2" borderId="10" xfId="2" applyFont="1" applyFill="1" applyBorder="1" applyAlignment="1">
      <alignment horizontal="center" vertical="center" wrapText="1"/>
    </xf>
    <xf numFmtId="0" fontId="4" fillId="2" borderId="13" xfId="2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wrapText="1"/>
    </xf>
    <xf numFmtId="0" fontId="0" fillId="8" borderId="19" xfId="0" applyFill="1" applyBorder="1" applyAlignment="1">
      <alignment horizontal="center"/>
    </xf>
  </cellXfs>
  <cellStyles count="7">
    <cellStyle name="Euro" xfId="3"/>
    <cellStyle name="Euro 2" xfId="5"/>
    <cellStyle name="Normal" xfId="0" builtinId="0"/>
    <cellStyle name="Normal 2" xfId="1"/>
    <cellStyle name="Normal 3" xfId="2"/>
    <cellStyle name="Pourcentage 2" xfId="4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workbookViewId="0">
      <selection activeCell="D30" sqref="D30"/>
    </sheetView>
  </sheetViews>
  <sheetFormatPr baseColWidth="10" defaultRowHeight="15" x14ac:dyDescent="0.25"/>
  <cols>
    <col min="1" max="4" width="10" customWidth="1"/>
    <col min="11" max="12" width="21.42578125" customWidth="1"/>
  </cols>
  <sheetData>
    <row r="1" spans="1:17" ht="15.75" thickBot="1" x14ac:dyDescent="0.3"/>
    <row r="2" spans="1:17" ht="19.5" thickBot="1" x14ac:dyDescent="0.35">
      <c r="A2" s="68" t="s">
        <v>24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</row>
    <row r="3" spans="1:17" ht="15.75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</row>
    <row r="4" spans="1:17" ht="21" thickBot="1" x14ac:dyDescent="0.3">
      <c r="A4" s="76" t="s">
        <v>0</v>
      </c>
      <c r="B4" s="77"/>
      <c r="C4" s="76" t="s">
        <v>1</v>
      </c>
      <c r="D4" s="77"/>
      <c r="E4" s="85" t="s">
        <v>27</v>
      </c>
      <c r="F4" s="86"/>
      <c r="G4" s="86"/>
      <c r="H4" s="86"/>
      <c r="I4" s="86"/>
      <c r="J4" s="86"/>
      <c r="K4" s="86"/>
      <c r="L4" s="87"/>
      <c r="M4" s="78" t="s">
        <v>28</v>
      </c>
      <c r="N4" s="78"/>
      <c r="O4" s="78"/>
      <c r="P4" s="76" t="s">
        <v>29</v>
      </c>
      <c r="Q4" s="77"/>
    </row>
    <row r="5" spans="1:17" ht="15.75" thickBot="1" x14ac:dyDescent="0.3">
      <c r="A5" s="79" t="s">
        <v>2</v>
      </c>
      <c r="B5" s="80"/>
      <c r="C5" s="83" t="s">
        <v>3</v>
      </c>
      <c r="D5" s="84" t="s">
        <v>4</v>
      </c>
      <c r="E5" s="70" t="s">
        <v>30</v>
      </c>
      <c r="F5" s="71"/>
      <c r="G5" s="71"/>
      <c r="H5" s="71"/>
      <c r="I5" s="71"/>
      <c r="J5" s="71"/>
      <c r="K5" s="88" t="s">
        <v>31</v>
      </c>
      <c r="L5" s="89"/>
      <c r="M5" s="72" t="s">
        <v>32</v>
      </c>
      <c r="N5" s="74" t="s">
        <v>33</v>
      </c>
      <c r="O5" s="66" t="s">
        <v>34</v>
      </c>
      <c r="P5" s="72" t="s">
        <v>32</v>
      </c>
      <c r="Q5" s="66" t="s">
        <v>34</v>
      </c>
    </row>
    <row r="6" spans="1:17" ht="15.75" thickBot="1" x14ac:dyDescent="0.3">
      <c r="A6" s="81"/>
      <c r="B6" s="82"/>
      <c r="C6" s="83"/>
      <c r="D6" s="84"/>
      <c r="E6" s="10" t="s">
        <v>35</v>
      </c>
      <c r="F6" s="11" t="s">
        <v>36</v>
      </c>
      <c r="G6" s="24" t="s">
        <v>37</v>
      </c>
      <c r="H6" s="24" t="s">
        <v>38</v>
      </c>
      <c r="I6" s="24" t="s">
        <v>39</v>
      </c>
      <c r="J6" s="15" t="s">
        <v>40</v>
      </c>
      <c r="K6" s="16" t="s">
        <v>41</v>
      </c>
      <c r="L6" s="14" t="s">
        <v>42</v>
      </c>
      <c r="M6" s="73"/>
      <c r="N6" s="75"/>
      <c r="O6" s="67"/>
      <c r="P6" s="73"/>
      <c r="Q6" s="67"/>
    </row>
    <row r="7" spans="1:17" ht="15.75" customHeight="1" x14ac:dyDescent="0.25">
      <c r="A7" s="64" t="s">
        <v>48</v>
      </c>
      <c r="B7" s="65"/>
      <c r="C7" s="9">
        <v>22</v>
      </c>
      <c r="D7" s="18">
        <v>831</v>
      </c>
      <c r="E7" s="17" t="s">
        <v>33</v>
      </c>
      <c r="F7" s="17" t="s">
        <v>49</v>
      </c>
      <c r="G7" s="8">
        <v>1000</v>
      </c>
      <c r="H7" s="8">
        <v>1</v>
      </c>
      <c r="I7" s="34">
        <v>1.2</v>
      </c>
      <c r="J7" s="12">
        <v>14.4</v>
      </c>
      <c r="K7" s="13" t="s">
        <v>69</v>
      </c>
      <c r="L7" s="23" t="s">
        <v>68</v>
      </c>
      <c r="M7" s="19">
        <f>'Etat général'!N7</f>
        <v>0</v>
      </c>
      <c r="N7" s="21">
        <f>'Etat général'!AA7</f>
        <v>0</v>
      </c>
      <c r="O7" s="20">
        <f>'Etat général'!AK7</f>
        <v>2</v>
      </c>
      <c r="P7" s="19">
        <f ca="1">Dangerosité!J7</f>
        <v>1</v>
      </c>
      <c r="Q7" s="20"/>
    </row>
    <row r="8" spans="1:17" x14ac:dyDescent="0.25">
      <c r="A8" s="64" t="s">
        <v>50</v>
      </c>
      <c r="B8" s="65"/>
      <c r="C8" s="9">
        <v>23</v>
      </c>
      <c r="D8" s="18">
        <v>112</v>
      </c>
      <c r="E8" s="17" t="s">
        <v>33</v>
      </c>
      <c r="F8" s="17" t="s">
        <v>49</v>
      </c>
      <c r="G8" s="25">
        <v>600</v>
      </c>
      <c r="H8" s="25">
        <v>1</v>
      </c>
      <c r="I8" s="35">
        <v>4.7</v>
      </c>
      <c r="J8" s="28">
        <v>9.3000000000000007</v>
      </c>
      <c r="K8" s="13" t="s">
        <v>67</v>
      </c>
      <c r="L8" s="27" t="s">
        <v>67</v>
      </c>
    </row>
    <row r="9" spans="1:17" x14ac:dyDescent="0.25">
      <c r="A9" s="64" t="s">
        <v>51</v>
      </c>
      <c r="B9" s="65"/>
      <c r="C9" s="9">
        <v>23</v>
      </c>
      <c r="D9" s="18">
        <v>391</v>
      </c>
      <c r="E9" s="17" t="s">
        <v>33</v>
      </c>
      <c r="F9" s="17" t="s">
        <v>49</v>
      </c>
      <c r="G9" s="25">
        <v>600</v>
      </c>
      <c r="H9" s="25">
        <v>1</v>
      </c>
      <c r="I9" s="36">
        <v>-0.3</v>
      </c>
      <c r="J9" s="26">
        <v>9.1</v>
      </c>
      <c r="K9" s="13" t="s">
        <v>67</v>
      </c>
      <c r="L9" s="27" t="s">
        <v>67</v>
      </c>
    </row>
    <row r="10" spans="1:17" ht="30" customHeight="1" x14ac:dyDescent="0.25">
      <c r="A10" s="64" t="s">
        <v>52</v>
      </c>
      <c r="B10" s="65"/>
      <c r="C10" s="9">
        <v>23</v>
      </c>
      <c r="D10" s="18">
        <v>733</v>
      </c>
      <c r="E10" s="17" t="s">
        <v>33</v>
      </c>
      <c r="F10" s="17" t="s">
        <v>49</v>
      </c>
      <c r="G10" s="25">
        <v>600</v>
      </c>
      <c r="H10" s="25">
        <v>1</v>
      </c>
      <c r="I10" s="35">
        <v>5.3</v>
      </c>
      <c r="J10" s="26">
        <v>12.8</v>
      </c>
      <c r="K10" s="50" t="s">
        <v>71</v>
      </c>
      <c r="L10" s="23" t="s">
        <v>72</v>
      </c>
    </row>
    <row r="11" spans="1:17" ht="30" customHeight="1" x14ac:dyDescent="0.25">
      <c r="A11" s="64" t="s">
        <v>53</v>
      </c>
      <c r="B11" s="65"/>
      <c r="C11" s="9">
        <v>23</v>
      </c>
      <c r="D11" s="18">
        <v>859</v>
      </c>
      <c r="E11" s="17" t="s">
        <v>33</v>
      </c>
      <c r="F11" s="17" t="s">
        <v>49</v>
      </c>
      <c r="G11" s="25">
        <v>400</v>
      </c>
      <c r="H11" s="25">
        <v>1</v>
      </c>
      <c r="I11" s="35">
        <v>3.3</v>
      </c>
      <c r="J11" s="26">
        <v>11.2</v>
      </c>
      <c r="K11" s="13" t="s">
        <v>70</v>
      </c>
      <c r="L11" s="23" t="s">
        <v>73</v>
      </c>
    </row>
    <row r="12" spans="1:17" x14ac:dyDescent="0.25">
      <c r="A12" s="64" t="s">
        <v>54</v>
      </c>
      <c r="B12" s="65"/>
      <c r="C12" s="9">
        <v>24</v>
      </c>
      <c r="D12" s="18">
        <v>50</v>
      </c>
      <c r="E12" s="17" t="s">
        <v>33</v>
      </c>
      <c r="F12" s="17" t="s">
        <v>49</v>
      </c>
      <c r="G12" s="25">
        <v>600</v>
      </c>
      <c r="H12" s="25">
        <v>1</v>
      </c>
      <c r="I12" s="36">
        <v>8.8000000000000007</v>
      </c>
      <c r="J12" s="26">
        <v>9.4</v>
      </c>
      <c r="K12" s="13" t="s">
        <v>74</v>
      </c>
      <c r="L12" s="27" t="s">
        <v>74</v>
      </c>
    </row>
    <row r="13" spans="1:17" x14ac:dyDescent="0.25">
      <c r="A13" s="64" t="s">
        <v>55</v>
      </c>
      <c r="B13" s="65"/>
      <c r="C13" s="9">
        <v>24</v>
      </c>
      <c r="D13" s="18">
        <v>120</v>
      </c>
      <c r="E13" s="17" t="s">
        <v>33</v>
      </c>
      <c r="F13" s="17" t="s">
        <v>49</v>
      </c>
      <c r="G13" s="25">
        <v>400</v>
      </c>
      <c r="H13" s="25">
        <v>1</v>
      </c>
      <c r="I13" s="36">
        <v>7.6</v>
      </c>
      <c r="J13" s="26">
        <v>41.2</v>
      </c>
      <c r="K13" s="13" t="s">
        <v>67</v>
      </c>
      <c r="L13" s="27" t="s">
        <v>75</v>
      </c>
    </row>
    <row r="14" spans="1:17" x14ac:dyDescent="0.25">
      <c r="A14" s="64" t="s">
        <v>56</v>
      </c>
      <c r="B14" s="65"/>
      <c r="C14" s="9">
        <v>24</v>
      </c>
      <c r="D14" s="18">
        <v>190</v>
      </c>
      <c r="E14" s="17" t="s">
        <v>33</v>
      </c>
      <c r="F14" s="17" t="s">
        <v>49</v>
      </c>
      <c r="G14" s="25">
        <v>600</v>
      </c>
      <c r="H14" s="25">
        <v>1</v>
      </c>
      <c r="I14" s="37">
        <v>1.8</v>
      </c>
      <c r="J14" s="26">
        <v>40.799999999999997</v>
      </c>
      <c r="K14" s="13" t="s">
        <v>67</v>
      </c>
      <c r="L14" s="27" t="s">
        <v>75</v>
      </c>
    </row>
    <row r="15" spans="1:17" x14ac:dyDescent="0.25">
      <c r="A15" s="64" t="s">
        <v>57</v>
      </c>
      <c r="B15" s="65"/>
      <c r="C15" s="9">
        <v>24</v>
      </c>
      <c r="D15" s="18">
        <v>336</v>
      </c>
      <c r="E15" s="17" t="s">
        <v>33</v>
      </c>
      <c r="F15" s="17" t="s">
        <v>49</v>
      </c>
      <c r="G15" s="25">
        <v>600</v>
      </c>
      <c r="H15" s="25">
        <v>1</v>
      </c>
      <c r="I15" s="35">
        <v>3.5</v>
      </c>
      <c r="J15" s="26">
        <v>9.4</v>
      </c>
      <c r="K15" s="13" t="s">
        <v>67</v>
      </c>
      <c r="L15" s="27" t="s">
        <v>67</v>
      </c>
    </row>
    <row r="16" spans="1:17" ht="30" customHeight="1" x14ac:dyDescent="0.25">
      <c r="A16" s="64" t="s">
        <v>58</v>
      </c>
      <c r="B16" s="65"/>
      <c r="C16" s="9">
        <v>24</v>
      </c>
      <c r="D16" s="18">
        <v>415</v>
      </c>
      <c r="E16" s="17" t="s">
        <v>33</v>
      </c>
      <c r="F16" s="17" t="s">
        <v>49</v>
      </c>
      <c r="G16" s="25">
        <v>800</v>
      </c>
      <c r="H16" s="25">
        <v>1</v>
      </c>
      <c r="I16" s="35">
        <v>4.4000000000000004</v>
      </c>
      <c r="J16" s="26">
        <v>12.7</v>
      </c>
      <c r="K16" s="13" t="s">
        <v>76</v>
      </c>
      <c r="L16" s="23" t="s">
        <v>77</v>
      </c>
    </row>
    <row r="17" spans="1:12" x14ac:dyDescent="0.25">
      <c r="A17" s="64" t="s">
        <v>59</v>
      </c>
      <c r="B17" s="65"/>
      <c r="C17" s="9">
        <v>24</v>
      </c>
      <c r="D17" s="18">
        <v>537</v>
      </c>
      <c r="E17" s="17" t="s">
        <v>33</v>
      </c>
      <c r="F17" s="17" t="s">
        <v>49</v>
      </c>
      <c r="G17" s="25">
        <v>800</v>
      </c>
      <c r="H17" s="25">
        <v>1</v>
      </c>
      <c r="I17" s="35">
        <v>2.5</v>
      </c>
      <c r="J17" s="26">
        <v>9.1999999999999993</v>
      </c>
      <c r="K17" s="13" t="s">
        <v>67</v>
      </c>
      <c r="L17" s="27" t="s">
        <v>67</v>
      </c>
    </row>
    <row r="18" spans="1:12" ht="30" customHeight="1" x14ac:dyDescent="0.25">
      <c r="A18" s="64" t="s">
        <v>60</v>
      </c>
      <c r="B18" s="65"/>
      <c r="C18" s="9">
        <v>24</v>
      </c>
      <c r="D18" s="18">
        <v>640</v>
      </c>
      <c r="E18" s="17" t="s">
        <v>33</v>
      </c>
      <c r="F18" s="17" t="s">
        <v>49</v>
      </c>
      <c r="G18" s="25">
        <v>800</v>
      </c>
      <c r="H18" s="25">
        <v>1</v>
      </c>
      <c r="I18" s="35">
        <v>1.5</v>
      </c>
      <c r="J18" s="26">
        <v>7.3</v>
      </c>
      <c r="K18" s="50" t="s">
        <v>79</v>
      </c>
      <c r="L18" s="27" t="s">
        <v>67</v>
      </c>
    </row>
    <row r="19" spans="1:12" x14ac:dyDescent="0.25">
      <c r="A19" s="64" t="s">
        <v>61</v>
      </c>
      <c r="B19" s="65"/>
      <c r="C19" s="9">
        <v>24</v>
      </c>
      <c r="D19" s="18">
        <v>721</v>
      </c>
      <c r="E19" s="17" t="s">
        <v>33</v>
      </c>
      <c r="F19" s="17" t="s">
        <v>49</v>
      </c>
      <c r="G19" s="25">
        <v>600</v>
      </c>
      <c r="H19" s="25">
        <v>1</v>
      </c>
      <c r="I19" s="36">
        <v>0.9</v>
      </c>
      <c r="J19" s="26">
        <v>9.1999999999999993</v>
      </c>
      <c r="K19" s="13" t="s">
        <v>67</v>
      </c>
      <c r="L19" s="27" t="s">
        <v>67</v>
      </c>
    </row>
    <row r="20" spans="1:12" ht="25.5" x14ac:dyDescent="0.25">
      <c r="A20" s="64" t="s">
        <v>62</v>
      </c>
      <c r="B20" s="65"/>
      <c r="C20" s="9">
        <v>24</v>
      </c>
      <c r="D20" s="18">
        <v>809</v>
      </c>
      <c r="E20" s="17" t="s">
        <v>33</v>
      </c>
      <c r="F20" s="17" t="s">
        <v>49</v>
      </c>
      <c r="G20" s="25">
        <v>400</v>
      </c>
      <c r="H20" s="25">
        <v>1</v>
      </c>
      <c r="I20" s="36">
        <v>7</v>
      </c>
      <c r="J20" s="26">
        <v>11.2</v>
      </c>
      <c r="K20" s="13" t="s">
        <v>74</v>
      </c>
      <c r="L20" s="23" t="s">
        <v>80</v>
      </c>
    </row>
  </sheetData>
  <mergeCells count="30">
    <mergeCell ref="A2:Q2"/>
    <mergeCell ref="E5:J5"/>
    <mergeCell ref="A7:B7"/>
    <mergeCell ref="M5:M6"/>
    <mergeCell ref="N5:N6"/>
    <mergeCell ref="O5:O6"/>
    <mergeCell ref="A4:B4"/>
    <mergeCell ref="C4:D4"/>
    <mergeCell ref="M4:O4"/>
    <mergeCell ref="A5:B6"/>
    <mergeCell ref="C5:C6"/>
    <mergeCell ref="D5:D6"/>
    <mergeCell ref="E4:L4"/>
    <mergeCell ref="K5:L5"/>
    <mergeCell ref="P4:Q4"/>
    <mergeCell ref="P5:P6"/>
    <mergeCell ref="A12:B12"/>
    <mergeCell ref="A13:B13"/>
    <mergeCell ref="A14:B14"/>
    <mergeCell ref="A15:B15"/>
    <mergeCell ref="A16:B16"/>
    <mergeCell ref="Q5:Q6"/>
    <mergeCell ref="A8:B8"/>
    <mergeCell ref="A9:B9"/>
    <mergeCell ref="A10:B10"/>
    <mergeCell ref="A11:B11"/>
    <mergeCell ref="A17:B17"/>
    <mergeCell ref="A18:B18"/>
    <mergeCell ref="A19:B19"/>
    <mergeCell ref="A20:B20"/>
  </mergeCells>
  <conditionalFormatting sqref="M7:O7">
    <cfRule type="colorScale" priority="8">
      <colorScale>
        <cfvo type="min"/>
        <cfvo type="max"/>
        <color rgb="FF63BE7B"/>
        <color rgb="FFFFEF9C"/>
      </colorScale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7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7">
    <cfRule type="colorScale" priority="5">
      <colorScale>
        <cfvo type="min"/>
        <cfvo type="max"/>
        <color rgb="FF63BE7B"/>
        <color rgb="FFFFEF9C"/>
      </colorScale>
    </cfRule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7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7:Q7">
    <cfRule type="colorScale" priority="4">
      <colorScale>
        <cfvo type="min"/>
        <cfvo type="max"/>
        <color rgb="FF63BE7B"/>
        <color rgb="FFFFEF9C"/>
      </colorScale>
    </cfRule>
  </conditionalFormatting>
  <conditionalFormatting sqref="M7:Q7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workbookViewId="0">
      <selection activeCell="G11" sqref="G11"/>
    </sheetView>
  </sheetViews>
  <sheetFormatPr baseColWidth="10" defaultRowHeight="15" x14ac:dyDescent="0.25"/>
  <cols>
    <col min="1" max="4" width="9.85546875" customWidth="1"/>
    <col min="5" max="6" width="4.28515625" customWidth="1"/>
    <col min="7" max="7" width="4.28515625" style="6" customWidth="1"/>
    <col min="8" max="11" width="4.28515625" customWidth="1"/>
    <col min="12" max="12" width="4.28515625" style="6" customWidth="1"/>
    <col min="13" max="13" width="4.28515625" customWidth="1"/>
    <col min="14" max="14" width="10" customWidth="1"/>
    <col min="15" max="19" width="4.28515625" customWidth="1"/>
    <col min="20" max="20" width="4.28515625" style="6" customWidth="1"/>
    <col min="21" max="22" width="4.28515625" customWidth="1"/>
    <col min="23" max="24" width="4.28515625" style="6" customWidth="1"/>
    <col min="25" max="26" width="4.28515625" customWidth="1"/>
    <col min="28" max="34" width="4.28515625" customWidth="1"/>
    <col min="35" max="35" width="4.28515625" style="6" customWidth="1"/>
    <col min="36" max="36" width="4.28515625" customWidth="1"/>
    <col min="39" max="47" width="5.28515625" customWidth="1"/>
  </cols>
  <sheetData>
    <row r="1" spans="1:47" s="5" customFormat="1" ht="15.75" thickBot="1" x14ac:dyDescent="0.3">
      <c r="G1" s="6"/>
      <c r="L1" s="6"/>
      <c r="T1" s="6"/>
      <c r="W1" s="6"/>
      <c r="X1" s="6"/>
      <c r="AI1" s="6"/>
    </row>
    <row r="2" spans="1:47" ht="19.5" thickBot="1" x14ac:dyDescent="0.35">
      <c r="A2" s="68" t="s">
        <v>25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102"/>
    </row>
    <row r="3" spans="1:47" ht="15.75" thickBot="1" x14ac:dyDescent="0.3"/>
    <row r="4" spans="1:47" ht="21" thickBot="1" x14ac:dyDescent="0.3">
      <c r="A4" s="76" t="s">
        <v>0</v>
      </c>
      <c r="B4" s="77"/>
      <c r="C4" s="76" t="s">
        <v>1</v>
      </c>
      <c r="D4" s="77"/>
      <c r="E4" s="76" t="s">
        <v>5</v>
      </c>
      <c r="F4" s="97"/>
      <c r="G4" s="97"/>
      <c r="H4" s="97"/>
      <c r="I4" s="97"/>
      <c r="J4" s="97"/>
      <c r="K4" s="97"/>
      <c r="L4" s="97"/>
      <c r="M4" s="97"/>
      <c r="N4" s="97"/>
      <c r="O4" s="76" t="s">
        <v>14</v>
      </c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76" t="s">
        <v>26</v>
      </c>
      <c r="AC4" s="97"/>
      <c r="AD4" s="97"/>
      <c r="AE4" s="97"/>
      <c r="AF4" s="97"/>
      <c r="AG4" s="97"/>
      <c r="AH4" s="97"/>
      <c r="AI4" s="97"/>
      <c r="AJ4" s="97"/>
      <c r="AK4" s="77"/>
      <c r="AM4" s="76" t="s">
        <v>43</v>
      </c>
      <c r="AN4" s="97"/>
      <c r="AO4" s="97"/>
      <c r="AP4" s="97"/>
      <c r="AQ4" s="97"/>
      <c r="AR4" s="97"/>
      <c r="AS4" s="97"/>
      <c r="AT4" s="97"/>
      <c r="AU4" s="77"/>
    </row>
    <row r="5" spans="1:47" ht="15.75" customHeight="1" thickBot="1" x14ac:dyDescent="0.3">
      <c r="A5" s="79" t="s">
        <v>2</v>
      </c>
      <c r="B5" s="80"/>
      <c r="C5" s="83" t="s">
        <v>3</v>
      </c>
      <c r="D5" s="84" t="s">
        <v>4</v>
      </c>
      <c r="E5" s="98" t="s">
        <v>6</v>
      </c>
      <c r="F5" s="90" t="s">
        <v>7</v>
      </c>
      <c r="G5" s="92" t="s">
        <v>66</v>
      </c>
      <c r="H5" s="100" t="s">
        <v>12</v>
      </c>
      <c r="I5" s="90" t="s">
        <v>8</v>
      </c>
      <c r="J5" s="90" t="s">
        <v>9</v>
      </c>
      <c r="K5" s="90" t="s">
        <v>13</v>
      </c>
      <c r="L5" s="90" t="s">
        <v>65</v>
      </c>
      <c r="M5" s="94" t="s">
        <v>10</v>
      </c>
      <c r="N5" s="96" t="s">
        <v>11</v>
      </c>
      <c r="O5" s="98" t="s">
        <v>15</v>
      </c>
      <c r="P5" s="92" t="s">
        <v>6</v>
      </c>
      <c r="Q5" s="100" t="s">
        <v>16</v>
      </c>
      <c r="R5" s="90" t="s">
        <v>17</v>
      </c>
      <c r="S5" s="90" t="s">
        <v>18</v>
      </c>
      <c r="T5" s="90" t="s">
        <v>78</v>
      </c>
      <c r="U5" s="90" t="s">
        <v>19</v>
      </c>
      <c r="V5" s="90" t="s">
        <v>20</v>
      </c>
      <c r="W5" s="90" t="s">
        <v>21</v>
      </c>
      <c r="X5" s="90" t="s">
        <v>22</v>
      </c>
      <c r="Y5" s="90" t="s">
        <v>63</v>
      </c>
      <c r="Z5" s="94" t="s">
        <v>64</v>
      </c>
      <c r="AA5" s="84" t="s">
        <v>11</v>
      </c>
      <c r="AB5" s="98" t="s">
        <v>6</v>
      </c>
      <c r="AC5" s="90" t="s">
        <v>7</v>
      </c>
      <c r="AD5" s="92" t="s">
        <v>66</v>
      </c>
      <c r="AE5" s="100" t="s">
        <v>12</v>
      </c>
      <c r="AF5" s="90" t="s">
        <v>8</v>
      </c>
      <c r="AG5" s="90" t="s">
        <v>9</v>
      </c>
      <c r="AH5" s="90" t="s">
        <v>13</v>
      </c>
      <c r="AI5" s="90" t="s">
        <v>65</v>
      </c>
      <c r="AJ5" s="94" t="s">
        <v>10</v>
      </c>
      <c r="AK5" s="96" t="s">
        <v>11</v>
      </c>
    </row>
    <row r="6" spans="1:47" ht="63.75" customHeight="1" thickBot="1" x14ac:dyDescent="0.3">
      <c r="A6" s="81"/>
      <c r="B6" s="82"/>
      <c r="C6" s="83"/>
      <c r="D6" s="84"/>
      <c r="E6" s="99"/>
      <c r="F6" s="91"/>
      <c r="G6" s="93"/>
      <c r="H6" s="101"/>
      <c r="I6" s="91"/>
      <c r="J6" s="91"/>
      <c r="K6" s="91"/>
      <c r="L6" s="91"/>
      <c r="M6" s="95"/>
      <c r="N6" s="96"/>
      <c r="O6" s="99"/>
      <c r="P6" s="93"/>
      <c r="Q6" s="101"/>
      <c r="R6" s="91"/>
      <c r="S6" s="91"/>
      <c r="T6" s="91"/>
      <c r="U6" s="91"/>
      <c r="V6" s="91"/>
      <c r="W6" s="91"/>
      <c r="X6" s="91"/>
      <c r="Y6" s="91"/>
      <c r="Z6" s="95"/>
      <c r="AA6" s="84"/>
      <c r="AB6" s="99"/>
      <c r="AC6" s="91"/>
      <c r="AD6" s="93"/>
      <c r="AE6" s="101"/>
      <c r="AF6" s="91"/>
      <c r="AG6" s="91"/>
      <c r="AH6" s="91"/>
      <c r="AI6" s="91"/>
      <c r="AJ6" s="95"/>
      <c r="AK6" s="96"/>
    </row>
    <row r="7" spans="1:47" x14ac:dyDescent="0.25">
      <c r="A7" s="62" t="str">
        <f>'Etat des lieux'!A7:B7</f>
        <v>OA1281</v>
      </c>
      <c r="B7" s="63"/>
      <c r="C7" s="7">
        <f>'Etat des lieux'!C7</f>
        <v>22</v>
      </c>
      <c r="D7" s="22">
        <f>'Etat des lieux'!D7</f>
        <v>831</v>
      </c>
      <c r="E7" s="2"/>
      <c r="F7" s="3"/>
      <c r="G7" s="42" t="str">
        <f>IF(OR('Etat des lieux'!K7="Aucune",'Etat des lieux'!K7="Collerette"),2,"")</f>
        <v/>
      </c>
      <c r="H7" s="43"/>
      <c r="I7" s="3"/>
      <c r="J7" s="3"/>
      <c r="K7" s="3"/>
      <c r="L7" s="3"/>
      <c r="M7" s="3"/>
      <c r="N7" s="1">
        <f>ROUNDDOWN((MAX(E7:G7)+COUNTIF(H7:M7,"x")/3),0)</f>
        <v>0</v>
      </c>
      <c r="O7" s="2"/>
      <c r="P7" s="42"/>
      <c r="Q7" s="51"/>
      <c r="R7" s="52"/>
      <c r="S7" s="52"/>
      <c r="T7" s="52"/>
      <c r="U7" s="52"/>
      <c r="V7" s="52"/>
      <c r="W7" s="52"/>
      <c r="X7" s="52"/>
      <c r="Y7" s="52" t="str">
        <f>IF('Etat des lieux'!I7&lt;=1,"x","")</f>
        <v/>
      </c>
      <c r="Z7" s="53" t="str">
        <f>IF('Etat des lieux'!I7&gt;6,"x","")</f>
        <v/>
      </c>
      <c r="AA7" s="1">
        <f>ROUNDDOWN((MAX(O7:P7)+COUNTIF(Q7:Z7,"x")/3),0)</f>
        <v>0</v>
      </c>
      <c r="AB7" s="2"/>
      <c r="AC7" s="3"/>
      <c r="AD7" s="42">
        <f>IF(OR('Etat des lieux'!L7="Aucune",'Etat des lieux'!L7="Collerette"),2,"")</f>
        <v>2</v>
      </c>
      <c r="AE7" s="43"/>
      <c r="AF7" s="3"/>
      <c r="AG7" s="3"/>
      <c r="AH7" s="3"/>
      <c r="AI7" s="3"/>
      <c r="AJ7" s="3"/>
      <c r="AK7" s="1">
        <f>ROUNDDOWN((MAX(AB7:AD7)+COUNTIF(AE7:AJ7,"x")/3),0)</f>
        <v>2</v>
      </c>
    </row>
    <row r="8" spans="1:47" x14ac:dyDescent="0.25">
      <c r="A8" s="64" t="str">
        <f>'Etat des lieux'!A8:B8</f>
        <v>OA1374</v>
      </c>
      <c r="B8" s="65"/>
      <c r="C8" s="9">
        <f>'Etat des lieux'!C8</f>
        <v>23</v>
      </c>
      <c r="D8" s="18">
        <f>'Etat des lieux'!D8</f>
        <v>112</v>
      </c>
      <c r="E8" s="38"/>
      <c r="F8" s="39"/>
      <c r="G8" s="48" t="str">
        <f>IF(OR('Etat des lieux'!K8="Aucune",'Etat des lieux'!K8="Collerette"),2,"")</f>
        <v/>
      </c>
      <c r="H8" s="45"/>
      <c r="I8" s="39"/>
      <c r="J8" s="39"/>
      <c r="K8" s="39"/>
      <c r="L8" s="39"/>
      <c r="M8" s="39"/>
      <c r="N8" s="31">
        <f t="shared" ref="N8:N20" si="0">ROUNDDOWN((MAX(E8:G8)+COUNTIF(H8:M8,"x")/3),0)</f>
        <v>0</v>
      </c>
      <c r="O8" s="38"/>
      <c r="P8" s="44"/>
      <c r="Q8" s="58"/>
      <c r="R8" s="54"/>
      <c r="S8" s="54"/>
      <c r="T8" s="54"/>
      <c r="U8" s="54"/>
      <c r="V8" s="54"/>
      <c r="W8" s="54"/>
      <c r="X8" s="54"/>
      <c r="Y8" s="54" t="str">
        <f>IF('Etat des lieux'!I8&lt;=1,"x","")</f>
        <v/>
      </c>
      <c r="Z8" s="55" t="str">
        <f>IF('Etat des lieux'!I8&gt;6,"x","")</f>
        <v/>
      </c>
      <c r="AA8" s="31">
        <f>ROUNDDOWN((MAX(O8:P8)+COUNTIF(Q8:Z8,"x")/3),0)</f>
        <v>0</v>
      </c>
      <c r="AB8" s="38"/>
      <c r="AC8" s="39"/>
      <c r="AD8" s="48" t="str">
        <f>IF(OR('Etat des lieux'!L8="Aucune",'Etat des lieux'!L8="Collerette"),2,"")</f>
        <v/>
      </c>
      <c r="AE8" s="45"/>
      <c r="AF8" s="39"/>
      <c r="AG8" s="39"/>
      <c r="AH8" s="39"/>
      <c r="AI8" s="39"/>
      <c r="AJ8" s="39"/>
      <c r="AK8" s="31">
        <f t="shared" ref="AK8:AK20" si="1">ROUNDDOWN((MAX(AB8:AD8)+COUNTIF(AE8:AJ8,"x")/3),0)</f>
        <v>0</v>
      </c>
    </row>
    <row r="9" spans="1:47" x14ac:dyDescent="0.25">
      <c r="A9" s="64" t="str">
        <f>'Etat des lieux'!A9:B9</f>
        <v>OA1373</v>
      </c>
      <c r="B9" s="65"/>
      <c r="C9" s="9">
        <f>'Etat des lieux'!C9</f>
        <v>23</v>
      </c>
      <c r="D9" s="18">
        <f>'Etat des lieux'!D9</f>
        <v>391</v>
      </c>
      <c r="E9" s="38"/>
      <c r="F9" s="39"/>
      <c r="G9" s="48" t="str">
        <f>IF(OR('Etat des lieux'!K9="Aucune",'Etat des lieux'!K9="Collerette"),2,"")</f>
        <v/>
      </c>
      <c r="H9" s="45"/>
      <c r="I9" s="39"/>
      <c r="J9" s="39"/>
      <c r="K9" s="39"/>
      <c r="L9" s="39"/>
      <c r="M9" s="39"/>
      <c r="N9" s="31">
        <f t="shared" si="0"/>
        <v>0</v>
      </c>
      <c r="O9" s="38"/>
      <c r="P9" s="44"/>
      <c r="Q9" s="58"/>
      <c r="R9" s="54"/>
      <c r="S9" s="54"/>
      <c r="T9" s="54"/>
      <c r="U9" s="54"/>
      <c r="V9" s="54"/>
      <c r="W9" s="54"/>
      <c r="X9" s="54"/>
      <c r="Y9" s="54" t="str">
        <f>IF('Etat des lieux'!I9&lt;=1,"x","")</f>
        <v>x</v>
      </c>
      <c r="Z9" s="55" t="str">
        <f>IF('Etat des lieux'!I9&gt;6,"x","")</f>
        <v/>
      </c>
      <c r="AA9" s="31">
        <f>ROUNDDOWN((MAX(O9:P9)+COUNTIF(Q9:Z9,"x")/3),0)</f>
        <v>0</v>
      </c>
      <c r="AB9" s="38"/>
      <c r="AC9" s="39"/>
      <c r="AD9" s="48" t="str">
        <f>IF(OR('Etat des lieux'!L9="Aucune",'Etat des lieux'!L9="Collerette"),2,"")</f>
        <v/>
      </c>
      <c r="AE9" s="45"/>
      <c r="AF9" s="39"/>
      <c r="AG9" s="39"/>
      <c r="AH9" s="39"/>
      <c r="AI9" s="39"/>
      <c r="AJ9" s="39"/>
      <c r="AK9" s="31">
        <f t="shared" si="1"/>
        <v>0</v>
      </c>
    </row>
    <row r="10" spans="1:47" x14ac:dyDescent="0.25">
      <c r="A10" s="64" t="str">
        <f>'Etat des lieux'!A10:B10</f>
        <v>OA1372</v>
      </c>
      <c r="B10" s="65"/>
      <c r="C10" s="9">
        <f>'Etat des lieux'!C10</f>
        <v>23</v>
      </c>
      <c r="D10" s="18">
        <f>'Etat des lieux'!D10</f>
        <v>733</v>
      </c>
      <c r="E10" s="38"/>
      <c r="F10" s="39"/>
      <c r="G10" s="48" t="str">
        <f>IF(OR('Etat des lieux'!K10="Aucune",'Etat des lieux'!K10="Collerette"),2,"")</f>
        <v/>
      </c>
      <c r="H10" s="45"/>
      <c r="I10" s="39"/>
      <c r="J10" s="39"/>
      <c r="K10" s="39"/>
      <c r="L10" s="39"/>
      <c r="M10" s="39"/>
      <c r="N10" s="31">
        <f t="shared" si="0"/>
        <v>0</v>
      </c>
      <c r="O10" s="38"/>
      <c r="P10" s="44"/>
      <c r="Q10" s="58"/>
      <c r="R10" s="54"/>
      <c r="S10" s="54"/>
      <c r="T10" s="54"/>
      <c r="U10" s="54"/>
      <c r="V10" s="54"/>
      <c r="W10" s="54"/>
      <c r="X10" s="54"/>
      <c r="Y10" s="54" t="str">
        <f>IF('Etat des lieux'!I10&lt;=1,"x","")</f>
        <v/>
      </c>
      <c r="Z10" s="55" t="str">
        <f>IF('Etat des lieux'!I10&gt;6,"x","")</f>
        <v/>
      </c>
      <c r="AA10" s="31">
        <f t="shared" ref="AA10:AA19" si="2">ROUNDDOWN((MAX(O10:P10)+COUNTIF(Q10:Z10,"x")/3),0)</f>
        <v>0</v>
      </c>
      <c r="AB10" s="38"/>
      <c r="AC10" s="39"/>
      <c r="AD10" s="48" t="str">
        <f>IF(OR('Etat des lieux'!L10="Aucune",'Etat des lieux'!L10="Collerette"),2,"")</f>
        <v/>
      </c>
      <c r="AE10" s="45"/>
      <c r="AF10" s="39"/>
      <c r="AG10" s="39"/>
      <c r="AH10" s="39"/>
      <c r="AI10" s="39"/>
      <c r="AJ10" s="39"/>
      <c r="AK10" s="31">
        <f t="shared" si="1"/>
        <v>0</v>
      </c>
    </row>
    <row r="11" spans="1:47" x14ac:dyDescent="0.25">
      <c r="A11" s="64" t="str">
        <f>'Etat des lieux'!A11:B11</f>
        <v>OA1362</v>
      </c>
      <c r="B11" s="65"/>
      <c r="C11" s="9">
        <f>'Etat des lieux'!C11</f>
        <v>23</v>
      </c>
      <c r="D11" s="18">
        <f>'Etat des lieux'!D11</f>
        <v>859</v>
      </c>
      <c r="E11" s="38"/>
      <c r="F11" s="39"/>
      <c r="G11" s="48">
        <f>IF(OR('Etat des lieux'!K11="Aucune",'Etat des lieux'!K11="Collerette"),2,"")</f>
        <v>2</v>
      </c>
      <c r="H11" s="45"/>
      <c r="I11" s="39"/>
      <c r="J11" s="39"/>
      <c r="K11" s="39"/>
      <c r="L11" s="39"/>
      <c r="M11" s="39"/>
      <c r="N11" s="31">
        <f t="shared" si="0"/>
        <v>2</v>
      </c>
      <c r="O11" s="38"/>
      <c r="P11" s="44"/>
      <c r="Q11" s="58"/>
      <c r="R11" s="54"/>
      <c r="S11" s="54"/>
      <c r="T11" s="54"/>
      <c r="U11" s="54"/>
      <c r="V11" s="54"/>
      <c r="W11" s="54"/>
      <c r="X11" s="54"/>
      <c r="Y11" s="54" t="str">
        <f>IF('Etat des lieux'!I11&lt;=1,"x","")</f>
        <v/>
      </c>
      <c r="Z11" s="55" t="str">
        <f>IF('Etat des lieux'!I11&gt;6,"x","")</f>
        <v/>
      </c>
      <c r="AA11" s="31">
        <f t="shared" si="2"/>
        <v>0</v>
      </c>
      <c r="AB11" s="38"/>
      <c r="AC11" s="39"/>
      <c r="AD11" s="48" t="str">
        <f>IF(OR('Etat des lieux'!L11="Aucune",'Etat des lieux'!L11="Collerette"),2,"")</f>
        <v/>
      </c>
      <c r="AE11" s="45"/>
      <c r="AF11" s="39"/>
      <c r="AG11" s="39"/>
      <c r="AH11" s="39"/>
      <c r="AI11" s="39"/>
      <c r="AJ11" s="39"/>
      <c r="AK11" s="31">
        <f t="shared" si="1"/>
        <v>0</v>
      </c>
    </row>
    <row r="12" spans="1:47" x14ac:dyDescent="0.25">
      <c r="A12" s="64" t="str">
        <f>'Etat des lieux'!A12:B12</f>
        <v>OA1363</v>
      </c>
      <c r="B12" s="65"/>
      <c r="C12" s="9">
        <f>'Etat des lieux'!C12</f>
        <v>24</v>
      </c>
      <c r="D12" s="18">
        <f>'Etat des lieux'!D12</f>
        <v>50</v>
      </c>
      <c r="E12" s="38"/>
      <c r="F12" s="39"/>
      <c r="G12" s="48" t="str">
        <f>IF(OR('Etat des lieux'!K12="Aucune",'Etat des lieux'!K12="Collerette"),2,"")</f>
        <v/>
      </c>
      <c r="H12" s="45"/>
      <c r="I12" s="39"/>
      <c r="J12" s="39"/>
      <c r="K12" s="39"/>
      <c r="L12" s="39"/>
      <c r="M12" s="39"/>
      <c r="N12" s="31">
        <f t="shared" si="0"/>
        <v>0</v>
      </c>
      <c r="O12" s="38"/>
      <c r="P12" s="44"/>
      <c r="Q12" s="58"/>
      <c r="R12" s="54"/>
      <c r="S12" s="54"/>
      <c r="T12" s="54"/>
      <c r="U12" s="54"/>
      <c r="V12" s="54"/>
      <c r="W12" s="54"/>
      <c r="X12" s="54"/>
      <c r="Y12" s="54" t="str">
        <f>IF('Etat des lieux'!I12&lt;=1,"x","")</f>
        <v/>
      </c>
      <c r="Z12" s="55" t="str">
        <f>IF('Etat des lieux'!I12&gt;6,"x","")</f>
        <v>x</v>
      </c>
      <c r="AA12" s="31">
        <f t="shared" si="2"/>
        <v>0</v>
      </c>
      <c r="AB12" s="38"/>
      <c r="AC12" s="39"/>
      <c r="AD12" s="48" t="str">
        <f>IF(OR('Etat des lieux'!L12="Aucune",'Etat des lieux'!L12="Collerette"),2,"")</f>
        <v/>
      </c>
      <c r="AE12" s="45"/>
      <c r="AF12" s="39"/>
      <c r="AG12" s="39"/>
      <c r="AH12" s="39"/>
      <c r="AI12" s="39"/>
      <c r="AJ12" s="39"/>
      <c r="AK12" s="31">
        <f t="shared" si="1"/>
        <v>0</v>
      </c>
    </row>
    <row r="13" spans="1:47" x14ac:dyDescent="0.25">
      <c r="A13" s="64" t="str">
        <f>'Etat des lieux'!A13:B13</f>
        <v>OA1364</v>
      </c>
      <c r="B13" s="65"/>
      <c r="C13" s="9">
        <f>'Etat des lieux'!C13</f>
        <v>24</v>
      </c>
      <c r="D13" s="18">
        <f>'Etat des lieux'!D13</f>
        <v>120</v>
      </c>
      <c r="E13" s="38"/>
      <c r="F13" s="39"/>
      <c r="G13" s="48" t="str">
        <f>IF(OR('Etat des lieux'!K13="Aucune",'Etat des lieux'!K13="Collerette"),2,"")</f>
        <v/>
      </c>
      <c r="H13" s="45"/>
      <c r="I13" s="39"/>
      <c r="J13" s="39"/>
      <c r="K13" s="39"/>
      <c r="L13" s="39"/>
      <c r="M13" s="39"/>
      <c r="N13" s="31">
        <f t="shared" si="0"/>
        <v>0</v>
      </c>
      <c r="O13" s="38"/>
      <c r="P13" s="44"/>
      <c r="Q13" s="58"/>
      <c r="R13" s="54"/>
      <c r="S13" s="54"/>
      <c r="T13" s="54"/>
      <c r="U13" s="54"/>
      <c r="V13" s="54"/>
      <c r="W13" s="54"/>
      <c r="X13" s="54"/>
      <c r="Y13" s="54" t="str">
        <f>IF('Etat des lieux'!I13&lt;=1,"x","")</f>
        <v/>
      </c>
      <c r="Z13" s="55" t="str">
        <f>IF('Etat des lieux'!I13&gt;6,"x","")</f>
        <v>x</v>
      </c>
      <c r="AA13" s="31">
        <f t="shared" si="2"/>
        <v>0</v>
      </c>
      <c r="AB13" s="38"/>
      <c r="AC13" s="39"/>
      <c r="AD13" s="48" t="str">
        <f>IF(OR('Etat des lieux'!L13="Aucune",'Etat des lieux'!L13="Collerette"),2,"")</f>
        <v/>
      </c>
      <c r="AE13" s="45"/>
      <c r="AF13" s="39"/>
      <c r="AG13" s="39"/>
      <c r="AH13" s="39"/>
      <c r="AI13" s="39"/>
      <c r="AJ13" s="39"/>
      <c r="AK13" s="31">
        <f t="shared" si="1"/>
        <v>0</v>
      </c>
    </row>
    <row r="14" spans="1:47" x14ac:dyDescent="0.25">
      <c r="A14" s="64" t="str">
        <f>'Etat des lieux'!A14:B14</f>
        <v>OA1365</v>
      </c>
      <c r="B14" s="65"/>
      <c r="C14" s="9">
        <f>'Etat des lieux'!C14</f>
        <v>24</v>
      </c>
      <c r="D14" s="18">
        <f>'Etat des lieux'!D14</f>
        <v>190</v>
      </c>
      <c r="E14" s="38"/>
      <c r="F14" s="39"/>
      <c r="G14" s="48" t="str">
        <f>IF(OR('Etat des lieux'!K14="Aucune",'Etat des lieux'!K14="Collerette"),2,"")</f>
        <v/>
      </c>
      <c r="H14" s="45"/>
      <c r="I14" s="39"/>
      <c r="J14" s="39"/>
      <c r="K14" s="39"/>
      <c r="L14" s="39"/>
      <c r="M14" s="39"/>
      <c r="N14" s="31">
        <f t="shared" si="0"/>
        <v>0</v>
      </c>
      <c r="O14" s="38"/>
      <c r="P14" s="44"/>
      <c r="Q14" s="58"/>
      <c r="R14" s="54"/>
      <c r="S14" s="54"/>
      <c r="T14" s="54"/>
      <c r="U14" s="54"/>
      <c r="V14" s="54"/>
      <c r="W14" s="54"/>
      <c r="X14" s="54"/>
      <c r="Y14" s="54" t="str">
        <f>IF('Etat des lieux'!I14&lt;=1,"x","")</f>
        <v/>
      </c>
      <c r="Z14" s="55" t="str">
        <f>IF('Etat des lieux'!I14&gt;6,"x","")</f>
        <v/>
      </c>
      <c r="AA14" s="31">
        <f t="shared" si="2"/>
        <v>0</v>
      </c>
      <c r="AB14" s="38"/>
      <c r="AC14" s="39"/>
      <c r="AD14" s="48" t="str">
        <f>IF(OR('Etat des lieux'!L14="Aucune",'Etat des lieux'!L14="Collerette"),2,"")</f>
        <v/>
      </c>
      <c r="AE14" s="45"/>
      <c r="AF14" s="39"/>
      <c r="AG14" s="39"/>
      <c r="AH14" s="39"/>
      <c r="AI14" s="39"/>
      <c r="AJ14" s="39"/>
      <c r="AK14" s="31">
        <f t="shared" si="1"/>
        <v>0</v>
      </c>
    </row>
    <row r="15" spans="1:47" x14ac:dyDescent="0.25">
      <c r="A15" s="64" t="str">
        <f>'Etat des lieux'!A15:B15</f>
        <v>OA1366</v>
      </c>
      <c r="B15" s="65"/>
      <c r="C15" s="9">
        <f>'Etat des lieux'!C15</f>
        <v>24</v>
      </c>
      <c r="D15" s="18">
        <f>'Etat des lieux'!D15</f>
        <v>336</v>
      </c>
      <c r="E15" s="38"/>
      <c r="F15" s="39"/>
      <c r="G15" s="48" t="str">
        <f>IF(OR('Etat des lieux'!K15="Aucune",'Etat des lieux'!K15="Collerette"),2,"")</f>
        <v/>
      </c>
      <c r="H15" s="45"/>
      <c r="I15" s="39"/>
      <c r="J15" s="39"/>
      <c r="K15" s="39"/>
      <c r="L15" s="39"/>
      <c r="M15" s="39"/>
      <c r="N15" s="31">
        <f t="shared" si="0"/>
        <v>0</v>
      </c>
      <c r="O15" s="38"/>
      <c r="P15" s="44"/>
      <c r="Q15" s="58"/>
      <c r="R15" s="54"/>
      <c r="S15" s="54"/>
      <c r="T15" s="54"/>
      <c r="U15" s="54"/>
      <c r="V15" s="54"/>
      <c r="W15" s="54"/>
      <c r="X15" s="54"/>
      <c r="Y15" s="54" t="str">
        <f>IF('Etat des lieux'!I15&lt;=1,"x","")</f>
        <v/>
      </c>
      <c r="Z15" s="55" t="str">
        <f>IF('Etat des lieux'!I15&gt;6,"x","")</f>
        <v/>
      </c>
      <c r="AA15" s="31">
        <f t="shared" si="2"/>
        <v>0</v>
      </c>
      <c r="AB15" s="38"/>
      <c r="AC15" s="39"/>
      <c r="AD15" s="48" t="str">
        <f>IF(OR('Etat des lieux'!L15="Aucune",'Etat des lieux'!L15="Collerette"),2,"")</f>
        <v/>
      </c>
      <c r="AE15" s="45"/>
      <c r="AF15" s="39"/>
      <c r="AG15" s="39"/>
      <c r="AH15" s="39"/>
      <c r="AI15" s="39"/>
      <c r="AJ15" s="39"/>
      <c r="AK15" s="31">
        <f t="shared" si="1"/>
        <v>0</v>
      </c>
    </row>
    <row r="16" spans="1:47" x14ac:dyDescent="0.25">
      <c r="A16" s="64" t="str">
        <f>'Etat des lieux'!A16:B16</f>
        <v>OA1367</v>
      </c>
      <c r="B16" s="65"/>
      <c r="C16" s="9">
        <f>'Etat des lieux'!C16</f>
        <v>24</v>
      </c>
      <c r="D16" s="18">
        <f>'Etat des lieux'!D16</f>
        <v>415</v>
      </c>
      <c r="E16" s="38"/>
      <c r="F16" s="39"/>
      <c r="G16" s="48" t="str">
        <f>IF(OR('Etat des lieux'!K16="Aucune",'Etat des lieux'!K16="Collerette"),2,"")</f>
        <v/>
      </c>
      <c r="H16" s="45"/>
      <c r="I16" s="39"/>
      <c r="J16" s="39"/>
      <c r="K16" s="39"/>
      <c r="L16" s="39"/>
      <c r="M16" s="39"/>
      <c r="N16" s="31">
        <f t="shared" si="0"/>
        <v>0</v>
      </c>
      <c r="O16" s="38"/>
      <c r="P16" s="44"/>
      <c r="Q16" s="58"/>
      <c r="R16" s="54"/>
      <c r="S16" s="54"/>
      <c r="T16" s="54"/>
      <c r="U16" s="54"/>
      <c r="V16" s="54"/>
      <c r="W16" s="54"/>
      <c r="X16" s="54"/>
      <c r="Y16" s="54" t="str">
        <f>IF('Etat des lieux'!I16&lt;=1,"x","")</f>
        <v/>
      </c>
      <c r="Z16" s="55" t="str">
        <f>IF('Etat des lieux'!I16&gt;6,"x","")</f>
        <v/>
      </c>
      <c r="AA16" s="31">
        <f t="shared" si="2"/>
        <v>0</v>
      </c>
      <c r="AB16" s="38"/>
      <c r="AC16" s="39"/>
      <c r="AD16" s="48" t="str">
        <f>IF(OR('Etat des lieux'!L16="Aucune",'Etat des lieux'!L16="Collerette"),2,"")</f>
        <v/>
      </c>
      <c r="AE16" s="45"/>
      <c r="AF16" s="39"/>
      <c r="AG16" s="39"/>
      <c r="AH16" s="39"/>
      <c r="AI16" s="39"/>
      <c r="AJ16" s="39"/>
      <c r="AK16" s="31">
        <f t="shared" si="1"/>
        <v>0</v>
      </c>
    </row>
    <row r="17" spans="1:37" x14ac:dyDescent="0.25">
      <c r="A17" s="64" t="str">
        <f>'Etat des lieux'!A17:B17</f>
        <v>OA1368</v>
      </c>
      <c r="B17" s="65"/>
      <c r="C17" s="9">
        <f>'Etat des lieux'!C17</f>
        <v>24</v>
      </c>
      <c r="D17" s="18">
        <f>'Etat des lieux'!D17</f>
        <v>537</v>
      </c>
      <c r="E17" s="38"/>
      <c r="F17" s="39"/>
      <c r="G17" s="48" t="str">
        <f>IF(OR('Etat des lieux'!K17="Aucune",'Etat des lieux'!K17="Collerette"),2,"")</f>
        <v/>
      </c>
      <c r="H17" s="45"/>
      <c r="I17" s="39"/>
      <c r="J17" s="39"/>
      <c r="K17" s="39"/>
      <c r="L17" s="39"/>
      <c r="M17" s="39"/>
      <c r="N17" s="31">
        <f t="shared" si="0"/>
        <v>0</v>
      </c>
      <c r="O17" s="38"/>
      <c r="P17" s="44"/>
      <c r="Q17" s="58"/>
      <c r="R17" s="54"/>
      <c r="S17" s="54"/>
      <c r="T17" s="54" t="s">
        <v>23</v>
      </c>
      <c r="U17" s="54"/>
      <c r="V17" s="54"/>
      <c r="W17" s="54"/>
      <c r="X17" s="54"/>
      <c r="Y17" s="54" t="str">
        <f>IF('Etat des lieux'!I17&lt;=1,"x","")</f>
        <v/>
      </c>
      <c r="Z17" s="55" t="str">
        <f>IF('Etat des lieux'!I17&gt;6,"x","")</f>
        <v/>
      </c>
      <c r="AA17" s="31">
        <f t="shared" si="2"/>
        <v>0</v>
      </c>
      <c r="AB17" s="38"/>
      <c r="AC17" s="39"/>
      <c r="AD17" s="48" t="str">
        <f>IF(OR('Etat des lieux'!L17="Aucune",'Etat des lieux'!L17="Collerette"),2,"")</f>
        <v/>
      </c>
      <c r="AE17" s="45"/>
      <c r="AF17" s="39"/>
      <c r="AG17" s="39"/>
      <c r="AH17" s="39"/>
      <c r="AI17" s="39"/>
      <c r="AJ17" s="39"/>
      <c r="AK17" s="31">
        <f t="shared" si="1"/>
        <v>0</v>
      </c>
    </row>
    <row r="18" spans="1:37" x14ac:dyDescent="0.25">
      <c r="A18" s="64" t="str">
        <f>'Etat des lieux'!A18:B18</f>
        <v>OA1369</v>
      </c>
      <c r="B18" s="65"/>
      <c r="C18" s="9">
        <f>'Etat des lieux'!C18</f>
        <v>24</v>
      </c>
      <c r="D18" s="18">
        <f>'Etat des lieux'!D18</f>
        <v>640</v>
      </c>
      <c r="E18" s="38"/>
      <c r="F18" s="39"/>
      <c r="G18" s="48" t="str">
        <f>IF(OR('Etat des lieux'!K18="Aucune",'Etat des lieux'!K18="Collerette"),2,"")</f>
        <v/>
      </c>
      <c r="H18" s="45"/>
      <c r="I18" s="39"/>
      <c r="J18" s="39"/>
      <c r="K18" s="39"/>
      <c r="L18" s="39"/>
      <c r="M18" s="39"/>
      <c r="N18" s="31">
        <f t="shared" si="0"/>
        <v>0</v>
      </c>
      <c r="O18" s="38"/>
      <c r="P18" s="44"/>
      <c r="Q18" s="58"/>
      <c r="R18" s="54"/>
      <c r="S18" s="54"/>
      <c r="T18" s="54"/>
      <c r="U18" s="54"/>
      <c r="V18" s="54"/>
      <c r="W18" s="54"/>
      <c r="X18" s="54"/>
      <c r="Y18" s="54" t="str">
        <f>IF('Etat des lieux'!I18&lt;=1,"x","")</f>
        <v/>
      </c>
      <c r="Z18" s="55" t="str">
        <f>IF('Etat des lieux'!I18&gt;6,"x","")</f>
        <v/>
      </c>
      <c r="AA18" s="31">
        <f t="shared" si="2"/>
        <v>0</v>
      </c>
      <c r="AB18" s="38"/>
      <c r="AC18" s="39"/>
      <c r="AD18" s="48" t="str">
        <f>IF(OR('Etat des lieux'!L18="Aucune",'Etat des lieux'!L18="Collerette"),2,"")</f>
        <v/>
      </c>
      <c r="AE18" s="45"/>
      <c r="AF18" s="39"/>
      <c r="AG18" s="39"/>
      <c r="AH18" s="39"/>
      <c r="AI18" s="39"/>
      <c r="AJ18" s="39"/>
      <c r="AK18" s="31">
        <f t="shared" si="1"/>
        <v>0</v>
      </c>
    </row>
    <row r="19" spans="1:37" x14ac:dyDescent="0.25">
      <c r="A19" s="64" t="str">
        <f>'Etat des lieux'!A19:B19</f>
        <v>OA1370</v>
      </c>
      <c r="B19" s="65"/>
      <c r="C19" s="9">
        <f>'Etat des lieux'!C19</f>
        <v>24</v>
      </c>
      <c r="D19" s="18">
        <f>'Etat des lieux'!D19</f>
        <v>721</v>
      </c>
      <c r="E19" s="38"/>
      <c r="F19" s="39"/>
      <c r="G19" s="48" t="str">
        <f>IF(OR('Etat des lieux'!K19="Aucune",'Etat des lieux'!K19="Collerette"),2,"")</f>
        <v/>
      </c>
      <c r="H19" s="45"/>
      <c r="I19" s="39"/>
      <c r="J19" s="39"/>
      <c r="K19" s="39"/>
      <c r="L19" s="39"/>
      <c r="M19" s="39"/>
      <c r="N19" s="31">
        <f t="shared" si="0"/>
        <v>0</v>
      </c>
      <c r="O19" s="38"/>
      <c r="P19" s="44"/>
      <c r="Q19" s="58"/>
      <c r="R19" s="54"/>
      <c r="S19" s="54"/>
      <c r="T19" s="54"/>
      <c r="U19" s="54"/>
      <c r="V19" s="54"/>
      <c r="W19" s="54"/>
      <c r="X19" s="54"/>
      <c r="Y19" s="54" t="str">
        <f>IF('Etat des lieux'!I19&lt;=1,"x","")</f>
        <v>x</v>
      </c>
      <c r="Z19" s="55" t="str">
        <f>IF('Etat des lieux'!I19&gt;6,"x","")</f>
        <v/>
      </c>
      <c r="AA19" s="31">
        <f t="shared" si="2"/>
        <v>0</v>
      </c>
      <c r="AB19" s="38"/>
      <c r="AC19" s="39"/>
      <c r="AD19" s="48" t="str">
        <f>IF(OR('Etat des lieux'!L19="Aucune",'Etat des lieux'!L19="Collerette"),2,"")</f>
        <v/>
      </c>
      <c r="AE19" s="45"/>
      <c r="AF19" s="39"/>
      <c r="AG19" s="39"/>
      <c r="AH19" s="39"/>
      <c r="AI19" s="39"/>
      <c r="AJ19" s="39"/>
      <c r="AK19" s="31">
        <f t="shared" si="1"/>
        <v>0</v>
      </c>
    </row>
    <row r="20" spans="1:37" ht="15.75" thickBot="1" x14ac:dyDescent="0.3">
      <c r="A20" s="60" t="str">
        <f>'Etat des lieux'!A20:B20</f>
        <v>OA1371</v>
      </c>
      <c r="B20" s="61"/>
      <c r="C20" s="29">
        <f>'Etat des lieux'!C20</f>
        <v>24</v>
      </c>
      <c r="D20" s="30">
        <f>'Etat des lieux'!D20</f>
        <v>809</v>
      </c>
      <c r="E20" s="40"/>
      <c r="F20" s="41"/>
      <c r="G20" s="49" t="str">
        <f>IF(OR('Etat des lieux'!K20="Aucune",'Etat des lieux'!K20="Collerette"),2,"")</f>
        <v/>
      </c>
      <c r="H20" s="47"/>
      <c r="I20" s="41"/>
      <c r="J20" s="41"/>
      <c r="K20" s="41"/>
      <c r="L20" s="41"/>
      <c r="M20" s="41"/>
      <c r="N20" s="32">
        <f t="shared" si="0"/>
        <v>0</v>
      </c>
      <c r="O20" s="40"/>
      <c r="P20" s="46"/>
      <c r="Q20" s="59"/>
      <c r="R20" s="56"/>
      <c r="S20" s="56"/>
      <c r="T20" s="56"/>
      <c r="U20" s="56"/>
      <c r="V20" s="56"/>
      <c r="W20" s="56"/>
      <c r="X20" s="56"/>
      <c r="Y20" s="56" t="str">
        <f>IF('Etat des lieux'!I20&lt;=1,"x","")</f>
        <v/>
      </c>
      <c r="Z20" s="57" t="str">
        <f>IF('Etat des lieux'!I20&gt;6,"x","")</f>
        <v>x</v>
      </c>
      <c r="AA20" s="32">
        <f>ROUNDDOWN((MAX(O20:P20)+COUNTIF(Q20:Z20,"x")/3),0)</f>
        <v>0</v>
      </c>
      <c r="AB20" s="40"/>
      <c r="AC20" s="41"/>
      <c r="AD20" s="49" t="str">
        <f>IF(OR('Etat des lieux'!L20="Aucune",'Etat des lieux'!L20="Collerette"),2,"")</f>
        <v/>
      </c>
      <c r="AE20" s="47"/>
      <c r="AF20" s="41"/>
      <c r="AG20" s="41"/>
      <c r="AH20" s="41"/>
      <c r="AI20" s="41"/>
      <c r="AJ20" s="41"/>
      <c r="AK20" s="32">
        <f t="shared" si="1"/>
        <v>0</v>
      </c>
    </row>
    <row r="21" spans="1:37" x14ac:dyDescent="0.25">
      <c r="G21" s="33"/>
      <c r="AA21" s="33"/>
    </row>
  </sheetData>
  <mergeCells count="57">
    <mergeCell ref="A7:B7"/>
    <mergeCell ref="A2:AK2"/>
    <mergeCell ref="AM4:AU4"/>
    <mergeCell ref="A4:B4"/>
    <mergeCell ref="C4:D4"/>
    <mergeCell ref="A5:B6"/>
    <mergeCell ref="C5:C6"/>
    <mergeCell ref="D5:D6"/>
    <mergeCell ref="M5:M6"/>
    <mergeCell ref="E4:N4"/>
    <mergeCell ref="N5:N6"/>
    <mergeCell ref="E5:E6"/>
    <mergeCell ref="F5:F6"/>
    <mergeCell ref="H5:H6"/>
    <mergeCell ref="I5:I6"/>
    <mergeCell ref="AJ5:AJ6"/>
    <mergeCell ref="AK5:AK6"/>
    <mergeCell ref="O4:AA4"/>
    <mergeCell ref="AA5:AA6"/>
    <mergeCell ref="AB4:AK4"/>
    <mergeCell ref="AB5:AB6"/>
    <mergeCell ref="AC5:AC6"/>
    <mergeCell ref="AD5:AD6"/>
    <mergeCell ref="AE5:AE6"/>
    <mergeCell ref="AF5:AF6"/>
    <mergeCell ref="AG5:AG6"/>
    <mergeCell ref="AH5:AH6"/>
    <mergeCell ref="O5:O6"/>
    <mergeCell ref="P5:P6"/>
    <mergeCell ref="S5:S6"/>
    <mergeCell ref="U5:U6"/>
    <mergeCell ref="A8:B8"/>
    <mergeCell ref="A9:B9"/>
    <mergeCell ref="A10:B10"/>
    <mergeCell ref="A11:B11"/>
    <mergeCell ref="A12:B12"/>
    <mergeCell ref="A18:B18"/>
    <mergeCell ref="A19:B19"/>
    <mergeCell ref="A20:B20"/>
    <mergeCell ref="A13:B13"/>
    <mergeCell ref="A14:B14"/>
    <mergeCell ref="A15:B15"/>
    <mergeCell ref="A16:B16"/>
    <mergeCell ref="A17:B17"/>
    <mergeCell ref="AI5:AI6"/>
    <mergeCell ref="G5:G6"/>
    <mergeCell ref="T5:T6"/>
    <mergeCell ref="W5:W6"/>
    <mergeCell ref="X5:X6"/>
    <mergeCell ref="L5:L6"/>
    <mergeCell ref="Y5:Y6"/>
    <mergeCell ref="Z5:Z6"/>
    <mergeCell ref="J5:J6"/>
    <mergeCell ref="K5:K6"/>
    <mergeCell ref="V5:V6"/>
    <mergeCell ref="Q5:Q6"/>
    <mergeCell ref="R5:R6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"/>
  <sheetViews>
    <sheetView tabSelected="1" topLeftCell="B1" workbookViewId="0">
      <selection activeCell="I18" sqref="I18"/>
    </sheetView>
  </sheetViews>
  <sheetFormatPr baseColWidth="10" defaultRowHeight="15" x14ac:dyDescent="0.25"/>
  <cols>
    <col min="6" max="7" width="11.42578125" style="109"/>
    <col min="9" max="9" width="11.42578125" style="6"/>
    <col min="19" max="19" width="19.5703125" customWidth="1"/>
  </cols>
  <sheetData>
    <row r="1" spans="1:23" ht="15.75" thickBot="1" x14ac:dyDescent="0.3"/>
    <row r="2" spans="1:23" ht="28.5" customHeight="1" thickBot="1" x14ac:dyDescent="0.35">
      <c r="A2" s="68" t="s">
        <v>44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102"/>
      <c r="S2" s="107" t="s">
        <v>81</v>
      </c>
      <c r="T2" s="108"/>
      <c r="U2" s="108"/>
      <c r="V2" s="108"/>
      <c r="W2" s="106"/>
    </row>
    <row r="3" spans="1:23" ht="15.75" thickBot="1" x14ac:dyDescent="0.3">
      <c r="A3" s="6"/>
      <c r="B3" s="6"/>
      <c r="C3" s="6"/>
      <c r="D3" s="6"/>
      <c r="E3" s="6"/>
      <c r="H3" s="6"/>
      <c r="J3" s="6"/>
      <c r="S3" s="110" t="s">
        <v>82</v>
      </c>
      <c r="T3" s="113">
        <v>4</v>
      </c>
      <c r="U3" s="113">
        <v>2</v>
      </c>
      <c r="V3" s="113">
        <v>1</v>
      </c>
      <c r="W3" s="114"/>
    </row>
    <row r="4" spans="1:23" ht="21" thickBot="1" x14ac:dyDescent="0.3">
      <c r="A4" s="76" t="s">
        <v>0</v>
      </c>
      <c r="B4" s="77"/>
      <c r="C4" s="76" t="s">
        <v>1</v>
      </c>
      <c r="D4" s="77"/>
      <c r="E4" s="76" t="s">
        <v>5</v>
      </c>
      <c r="F4" s="97"/>
      <c r="G4" s="97"/>
      <c r="H4" s="97"/>
      <c r="I4" s="97"/>
      <c r="J4" s="97"/>
      <c r="K4" s="76" t="s">
        <v>26</v>
      </c>
      <c r="L4" s="97"/>
      <c r="M4" s="97"/>
      <c r="N4" s="77"/>
      <c r="S4" s="111" t="s">
        <v>83</v>
      </c>
      <c r="T4" s="113">
        <v>7</v>
      </c>
      <c r="U4" s="113">
        <v>4</v>
      </c>
      <c r="V4" s="113">
        <v>2</v>
      </c>
      <c r="W4" s="114">
        <v>1</v>
      </c>
    </row>
    <row r="5" spans="1:23" ht="15.75" customHeight="1" thickBot="1" x14ac:dyDescent="0.3">
      <c r="A5" s="79" t="s">
        <v>2</v>
      </c>
      <c r="B5" s="80"/>
      <c r="C5" s="83" t="s">
        <v>3</v>
      </c>
      <c r="D5" s="84" t="s">
        <v>4</v>
      </c>
      <c r="E5" s="103" t="s">
        <v>45</v>
      </c>
      <c r="F5" s="130" t="s">
        <v>83</v>
      </c>
      <c r="G5" s="130" t="s">
        <v>82</v>
      </c>
      <c r="H5" s="104" t="s">
        <v>46</v>
      </c>
      <c r="I5" s="104" t="s">
        <v>47</v>
      </c>
      <c r="J5" s="84" t="s">
        <v>11</v>
      </c>
      <c r="K5" s="103" t="s">
        <v>45</v>
      </c>
      <c r="L5" s="104" t="s">
        <v>46</v>
      </c>
      <c r="M5" s="104" t="s">
        <v>47</v>
      </c>
      <c r="N5" s="84" t="s">
        <v>11</v>
      </c>
      <c r="S5" s="115" t="s">
        <v>84</v>
      </c>
      <c r="T5" s="116">
        <v>0</v>
      </c>
      <c r="U5" s="117">
        <v>0</v>
      </c>
      <c r="V5" s="118">
        <v>1</v>
      </c>
      <c r="W5" s="119">
        <v>2</v>
      </c>
    </row>
    <row r="6" spans="1:23" ht="23.25" customHeight="1" thickBot="1" x14ac:dyDescent="0.3">
      <c r="A6" s="81"/>
      <c r="B6" s="82"/>
      <c r="C6" s="83"/>
      <c r="D6" s="84"/>
      <c r="E6" s="83"/>
      <c r="F6" s="131"/>
      <c r="G6" s="131"/>
      <c r="H6" s="105"/>
      <c r="I6" s="105"/>
      <c r="J6" s="84"/>
      <c r="K6" s="83"/>
      <c r="L6" s="105"/>
      <c r="M6" s="105"/>
      <c r="N6" s="84"/>
      <c r="S6" s="120" t="s">
        <v>85</v>
      </c>
      <c r="T6" s="121">
        <v>0</v>
      </c>
      <c r="U6" s="122">
        <v>1</v>
      </c>
      <c r="V6" s="123">
        <v>2</v>
      </c>
      <c r="W6" s="124">
        <v>3</v>
      </c>
    </row>
    <row r="7" spans="1:23" ht="15.75" thickBot="1" x14ac:dyDescent="0.3">
      <c r="A7" s="62" t="str">
        <f>'Etat des lieux'!A7:B7</f>
        <v>OA1281</v>
      </c>
      <c r="B7" s="63"/>
      <c r="C7" s="7">
        <f>'Etat des lieux'!C7</f>
        <v>22</v>
      </c>
      <c r="D7" s="22">
        <f>'Etat des lieux'!D7</f>
        <v>831</v>
      </c>
      <c r="E7" s="132" t="s">
        <v>87</v>
      </c>
      <c r="F7" s="129"/>
      <c r="G7" s="129"/>
      <c r="H7" s="3">
        <v>1.2</v>
      </c>
      <c r="I7" s="3">
        <v>0</v>
      </c>
      <c r="J7" s="133">
        <f ca="1">IF(E7="C",INDEX(T5:W7,MATCH(I7,{0;1;2},0),MATCH(H7,OFFSET(T3:W3,IF(SUMPRODUCT(ISNUMBER(FIND(F5,S3:S4))*({1;2}))=0,2,SUMPRODUCT(ISNUMBER(FIND(F5,S3:S4))*({1;2})))-1,,),-1)),INDEX(T5:W7,MATCH(I7,{0;1;2},0),MATCH(H7,OFFSET(T3:W3,IF(SUMPRODUCT(ISNUMBER(FIND(G5,S3:S4))*({1;2}))=0,2,SUMPRODUCT(ISNUMBER(FIND(G5,S3:S4))*({1;2})))-1,,))))</f>
        <v>1</v>
      </c>
      <c r="K7" s="2"/>
      <c r="L7" s="3"/>
      <c r="M7" s="3"/>
      <c r="N7" s="4"/>
      <c r="S7" s="112" t="s">
        <v>86</v>
      </c>
      <c r="T7" s="125">
        <v>1</v>
      </c>
      <c r="U7" s="126">
        <v>2</v>
      </c>
      <c r="V7" s="127">
        <v>3</v>
      </c>
      <c r="W7" s="128">
        <v>3</v>
      </c>
    </row>
  </sheetData>
  <mergeCells count="20">
    <mergeCell ref="N5:N6"/>
    <mergeCell ref="S2:W2"/>
    <mergeCell ref="F5:F6"/>
    <mergeCell ref="G5:G6"/>
    <mergeCell ref="K5:K6"/>
    <mergeCell ref="L5:L6"/>
    <mergeCell ref="A7:B7"/>
    <mergeCell ref="I5:I6"/>
    <mergeCell ref="M5:M6"/>
    <mergeCell ref="J5:J6"/>
    <mergeCell ref="A5:B6"/>
    <mergeCell ref="C5:C6"/>
    <mergeCell ref="D5:D6"/>
    <mergeCell ref="E5:E6"/>
    <mergeCell ref="H5:H6"/>
    <mergeCell ref="K4:N4"/>
    <mergeCell ref="A2:N2"/>
    <mergeCell ref="A4:B4"/>
    <mergeCell ref="C4:D4"/>
    <mergeCell ref="E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 des lieux</vt:lpstr>
      <vt:lpstr>Etat général</vt:lpstr>
      <vt:lpstr>Dangerosité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Saurat</dc:creator>
  <cp:lastModifiedBy>Olivier Saurat</cp:lastModifiedBy>
  <dcterms:created xsi:type="dcterms:W3CDTF">2015-12-17T04:23:36Z</dcterms:created>
  <dcterms:modified xsi:type="dcterms:W3CDTF">2015-12-22T21:32:35Z</dcterms:modified>
</cp:coreProperties>
</file>